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satriopradana/Downloads/"/>
    </mc:Choice>
  </mc:AlternateContent>
  <xr:revisionPtr revIDLastSave="0" documentId="13_ncr:1_{7473DE8F-8AC0-3E4E-8702-A1DD8CF219C4}" xr6:coauthVersionLast="47" xr6:coauthVersionMax="47" xr10:uidLastSave="{00000000-0000-0000-0000-000000000000}"/>
  <bookViews>
    <workbookView xWindow="0" yWindow="780" windowWidth="34200" windowHeight="21460" tabRatio="500" activeTab="4" xr2:uid="{00000000-000D-0000-FFFF-FFFF00000000}"/>
  </bookViews>
  <sheets>
    <sheet name="Penjelasan Rumus" sheetId="1" r:id="rId1"/>
    <sheet name="Temuan &amp; Perbaikan" sheetId="2" r:id="rId2"/>
    <sheet name="Rekap" sheetId="3" r:id="rId3"/>
    <sheet name="List" sheetId="4" r:id="rId4"/>
    <sheet name="Kertas Kerja" sheetId="5" r:id="rId5"/>
    <sheet name="PTPN III (Persero)" sheetId="6" r:id="rId6"/>
    <sheet name="PTPN IV" sheetId="8" r:id="rId7"/>
    <sheet name="PTPN IV DIR" sheetId="9" r:id="rId8"/>
    <sheet name="PT SGN" sheetId="10" r:id="rId9"/>
    <sheet name="PTPN I DIR" sheetId="35" r:id="rId10"/>
    <sheet name="PTPN I" sheetId="7" r:id="rId11"/>
    <sheet name="N1R1" sheetId="12" r:id="rId12"/>
    <sheet name="N1R2" sheetId="13" r:id="rId13"/>
    <sheet name="N1R3" sheetId="14" r:id="rId14"/>
    <sheet name="N1R4" sheetId="15" r:id="rId15"/>
    <sheet name="N1R5" sheetId="16" r:id="rId16"/>
    <sheet name="N1R7" sheetId="17" r:id="rId17"/>
    <sheet name="N1R8" sheetId="18" r:id="rId18"/>
    <sheet name="N4R1" sheetId="20" r:id="rId19"/>
    <sheet name="N4R2" sheetId="21" r:id="rId20"/>
    <sheet name="N4R3" sheetId="22" r:id="rId21"/>
    <sheet name="N4R4" sheetId="23" r:id="rId22"/>
    <sheet name="N4R5" sheetId="24" r:id="rId23"/>
    <sheet name="N4R6" sheetId="25" r:id="rId24"/>
    <sheet name="N4R7" sheetId="26" r:id="rId25"/>
    <sheet name="BIN" sheetId="27" r:id="rId26"/>
    <sheet name="IKN" sheetId="28" r:id="rId27"/>
    <sheet name="KINRA" sheetId="29" r:id="rId28"/>
    <sheet name="KPBN" sheetId="30" r:id="rId29"/>
    <sheet name="LPP" sheetId="31" r:id="rId30"/>
    <sheet name="RPN" sheetId="32" r:id="rId31"/>
    <sheet name="SPMN" sheetId="33" r:id="rId32"/>
  </sheets>
  <definedNames>
    <definedName name="_______________________apr98">#REF!</definedName>
    <definedName name="_______________________apr99">#REF!</definedName>
    <definedName name="_______________________dec98">#REF!</definedName>
    <definedName name="_______________________feb98">#REF!</definedName>
    <definedName name="_______________________feb99">#REF!</definedName>
    <definedName name="_______________________jan98">#REF!</definedName>
    <definedName name="_______________________jan99">#REF!</definedName>
    <definedName name="_______________________jun99">#REF!</definedName>
    <definedName name="_______________________mar98">#REF!</definedName>
    <definedName name="_______________________mar99">#REF!</definedName>
    <definedName name="_______________________mei99">#REF!</definedName>
    <definedName name="_______________________mm02">#REF!</definedName>
    <definedName name="_______________________mm2">#REF!</definedName>
    <definedName name="_______________________nov98">#REF!</definedName>
    <definedName name="_______________________sep98">#REF!</definedName>
    <definedName name="______________________CON1">#REF!</definedName>
    <definedName name="______________________des06">#REF!</definedName>
    <definedName name="______________________INC2">#REF!</definedName>
    <definedName name="______________________IRB99">#REF!</definedName>
    <definedName name="______________________ji1">#REF!</definedName>
    <definedName name="______________________SA1">#REF!</definedName>
    <definedName name="______________________YW1">#REF!</definedName>
    <definedName name="_____________________Apr98">#REF!</definedName>
    <definedName name="_____________________Apr99">#REF!</definedName>
    <definedName name="_____________________CON1">#REF!</definedName>
    <definedName name="_____________________DAT10">#REF!</definedName>
    <definedName name="_____________________DAT11">#REF!</definedName>
    <definedName name="_____________________DAT12">#REF!</definedName>
    <definedName name="_____________________DAT13">#REF!</definedName>
    <definedName name="_____________________DAT2">#REF!</definedName>
    <definedName name="_____________________DAT3">#REF!</definedName>
    <definedName name="_____________________DAT4">#REF!</definedName>
    <definedName name="_____________________DAT5">#REF!</definedName>
    <definedName name="_____________________DAT6">#REF!</definedName>
    <definedName name="_____________________DAT7">#REF!</definedName>
    <definedName name="_____________________DAT8">#REF!</definedName>
    <definedName name="_____________________DAT9">#REF!</definedName>
    <definedName name="_____________________Dec98">#REF!</definedName>
    <definedName name="_____________________des06">#REF!</definedName>
    <definedName name="_____________________Feb98">#REF!</definedName>
    <definedName name="_____________________Feb99">#REF!</definedName>
    <definedName name="_____________________INC2">#REF!</definedName>
    <definedName name="_____________________IRB99">#REF!</definedName>
    <definedName name="_____________________Jan98">#REF!</definedName>
    <definedName name="_____________________Jan99">#REF!</definedName>
    <definedName name="_____________________ji1">#REF!</definedName>
    <definedName name="_____________________JUN99">#REF!</definedName>
    <definedName name="_____________________Mar98">#REF!</definedName>
    <definedName name="_____________________Mar99">#REF!</definedName>
    <definedName name="_____________________MEI99">#REF!</definedName>
    <definedName name="_____________________mm02">#REF!</definedName>
    <definedName name="_____________________mm2">#REF!</definedName>
    <definedName name="_____________________Nov98">#REF!</definedName>
    <definedName name="_____________________SA1">#REF!</definedName>
    <definedName name="_____________________Sep98">#REF!</definedName>
    <definedName name="_____________________YW1">#REF!</definedName>
    <definedName name="____________________apr98">#REF!</definedName>
    <definedName name="____________________apr99">#REF!</definedName>
    <definedName name="____________________CON1">#REF!</definedName>
    <definedName name="____________________DAT1">#REF!</definedName>
    <definedName name="____________________DAT10">#REF!</definedName>
    <definedName name="____________________DAT11">#REF!</definedName>
    <definedName name="____________________DAT12">#REF!</definedName>
    <definedName name="____________________DAT13">#REF!</definedName>
    <definedName name="____________________DAT2">#REF!</definedName>
    <definedName name="____________________DAT3">#REF!</definedName>
    <definedName name="____________________DAT4">#REF!</definedName>
    <definedName name="____________________DAT5">#REF!</definedName>
    <definedName name="____________________DAT6">#REF!</definedName>
    <definedName name="____________________DAT7">#REF!</definedName>
    <definedName name="____________________DAT8">#REF!</definedName>
    <definedName name="____________________DAT9">#REF!</definedName>
    <definedName name="____________________dec98">#REF!</definedName>
    <definedName name="____________________des06">#REF!</definedName>
    <definedName name="____________________feb98">#REF!</definedName>
    <definedName name="____________________feb99">#REF!</definedName>
    <definedName name="____________________INC2">#REF!</definedName>
    <definedName name="____________________IRB99">#REF!</definedName>
    <definedName name="____________________jan98">#REF!</definedName>
    <definedName name="____________________jan99">#REF!</definedName>
    <definedName name="____________________ji1">#REF!</definedName>
    <definedName name="____________________jun99">#REF!</definedName>
    <definedName name="____________________mar98">#REF!</definedName>
    <definedName name="____________________mar99">#REF!</definedName>
    <definedName name="____________________mei99">#REF!</definedName>
    <definedName name="____________________mm02">#REF!</definedName>
    <definedName name="____________________mm2">#REF!</definedName>
    <definedName name="____________________nov98">#REF!</definedName>
    <definedName name="____________________SA1">#REF!</definedName>
    <definedName name="____________________sep98">#REF!</definedName>
    <definedName name="____________________YW1">#REF!</definedName>
    <definedName name="___________________a100000">#REF!</definedName>
    <definedName name="___________________a140000">#REF!</definedName>
    <definedName name="___________________a500000">#REF!</definedName>
    <definedName name="___________________agt01">#REF!</definedName>
    <definedName name="___________________agt02">#REF!</definedName>
    <definedName name="___________________APL02">#REF!</definedName>
    <definedName name="___________________Apr01">#REF!</definedName>
    <definedName name="___________________Apr02">#REF!</definedName>
    <definedName name="___________________apr04">#REF!</definedName>
    <definedName name="___________________apr10">#REF!</definedName>
    <definedName name="___________________apr12">#REF!</definedName>
    <definedName name="___________________apr23">#REF!</definedName>
    <definedName name="___________________apr24">#REF!</definedName>
    <definedName name="___________________apr27">#REF!</definedName>
    <definedName name="___________________apr29">#REF!</definedName>
    <definedName name="___________________apr30">#REF!</definedName>
    <definedName name="___________________Apr97">#REF!</definedName>
    <definedName name="___________________apr98">#REF!</definedName>
    <definedName name="___________________apr99">#REF!</definedName>
    <definedName name="___________________Aug01">#REF!</definedName>
    <definedName name="___________________Aug02">#REF!</definedName>
    <definedName name="___________________aug03">#REF!</definedName>
    <definedName name="___________________aug04">#REF!</definedName>
    <definedName name="___________________aug05">#REF!</definedName>
    <definedName name="___________________aug06">#REF!</definedName>
    <definedName name="___________________aug07">#REF!</definedName>
    <definedName name="___________________aug08">#REF!</definedName>
    <definedName name="___________________aug09">#REF!</definedName>
    <definedName name="___________________aug10">#REF!</definedName>
    <definedName name="___________________aug12">#REF!</definedName>
    <definedName name="___________________aug13">#REF!</definedName>
    <definedName name="___________________aug14">#REF!</definedName>
    <definedName name="___________________aug15">#REF!</definedName>
    <definedName name="___________________aug16">#REF!</definedName>
    <definedName name="___________________aug19">#REF!</definedName>
    <definedName name="___________________aug20">#REF!</definedName>
    <definedName name="___________________aug21">#REF!</definedName>
    <definedName name="___________________aug22">#REF!</definedName>
    <definedName name="___________________aug23">#REF!</definedName>
    <definedName name="___________________aug24">#REF!</definedName>
    <definedName name="___________________aug26">#REF!</definedName>
    <definedName name="___________________aug27">#REF!</definedName>
    <definedName name="___________________aug28">#REF!</definedName>
    <definedName name="___________________aug29">#REF!</definedName>
    <definedName name="___________________aug30">#REF!</definedName>
    <definedName name="___________________aug31">#REF!</definedName>
    <definedName name="___________________Aug97">#REF!</definedName>
    <definedName name="___________________Aug98">#REF!</definedName>
    <definedName name="___________________Aug99">#REF!</definedName>
    <definedName name="___________________Avr0102">#REF!</definedName>
    <definedName name="___________________Avr0202">#REF!</definedName>
    <definedName name="___________________Avr0302">#REF!</definedName>
    <definedName name="___________________Avr0402">#REF!</definedName>
    <definedName name="___________________Avr0502">#REF!</definedName>
    <definedName name="___________________Avr0602">#REF!</definedName>
    <definedName name="___________________Avr0701">#REF!</definedName>
    <definedName name="___________________Avr0702">#REF!</definedName>
    <definedName name="___________________Avr0801">#REF!</definedName>
    <definedName name="___________________Avr0802">#REF!</definedName>
    <definedName name="___________________Avr0901">#REF!</definedName>
    <definedName name="___________________Avr0902">#REF!</definedName>
    <definedName name="___________________Avr1001">#REF!</definedName>
    <definedName name="___________________Avr1002">#REF!</definedName>
    <definedName name="___________________Avr1101">#REF!</definedName>
    <definedName name="___________________Avr1102">#REF!</definedName>
    <definedName name="___________________Avr1201">#REF!</definedName>
    <definedName name="___________________avr1202">#REF!</definedName>
    <definedName name="___________________CIP0100">#REF!</definedName>
    <definedName name="___________________CIP0101">#REF!</definedName>
    <definedName name="___________________CIP0102">#REF!</definedName>
    <definedName name="___________________CIP0200">#REF!</definedName>
    <definedName name="___________________CIP0201">#REF!</definedName>
    <definedName name="___________________CIP0202">#REF!</definedName>
    <definedName name="___________________CIP0300">#REF!</definedName>
    <definedName name="___________________CIP0301">#REF!</definedName>
    <definedName name="___________________CIP0302">#REF!</definedName>
    <definedName name="___________________CIP0400">#REF!</definedName>
    <definedName name="___________________CIP0401">#REF!</definedName>
    <definedName name="___________________CIP0402">#REF!</definedName>
    <definedName name="___________________CIP0500">#REF!</definedName>
    <definedName name="___________________CIP0501">#REF!</definedName>
    <definedName name="___________________CIP0502">#REF!</definedName>
    <definedName name="___________________CIP0600">#REF!</definedName>
    <definedName name="___________________CIP0601">#REF!</definedName>
    <definedName name="___________________CIP0602">#REF!</definedName>
    <definedName name="___________________CIP0700">#REF!</definedName>
    <definedName name="___________________CIP0701">#REF!</definedName>
    <definedName name="___________________CIP0702">#REF!</definedName>
    <definedName name="___________________CIP0800">#REF!</definedName>
    <definedName name="___________________CIP0801">#REF!</definedName>
    <definedName name="___________________CIP0802">#REF!</definedName>
    <definedName name="___________________CIP0900">#REF!</definedName>
    <definedName name="___________________CIP0901">#REF!</definedName>
    <definedName name="___________________CIP0902">#REF!</definedName>
    <definedName name="___________________CIP1000">#REF!</definedName>
    <definedName name="___________________CIP1001">#REF!</definedName>
    <definedName name="___________________CIP1002">#REF!</definedName>
    <definedName name="___________________CIP1100">#REF!</definedName>
    <definedName name="___________________CIP1101">#REF!</definedName>
    <definedName name="___________________CIP1102">#REF!</definedName>
    <definedName name="___________________CIP1200">#REF!</definedName>
    <definedName name="___________________CIP1201">#REF!</definedName>
    <definedName name="___________________CIP1202">#REF!</definedName>
    <definedName name="___________________CIP1299">#REF!</definedName>
    <definedName name="___________________CIP93">#REF!</definedName>
    <definedName name="___________________CIP94">#REF!</definedName>
    <definedName name="___________________CIP95">#REF!</definedName>
    <definedName name="___________________CIP96">#REF!</definedName>
    <definedName name="___________________CIP97">#REF!</definedName>
    <definedName name="___________________CIP98">#REF!</definedName>
    <definedName name="___________________CIP99">#REF!</definedName>
    <definedName name="___________________CON1">#REF!</definedName>
    <definedName name="___________________DAT1">#REF!</definedName>
    <definedName name="___________________DAT10">#REF!</definedName>
    <definedName name="___________________DAT11">#REF!</definedName>
    <definedName name="___________________DAT12">#REF!</definedName>
    <definedName name="___________________DAT13">#REF!</definedName>
    <definedName name="___________________DAT14">#REF!</definedName>
    <definedName name="___________________DAT15">#REF!</definedName>
    <definedName name="___________________DAT16">#REF!</definedName>
    <definedName name="___________________DAT17">#REF!</definedName>
    <definedName name="___________________DAT18">#REF!</definedName>
    <definedName name="___________________DAT19">#REF!</definedName>
    <definedName name="___________________DAT2">#REF!</definedName>
    <definedName name="___________________DAT20">#REF!</definedName>
    <definedName name="___________________DAT3">#REF!</definedName>
    <definedName name="___________________DAT4">#REF!</definedName>
    <definedName name="___________________DAT5">#REF!</definedName>
    <definedName name="___________________DAT6">#REF!</definedName>
    <definedName name="___________________DAT7">#REF!</definedName>
    <definedName name="___________________DAT8">#REF!</definedName>
    <definedName name="___________________DAT9">#REF!</definedName>
    <definedName name="___________________Dec01">#REF!</definedName>
    <definedName name="___________________Dec02">#REF!</definedName>
    <definedName name="___________________dec03">#REF!</definedName>
    <definedName name="___________________dec04">#REF!</definedName>
    <definedName name="___________________dec11">#REF!</definedName>
    <definedName name="___________________dec12">#REF!</definedName>
    <definedName name="___________________dec16">#REF!</definedName>
    <definedName name="___________________dec18">#REF!</definedName>
    <definedName name="___________________dec19">#REF!</definedName>
    <definedName name="___________________dec20">#REF!</definedName>
    <definedName name="___________________dec21">#REF!</definedName>
    <definedName name="___________________dec23">#REF!</definedName>
    <definedName name="___________________dec24">#REF!</definedName>
    <definedName name="___________________dec28">#REF!</definedName>
    <definedName name="___________________dec30">#REF!</definedName>
    <definedName name="___________________dec31">#REF!</definedName>
    <definedName name="___________________Dec97">#REF!</definedName>
    <definedName name="___________________dec98">#REF!</definedName>
    <definedName name="___________________dec99">#REF!</definedName>
    <definedName name="___________________des01">#REF!</definedName>
    <definedName name="___________________des02">#REF!</definedName>
    <definedName name="___________________des06">#REF!</definedName>
    <definedName name="___________________fbr01">#REF!</definedName>
    <definedName name="___________________fbr04">#REF!</definedName>
    <definedName name="___________________fbr06">#REF!</definedName>
    <definedName name="___________________fbr07">#REF!</definedName>
    <definedName name="___________________fbr10">#REF!</definedName>
    <definedName name="___________________fbr11">#REF!</definedName>
    <definedName name="___________________fbr13">#REF!</definedName>
    <definedName name="___________________fbr15">#REF!</definedName>
    <definedName name="___________________fbr18">#REF!</definedName>
    <definedName name="___________________fbr19">#REF!</definedName>
    <definedName name="___________________fbr20">#REF!</definedName>
    <definedName name="___________________fbr21">#REF!</definedName>
    <definedName name="___________________fbr24">#REF!</definedName>
    <definedName name="___________________fbr25">#REF!</definedName>
    <definedName name="___________________fbr26">#REF!</definedName>
    <definedName name="___________________fbr27">#REF!</definedName>
    <definedName name="___________________fbr28">#REF!</definedName>
    <definedName name="___________________Feb01">#REF!</definedName>
    <definedName name="___________________Feb02">#REF!</definedName>
    <definedName name="___________________FEB05">#REF!</definedName>
    <definedName name="___________________FEB20">#REF!</definedName>
    <definedName name="___________________FEB27">#REF!</definedName>
    <definedName name="___________________FEB28">#REF!</definedName>
    <definedName name="___________________Feb97">#REF!</definedName>
    <definedName name="___________________feb98">#REF!</definedName>
    <definedName name="___________________feb99">#REF!</definedName>
    <definedName name="___________________INC2">#REF!</definedName>
    <definedName name="___________________IRB99">#REF!</definedName>
    <definedName name="___________________JA02">#REF!</definedName>
    <definedName name="___________________JA03">#REF!</definedName>
    <definedName name="___________________JA04">#REF!</definedName>
    <definedName name="___________________JA06">#REF!</definedName>
    <definedName name="___________________JA07">#REF!</definedName>
    <definedName name="___________________JA08">#REF!</definedName>
    <definedName name="___________________JA10">#REF!</definedName>
    <definedName name="___________________JA13">#REF!</definedName>
    <definedName name="___________________JA14">#REF!</definedName>
    <definedName name="___________________JA16">#REF!</definedName>
    <definedName name="___________________JA17">#REF!</definedName>
    <definedName name="___________________JA18">#REF!</definedName>
    <definedName name="___________________JA20">#REF!</definedName>
    <definedName name="___________________JA21">#REF!</definedName>
    <definedName name="___________________JA22">#REF!</definedName>
    <definedName name="___________________JA23">#REF!</definedName>
    <definedName name="___________________JA24">#REF!</definedName>
    <definedName name="___________________JA27">#REF!</definedName>
    <definedName name="___________________JA28">#REF!</definedName>
    <definedName name="___________________JA29">#REF!</definedName>
    <definedName name="___________________ja30">#REF!</definedName>
    <definedName name="___________________ja31">#REF!</definedName>
    <definedName name="___________________Jan01">#REF!</definedName>
    <definedName name="___________________Jan02">#REF!</definedName>
    <definedName name="___________________JAN04">#REF!</definedName>
    <definedName name="___________________jan25">#REF!</definedName>
    <definedName name="___________________jan31">#REF!</definedName>
    <definedName name="___________________Jan97">#REF!</definedName>
    <definedName name="___________________jan98">#REF!</definedName>
    <definedName name="___________________jan99">#REF!</definedName>
    <definedName name="___________________ji1">#REF!</definedName>
    <definedName name="___________________Jul01">#REF!</definedName>
    <definedName name="___________________Jul02">#REF!</definedName>
    <definedName name="___________________jul03">#REF!</definedName>
    <definedName name="___________________jul05">#REF!</definedName>
    <definedName name="___________________jul06">#REF!</definedName>
    <definedName name="___________________jul08">#REF!</definedName>
    <definedName name="___________________jul10">#REF!</definedName>
    <definedName name="___________________jul11">#REF!</definedName>
    <definedName name="___________________jul12">#REF!</definedName>
    <definedName name="___________________jul13">#REF!</definedName>
    <definedName name="___________________jul14">#REF!</definedName>
    <definedName name="___________________jul15">#REF!</definedName>
    <definedName name="___________________jul17">#REF!</definedName>
    <definedName name="___________________jul18">#REF!</definedName>
    <definedName name="___________________jul20">#REF!</definedName>
    <definedName name="___________________jul22">#REF!</definedName>
    <definedName name="___________________jul24">#REF!</definedName>
    <definedName name="___________________jul25">#REF!</definedName>
    <definedName name="___________________jul26">#REF!</definedName>
    <definedName name="___________________jul27">#REF!</definedName>
    <definedName name="___________________jul29">#REF!</definedName>
    <definedName name="___________________jul30">#REF!</definedName>
    <definedName name="___________________jul31">#REF!</definedName>
    <definedName name="___________________JUL99">#REF!</definedName>
    <definedName name="___________________Jun01">#REF!</definedName>
    <definedName name="___________________Jun02">#REF!</definedName>
    <definedName name="___________________jun03">#REF!</definedName>
    <definedName name="___________________jun04">#REF!</definedName>
    <definedName name="___________________jun06">#REF!</definedName>
    <definedName name="___________________jun10">#REF!</definedName>
    <definedName name="___________________jun11">#REF!</definedName>
    <definedName name="___________________jun13">#REF!</definedName>
    <definedName name="___________________jun14">#REF!</definedName>
    <definedName name="___________________jun15">#REF!</definedName>
    <definedName name="___________________jun17">#REF!</definedName>
    <definedName name="___________________jun19">#REF!</definedName>
    <definedName name="___________________jun20">#REF!</definedName>
    <definedName name="___________________jun21">#REF!</definedName>
    <definedName name="___________________jun24">#REF!</definedName>
    <definedName name="___________________jun25">#REF!</definedName>
    <definedName name="___________________jun30">#REF!</definedName>
    <definedName name="___________________jun99">#REF!</definedName>
    <definedName name="___________________Mar01">#REF!</definedName>
    <definedName name="___________________Mar02">#REF!</definedName>
    <definedName name="___________________mar09">#REF!</definedName>
    <definedName name="___________________mar18">#REF!</definedName>
    <definedName name="___________________mar23">#REF!</definedName>
    <definedName name="___________________mar25">#REF!</definedName>
    <definedName name="___________________mar26">#REF!</definedName>
    <definedName name="___________________mar27">#REF!</definedName>
    <definedName name="___________________mar28">#REF!</definedName>
    <definedName name="___________________mar31">#REF!</definedName>
    <definedName name="___________________Mar97">#REF!</definedName>
    <definedName name="___________________mar98">#REF!</definedName>
    <definedName name="___________________mar99">#REF!</definedName>
    <definedName name="___________________May01">#REF!</definedName>
    <definedName name="___________________May02">#REF!</definedName>
    <definedName name="___________________may05">#REF!</definedName>
    <definedName name="___________________may06">#REF!</definedName>
    <definedName name="___________________may07">#REF!</definedName>
    <definedName name="___________________may08">#REF!</definedName>
    <definedName name="___________________may09">#REF!</definedName>
    <definedName name="___________________may10">#REF!</definedName>
    <definedName name="___________________may11">#REF!</definedName>
    <definedName name="___________________may12">#REF!</definedName>
    <definedName name="___________________may14">#REF!</definedName>
    <definedName name="___________________may15">#REF!</definedName>
    <definedName name="___________________may16">#REF!</definedName>
    <definedName name="___________________may17">#REF!</definedName>
    <definedName name="___________________May97">#REF!</definedName>
    <definedName name="___________________May98">#REF!</definedName>
    <definedName name="___________________May99">#REF!</definedName>
    <definedName name="___________________MEI02">#REF!</definedName>
    <definedName name="___________________MEI03">#REF!</definedName>
    <definedName name="___________________MEI05">#REF!</definedName>
    <definedName name="___________________MEI06">#REF!</definedName>
    <definedName name="___________________MEI08">#REF!</definedName>
    <definedName name="___________________MEI14">#REF!</definedName>
    <definedName name="___________________MEI16">#REF!</definedName>
    <definedName name="___________________MEI18">#REF!</definedName>
    <definedName name="___________________MEI21">#REF!</definedName>
    <definedName name="___________________MEI24">#REF!</definedName>
    <definedName name="___________________MEI27">#REF!</definedName>
    <definedName name="___________________MEI28">#REF!</definedName>
    <definedName name="___________________MEI30">#REF!</definedName>
    <definedName name="___________________MEI31">#REF!</definedName>
    <definedName name="___________________mei99">#REF!</definedName>
    <definedName name="___________________mm02">#REF!</definedName>
    <definedName name="___________________mm2">#REF!</definedName>
    <definedName name="___________________mr04">#REF!</definedName>
    <definedName name="___________________mr05">#REF!</definedName>
    <definedName name="___________________mr06">#REF!</definedName>
    <definedName name="___________________mr07">#REF!</definedName>
    <definedName name="___________________mr11">#REF!</definedName>
    <definedName name="___________________mr12">#REF!</definedName>
    <definedName name="___________________mr13">#REF!</definedName>
    <definedName name="___________________mr14">#REF!</definedName>
    <definedName name="___________________mr15">#REF!</definedName>
    <definedName name="___________________mr17">#REF!</definedName>
    <definedName name="___________________mr18">#REF!</definedName>
    <definedName name="___________________mr20">#REF!</definedName>
    <definedName name="___________________mr21">#REF!</definedName>
    <definedName name="___________________mr25">#REF!</definedName>
    <definedName name="___________________mr26">#REF!</definedName>
    <definedName name="___________________mr27">#REF!</definedName>
    <definedName name="___________________mr28">#REF!</definedName>
    <definedName name="___________________mr31">#REF!</definedName>
    <definedName name="___________________nop02">#REF!</definedName>
    <definedName name="___________________Nov01">#REF!</definedName>
    <definedName name="___________________Nov02">#REF!</definedName>
    <definedName name="___________________nov04">#REF!</definedName>
    <definedName name="___________________nov05">#REF!</definedName>
    <definedName name="___________________nov07">#REF!</definedName>
    <definedName name="___________________nov08">#REF!</definedName>
    <definedName name="___________________nov11">#REF!</definedName>
    <definedName name="___________________nov12">#REF!</definedName>
    <definedName name="___________________nov13">#REF!</definedName>
    <definedName name="___________________nov14">#REF!</definedName>
    <definedName name="___________________nov15">#REF!</definedName>
    <definedName name="___________________nov16">#REF!</definedName>
    <definedName name="___________________nov18">#REF!</definedName>
    <definedName name="___________________nov19">#REF!</definedName>
    <definedName name="___________________nov20">#REF!</definedName>
    <definedName name="___________________nov21">#REF!</definedName>
    <definedName name="___________________nov22">#REF!</definedName>
    <definedName name="___________________nov23">#REF!</definedName>
    <definedName name="___________________nov25">#REF!</definedName>
    <definedName name="___________________nov26">#REF!</definedName>
    <definedName name="___________________nov27">#REF!</definedName>
    <definedName name="___________________nov28">#REF!</definedName>
    <definedName name="___________________nov29">#REF!</definedName>
    <definedName name="___________________nov30">#REF!</definedName>
    <definedName name="___________________Nov97">#REF!</definedName>
    <definedName name="___________________nov98">#REF!</definedName>
    <definedName name="___________________nov99">#REF!</definedName>
    <definedName name="___________________NPW1">#REF!</definedName>
    <definedName name="___________________NPW10">#REF!</definedName>
    <definedName name="___________________NPW11">#REF!</definedName>
    <definedName name="___________________NPW2">#REF!</definedName>
    <definedName name="___________________NPW3">#REF!</definedName>
    <definedName name="___________________NPW4">#REF!</definedName>
    <definedName name="___________________NPW5">#REF!</definedName>
    <definedName name="___________________NPW6">#REF!</definedName>
    <definedName name="___________________NPW7">#REF!</definedName>
    <definedName name="___________________NPW8">#REF!</definedName>
    <definedName name="___________________NPW9">#REF!</definedName>
    <definedName name="___________________Oct01">#REF!</definedName>
    <definedName name="___________________Oct02">#REF!</definedName>
    <definedName name="___________________Oct97">#REF!</definedName>
    <definedName name="___________________Oct98">#REF!</definedName>
    <definedName name="___________________oct99">#REF!</definedName>
    <definedName name="___________________okt01">#REF!</definedName>
    <definedName name="___________________okt02">#REF!</definedName>
    <definedName name="___________________okt03">#REF!</definedName>
    <definedName name="___________________okt04">#REF!</definedName>
    <definedName name="___________________okt05">#REF!</definedName>
    <definedName name="___________________okt07">#REF!</definedName>
    <definedName name="___________________okt09">#REF!</definedName>
    <definedName name="___________________okt10">#REF!</definedName>
    <definedName name="___________________okt11">#REF!</definedName>
    <definedName name="___________________okt12">#REF!</definedName>
    <definedName name="___________________okt14">#REF!</definedName>
    <definedName name="___________________okt16">#REF!</definedName>
    <definedName name="___________________okt17">#REF!</definedName>
    <definedName name="___________________okt18">#REF!</definedName>
    <definedName name="___________________okt19">#REF!</definedName>
    <definedName name="___________________okt21">#REF!</definedName>
    <definedName name="___________________okt22">#REF!</definedName>
    <definedName name="___________________okt24">#REF!</definedName>
    <definedName name="___________________okt25">#REF!</definedName>
    <definedName name="___________________okt27">#REF!</definedName>
    <definedName name="___________________okt28">#REF!</definedName>
    <definedName name="___________________okt29">#REF!</definedName>
    <definedName name="___________________okt30">#REF!</definedName>
    <definedName name="___________________okt31">#REF!</definedName>
    <definedName name="___________________SA1">#REF!</definedName>
    <definedName name="___________________sep01">#REF!</definedName>
    <definedName name="___________________Sep02">#REF!</definedName>
    <definedName name="___________________sep03">#REF!</definedName>
    <definedName name="___________________sep04">#REF!</definedName>
    <definedName name="___________________sep05">#REF!</definedName>
    <definedName name="___________________sep06">#REF!</definedName>
    <definedName name="___________________sep07">#REF!</definedName>
    <definedName name="___________________sep10">#REF!</definedName>
    <definedName name="___________________sep11">#REF!</definedName>
    <definedName name="___________________sep12">#REF!</definedName>
    <definedName name="___________________sep13">#REF!</definedName>
    <definedName name="___________________sep16">#REF!</definedName>
    <definedName name="___________________sep17">#REF!</definedName>
    <definedName name="___________________sep18">#REF!</definedName>
    <definedName name="___________________sep19">#REF!</definedName>
    <definedName name="___________________sep20">#REF!</definedName>
    <definedName name="___________________sep21">#REF!</definedName>
    <definedName name="___________________sep24">#REF!</definedName>
    <definedName name="___________________sep25">#REF!</definedName>
    <definedName name="___________________sep26">#REF!</definedName>
    <definedName name="___________________sep28">#REF!</definedName>
    <definedName name="___________________sep30">#REF!</definedName>
    <definedName name="___________________Sep97">#REF!</definedName>
    <definedName name="___________________sep98">#REF!</definedName>
    <definedName name="___________________Sep99">#REF!</definedName>
    <definedName name="___________________TP1">#REF!</definedName>
    <definedName name="___________________YW1">#REF!</definedName>
    <definedName name="__________________a100000">#REF!</definedName>
    <definedName name="__________________a140000">#REF!</definedName>
    <definedName name="__________________a500000">#REF!</definedName>
    <definedName name="__________________agt01">#REF!</definedName>
    <definedName name="__________________agt02">#REF!</definedName>
    <definedName name="__________________APL02">#REF!</definedName>
    <definedName name="__________________Apr01">#REF!</definedName>
    <definedName name="__________________Apr02">#REF!</definedName>
    <definedName name="__________________apr04">#REF!</definedName>
    <definedName name="__________________apr10">#REF!</definedName>
    <definedName name="__________________apr12">#REF!</definedName>
    <definedName name="__________________apr23">#REF!</definedName>
    <definedName name="__________________apr24">#REF!</definedName>
    <definedName name="__________________apr27">#REF!</definedName>
    <definedName name="__________________apr29">#REF!</definedName>
    <definedName name="__________________apr30">#REF!</definedName>
    <definedName name="__________________Apr97">#REF!</definedName>
    <definedName name="__________________apr98">#REF!</definedName>
    <definedName name="__________________apr99">#REF!</definedName>
    <definedName name="__________________Aug01">#REF!</definedName>
    <definedName name="__________________Aug02">#REF!</definedName>
    <definedName name="__________________aug03">#REF!</definedName>
    <definedName name="__________________aug04">#REF!</definedName>
    <definedName name="__________________aug05">#REF!</definedName>
    <definedName name="__________________aug06">#REF!</definedName>
    <definedName name="__________________aug07">#REF!</definedName>
    <definedName name="__________________aug08">#REF!</definedName>
    <definedName name="__________________aug09">#REF!</definedName>
    <definedName name="__________________aug10">#REF!</definedName>
    <definedName name="__________________aug12">#REF!</definedName>
    <definedName name="__________________aug13">#REF!</definedName>
    <definedName name="__________________aug14">#REF!</definedName>
    <definedName name="__________________aug15">#REF!</definedName>
    <definedName name="__________________aug16">#REF!</definedName>
    <definedName name="__________________aug19">#REF!</definedName>
    <definedName name="__________________aug20">#REF!</definedName>
    <definedName name="__________________aug21">#REF!</definedName>
    <definedName name="__________________aug22">#REF!</definedName>
    <definedName name="__________________aug23">#REF!</definedName>
    <definedName name="__________________aug24">#REF!</definedName>
    <definedName name="__________________aug26">#REF!</definedName>
    <definedName name="__________________aug27">#REF!</definedName>
    <definedName name="__________________aug28">#REF!</definedName>
    <definedName name="__________________aug29">#REF!</definedName>
    <definedName name="__________________aug30">#REF!</definedName>
    <definedName name="__________________aug31">#REF!</definedName>
    <definedName name="__________________Aug97">#REF!</definedName>
    <definedName name="__________________Aug98">#REF!</definedName>
    <definedName name="__________________Aug99">#REF!</definedName>
    <definedName name="__________________Avr0102">#REF!</definedName>
    <definedName name="__________________Avr0202">#REF!</definedName>
    <definedName name="__________________Avr0302">#REF!</definedName>
    <definedName name="__________________Avr0402">#REF!</definedName>
    <definedName name="__________________Avr0502">#REF!</definedName>
    <definedName name="__________________Avr0602">#REF!</definedName>
    <definedName name="__________________Avr0701">#REF!</definedName>
    <definedName name="__________________Avr0702">#REF!</definedName>
    <definedName name="__________________Avr0801">#REF!</definedName>
    <definedName name="__________________Avr0802">#REF!</definedName>
    <definedName name="__________________Avr0901">#REF!</definedName>
    <definedName name="__________________Avr0902">#REF!</definedName>
    <definedName name="__________________Avr1001">#REF!</definedName>
    <definedName name="__________________Avr1002">#REF!</definedName>
    <definedName name="__________________Avr1101">#REF!</definedName>
    <definedName name="__________________Avr1102">#REF!</definedName>
    <definedName name="__________________Avr1201">#REF!</definedName>
    <definedName name="__________________avr1202">#REF!</definedName>
    <definedName name="__________________CIP0100">#REF!</definedName>
    <definedName name="__________________CIP0101">#REF!</definedName>
    <definedName name="__________________CIP0102">#REF!</definedName>
    <definedName name="__________________CIP0200">#REF!</definedName>
    <definedName name="__________________CIP0201">#REF!</definedName>
    <definedName name="__________________CIP0202">#REF!</definedName>
    <definedName name="__________________CIP0300">#REF!</definedName>
    <definedName name="__________________CIP0301">#REF!</definedName>
    <definedName name="__________________CIP0302">#REF!</definedName>
    <definedName name="__________________CIP0400">#REF!</definedName>
    <definedName name="__________________CIP0401">#REF!</definedName>
    <definedName name="__________________CIP0402">#REF!</definedName>
    <definedName name="__________________CIP0500">#REF!</definedName>
    <definedName name="__________________CIP0501">#REF!</definedName>
    <definedName name="__________________CIP0502">#REF!</definedName>
    <definedName name="__________________CIP0600">#REF!</definedName>
    <definedName name="__________________CIP0601">#REF!</definedName>
    <definedName name="__________________CIP0602">#REF!</definedName>
    <definedName name="__________________CIP0700">#REF!</definedName>
    <definedName name="__________________CIP0701">#REF!</definedName>
    <definedName name="__________________CIP0702">#REF!</definedName>
    <definedName name="__________________CIP0800">#REF!</definedName>
    <definedName name="__________________CIP0801">#REF!</definedName>
    <definedName name="__________________CIP0802">#REF!</definedName>
    <definedName name="__________________CIP0900">#REF!</definedName>
    <definedName name="__________________CIP0901">#REF!</definedName>
    <definedName name="__________________CIP0902">#REF!</definedName>
    <definedName name="__________________CIP1000">#REF!</definedName>
    <definedName name="__________________CIP1001">#REF!</definedName>
    <definedName name="__________________CIP1002">#REF!</definedName>
    <definedName name="__________________CIP1100">#REF!</definedName>
    <definedName name="__________________CIP1101">#REF!</definedName>
    <definedName name="__________________CIP1102">#REF!</definedName>
    <definedName name="__________________CIP1200">#REF!</definedName>
    <definedName name="__________________CIP1201">#REF!</definedName>
    <definedName name="__________________CIP1202">#REF!</definedName>
    <definedName name="__________________CIP1299">#REF!</definedName>
    <definedName name="__________________CIP93">#REF!</definedName>
    <definedName name="__________________CIP94">#REF!</definedName>
    <definedName name="__________________CIP95">#REF!</definedName>
    <definedName name="__________________CIP96">#REF!</definedName>
    <definedName name="__________________CIP97">#REF!</definedName>
    <definedName name="__________________CIP98">#REF!</definedName>
    <definedName name="__________________CIP99">#REF!</definedName>
    <definedName name="__________________CON1">#REF!</definedName>
    <definedName name="__________________DAT1">#REF!</definedName>
    <definedName name="__________________DAT10">#REF!</definedName>
    <definedName name="__________________DAT11">#REF!</definedName>
    <definedName name="__________________DAT12">#REF!</definedName>
    <definedName name="__________________DAT13">#REF!</definedName>
    <definedName name="__________________DAT14">#REF!</definedName>
    <definedName name="__________________DAT15">#REF!</definedName>
    <definedName name="__________________DAT16">#REF!</definedName>
    <definedName name="__________________DAT17">#REF!</definedName>
    <definedName name="__________________DAT18">#REF!</definedName>
    <definedName name="__________________DAT19">#REF!</definedName>
    <definedName name="__________________DAT2">#REF!</definedName>
    <definedName name="__________________DAT20">#REF!</definedName>
    <definedName name="__________________DAT3">#REF!</definedName>
    <definedName name="__________________DAT4">#REF!</definedName>
    <definedName name="__________________DAT5">#REF!</definedName>
    <definedName name="__________________DAT6">#REF!</definedName>
    <definedName name="__________________DAT7">#REF!</definedName>
    <definedName name="__________________DAT8">#REF!</definedName>
    <definedName name="__________________DAT9">#REF!</definedName>
    <definedName name="__________________Dec01">#REF!</definedName>
    <definedName name="__________________Dec02">#REF!</definedName>
    <definedName name="__________________dec03">#REF!</definedName>
    <definedName name="__________________dec04">#REF!</definedName>
    <definedName name="__________________dec11">#REF!</definedName>
    <definedName name="__________________dec12">#REF!</definedName>
    <definedName name="__________________dec16">#REF!</definedName>
    <definedName name="__________________dec18">#REF!</definedName>
    <definedName name="__________________dec19">#REF!</definedName>
    <definedName name="__________________dec20">#REF!</definedName>
    <definedName name="__________________dec21">#REF!</definedName>
    <definedName name="__________________dec23">#REF!</definedName>
    <definedName name="__________________dec24">#REF!</definedName>
    <definedName name="__________________dec28">#REF!</definedName>
    <definedName name="__________________dec30">#REF!</definedName>
    <definedName name="__________________dec31">#REF!</definedName>
    <definedName name="__________________Dec97">#REF!</definedName>
    <definedName name="__________________dec98">#REF!</definedName>
    <definedName name="__________________dec99">#REF!</definedName>
    <definedName name="__________________des01">#REF!</definedName>
    <definedName name="__________________des02">#REF!</definedName>
    <definedName name="__________________des06">#REF!</definedName>
    <definedName name="__________________fbr01">#REF!</definedName>
    <definedName name="__________________fbr04">#REF!</definedName>
    <definedName name="__________________fbr06">#REF!</definedName>
    <definedName name="__________________fbr07">#REF!</definedName>
    <definedName name="__________________fbr10">#REF!</definedName>
    <definedName name="__________________fbr11">#REF!</definedName>
    <definedName name="__________________fbr13">#REF!</definedName>
    <definedName name="__________________fbr15">#REF!</definedName>
    <definedName name="__________________fbr18">#REF!</definedName>
    <definedName name="__________________fbr19">#REF!</definedName>
    <definedName name="__________________fbr20">#REF!</definedName>
    <definedName name="__________________fbr21">#REF!</definedName>
    <definedName name="__________________fbr24">#REF!</definedName>
    <definedName name="__________________fbr25">#REF!</definedName>
    <definedName name="__________________fbr26">#REF!</definedName>
    <definedName name="__________________fbr27">#REF!</definedName>
    <definedName name="__________________fbr28">#REF!</definedName>
    <definedName name="__________________Feb01">#REF!</definedName>
    <definedName name="__________________Feb02">#REF!</definedName>
    <definedName name="__________________FEB05">#REF!</definedName>
    <definedName name="__________________FEB20">#REF!</definedName>
    <definedName name="__________________FEB27">#REF!</definedName>
    <definedName name="__________________FEB28">#REF!</definedName>
    <definedName name="__________________Feb97">#REF!</definedName>
    <definedName name="__________________feb98">#REF!</definedName>
    <definedName name="__________________feb99">#REF!</definedName>
    <definedName name="__________________INC2">#REF!</definedName>
    <definedName name="__________________IRB99">#REF!</definedName>
    <definedName name="__________________IV80000">#REF!</definedName>
    <definedName name="__________________JA02">#REF!</definedName>
    <definedName name="__________________JA03">#REF!</definedName>
    <definedName name="__________________JA04">#REF!</definedName>
    <definedName name="__________________JA06">#REF!</definedName>
    <definedName name="__________________JA07">#REF!</definedName>
    <definedName name="__________________JA08">#REF!</definedName>
    <definedName name="__________________JA10">#REF!</definedName>
    <definedName name="__________________JA13">#REF!</definedName>
    <definedName name="__________________JA14">#REF!</definedName>
    <definedName name="__________________JA16">#REF!</definedName>
    <definedName name="__________________JA17">#REF!</definedName>
    <definedName name="__________________JA18">#REF!</definedName>
    <definedName name="__________________JA20">#REF!</definedName>
    <definedName name="__________________JA21">#REF!</definedName>
    <definedName name="__________________JA22">#REF!</definedName>
    <definedName name="__________________JA23">#REF!</definedName>
    <definedName name="__________________JA24">#REF!</definedName>
    <definedName name="__________________JA27">#REF!</definedName>
    <definedName name="__________________JA28">#REF!</definedName>
    <definedName name="__________________JA29">#REF!</definedName>
    <definedName name="__________________ja30">#REF!</definedName>
    <definedName name="__________________ja31">#REF!</definedName>
    <definedName name="__________________Jan01">#REF!</definedName>
    <definedName name="__________________Jan02">#REF!</definedName>
    <definedName name="__________________JAN04">#REF!</definedName>
    <definedName name="__________________jan25">#REF!</definedName>
    <definedName name="__________________jan31">#REF!</definedName>
    <definedName name="__________________Jan97">#REF!</definedName>
    <definedName name="__________________jan98">#REF!</definedName>
    <definedName name="__________________jan99">#REF!</definedName>
    <definedName name="__________________ji1">#REF!</definedName>
    <definedName name="__________________Jul01">#REF!</definedName>
    <definedName name="__________________Jul02">#REF!</definedName>
    <definedName name="__________________jul03">#REF!</definedName>
    <definedName name="__________________jul05">#REF!</definedName>
    <definedName name="__________________jul06">#REF!</definedName>
    <definedName name="__________________jul08">#REF!</definedName>
    <definedName name="__________________jul10">#REF!</definedName>
    <definedName name="__________________jul11">#REF!</definedName>
    <definedName name="__________________jul12">#REF!</definedName>
    <definedName name="__________________jul13">#REF!</definedName>
    <definedName name="__________________jul14">#REF!</definedName>
    <definedName name="__________________jul15">#REF!</definedName>
    <definedName name="__________________jul17">#REF!</definedName>
    <definedName name="__________________jul18">#REF!</definedName>
    <definedName name="__________________jul20">#REF!</definedName>
    <definedName name="__________________jul22">#REF!</definedName>
    <definedName name="__________________jul24">#REF!</definedName>
    <definedName name="__________________jul25">#REF!</definedName>
    <definedName name="__________________jul26">#REF!</definedName>
    <definedName name="__________________jul27">#REF!</definedName>
    <definedName name="__________________jul29">#REF!</definedName>
    <definedName name="__________________jul30">#REF!</definedName>
    <definedName name="__________________jul31">#REF!</definedName>
    <definedName name="__________________JUL99">#REF!</definedName>
    <definedName name="__________________Jun01">#REF!</definedName>
    <definedName name="__________________Jun02">#REF!</definedName>
    <definedName name="__________________jun03">#REF!</definedName>
    <definedName name="__________________jun04">#REF!</definedName>
    <definedName name="__________________jun06">#REF!</definedName>
    <definedName name="__________________jun10">#REF!</definedName>
    <definedName name="__________________jun11">#REF!</definedName>
    <definedName name="__________________jun13">#REF!</definedName>
    <definedName name="__________________jun14">#REF!</definedName>
    <definedName name="__________________jun15">#REF!</definedName>
    <definedName name="__________________jun17">#REF!</definedName>
    <definedName name="__________________jun19">#REF!</definedName>
    <definedName name="__________________jun20">#REF!</definedName>
    <definedName name="__________________jun21">#REF!</definedName>
    <definedName name="__________________jun24">#REF!</definedName>
    <definedName name="__________________jun25">#REF!</definedName>
    <definedName name="__________________jun30">#REF!</definedName>
    <definedName name="__________________jun99">#REF!</definedName>
    <definedName name="__________________Mar01">#REF!</definedName>
    <definedName name="__________________Mar02">#REF!</definedName>
    <definedName name="__________________mar09">#REF!</definedName>
    <definedName name="__________________mar18">#REF!</definedName>
    <definedName name="__________________mar23">#REF!</definedName>
    <definedName name="__________________mar25">#REF!</definedName>
    <definedName name="__________________mar26">#REF!</definedName>
    <definedName name="__________________mar27">#REF!</definedName>
    <definedName name="__________________mar28">#REF!</definedName>
    <definedName name="__________________mar31">#REF!</definedName>
    <definedName name="__________________Mar97">#REF!</definedName>
    <definedName name="__________________mar98">#REF!</definedName>
    <definedName name="__________________mar99">#REF!</definedName>
    <definedName name="__________________May01">#REF!</definedName>
    <definedName name="__________________May02">#REF!</definedName>
    <definedName name="__________________may05">#REF!</definedName>
    <definedName name="__________________may06">#REF!</definedName>
    <definedName name="__________________may07">#REF!</definedName>
    <definedName name="__________________may08">#REF!</definedName>
    <definedName name="__________________may09">#REF!</definedName>
    <definedName name="__________________may10">#REF!</definedName>
    <definedName name="__________________may11">#REF!</definedName>
    <definedName name="__________________may12">#REF!</definedName>
    <definedName name="__________________may14">#REF!</definedName>
    <definedName name="__________________may15">#REF!</definedName>
    <definedName name="__________________may16">#REF!</definedName>
    <definedName name="__________________may17">#REF!</definedName>
    <definedName name="__________________May97">#REF!</definedName>
    <definedName name="__________________May98">#REF!</definedName>
    <definedName name="__________________May99">#REF!</definedName>
    <definedName name="__________________MEI02">#REF!</definedName>
    <definedName name="__________________MEI03">#REF!</definedName>
    <definedName name="__________________MEI05">#REF!</definedName>
    <definedName name="__________________MEI06">#REF!</definedName>
    <definedName name="__________________MEI08">#REF!</definedName>
    <definedName name="__________________MEI14">#REF!</definedName>
    <definedName name="__________________MEI16">#REF!</definedName>
    <definedName name="__________________MEI18">#REF!</definedName>
    <definedName name="__________________MEI21">#REF!</definedName>
    <definedName name="__________________MEI24">#REF!</definedName>
    <definedName name="__________________MEI27">#REF!</definedName>
    <definedName name="__________________MEI28">#REF!</definedName>
    <definedName name="__________________MEI30">#REF!</definedName>
    <definedName name="__________________MEI31">#REF!</definedName>
    <definedName name="__________________mei99">#REF!</definedName>
    <definedName name="__________________mm02">#REF!</definedName>
    <definedName name="__________________mm2">#REF!</definedName>
    <definedName name="__________________mr04">#REF!</definedName>
    <definedName name="__________________mr05">#REF!</definedName>
    <definedName name="__________________mr06">#REF!</definedName>
    <definedName name="__________________mr07">#REF!</definedName>
    <definedName name="__________________mr11">#REF!</definedName>
    <definedName name="__________________mr12">#REF!</definedName>
    <definedName name="__________________mr13">#REF!</definedName>
    <definedName name="__________________mr14">#REF!</definedName>
    <definedName name="__________________mr15">#REF!</definedName>
    <definedName name="__________________mr17">#REF!</definedName>
    <definedName name="__________________mr18">#REF!</definedName>
    <definedName name="__________________mr20">#REF!</definedName>
    <definedName name="__________________mr21">#REF!</definedName>
    <definedName name="__________________mr25">#REF!</definedName>
    <definedName name="__________________mr26">#REF!</definedName>
    <definedName name="__________________mr27">#REF!</definedName>
    <definedName name="__________________mr28">#REF!</definedName>
    <definedName name="__________________mr31">#REF!</definedName>
    <definedName name="__________________nop02">#REF!</definedName>
    <definedName name="__________________Nov01">#REF!</definedName>
    <definedName name="__________________Nov02">#REF!</definedName>
    <definedName name="__________________nov04">#REF!</definedName>
    <definedName name="__________________nov05">#REF!</definedName>
    <definedName name="__________________nov07">#REF!</definedName>
    <definedName name="__________________nov08">#REF!</definedName>
    <definedName name="__________________nov11">#REF!</definedName>
    <definedName name="__________________nov12">#REF!</definedName>
    <definedName name="__________________nov13">#REF!</definedName>
    <definedName name="__________________nov14">#REF!</definedName>
    <definedName name="__________________nov15">#REF!</definedName>
    <definedName name="__________________nov16">#REF!</definedName>
    <definedName name="__________________nov18">#REF!</definedName>
    <definedName name="__________________nov19">#REF!</definedName>
    <definedName name="__________________nov20">#REF!</definedName>
    <definedName name="__________________nov21">#REF!</definedName>
    <definedName name="__________________nov22">#REF!</definedName>
    <definedName name="__________________nov23">#REF!</definedName>
    <definedName name="__________________nov25">#REF!</definedName>
    <definedName name="__________________nov26">#REF!</definedName>
    <definedName name="__________________nov27">#REF!</definedName>
    <definedName name="__________________nov28">#REF!</definedName>
    <definedName name="__________________nov29">#REF!</definedName>
    <definedName name="__________________nov30">#REF!</definedName>
    <definedName name="__________________Nov97">#REF!</definedName>
    <definedName name="__________________nov98">#REF!</definedName>
    <definedName name="__________________nov99">#REF!</definedName>
    <definedName name="__________________NPW1">#REF!</definedName>
    <definedName name="__________________NPW10">#REF!</definedName>
    <definedName name="__________________NPW11">#REF!</definedName>
    <definedName name="__________________NPW2">#REF!</definedName>
    <definedName name="__________________NPW3">#REF!</definedName>
    <definedName name="__________________NPW4">#REF!</definedName>
    <definedName name="__________________NPW5">#REF!</definedName>
    <definedName name="__________________NPW6">#REF!</definedName>
    <definedName name="__________________NPW7">#REF!</definedName>
    <definedName name="__________________NPW8">#REF!</definedName>
    <definedName name="__________________NPW9">#REF!</definedName>
    <definedName name="__________________Oct01">#REF!</definedName>
    <definedName name="__________________Oct02">#REF!</definedName>
    <definedName name="__________________Oct97">#REF!</definedName>
    <definedName name="__________________Oct98">#REF!</definedName>
    <definedName name="__________________oct99">#REF!</definedName>
    <definedName name="__________________okt01">#REF!</definedName>
    <definedName name="__________________okt02">#REF!</definedName>
    <definedName name="__________________okt03">#REF!</definedName>
    <definedName name="__________________okt04">#REF!</definedName>
    <definedName name="__________________okt05">#REF!</definedName>
    <definedName name="__________________okt07">#REF!</definedName>
    <definedName name="__________________okt09">#REF!</definedName>
    <definedName name="__________________okt10">#REF!</definedName>
    <definedName name="__________________okt11">#REF!</definedName>
    <definedName name="__________________okt12">#REF!</definedName>
    <definedName name="__________________okt14">#REF!</definedName>
    <definedName name="__________________okt16">#REF!</definedName>
    <definedName name="__________________okt17">#REF!</definedName>
    <definedName name="__________________okt18">#REF!</definedName>
    <definedName name="__________________okt19">#REF!</definedName>
    <definedName name="__________________okt21">#REF!</definedName>
    <definedName name="__________________okt22">#REF!</definedName>
    <definedName name="__________________okt24">#REF!</definedName>
    <definedName name="__________________okt25">#REF!</definedName>
    <definedName name="__________________okt27">#REF!</definedName>
    <definedName name="__________________okt28">#REF!</definedName>
    <definedName name="__________________okt29">#REF!</definedName>
    <definedName name="__________________okt30">#REF!</definedName>
    <definedName name="__________________okt31">#REF!</definedName>
    <definedName name="__________________SA1">#REF!</definedName>
    <definedName name="__________________sep01">#REF!</definedName>
    <definedName name="__________________Sep02">#REF!</definedName>
    <definedName name="__________________sep03">#REF!</definedName>
    <definedName name="__________________sep04">#REF!</definedName>
    <definedName name="__________________sep05">#REF!</definedName>
    <definedName name="__________________sep06">#REF!</definedName>
    <definedName name="__________________sep07">#REF!</definedName>
    <definedName name="__________________sep10">#REF!</definedName>
    <definedName name="__________________sep11">#REF!</definedName>
    <definedName name="__________________sep12">#REF!</definedName>
    <definedName name="__________________sep13">#REF!</definedName>
    <definedName name="__________________sep16">#REF!</definedName>
    <definedName name="__________________sep17">#REF!</definedName>
    <definedName name="__________________sep18">#REF!</definedName>
    <definedName name="__________________sep19">#REF!</definedName>
    <definedName name="__________________sep20">#REF!</definedName>
    <definedName name="__________________sep21">#REF!</definedName>
    <definedName name="__________________sep24">#REF!</definedName>
    <definedName name="__________________sep25">#REF!</definedName>
    <definedName name="__________________sep26">#REF!</definedName>
    <definedName name="__________________sep28">#REF!</definedName>
    <definedName name="__________________sep30">#REF!</definedName>
    <definedName name="__________________Sep97">#REF!</definedName>
    <definedName name="__________________sep98">#REF!</definedName>
    <definedName name="__________________Sep99">#REF!</definedName>
    <definedName name="__________________TP1">#REF!</definedName>
    <definedName name="__________________YW1">#REF!</definedName>
    <definedName name="_________________a100000">#REF!</definedName>
    <definedName name="_________________a140000">#REF!</definedName>
    <definedName name="_________________a500000">#REF!</definedName>
    <definedName name="_________________agt01">#REF!</definedName>
    <definedName name="_________________agt02">#REF!</definedName>
    <definedName name="_________________APL02">#REF!</definedName>
    <definedName name="_________________Apr01">#REF!</definedName>
    <definedName name="_________________Apr02">#REF!</definedName>
    <definedName name="_________________apr04">#REF!</definedName>
    <definedName name="_________________apr10">#REF!</definedName>
    <definedName name="_________________apr12">#REF!</definedName>
    <definedName name="_________________apr23">#REF!</definedName>
    <definedName name="_________________apr24">#REF!</definedName>
    <definedName name="_________________apr27">#REF!</definedName>
    <definedName name="_________________apr29">#REF!</definedName>
    <definedName name="_________________apr30">#REF!</definedName>
    <definedName name="_________________Apr97">#REF!</definedName>
    <definedName name="_________________apr98">#REF!</definedName>
    <definedName name="_________________apr99">#REF!</definedName>
    <definedName name="_________________Aug01">#REF!</definedName>
    <definedName name="_________________Aug02">#REF!</definedName>
    <definedName name="_________________aug03">#REF!</definedName>
    <definedName name="_________________aug04">#REF!</definedName>
    <definedName name="_________________aug05">#REF!</definedName>
    <definedName name="_________________aug06">#REF!</definedName>
    <definedName name="_________________aug07">#REF!</definedName>
    <definedName name="_________________aug08">#REF!</definedName>
    <definedName name="_________________aug09">#REF!</definedName>
    <definedName name="_________________aug10">#REF!</definedName>
    <definedName name="_________________aug12">#REF!</definedName>
    <definedName name="_________________aug13">#REF!</definedName>
    <definedName name="_________________aug14">#REF!</definedName>
    <definedName name="_________________aug15">#REF!</definedName>
    <definedName name="_________________aug16">#REF!</definedName>
    <definedName name="_________________aug19">#REF!</definedName>
    <definedName name="_________________aug20">#REF!</definedName>
    <definedName name="_________________aug21">#REF!</definedName>
    <definedName name="_________________aug22">#REF!</definedName>
    <definedName name="_________________aug23">#REF!</definedName>
    <definedName name="_________________aug24">#REF!</definedName>
    <definedName name="_________________aug26">#REF!</definedName>
    <definedName name="_________________aug27">#REF!</definedName>
    <definedName name="_________________aug28">#REF!</definedName>
    <definedName name="_________________aug29">#REF!</definedName>
    <definedName name="_________________aug30">#REF!</definedName>
    <definedName name="_________________aug31">#REF!</definedName>
    <definedName name="_________________Aug97">#REF!</definedName>
    <definedName name="_________________Aug98">#REF!</definedName>
    <definedName name="_________________Aug99">#REF!</definedName>
    <definedName name="_________________Avr0102">#REF!</definedName>
    <definedName name="_________________Avr0202">#REF!</definedName>
    <definedName name="_________________Avr0302">#REF!</definedName>
    <definedName name="_________________Avr0402">#REF!</definedName>
    <definedName name="_________________Avr0502">#REF!</definedName>
    <definedName name="_________________Avr0602">#REF!</definedName>
    <definedName name="_________________Avr0701">#REF!</definedName>
    <definedName name="_________________Avr0702">#REF!</definedName>
    <definedName name="_________________Avr0801">#REF!</definedName>
    <definedName name="_________________Avr0802">#REF!</definedName>
    <definedName name="_________________Avr0901">#REF!</definedName>
    <definedName name="_________________Avr0902">#REF!</definedName>
    <definedName name="_________________Avr1001">#REF!</definedName>
    <definedName name="_________________Avr1002">#REF!</definedName>
    <definedName name="_________________Avr1101">#REF!</definedName>
    <definedName name="_________________Avr1102">#REF!</definedName>
    <definedName name="_________________Avr1201">#REF!</definedName>
    <definedName name="_________________avr1202">#REF!</definedName>
    <definedName name="_________________CIP0100">#REF!</definedName>
    <definedName name="_________________CIP0101">#REF!</definedName>
    <definedName name="_________________CIP0102">#REF!</definedName>
    <definedName name="_________________CIP0200">#REF!</definedName>
    <definedName name="_________________CIP0201">#REF!</definedName>
    <definedName name="_________________CIP0202">#REF!</definedName>
    <definedName name="_________________CIP0300">#REF!</definedName>
    <definedName name="_________________CIP0301">#REF!</definedName>
    <definedName name="_________________CIP0302">#REF!</definedName>
    <definedName name="_________________CIP0400">#REF!</definedName>
    <definedName name="_________________CIP0401">#REF!</definedName>
    <definedName name="_________________CIP0402">#REF!</definedName>
    <definedName name="_________________CIP0500">#REF!</definedName>
    <definedName name="_________________CIP0501">#REF!</definedName>
    <definedName name="_________________CIP0502">#REF!</definedName>
    <definedName name="_________________CIP0600">#REF!</definedName>
    <definedName name="_________________CIP0601">#REF!</definedName>
    <definedName name="_________________CIP0602">#REF!</definedName>
    <definedName name="_________________CIP0700">#REF!</definedName>
    <definedName name="_________________CIP0701">#REF!</definedName>
    <definedName name="_________________CIP0702">#REF!</definedName>
    <definedName name="_________________CIP0800">#REF!</definedName>
    <definedName name="_________________CIP0801">#REF!</definedName>
    <definedName name="_________________CIP0802">#REF!</definedName>
    <definedName name="_________________CIP0900">#REF!</definedName>
    <definedName name="_________________CIP0901">#REF!</definedName>
    <definedName name="_________________CIP0902">#REF!</definedName>
    <definedName name="_________________CIP1000">#REF!</definedName>
    <definedName name="_________________CIP1001">#REF!</definedName>
    <definedName name="_________________CIP1002">#REF!</definedName>
    <definedName name="_________________CIP1100">#REF!</definedName>
    <definedName name="_________________CIP1101">#REF!</definedName>
    <definedName name="_________________CIP1102">#REF!</definedName>
    <definedName name="_________________CIP1200">#REF!</definedName>
    <definedName name="_________________CIP1201">#REF!</definedName>
    <definedName name="_________________CIP1202">#REF!</definedName>
    <definedName name="_________________CIP1299">#REF!</definedName>
    <definedName name="_________________CIP93">#REF!</definedName>
    <definedName name="_________________CIP94">#REF!</definedName>
    <definedName name="_________________CIP95">#REF!</definedName>
    <definedName name="_________________CIP96">#REF!</definedName>
    <definedName name="_________________CIP97">#REF!</definedName>
    <definedName name="_________________CIP98">#REF!</definedName>
    <definedName name="_________________CIP99">#REF!</definedName>
    <definedName name="_________________CON1">#REF!</definedName>
    <definedName name="_________________DAT1">#REF!</definedName>
    <definedName name="_________________DAT10">#REF!</definedName>
    <definedName name="_________________DAT11">#REF!</definedName>
    <definedName name="_________________DAT12">#REF!</definedName>
    <definedName name="_________________DAT13">#REF!</definedName>
    <definedName name="_________________DAT14">#REF!</definedName>
    <definedName name="_________________DAT15">#REF!</definedName>
    <definedName name="_________________DAT16">#REF!</definedName>
    <definedName name="_________________DAT17">#REF!</definedName>
    <definedName name="_________________DAT18">#REF!</definedName>
    <definedName name="_________________DAT19">#REF!</definedName>
    <definedName name="_________________DAT2">#REF!</definedName>
    <definedName name="_________________DAT20">#REF!</definedName>
    <definedName name="_________________DAT3">#REF!</definedName>
    <definedName name="_________________DAT4">#REF!</definedName>
    <definedName name="_________________DAT5">#REF!</definedName>
    <definedName name="_________________DAT6">#REF!</definedName>
    <definedName name="_________________DAT7">#REF!</definedName>
    <definedName name="_________________DAT8">#REF!</definedName>
    <definedName name="_________________DAT9">#REF!</definedName>
    <definedName name="_________________Dec01">#REF!</definedName>
    <definedName name="_________________Dec02">#REF!</definedName>
    <definedName name="_________________dec03">#REF!</definedName>
    <definedName name="_________________dec04">#REF!</definedName>
    <definedName name="_________________dec11">#REF!</definedName>
    <definedName name="_________________dec12">#REF!</definedName>
    <definedName name="_________________dec16">#REF!</definedName>
    <definedName name="_________________dec18">#REF!</definedName>
    <definedName name="_________________dec19">#REF!</definedName>
    <definedName name="_________________dec20">#REF!</definedName>
    <definedName name="_________________dec21">#REF!</definedName>
    <definedName name="_________________dec23">#REF!</definedName>
    <definedName name="_________________dec24">#REF!</definedName>
    <definedName name="_________________dec28">#REF!</definedName>
    <definedName name="_________________dec30">#REF!</definedName>
    <definedName name="_________________dec31">#REF!</definedName>
    <definedName name="_________________Dec97">#REF!</definedName>
    <definedName name="_________________dec98">#REF!</definedName>
    <definedName name="_________________dec99">#REF!</definedName>
    <definedName name="_________________des01">#REF!</definedName>
    <definedName name="_________________des02">#REF!</definedName>
    <definedName name="_________________des06">#REF!</definedName>
    <definedName name="_________________fbr01">#REF!</definedName>
    <definedName name="_________________fbr04">#REF!</definedName>
    <definedName name="_________________fbr06">#REF!</definedName>
    <definedName name="_________________fbr07">#REF!</definedName>
    <definedName name="_________________fbr10">#REF!</definedName>
    <definedName name="_________________fbr11">#REF!</definedName>
    <definedName name="_________________fbr13">#REF!</definedName>
    <definedName name="_________________fbr15">#REF!</definedName>
    <definedName name="_________________fbr18">#REF!</definedName>
    <definedName name="_________________fbr19">#REF!</definedName>
    <definedName name="_________________fbr20">#REF!</definedName>
    <definedName name="_________________fbr21">#REF!</definedName>
    <definedName name="_________________fbr24">#REF!</definedName>
    <definedName name="_________________fbr25">#REF!</definedName>
    <definedName name="_________________fbr26">#REF!</definedName>
    <definedName name="_________________fbr27">#REF!</definedName>
    <definedName name="_________________fbr28">#REF!</definedName>
    <definedName name="_________________Feb01">#REF!</definedName>
    <definedName name="_________________Feb02">#REF!</definedName>
    <definedName name="_________________FEB05">#REF!</definedName>
    <definedName name="_________________FEB20">#REF!</definedName>
    <definedName name="_________________FEB27">#REF!</definedName>
    <definedName name="_________________FEB28">#REF!</definedName>
    <definedName name="_________________Feb97">#REF!</definedName>
    <definedName name="_________________feb98">#REF!</definedName>
    <definedName name="_________________feb99">#REF!</definedName>
    <definedName name="_________________INC2">#REF!</definedName>
    <definedName name="_________________IRB99">#REF!</definedName>
    <definedName name="_________________JA02">#REF!</definedName>
    <definedName name="_________________JA03">#REF!</definedName>
    <definedName name="_________________JA04">#REF!</definedName>
    <definedName name="_________________JA06">#REF!</definedName>
    <definedName name="_________________JA07">#REF!</definedName>
    <definedName name="_________________JA08">#REF!</definedName>
    <definedName name="_________________JA10">#REF!</definedName>
    <definedName name="_________________JA13">#REF!</definedName>
    <definedName name="_________________JA14">#REF!</definedName>
    <definedName name="_________________JA16">#REF!</definedName>
    <definedName name="_________________JA17">#REF!</definedName>
    <definedName name="_________________JA18">#REF!</definedName>
    <definedName name="_________________JA20">#REF!</definedName>
    <definedName name="_________________JA21">#REF!</definedName>
    <definedName name="_________________JA22">#REF!</definedName>
    <definedName name="_________________JA23">#REF!</definedName>
    <definedName name="_________________JA24">#REF!</definedName>
    <definedName name="_________________JA27">#REF!</definedName>
    <definedName name="_________________JA28">#REF!</definedName>
    <definedName name="_________________JA29">#REF!</definedName>
    <definedName name="_________________ja30">#REF!</definedName>
    <definedName name="_________________ja31">#REF!</definedName>
    <definedName name="_________________Jan01">#REF!</definedName>
    <definedName name="_________________Jan02">#REF!</definedName>
    <definedName name="_________________JAN04">#REF!</definedName>
    <definedName name="_________________jan25">#REF!</definedName>
    <definedName name="_________________jan31">#REF!</definedName>
    <definedName name="_________________Jan97">#REF!</definedName>
    <definedName name="_________________jan98">#REF!</definedName>
    <definedName name="_________________jan99">#REF!</definedName>
    <definedName name="_________________ji1">#REF!</definedName>
    <definedName name="_________________Jul01">#REF!</definedName>
    <definedName name="_________________Jul02">#REF!</definedName>
    <definedName name="_________________jul03">#REF!</definedName>
    <definedName name="_________________jul05">#REF!</definedName>
    <definedName name="_________________jul06">#REF!</definedName>
    <definedName name="_________________jul08">#REF!</definedName>
    <definedName name="_________________jul10">#REF!</definedName>
    <definedName name="_________________jul11">#REF!</definedName>
    <definedName name="_________________jul12">#REF!</definedName>
    <definedName name="_________________jul13">#REF!</definedName>
    <definedName name="_________________jul14">#REF!</definedName>
    <definedName name="_________________jul15">#REF!</definedName>
    <definedName name="_________________jul17">#REF!</definedName>
    <definedName name="_________________jul18">#REF!</definedName>
    <definedName name="_________________jul20">#REF!</definedName>
    <definedName name="_________________jul22">#REF!</definedName>
    <definedName name="_________________jul24">#REF!</definedName>
    <definedName name="_________________jul25">#REF!</definedName>
    <definedName name="_________________jul26">#REF!</definedName>
    <definedName name="_________________jul27">#REF!</definedName>
    <definedName name="_________________jul29">#REF!</definedName>
    <definedName name="_________________jul30">#REF!</definedName>
    <definedName name="_________________jul31">#REF!</definedName>
    <definedName name="_________________JUL99">#REF!</definedName>
    <definedName name="_________________Jun01">#REF!</definedName>
    <definedName name="_________________Jun02">#REF!</definedName>
    <definedName name="_________________jun03">#REF!</definedName>
    <definedName name="_________________jun04">#REF!</definedName>
    <definedName name="_________________jun06">#REF!</definedName>
    <definedName name="_________________jun10">#REF!</definedName>
    <definedName name="_________________jun11">#REF!</definedName>
    <definedName name="_________________jun13">#REF!</definedName>
    <definedName name="_________________jun14">#REF!</definedName>
    <definedName name="_________________jun15">#REF!</definedName>
    <definedName name="_________________jun17">#REF!</definedName>
    <definedName name="_________________jun19">#REF!</definedName>
    <definedName name="_________________jun20">#REF!</definedName>
    <definedName name="_________________jun21">#REF!</definedName>
    <definedName name="_________________jun24">#REF!</definedName>
    <definedName name="_________________jun25">#REF!</definedName>
    <definedName name="_________________jun30">#REF!</definedName>
    <definedName name="_________________jun99">#REF!</definedName>
    <definedName name="_________________Mar01">#REF!</definedName>
    <definedName name="_________________Mar02">#REF!</definedName>
    <definedName name="_________________mar09">#REF!</definedName>
    <definedName name="_________________mar18">#REF!</definedName>
    <definedName name="_________________mar23">#REF!</definedName>
    <definedName name="_________________mar25">#REF!</definedName>
    <definedName name="_________________mar26">#REF!</definedName>
    <definedName name="_________________mar27">#REF!</definedName>
    <definedName name="_________________mar28">#REF!</definedName>
    <definedName name="_________________mar31">#REF!</definedName>
    <definedName name="_________________Mar97">#REF!</definedName>
    <definedName name="_________________mar98">#REF!</definedName>
    <definedName name="_________________mar99">#REF!</definedName>
    <definedName name="_________________May01">#REF!</definedName>
    <definedName name="_________________May02">#REF!</definedName>
    <definedName name="_________________may05">#REF!</definedName>
    <definedName name="_________________may06">#REF!</definedName>
    <definedName name="_________________may07">#REF!</definedName>
    <definedName name="_________________may08">#REF!</definedName>
    <definedName name="_________________may09">#REF!</definedName>
    <definedName name="_________________may10">#REF!</definedName>
    <definedName name="_________________may11">#REF!</definedName>
    <definedName name="_________________may12">#REF!</definedName>
    <definedName name="_________________may14">#REF!</definedName>
    <definedName name="_________________may15">#REF!</definedName>
    <definedName name="_________________may16">#REF!</definedName>
    <definedName name="_________________may17">#REF!</definedName>
    <definedName name="_________________May97">#REF!</definedName>
    <definedName name="_________________May98">#REF!</definedName>
    <definedName name="_________________May99">#REF!</definedName>
    <definedName name="_________________MEI02">#REF!</definedName>
    <definedName name="_________________MEI03">#REF!</definedName>
    <definedName name="_________________MEI05">#REF!</definedName>
    <definedName name="_________________MEI06">#REF!</definedName>
    <definedName name="_________________MEI08">#REF!</definedName>
    <definedName name="_________________MEI14">#REF!</definedName>
    <definedName name="_________________MEI16">#REF!</definedName>
    <definedName name="_________________MEI18">#REF!</definedName>
    <definedName name="_________________MEI21">#REF!</definedName>
    <definedName name="_________________MEI24">#REF!</definedName>
    <definedName name="_________________MEI27">#REF!</definedName>
    <definedName name="_________________MEI28">#REF!</definedName>
    <definedName name="_________________MEI30">#REF!</definedName>
    <definedName name="_________________MEI31">#REF!</definedName>
    <definedName name="_________________mei99">#REF!</definedName>
    <definedName name="_________________mm02">#REF!</definedName>
    <definedName name="_________________mm2">#REF!</definedName>
    <definedName name="_________________mr04">#REF!</definedName>
    <definedName name="_________________mr05">#REF!</definedName>
    <definedName name="_________________mr06">#REF!</definedName>
    <definedName name="_________________mr07">#REF!</definedName>
    <definedName name="_________________mr11">#REF!</definedName>
    <definedName name="_________________mr12">#REF!</definedName>
    <definedName name="_________________mr13">#REF!</definedName>
    <definedName name="_________________mr14">#REF!</definedName>
    <definedName name="_________________mr15">#REF!</definedName>
    <definedName name="_________________mr17">#REF!</definedName>
    <definedName name="_________________mr18">#REF!</definedName>
    <definedName name="_________________mr20">#REF!</definedName>
    <definedName name="_________________mr21">#REF!</definedName>
    <definedName name="_________________mr25">#REF!</definedName>
    <definedName name="_________________mr26">#REF!</definedName>
    <definedName name="_________________mr27">#REF!</definedName>
    <definedName name="_________________mr28">#REF!</definedName>
    <definedName name="_________________mr31">#REF!</definedName>
    <definedName name="_________________nop02">#REF!</definedName>
    <definedName name="_________________Nov01">#REF!</definedName>
    <definedName name="_________________Nov02">#REF!</definedName>
    <definedName name="_________________nov04">#REF!</definedName>
    <definedName name="_________________nov05">#REF!</definedName>
    <definedName name="_________________nov07">#REF!</definedName>
    <definedName name="_________________nov08">#REF!</definedName>
    <definedName name="_________________nov11">#REF!</definedName>
    <definedName name="_________________nov12">#REF!</definedName>
    <definedName name="_________________nov13">#REF!</definedName>
    <definedName name="_________________nov14">#REF!</definedName>
    <definedName name="_________________nov15">#REF!</definedName>
    <definedName name="_________________nov16">#REF!</definedName>
    <definedName name="_________________nov18">#REF!</definedName>
    <definedName name="_________________nov19">#REF!</definedName>
    <definedName name="_________________nov20">#REF!</definedName>
    <definedName name="_________________nov21">#REF!</definedName>
    <definedName name="_________________nov22">#REF!</definedName>
    <definedName name="_________________nov23">#REF!</definedName>
    <definedName name="_________________nov25">#REF!</definedName>
    <definedName name="_________________nov26">#REF!</definedName>
    <definedName name="_________________nov27">#REF!</definedName>
    <definedName name="_________________nov28">#REF!</definedName>
    <definedName name="_________________nov29">#REF!</definedName>
    <definedName name="_________________nov30">#REF!</definedName>
    <definedName name="_________________Nov97">#REF!</definedName>
    <definedName name="_________________nov98">#REF!</definedName>
    <definedName name="_________________nov99">#REF!</definedName>
    <definedName name="_________________NPW1">#REF!</definedName>
    <definedName name="_________________NPW10">#REF!</definedName>
    <definedName name="_________________NPW11">#REF!</definedName>
    <definedName name="_________________NPW2">#REF!</definedName>
    <definedName name="_________________NPW3">#REF!</definedName>
    <definedName name="_________________NPW4">#REF!</definedName>
    <definedName name="_________________NPW5">#REF!</definedName>
    <definedName name="_________________NPW6">#REF!</definedName>
    <definedName name="_________________NPW7">#REF!</definedName>
    <definedName name="_________________NPW8">#REF!</definedName>
    <definedName name="_________________NPW9">#REF!</definedName>
    <definedName name="_________________Oct01">#REF!</definedName>
    <definedName name="_________________Oct02">#REF!</definedName>
    <definedName name="_________________Oct97">#REF!</definedName>
    <definedName name="_________________Oct98">#REF!</definedName>
    <definedName name="_________________oct99">#REF!</definedName>
    <definedName name="_________________okt01">#REF!</definedName>
    <definedName name="_________________okt02">#REF!</definedName>
    <definedName name="_________________okt03">#REF!</definedName>
    <definedName name="_________________okt04">#REF!</definedName>
    <definedName name="_________________okt05">#REF!</definedName>
    <definedName name="_________________okt07">#REF!</definedName>
    <definedName name="_________________okt09">#REF!</definedName>
    <definedName name="_________________okt10">#REF!</definedName>
    <definedName name="_________________okt11">#REF!</definedName>
    <definedName name="_________________okt12">#REF!</definedName>
    <definedName name="_________________okt14">#REF!</definedName>
    <definedName name="_________________okt16">#REF!</definedName>
    <definedName name="_________________okt17">#REF!</definedName>
    <definedName name="_________________okt18">#REF!</definedName>
    <definedName name="_________________okt19">#REF!</definedName>
    <definedName name="_________________okt21">#REF!</definedName>
    <definedName name="_________________okt22">#REF!</definedName>
    <definedName name="_________________okt24">#REF!</definedName>
    <definedName name="_________________okt25">#REF!</definedName>
    <definedName name="_________________okt27">#REF!</definedName>
    <definedName name="_________________okt28">#REF!</definedName>
    <definedName name="_________________okt29">#REF!</definedName>
    <definedName name="_________________okt30">#REF!</definedName>
    <definedName name="_________________okt31">#REF!</definedName>
    <definedName name="_________________SA1">#REF!</definedName>
    <definedName name="_________________sep01">#REF!</definedName>
    <definedName name="_________________Sep02">#REF!</definedName>
    <definedName name="_________________sep03">#REF!</definedName>
    <definedName name="_________________sep04">#REF!</definedName>
    <definedName name="_________________sep05">#REF!</definedName>
    <definedName name="_________________sep06">#REF!</definedName>
    <definedName name="_________________sep07">#REF!</definedName>
    <definedName name="_________________sep10">#REF!</definedName>
    <definedName name="_________________sep11">#REF!</definedName>
    <definedName name="_________________sep12">#REF!</definedName>
    <definedName name="_________________sep13">#REF!</definedName>
    <definedName name="_________________sep16">#REF!</definedName>
    <definedName name="_________________sep17">#REF!</definedName>
    <definedName name="_________________sep18">#REF!</definedName>
    <definedName name="_________________sep19">#REF!</definedName>
    <definedName name="_________________sep20">#REF!</definedName>
    <definedName name="_________________sep21">#REF!</definedName>
    <definedName name="_________________sep24">#REF!</definedName>
    <definedName name="_________________sep25">#REF!</definedName>
    <definedName name="_________________sep26">#REF!</definedName>
    <definedName name="_________________sep28">#REF!</definedName>
    <definedName name="_________________sep30">#REF!</definedName>
    <definedName name="_________________Sep97">#REF!</definedName>
    <definedName name="_________________sep98">#REF!</definedName>
    <definedName name="_________________Sep99">#REF!</definedName>
    <definedName name="_________________TP1">#REF!</definedName>
    <definedName name="_________________YW1">#REF!</definedName>
    <definedName name="________________a100000">#REF!</definedName>
    <definedName name="________________a140000">#REF!</definedName>
    <definedName name="________________a500000">#REF!</definedName>
    <definedName name="________________agt01">#REF!</definedName>
    <definedName name="________________agt02">#REF!</definedName>
    <definedName name="________________APL02">#REF!</definedName>
    <definedName name="________________Apr01">#REF!</definedName>
    <definedName name="________________Apr02">#REF!</definedName>
    <definedName name="________________apr04">#REF!</definedName>
    <definedName name="________________apr10">#REF!</definedName>
    <definedName name="________________apr12">#REF!</definedName>
    <definedName name="________________apr23">#REF!</definedName>
    <definedName name="________________apr24">#REF!</definedName>
    <definedName name="________________apr27">#REF!</definedName>
    <definedName name="________________apr29">#REF!</definedName>
    <definedName name="________________apr30">#REF!</definedName>
    <definedName name="________________Apr97">#REF!</definedName>
    <definedName name="________________apr98">#REF!</definedName>
    <definedName name="________________apr99">#REF!</definedName>
    <definedName name="________________AST2">#REF!</definedName>
    <definedName name="________________Aug01">#REF!</definedName>
    <definedName name="________________Aug02">#REF!</definedName>
    <definedName name="________________aug03">#REF!</definedName>
    <definedName name="________________aug04">#REF!</definedName>
    <definedName name="________________aug05">#REF!</definedName>
    <definedName name="________________aug06">#REF!</definedName>
    <definedName name="________________aug07">#REF!</definedName>
    <definedName name="________________aug08">#REF!</definedName>
    <definedName name="________________aug09">#REF!</definedName>
    <definedName name="________________aug10">#REF!</definedName>
    <definedName name="________________aug12">#REF!</definedName>
    <definedName name="________________aug13">#REF!</definedName>
    <definedName name="________________aug14">#REF!</definedName>
    <definedName name="________________aug15">#REF!</definedName>
    <definedName name="________________aug16">#REF!</definedName>
    <definedName name="________________aug19">#REF!</definedName>
    <definedName name="________________aug20">#REF!</definedName>
    <definedName name="________________aug21">#REF!</definedName>
    <definedName name="________________aug22">#REF!</definedName>
    <definedName name="________________aug23">#REF!</definedName>
    <definedName name="________________aug24">#REF!</definedName>
    <definedName name="________________aug26">#REF!</definedName>
    <definedName name="________________aug27">#REF!</definedName>
    <definedName name="________________aug28">#REF!</definedName>
    <definedName name="________________aug29">#REF!</definedName>
    <definedName name="________________aug30">#REF!</definedName>
    <definedName name="________________aug31">#REF!</definedName>
    <definedName name="________________Aug97">#REF!</definedName>
    <definedName name="________________Aug98">#REF!</definedName>
    <definedName name="________________Aug99">#REF!</definedName>
    <definedName name="________________Avr0102">#REF!</definedName>
    <definedName name="________________Avr0202">#REF!</definedName>
    <definedName name="________________Avr0302">#REF!</definedName>
    <definedName name="________________Avr0402">#REF!</definedName>
    <definedName name="________________Avr0502">#REF!</definedName>
    <definedName name="________________Avr0602">#REF!</definedName>
    <definedName name="________________Avr0701">#REF!</definedName>
    <definedName name="________________Avr0702">#REF!</definedName>
    <definedName name="________________Avr0801">#REF!</definedName>
    <definedName name="________________Avr0802">#REF!</definedName>
    <definedName name="________________Avr0901">#REF!</definedName>
    <definedName name="________________Avr0902">#REF!</definedName>
    <definedName name="________________Avr1001">#REF!</definedName>
    <definedName name="________________Avr1002">#REF!</definedName>
    <definedName name="________________Avr1101">#REF!</definedName>
    <definedName name="________________Avr1102">#REF!</definedName>
    <definedName name="________________Avr1201">#REF!</definedName>
    <definedName name="________________avr1202">#REF!</definedName>
    <definedName name="________________CFL2">#REF!</definedName>
    <definedName name="________________CIP0100">#REF!</definedName>
    <definedName name="________________CIP0101">#REF!</definedName>
    <definedName name="________________CIP0102">#REF!</definedName>
    <definedName name="________________CIP0200">#REF!</definedName>
    <definedName name="________________CIP0201">#REF!</definedName>
    <definedName name="________________CIP0202">#REF!</definedName>
    <definedName name="________________CIP0300">#REF!</definedName>
    <definedName name="________________CIP0301">#REF!</definedName>
    <definedName name="________________CIP0302">#REF!</definedName>
    <definedName name="________________CIP0400">#REF!</definedName>
    <definedName name="________________CIP0401">#REF!</definedName>
    <definedName name="________________CIP0402">#REF!</definedName>
    <definedName name="________________CIP0500">#REF!</definedName>
    <definedName name="________________CIP0501">#REF!</definedName>
    <definedName name="________________CIP0502">#REF!</definedName>
    <definedName name="________________CIP0600">#REF!</definedName>
    <definedName name="________________CIP0601">#REF!</definedName>
    <definedName name="________________CIP0602">#REF!</definedName>
    <definedName name="________________CIP0700">#REF!</definedName>
    <definedName name="________________CIP0701">#REF!</definedName>
    <definedName name="________________CIP0702">#REF!</definedName>
    <definedName name="________________CIP0800">#REF!</definedName>
    <definedName name="________________CIP0801">#REF!</definedName>
    <definedName name="________________CIP0802">#REF!</definedName>
    <definedName name="________________CIP0900">#REF!</definedName>
    <definedName name="________________CIP0901">#REF!</definedName>
    <definedName name="________________CIP0902">#REF!</definedName>
    <definedName name="________________CIP1000">#REF!</definedName>
    <definedName name="________________CIP1001">#REF!</definedName>
    <definedName name="________________CIP1002">#REF!</definedName>
    <definedName name="________________CIP1100">#REF!</definedName>
    <definedName name="________________CIP1101">#REF!</definedName>
    <definedName name="________________CIP1102">#REF!</definedName>
    <definedName name="________________CIP1200">#REF!</definedName>
    <definedName name="________________CIP1201">#REF!</definedName>
    <definedName name="________________CIP1202">#REF!</definedName>
    <definedName name="________________CIP1299">#REF!</definedName>
    <definedName name="________________CIP93">#REF!</definedName>
    <definedName name="________________CIP94">#REF!</definedName>
    <definedName name="________________CIP95">#REF!</definedName>
    <definedName name="________________CIP96">#REF!</definedName>
    <definedName name="________________CIP97">#REF!</definedName>
    <definedName name="________________CIP98">#REF!</definedName>
    <definedName name="________________CIP99">#REF!</definedName>
    <definedName name="________________CON1">#REF!</definedName>
    <definedName name="________________DAT1">#REF!</definedName>
    <definedName name="________________DAT10">#REF!</definedName>
    <definedName name="________________DAT11">#REF!</definedName>
    <definedName name="________________DAT12">#REF!</definedName>
    <definedName name="________________DAT13">#REF!</definedName>
    <definedName name="________________DAT14">#REF!</definedName>
    <definedName name="________________DAT15">#REF!</definedName>
    <definedName name="________________DAT16">#REF!</definedName>
    <definedName name="________________DAT17">#REF!</definedName>
    <definedName name="________________DAT18">#REF!</definedName>
    <definedName name="________________DAT19">#REF!</definedName>
    <definedName name="________________DAT2">#REF!</definedName>
    <definedName name="________________DAT20">#REF!</definedName>
    <definedName name="________________DAT3">#REF!</definedName>
    <definedName name="________________DAT4">#REF!</definedName>
    <definedName name="________________DAT5">#REF!</definedName>
    <definedName name="________________DAT6">#REF!</definedName>
    <definedName name="________________DAT7">#REF!</definedName>
    <definedName name="________________DAT8">#REF!</definedName>
    <definedName name="________________DAT9">#REF!</definedName>
    <definedName name="________________Dec01">#REF!</definedName>
    <definedName name="________________Dec02">#REF!</definedName>
    <definedName name="________________dec03">#REF!</definedName>
    <definedName name="________________dec04">#REF!</definedName>
    <definedName name="________________dec11">#REF!</definedName>
    <definedName name="________________dec12">#REF!</definedName>
    <definedName name="________________dec16">#REF!</definedName>
    <definedName name="________________dec18">#REF!</definedName>
    <definedName name="________________dec19">#REF!</definedName>
    <definedName name="________________dec20">#REF!</definedName>
    <definedName name="________________dec21">#REF!</definedName>
    <definedName name="________________dec23">#REF!</definedName>
    <definedName name="________________dec24">#REF!</definedName>
    <definedName name="________________dec28">#REF!</definedName>
    <definedName name="________________dec30">#REF!</definedName>
    <definedName name="________________dec31">#REF!</definedName>
    <definedName name="________________Dec97">#REF!</definedName>
    <definedName name="________________dec98">#REF!</definedName>
    <definedName name="________________dec99">#REF!</definedName>
    <definedName name="________________des01">#REF!</definedName>
    <definedName name="________________des02">#REF!</definedName>
    <definedName name="________________des06">#REF!</definedName>
    <definedName name="________________FAC2">#REF!</definedName>
    <definedName name="________________fbr01">#REF!</definedName>
    <definedName name="________________fbr04">#REF!</definedName>
    <definedName name="________________fbr06">#REF!</definedName>
    <definedName name="________________fbr07">#REF!</definedName>
    <definedName name="________________fbr10">#REF!</definedName>
    <definedName name="________________fbr11">#REF!</definedName>
    <definedName name="________________fbr13">#REF!</definedName>
    <definedName name="________________fbr15">#REF!</definedName>
    <definedName name="________________fbr18">#REF!</definedName>
    <definedName name="________________fbr19">#REF!</definedName>
    <definedName name="________________fbr20">#REF!</definedName>
    <definedName name="________________fbr21">#REF!</definedName>
    <definedName name="________________fbr24">#REF!</definedName>
    <definedName name="________________fbr25">#REF!</definedName>
    <definedName name="________________fbr26">#REF!</definedName>
    <definedName name="________________fbr27">#REF!</definedName>
    <definedName name="________________fbr28">#REF!</definedName>
    <definedName name="________________Feb01">#REF!</definedName>
    <definedName name="________________Feb02">#REF!</definedName>
    <definedName name="________________FEB05">#REF!</definedName>
    <definedName name="________________FEB20">#REF!</definedName>
    <definedName name="________________FEB27">#REF!</definedName>
    <definedName name="________________FEB28">#REF!</definedName>
    <definedName name="________________Feb97">#REF!</definedName>
    <definedName name="________________feb98">#REF!</definedName>
    <definedName name="________________feb99">#REF!</definedName>
    <definedName name="________________HDG2">#REF!</definedName>
    <definedName name="________________INC2">#REF!</definedName>
    <definedName name="________________IRB99">#REF!</definedName>
    <definedName name="________________IV80000">#REF!</definedName>
    <definedName name="________________JA02">#REF!</definedName>
    <definedName name="________________JA03">#REF!</definedName>
    <definedName name="________________JA04">#REF!</definedName>
    <definedName name="________________JA06">#REF!</definedName>
    <definedName name="________________JA07">#REF!</definedName>
    <definedName name="________________JA08">#REF!</definedName>
    <definedName name="________________JA10">#REF!</definedName>
    <definedName name="________________JA13">#REF!</definedName>
    <definedName name="________________JA14">#REF!</definedName>
    <definedName name="________________JA16">#REF!</definedName>
    <definedName name="________________JA17">#REF!</definedName>
    <definedName name="________________JA18">#REF!</definedName>
    <definedName name="________________JA20">#REF!</definedName>
    <definedName name="________________JA21">#REF!</definedName>
    <definedName name="________________JA22">#REF!</definedName>
    <definedName name="________________JA23">#REF!</definedName>
    <definedName name="________________JA24">#REF!</definedName>
    <definedName name="________________JA27">#REF!</definedName>
    <definedName name="________________JA28">#REF!</definedName>
    <definedName name="________________JA29">#REF!</definedName>
    <definedName name="________________ja30">#REF!</definedName>
    <definedName name="________________ja31">#REF!</definedName>
    <definedName name="________________Jan01">#REF!</definedName>
    <definedName name="________________Jan02">#REF!</definedName>
    <definedName name="________________JAN04">#REF!</definedName>
    <definedName name="________________jan25">#REF!</definedName>
    <definedName name="________________jan31">#REF!</definedName>
    <definedName name="________________Jan97">#REF!</definedName>
    <definedName name="________________jan98">#REF!</definedName>
    <definedName name="________________jan99">#REF!</definedName>
    <definedName name="________________ji1">#REF!</definedName>
    <definedName name="________________Jul01">#REF!</definedName>
    <definedName name="________________Jul02">#REF!</definedName>
    <definedName name="________________jul03">#REF!</definedName>
    <definedName name="________________jul05">#REF!</definedName>
    <definedName name="________________jul06">#REF!</definedName>
    <definedName name="________________jul08">#REF!</definedName>
    <definedName name="________________jul10">#REF!</definedName>
    <definedName name="________________jul11">#REF!</definedName>
    <definedName name="________________jul12">#REF!</definedName>
    <definedName name="________________jul13">#REF!</definedName>
    <definedName name="________________jul14">#REF!</definedName>
    <definedName name="________________jul15">#REF!</definedName>
    <definedName name="________________jul17">#REF!</definedName>
    <definedName name="________________jul18">#REF!</definedName>
    <definedName name="________________jul20">#REF!</definedName>
    <definedName name="________________jul22">#REF!</definedName>
    <definedName name="________________jul24">#REF!</definedName>
    <definedName name="________________jul25">#REF!</definedName>
    <definedName name="________________jul26">#REF!</definedName>
    <definedName name="________________jul27">#REF!</definedName>
    <definedName name="________________jul29">#REF!</definedName>
    <definedName name="________________jul30">#REF!</definedName>
    <definedName name="________________jul31">#REF!</definedName>
    <definedName name="________________JUL99">#REF!</definedName>
    <definedName name="________________Jun01">#REF!</definedName>
    <definedName name="________________Jun02">#REF!</definedName>
    <definedName name="________________jun03">#REF!</definedName>
    <definedName name="________________jun04">#REF!</definedName>
    <definedName name="________________jun06">#REF!</definedName>
    <definedName name="________________jun10">#REF!</definedName>
    <definedName name="________________jun11">#REF!</definedName>
    <definedName name="________________jun13">#REF!</definedName>
    <definedName name="________________jun14">#REF!</definedName>
    <definedName name="________________jun15">#REF!</definedName>
    <definedName name="________________jun17">#REF!</definedName>
    <definedName name="________________jun19">#REF!</definedName>
    <definedName name="________________jun20">#REF!</definedName>
    <definedName name="________________jun21">#REF!</definedName>
    <definedName name="________________jun24">#REF!</definedName>
    <definedName name="________________jun25">#REF!</definedName>
    <definedName name="________________jun30">#REF!</definedName>
    <definedName name="________________jun99">#REF!</definedName>
    <definedName name="________________LIA2">#REF!</definedName>
    <definedName name="________________Mar01">#REF!</definedName>
    <definedName name="________________Mar02">#REF!</definedName>
    <definedName name="________________mar09">#REF!</definedName>
    <definedName name="________________mar18">#REF!</definedName>
    <definedName name="________________mar23">#REF!</definedName>
    <definedName name="________________mar25">#REF!</definedName>
    <definedName name="________________mar26">#REF!</definedName>
    <definedName name="________________mar27">#REF!</definedName>
    <definedName name="________________mar28">#REF!</definedName>
    <definedName name="________________mar31">#REF!</definedName>
    <definedName name="________________Mar97">#REF!</definedName>
    <definedName name="________________mar98">#REF!</definedName>
    <definedName name="________________mar99">#REF!</definedName>
    <definedName name="________________May01">#REF!</definedName>
    <definedName name="________________May02">#REF!</definedName>
    <definedName name="________________may05">#REF!</definedName>
    <definedName name="________________may06">#REF!</definedName>
    <definedName name="________________may07">#REF!</definedName>
    <definedName name="________________may08">#REF!</definedName>
    <definedName name="________________may09">#REF!</definedName>
    <definedName name="________________may10">#REF!</definedName>
    <definedName name="________________may11">#REF!</definedName>
    <definedName name="________________may12">#REF!</definedName>
    <definedName name="________________may14">#REF!</definedName>
    <definedName name="________________may15">#REF!</definedName>
    <definedName name="________________may16">#REF!</definedName>
    <definedName name="________________may17">#REF!</definedName>
    <definedName name="________________May97">#REF!</definedName>
    <definedName name="________________May98">#REF!</definedName>
    <definedName name="________________May99">#REF!</definedName>
    <definedName name="________________MEI02">#REF!</definedName>
    <definedName name="________________MEI03">#REF!</definedName>
    <definedName name="________________MEI05">#REF!</definedName>
    <definedName name="________________MEI06">#REF!</definedName>
    <definedName name="________________MEI08">#REF!</definedName>
    <definedName name="________________MEI14">#REF!</definedName>
    <definedName name="________________MEI16">#REF!</definedName>
    <definedName name="________________MEI18">#REF!</definedName>
    <definedName name="________________MEI21">#REF!</definedName>
    <definedName name="________________MEI24">#REF!</definedName>
    <definedName name="________________MEI27">#REF!</definedName>
    <definedName name="________________MEI28">#REF!</definedName>
    <definedName name="________________MEI30">#REF!</definedName>
    <definedName name="________________MEI31">#REF!</definedName>
    <definedName name="________________mei99">#REF!</definedName>
    <definedName name="________________mm02">#REF!</definedName>
    <definedName name="________________mm2">#REF!</definedName>
    <definedName name="________________mr04">#REF!</definedName>
    <definedName name="________________mr05">#REF!</definedName>
    <definedName name="________________mr06">#REF!</definedName>
    <definedName name="________________mr07">#REF!</definedName>
    <definedName name="________________mr11">#REF!</definedName>
    <definedName name="________________mr12">#REF!</definedName>
    <definedName name="________________mr13">#REF!</definedName>
    <definedName name="________________mr14">#REF!</definedName>
    <definedName name="________________mr15">#REF!</definedName>
    <definedName name="________________mr17">#REF!</definedName>
    <definedName name="________________mr18">#REF!</definedName>
    <definedName name="________________mr20">#REF!</definedName>
    <definedName name="________________mr21">#REF!</definedName>
    <definedName name="________________mr25">#REF!</definedName>
    <definedName name="________________mr26">#REF!</definedName>
    <definedName name="________________mr27">#REF!</definedName>
    <definedName name="________________mr28">#REF!</definedName>
    <definedName name="________________mr31">#REF!</definedName>
    <definedName name="________________nop02">#REF!</definedName>
    <definedName name="________________Nov01">#REF!</definedName>
    <definedName name="________________Nov02">#REF!</definedName>
    <definedName name="________________nov04">#REF!</definedName>
    <definedName name="________________nov05">#REF!</definedName>
    <definedName name="________________nov07">#REF!</definedName>
    <definedName name="________________nov08">#REF!</definedName>
    <definedName name="________________nov11">#REF!</definedName>
    <definedName name="________________nov12">#REF!</definedName>
    <definedName name="________________nov13">#REF!</definedName>
    <definedName name="________________nov14">#REF!</definedName>
    <definedName name="________________nov15">#REF!</definedName>
    <definedName name="________________nov16">#REF!</definedName>
    <definedName name="________________nov18">#REF!</definedName>
    <definedName name="________________nov19">#REF!</definedName>
    <definedName name="________________nov20">#REF!</definedName>
    <definedName name="________________nov21">#REF!</definedName>
    <definedName name="________________nov22">#REF!</definedName>
    <definedName name="________________nov23">#REF!</definedName>
    <definedName name="________________nov25">#REF!</definedName>
    <definedName name="________________nov26">#REF!</definedName>
    <definedName name="________________nov27">#REF!</definedName>
    <definedName name="________________nov28">#REF!</definedName>
    <definedName name="________________nov29">#REF!</definedName>
    <definedName name="________________nov30">#REF!</definedName>
    <definedName name="________________Nov97">#REF!</definedName>
    <definedName name="________________nov98">#REF!</definedName>
    <definedName name="________________nov99">#REF!</definedName>
    <definedName name="________________NPW1">#REF!</definedName>
    <definedName name="________________NPW10">#REF!</definedName>
    <definedName name="________________NPW11">#REF!</definedName>
    <definedName name="________________NPW2">#REF!</definedName>
    <definedName name="________________NPW3">#REF!</definedName>
    <definedName name="________________NPW4">#REF!</definedName>
    <definedName name="________________NPW5">#REF!</definedName>
    <definedName name="________________NPW6">#REF!</definedName>
    <definedName name="________________NPW7">#REF!</definedName>
    <definedName name="________________NPW8">#REF!</definedName>
    <definedName name="________________NPW9">#REF!</definedName>
    <definedName name="________________Oct01">#REF!</definedName>
    <definedName name="________________Oct02">#REF!</definedName>
    <definedName name="________________Oct97">#REF!</definedName>
    <definedName name="________________Oct98">#REF!</definedName>
    <definedName name="________________oct99">#REF!</definedName>
    <definedName name="________________okt01">#REF!</definedName>
    <definedName name="________________okt02">#REF!</definedName>
    <definedName name="________________okt03">#REF!</definedName>
    <definedName name="________________okt04">#REF!</definedName>
    <definedName name="________________okt05">#REF!</definedName>
    <definedName name="________________okt07">#REF!</definedName>
    <definedName name="________________okt09">#REF!</definedName>
    <definedName name="________________okt10">#REF!</definedName>
    <definedName name="________________okt11">#REF!</definedName>
    <definedName name="________________okt12">#REF!</definedName>
    <definedName name="________________okt14">#REF!</definedName>
    <definedName name="________________okt16">#REF!</definedName>
    <definedName name="________________okt17">#REF!</definedName>
    <definedName name="________________okt18">#REF!</definedName>
    <definedName name="________________okt19">#REF!</definedName>
    <definedName name="________________okt21">#REF!</definedName>
    <definedName name="________________okt22">#REF!</definedName>
    <definedName name="________________okt24">#REF!</definedName>
    <definedName name="________________okt25">#REF!</definedName>
    <definedName name="________________okt27">#REF!</definedName>
    <definedName name="________________okt28">#REF!</definedName>
    <definedName name="________________okt29">#REF!</definedName>
    <definedName name="________________okt30">#REF!</definedName>
    <definedName name="________________okt31">#REF!</definedName>
    <definedName name="________________SA1">#REF!</definedName>
    <definedName name="________________sep01">#REF!</definedName>
    <definedName name="________________Sep02">#REF!</definedName>
    <definedName name="________________sep03">#REF!</definedName>
    <definedName name="________________sep04">#REF!</definedName>
    <definedName name="________________sep05">#REF!</definedName>
    <definedName name="________________sep06">#REF!</definedName>
    <definedName name="________________sep07">#REF!</definedName>
    <definedName name="________________sep10">#REF!</definedName>
    <definedName name="________________sep11">#REF!</definedName>
    <definedName name="________________sep12">#REF!</definedName>
    <definedName name="________________sep13">#REF!</definedName>
    <definedName name="________________sep16">#REF!</definedName>
    <definedName name="________________sep17">#REF!</definedName>
    <definedName name="________________sep18">#REF!</definedName>
    <definedName name="________________sep19">#REF!</definedName>
    <definedName name="________________sep20">#REF!</definedName>
    <definedName name="________________sep21">#REF!</definedName>
    <definedName name="________________sep24">#REF!</definedName>
    <definedName name="________________sep25">#REF!</definedName>
    <definedName name="________________sep26">#REF!</definedName>
    <definedName name="________________sep28">#REF!</definedName>
    <definedName name="________________sep30">#REF!</definedName>
    <definedName name="________________Sep97">#REF!</definedName>
    <definedName name="________________sep98">#REF!</definedName>
    <definedName name="________________Sep99">#REF!</definedName>
    <definedName name="________________tax1">#REF!</definedName>
    <definedName name="________________TP1">#REF!</definedName>
    <definedName name="________________YW1">#REF!</definedName>
    <definedName name="_______________a100000">#REF!</definedName>
    <definedName name="_______________a140000">#REF!</definedName>
    <definedName name="_______________a500000">#REF!</definedName>
    <definedName name="_______________agt01">#REF!</definedName>
    <definedName name="_______________agt02">#REF!</definedName>
    <definedName name="_______________APL02">#REF!</definedName>
    <definedName name="_______________Apr01">#REF!</definedName>
    <definedName name="_______________Apr02">#REF!</definedName>
    <definedName name="_______________apr04">#REF!</definedName>
    <definedName name="_______________apr10">#REF!</definedName>
    <definedName name="_______________apr12">#REF!</definedName>
    <definedName name="_______________apr23">#REF!</definedName>
    <definedName name="_______________apr24">#REF!</definedName>
    <definedName name="_______________apr27">#REF!</definedName>
    <definedName name="_______________apr29">#REF!</definedName>
    <definedName name="_______________apr30">#REF!</definedName>
    <definedName name="_______________Apr97">#REF!</definedName>
    <definedName name="_______________apr98">#REF!</definedName>
    <definedName name="_______________apr99">#REF!</definedName>
    <definedName name="_______________AST2">#REF!</definedName>
    <definedName name="_______________Aug01">#REF!</definedName>
    <definedName name="_______________Aug02">#REF!</definedName>
    <definedName name="_______________aug03">#REF!</definedName>
    <definedName name="_______________aug04">#REF!</definedName>
    <definedName name="_______________aug05">#REF!</definedName>
    <definedName name="_______________aug06">#REF!</definedName>
    <definedName name="_______________aug07">#REF!</definedName>
    <definedName name="_______________aug08">#REF!</definedName>
    <definedName name="_______________aug09">#REF!</definedName>
    <definedName name="_______________aug10">#REF!</definedName>
    <definedName name="_______________aug12">#REF!</definedName>
    <definedName name="_______________aug13">#REF!</definedName>
    <definedName name="_______________aug14">#REF!</definedName>
    <definedName name="_______________aug15">#REF!</definedName>
    <definedName name="_______________aug16">#REF!</definedName>
    <definedName name="_______________aug19">#REF!</definedName>
    <definedName name="_______________aug20">#REF!</definedName>
    <definedName name="_______________aug21">#REF!</definedName>
    <definedName name="_______________aug22">#REF!</definedName>
    <definedName name="_______________aug23">#REF!</definedName>
    <definedName name="_______________aug24">#REF!</definedName>
    <definedName name="_______________aug26">#REF!</definedName>
    <definedName name="_______________aug27">#REF!</definedName>
    <definedName name="_______________aug28">#REF!</definedName>
    <definedName name="_______________aug29">#REF!</definedName>
    <definedName name="_______________aug30">#REF!</definedName>
    <definedName name="_______________aug31">#REF!</definedName>
    <definedName name="_______________Aug97">#REF!</definedName>
    <definedName name="_______________Aug98">#REF!</definedName>
    <definedName name="_______________Aug99">#REF!</definedName>
    <definedName name="_______________Avr0102">#REF!</definedName>
    <definedName name="_______________Avr0202">#REF!</definedName>
    <definedName name="_______________Avr0302">#REF!</definedName>
    <definedName name="_______________Avr0402">#REF!</definedName>
    <definedName name="_______________Avr0502">#REF!</definedName>
    <definedName name="_______________Avr0602">#REF!</definedName>
    <definedName name="_______________Avr0701">#REF!</definedName>
    <definedName name="_______________Avr0702">#REF!</definedName>
    <definedName name="_______________Avr0801">#REF!</definedName>
    <definedName name="_______________Avr0802">#REF!</definedName>
    <definedName name="_______________Avr0901">#REF!</definedName>
    <definedName name="_______________Avr0902">#REF!</definedName>
    <definedName name="_______________Avr1001">#REF!</definedName>
    <definedName name="_______________Avr1002">#REF!</definedName>
    <definedName name="_______________Avr1101">#REF!</definedName>
    <definedName name="_______________Avr1102">#REF!</definedName>
    <definedName name="_______________Avr1201">#REF!</definedName>
    <definedName name="_______________avr1202">#REF!</definedName>
    <definedName name="_______________CFL2">#REF!</definedName>
    <definedName name="_______________CIP0100">#REF!</definedName>
    <definedName name="_______________CIP0101">#REF!</definedName>
    <definedName name="_______________CIP0102">#REF!</definedName>
    <definedName name="_______________CIP0200">#REF!</definedName>
    <definedName name="_______________CIP0201">#REF!</definedName>
    <definedName name="_______________CIP0202">#REF!</definedName>
    <definedName name="_______________CIP0300">#REF!</definedName>
    <definedName name="_______________CIP0301">#REF!</definedName>
    <definedName name="_______________CIP0302">#REF!</definedName>
    <definedName name="_______________CIP0400">#REF!</definedName>
    <definedName name="_______________CIP0401">#REF!</definedName>
    <definedName name="_______________CIP0402">#REF!</definedName>
    <definedName name="_______________CIP0500">#REF!</definedName>
    <definedName name="_______________CIP0501">#REF!</definedName>
    <definedName name="_______________CIP0502">#REF!</definedName>
    <definedName name="_______________CIP0600">#REF!</definedName>
    <definedName name="_______________CIP0601">#REF!</definedName>
    <definedName name="_______________CIP0602">#REF!</definedName>
    <definedName name="_______________CIP0700">#REF!</definedName>
    <definedName name="_______________CIP0701">#REF!</definedName>
    <definedName name="_______________CIP0702">#REF!</definedName>
    <definedName name="_______________CIP0800">#REF!</definedName>
    <definedName name="_______________CIP0801">#REF!</definedName>
    <definedName name="_______________CIP0802">#REF!</definedName>
    <definedName name="_______________CIP0900">#REF!</definedName>
    <definedName name="_______________CIP0901">#REF!</definedName>
    <definedName name="_______________CIP0902">#REF!</definedName>
    <definedName name="_______________CIP1000">#REF!</definedName>
    <definedName name="_______________CIP1001">#REF!</definedName>
    <definedName name="_______________CIP1002">#REF!</definedName>
    <definedName name="_______________CIP1100">#REF!</definedName>
    <definedName name="_______________CIP1101">#REF!</definedName>
    <definedName name="_______________CIP1102">#REF!</definedName>
    <definedName name="_______________CIP1200">#REF!</definedName>
    <definedName name="_______________CIP1201">#REF!</definedName>
    <definedName name="_______________CIP1202">#REF!</definedName>
    <definedName name="_______________CIP1299">#REF!</definedName>
    <definedName name="_______________CIP93">#REF!</definedName>
    <definedName name="_______________CIP94">#REF!</definedName>
    <definedName name="_______________CIP95">#REF!</definedName>
    <definedName name="_______________CIP96">#REF!</definedName>
    <definedName name="_______________CIP97">#REF!</definedName>
    <definedName name="_______________CIP98">#REF!</definedName>
    <definedName name="_______________CIP99">#REF!</definedName>
    <definedName name="_______________CON1">#REF!</definedName>
    <definedName name="_______________DAT1">#REF!</definedName>
    <definedName name="_______________DAT10">#REF!</definedName>
    <definedName name="_______________DAT11">#REF!</definedName>
    <definedName name="_______________DAT12">#REF!</definedName>
    <definedName name="_______________DAT13">#REF!</definedName>
    <definedName name="_______________DAT14">#REF!</definedName>
    <definedName name="_______________DAT15">#REF!</definedName>
    <definedName name="_______________DAT16">#REF!</definedName>
    <definedName name="_______________DAT17">#REF!</definedName>
    <definedName name="_______________DAT18">#REF!</definedName>
    <definedName name="_______________DAT19">#REF!</definedName>
    <definedName name="_______________DAT2">#REF!</definedName>
    <definedName name="_______________DAT20">#REF!</definedName>
    <definedName name="_______________DAT3">#REF!</definedName>
    <definedName name="_______________DAT4">#REF!</definedName>
    <definedName name="_______________DAT5">#REF!</definedName>
    <definedName name="_______________DAT6">#REF!</definedName>
    <definedName name="_______________DAT7">#REF!</definedName>
    <definedName name="_______________DAT8">#REF!</definedName>
    <definedName name="_______________DAT9">#REF!</definedName>
    <definedName name="_______________Dec01">#REF!</definedName>
    <definedName name="_______________Dec02">#REF!</definedName>
    <definedName name="_______________dec03">#REF!</definedName>
    <definedName name="_______________dec04">#REF!</definedName>
    <definedName name="_______________dec11">#REF!</definedName>
    <definedName name="_______________dec12">#REF!</definedName>
    <definedName name="_______________dec16">#REF!</definedName>
    <definedName name="_______________dec18">#REF!</definedName>
    <definedName name="_______________dec19">#REF!</definedName>
    <definedName name="_______________dec20">#REF!</definedName>
    <definedName name="_______________dec21">#REF!</definedName>
    <definedName name="_______________dec23">#REF!</definedName>
    <definedName name="_______________dec24">#REF!</definedName>
    <definedName name="_______________dec28">#REF!</definedName>
    <definedName name="_______________dec30">#REF!</definedName>
    <definedName name="_______________dec31">#REF!</definedName>
    <definedName name="_______________Dec97">#REF!</definedName>
    <definedName name="_______________dec98">#REF!</definedName>
    <definedName name="_______________dec99">#REF!</definedName>
    <definedName name="_______________des01">#REF!</definedName>
    <definedName name="_______________des02">#REF!</definedName>
    <definedName name="_______________des06">#REF!</definedName>
    <definedName name="_______________FAC2">#REF!</definedName>
    <definedName name="_______________fbr01">#REF!</definedName>
    <definedName name="_______________fbr04">#REF!</definedName>
    <definedName name="_______________fbr06">#REF!</definedName>
    <definedName name="_______________fbr07">#REF!</definedName>
    <definedName name="_______________fbr10">#REF!</definedName>
    <definedName name="_______________fbr11">#REF!</definedName>
    <definedName name="_______________fbr13">#REF!</definedName>
    <definedName name="_______________fbr15">#REF!</definedName>
    <definedName name="_______________fbr18">#REF!</definedName>
    <definedName name="_______________fbr19">#REF!</definedName>
    <definedName name="_______________fbr20">#REF!</definedName>
    <definedName name="_______________fbr21">#REF!</definedName>
    <definedName name="_______________fbr24">#REF!</definedName>
    <definedName name="_______________fbr25">#REF!</definedName>
    <definedName name="_______________fbr26">#REF!</definedName>
    <definedName name="_______________fbr27">#REF!</definedName>
    <definedName name="_______________fbr28">#REF!</definedName>
    <definedName name="_______________Feb01">#REF!</definedName>
    <definedName name="_______________Feb02">#REF!</definedName>
    <definedName name="_______________FEB05">#REF!</definedName>
    <definedName name="_______________FEB20">#REF!</definedName>
    <definedName name="_______________FEB27">#REF!</definedName>
    <definedName name="_______________FEB28">#REF!</definedName>
    <definedName name="_______________Feb97">#REF!</definedName>
    <definedName name="_______________feb98">#REF!</definedName>
    <definedName name="_______________feb99">#REF!</definedName>
    <definedName name="_______________HDG2">#REF!</definedName>
    <definedName name="_______________INC2">#REF!</definedName>
    <definedName name="_______________IRB99">#REF!</definedName>
    <definedName name="_______________JA02">#REF!</definedName>
    <definedName name="_______________JA03">#REF!</definedName>
    <definedName name="_______________JA04">#REF!</definedName>
    <definedName name="_______________JA06">#REF!</definedName>
    <definedName name="_______________JA07">#REF!</definedName>
    <definedName name="_______________JA08">#REF!</definedName>
    <definedName name="_______________JA10">#REF!</definedName>
    <definedName name="_______________JA13">#REF!</definedName>
    <definedName name="_______________JA14">#REF!</definedName>
    <definedName name="_______________JA16">#REF!</definedName>
    <definedName name="_______________JA17">#REF!</definedName>
    <definedName name="_______________JA18">#REF!</definedName>
    <definedName name="_______________JA20">#REF!</definedName>
    <definedName name="_______________JA21">#REF!</definedName>
    <definedName name="_______________JA22">#REF!</definedName>
    <definedName name="_______________JA23">#REF!</definedName>
    <definedName name="_______________JA24">#REF!</definedName>
    <definedName name="_______________JA27">#REF!</definedName>
    <definedName name="_______________JA28">#REF!</definedName>
    <definedName name="_______________JA29">#REF!</definedName>
    <definedName name="_______________ja30">#REF!</definedName>
    <definedName name="_______________ja31">#REF!</definedName>
    <definedName name="_______________Jan01">#REF!</definedName>
    <definedName name="_______________Jan02">#REF!</definedName>
    <definedName name="_______________JAN04">#REF!</definedName>
    <definedName name="_______________jan25">#REF!</definedName>
    <definedName name="_______________jan31">#REF!</definedName>
    <definedName name="_______________Jan97">#REF!</definedName>
    <definedName name="_______________jan98">#REF!</definedName>
    <definedName name="_______________jan99">#REF!</definedName>
    <definedName name="_______________ji1">#REF!</definedName>
    <definedName name="_______________Jul01">#REF!</definedName>
    <definedName name="_______________Jul02">#REF!</definedName>
    <definedName name="_______________jul03">#REF!</definedName>
    <definedName name="_______________jul05">#REF!</definedName>
    <definedName name="_______________jul06">#REF!</definedName>
    <definedName name="_______________jul08">#REF!</definedName>
    <definedName name="_______________jul10">#REF!</definedName>
    <definedName name="_______________jul11">#REF!</definedName>
    <definedName name="_______________jul12">#REF!</definedName>
    <definedName name="_______________jul13">#REF!</definedName>
    <definedName name="_______________jul14">#REF!</definedName>
    <definedName name="_______________jul15">#REF!</definedName>
    <definedName name="_______________jul17">#REF!</definedName>
    <definedName name="_______________jul18">#REF!</definedName>
    <definedName name="_______________jul20">#REF!</definedName>
    <definedName name="_______________jul22">#REF!</definedName>
    <definedName name="_______________jul24">#REF!</definedName>
    <definedName name="_______________jul25">#REF!</definedName>
    <definedName name="_______________jul26">#REF!</definedName>
    <definedName name="_______________jul27">#REF!</definedName>
    <definedName name="_______________jul29">#REF!</definedName>
    <definedName name="_______________jul30">#REF!</definedName>
    <definedName name="_______________jul31">#REF!</definedName>
    <definedName name="_______________JUL99">#REF!</definedName>
    <definedName name="_______________Jun01">#REF!</definedName>
    <definedName name="_______________Jun02">#REF!</definedName>
    <definedName name="_______________jun03">#REF!</definedName>
    <definedName name="_______________jun04">#REF!</definedName>
    <definedName name="_______________jun06">#REF!</definedName>
    <definedName name="_______________jun10">#REF!</definedName>
    <definedName name="_______________jun11">#REF!</definedName>
    <definedName name="_______________jun13">#REF!</definedName>
    <definedName name="_______________jun14">#REF!</definedName>
    <definedName name="_______________jun15">#REF!</definedName>
    <definedName name="_______________jun17">#REF!</definedName>
    <definedName name="_______________jun19">#REF!</definedName>
    <definedName name="_______________jun20">#REF!</definedName>
    <definedName name="_______________jun21">#REF!</definedName>
    <definedName name="_______________jun24">#REF!</definedName>
    <definedName name="_______________jun25">#REF!</definedName>
    <definedName name="_______________jun30">#REF!</definedName>
    <definedName name="_______________jun99">#REF!</definedName>
    <definedName name="_______________LIA2">#REF!</definedName>
    <definedName name="_______________Mar01">#REF!</definedName>
    <definedName name="_______________Mar02">#REF!</definedName>
    <definedName name="_______________mar09">#REF!</definedName>
    <definedName name="_______________mar18">#REF!</definedName>
    <definedName name="_______________mar23">#REF!</definedName>
    <definedName name="_______________mar25">#REF!</definedName>
    <definedName name="_______________mar26">#REF!</definedName>
    <definedName name="_______________mar27">#REF!</definedName>
    <definedName name="_______________mar28">#REF!</definedName>
    <definedName name="_______________mar31">#REF!</definedName>
    <definedName name="_______________Mar97">#REF!</definedName>
    <definedName name="_______________mar98">#REF!</definedName>
    <definedName name="_______________mar99">#REF!</definedName>
    <definedName name="_______________May01">#REF!</definedName>
    <definedName name="_______________May02">#REF!</definedName>
    <definedName name="_______________may05">#REF!</definedName>
    <definedName name="_______________may06">#REF!</definedName>
    <definedName name="_______________may07">#REF!</definedName>
    <definedName name="_______________may08">#REF!</definedName>
    <definedName name="_______________may09">#REF!</definedName>
    <definedName name="_______________may10">#REF!</definedName>
    <definedName name="_______________may11">#REF!</definedName>
    <definedName name="_______________may12">#REF!</definedName>
    <definedName name="_______________may14">#REF!</definedName>
    <definedName name="_______________may15">#REF!</definedName>
    <definedName name="_______________may16">#REF!</definedName>
    <definedName name="_______________may17">#REF!</definedName>
    <definedName name="_______________May97">#REF!</definedName>
    <definedName name="_______________May98">#REF!</definedName>
    <definedName name="_______________May99">#REF!</definedName>
    <definedName name="_______________MEI02">#REF!</definedName>
    <definedName name="_______________MEI03">#REF!</definedName>
    <definedName name="_______________MEI05">#REF!</definedName>
    <definedName name="_______________MEI06">#REF!</definedName>
    <definedName name="_______________MEI08">#REF!</definedName>
    <definedName name="_______________MEI14">#REF!</definedName>
    <definedName name="_______________MEI16">#REF!</definedName>
    <definedName name="_______________MEI18">#REF!</definedName>
    <definedName name="_______________MEI21">#REF!</definedName>
    <definedName name="_______________MEI24">#REF!</definedName>
    <definedName name="_______________MEI27">#REF!</definedName>
    <definedName name="_______________MEI28">#REF!</definedName>
    <definedName name="_______________MEI30">#REF!</definedName>
    <definedName name="_______________MEI31">#REF!</definedName>
    <definedName name="_______________mei99">#REF!</definedName>
    <definedName name="_______________mm02">#REF!</definedName>
    <definedName name="_______________mm2">#REF!</definedName>
    <definedName name="_______________mr04">#REF!</definedName>
    <definedName name="_______________mr05">#REF!</definedName>
    <definedName name="_______________mr06">#REF!</definedName>
    <definedName name="_______________mr07">#REF!</definedName>
    <definedName name="_______________mr11">#REF!</definedName>
    <definedName name="_______________mr12">#REF!</definedName>
    <definedName name="_______________mr13">#REF!</definedName>
    <definedName name="_______________mr14">#REF!</definedName>
    <definedName name="_______________mr15">#REF!</definedName>
    <definedName name="_______________mr17">#REF!</definedName>
    <definedName name="_______________mr18">#REF!</definedName>
    <definedName name="_______________mr20">#REF!</definedName>
    <definedName name="_______________mr21">#REF!</definedName>
    <definedName name="_______________mr25">#REF!</definedName>
    <definedName name="_______________mr26">#REF!</definedName>
    <definedName name="_______________mr27">#REF!</definedName>
    <definedName name="_______________mr28">#REF!</definedName>
    <definedName name="_______________mr31">#REF!</definedName>
    <definedName name="_______________nop02">#REF!</definedName>
    <definedName name="_______________Nov01">#REF!</definedName>
    <definedName name="_______________Nov02">#REF!</definedName>
    <definedName name="_______________nov04">#REF!</definedName>
    <definedName name="_______________nov05">#REF!</definedName>
    <definedName name="_______________nov07">#REF!</definedName>
    <definedName name="_______________nov08">#REF!</definedName>
    <definedName name="_______________nov11">#REF!</definedName>
    <definedName name="_______________nov12">#REF!</definedName>
    <definedName name="_______________nov13">#REF!</definedName>
    <definedName name="_______________nov14">#REF!</definedName>
    <definedName name="_______________nov15">#REF!</definedName>
    <definedName name="_______________nov16">#REF!</definedName>
    <definedName name="_______________nov18">#REF!</definedName>
    <definedName name="_______________nov19">#REF!</definedName>
    <definedName name="_______________nov20">#REF!</definedName>
    <definedName name="_______________nov21">#REF!</definedName>
    <definedName name="_______________nov22">#REF!</definedName>
    <definedName name="_______________nov23">#REF!</definedName>
    <definedName name="_______________nov25">#REF!</definedName>
    <definedName name="_______________nov26">#REF!</definedName>
    <definedName name="_______________nov27">#REF!</definedName>
    <definedName name="_______________nov28">#REF!</definedName>
    <definedName name="_______________nov29">#REF!</definedName>
    <definedName name="_______________nov30">#REF!</definedName>
    <definedName name="_______________Nov97">#REF!</definedName>
    <definedName name="_______________nov98">#REF!</definedName>
    <definedName name="_______________nov99">#REF!</definedName>
    <definedName name="_______________NPW1">#REF!</definedName>
    <definedName name="_______________NPW10">#REF!</definedName>
    <definedName name="_______________NPW11">#REF!</definedName>
    <definedName name="_______________NPW2">#REF!</definedName>
    <definedName name="_______________NPW3">#REF!</definedName>
    <definedName name="_______________NPW4">#REF!</definedName>
    <definedName name="_______________NPW5">#REF!</definedName>
    <definedName name="_______________NPW6">#REF!</definedName>
    <definedName name="_______________NPW7">#REF!</definedName>
    <definedName name="_______________NPW8">#REF!</definedName>
    <definedName name="_______________NPW9">#REF!</definedName>
    <definedName name="_______________Oct01">#REF!</definedName>
    <definedName name="_______________Oct02">#REF!</definedName>
    <definedName name="_______________Oct97">#REF!</definedName>
    <definedName name="_______________Oct98">#REF!</definedName>
    <definedName name="_______________oct99">#REF!</definedName>
    <definedName name="_______________okt01">#REF!</definedName>
    <definedName name="_______________okt02">#REF!</definedName>
    <definedName name="_______________okt03">#REF!</definedName>
    <definedName name="_______________okt04">#REF!</definedName>
    <definedName name="_______________okt05">#REF!</definedName>
    <definedName name="_______________okt07">#REF!</definedName>
    <definedName name="_______________okt09">#REF!</definedName>
    <definedName name="_______________okt10">#REF!</definedName>
    <definedName name="_______________okt11">#REF!</definedName>
    <definedName name="_______________okt12">#REF!</definedName>
    <definedName name="_______________okt14">#REF!</definedName>
    <definedName name="_______________okt16">#REF!</definedName>
    <definedName name="_______________okt17">#REF!</definedName>
    <definedName name="_______________okt18">#REF!</definedName>
    <definedName name="_______________okt19">#REF!</definedName>
    <definedName name="_______________okt21">#REF!</definedName>
    <definedName name="_______________okt22">#REF!</definedName>
    <definedName name="_______________okt24">#REF!</definedName>
    <definedName name="_______________okt25">#REF!</definedName>
    <definedName name="_______________okt27">#REF!</definedName>
    <definedName name="_______________okt28">#REF!</definedName>
    <definedName name="_______________okt29">#REF!</definedName>
    <definedName name="_______________okt30">#REF!</definedName>
    <definedName name="_______________okt31">#REF!</definedName>
    <definedName name="_______________SA1">#REF!</definedName>
    <definedName name="_______________sep01">#REF!</definedName>
    <definedName name="_______________Sep02">#REF!</definedName>
    <definedName name="_______________sep03">#REF!</definedName>
    <definedName name="_______________sep04">#REF!</definedName>
    <definedName name="_______________sep05">#REF!</definedName>
    <definedName name="_______________sep06">#REF!</definedName>
    <definedName name="_______________sep07">#REF!</definedName>
    <definedName name="_______________sep10">#REF!</definedName>
    <definedName name="_______________sep11">#REF!</definedName>
    <definedName name="_______________sep12">#REF!</definedName>
    <definedName name="_______________sep13">#REF!</definedName>
    <definedName name="_______________sep16">#REF!</definedName>
    <definedName name="_______________sep17">#REF!</definedName>
    <definedName name="_______________sep18">#REF!</definedName>
    <definedName name="_______________sep19">#REF!</definedName>
    <definedName name="_______________sep20">#REF!</definedName>
    <definedName name="_______________sep21">#REF!</definedName>
    <definedName name="_______________sep24">#REF!</definedName>
    <definedName name="_______________sep25">#REF!</definedName>
    <definedName name="_______________sep26">#REF!</definedName>
    <definedName name="_______________sep28">#REF!</definedName>
    <definedName name="_______________sep30">#REF!</definedName>
    <definedName name="_______________Sep97">#REF!</definedName>
    <definedName name="_______________sep98">#REF!</definedName>
    <definedName name="_______________Sep99">#REF!</definedName>
    <definedName name="_______________tax1">#REF!</definedName>
    <definedName name="_______________TP1">#REF!</definedName>
    <definedName name="_______________YW1">#REF!</definedName>
    <definedName name="______________a100000">#REF!</definedName>
    <definedName name="______________a140000">#REF!</definedName>
    <definedName name="______________a500000">#REF!</definedName>
    <definedName name="______________agt01">#REF!</definedName>
    <definedName name="______________agt02">#REF!</definedName>
    <definedName name="______________APL02">#REF!</definedName>
    <definedName name="______________Apr01">#REF!</definedName>
    <definedName name="______________Apr02">#REF!</definedName>
    <definedName name="______________apr04">#REF!</definedName>
    <definedName name="______________apr10">#REF!</definedName>
    <definedName name="______________apr12">#REF!</definedName>
    <definedName name="______________apr23">#REF!</definedName>
    <definedName name="______________apr24">#REF!</definedName>
    <definedName name="______________apr27">#REF!</definedName>
    <definedName name="______________apr29">#REF!</definedName>
    <definedName name="______________apr30">#REF!</definedName>
    <definedName name="______________Apr97">#REF!</definedName>
    <definedName name="______________apr98">#REF!</definedName>
    <definedName name="______________apr99">#REF!</definedName>
    <definedName name="______________AST2">#REF!</definedName>
    <definedName name="______________Aug01">#REF!</definedName>
    <definedName name="______________Aug02">#REF!</definedName>
    <definedName name="______________aug03">#REF!</definedName>
    <definedName name="______________aug04">#REF!</definedName>
    <definedName name="______________aug05">#REF!</definedName>
    <definedName name="______________aug06">#REF!</definedName>
    <definedName name="______________aug07">#REF!</definedName>
    <definedName name="______________aug08">#REF!</definedName>
    <definedName name="______________aug09">#REF!</definedName>
    <definedName name="______________aug10">#REF!</definedName>
    <definedName name="______________aug12">#REF!</definedName>
    <definedName name="______________aug13">#REF!</definedName>
    <definedName name="______________aug14">#REF!</definedName>
    <definedName name="______________aug15">#REF!</definedName>
    <definedName name="______________aug16">#REF!</definedName>
    <definedName name="______________aug19">#REF!</definedName>
    <definedName name="______________aug20">#REF!</definedName>
    <definedName name="______________aug21">#REF!</definedName>
    <definedName name="______________aug22">#REF!</definedName>
    <definedName name="______________aug23">#REF!</definedName>
    <definedName name="______________aug24">#REF!</definedName>
    <definedName name="______________aug26">#REF!</definedName>
    <definedName name="______________aug27">#REF!</definedName>
    <definedName name="______________aug28">#REF!</definedName>
    <definedName name="______________aug29">#REF!</definedName>
    <definedName name="______________aug30">#REF!</definedName>
    <definedName name="______________aug31">#REF!</definedName>
    <definedName name="______________Aug97">#REF!</definedName>
    <definedName name="______________Aug98">#REF!</definedName>
    <definedName name="______________Aug99">#REF!</definedName>
    <definedName name="______________Avr0102">#REF!</definedName>
    <definedName name="______________Avr0202">#REF!</definedName>
    <definedName name="______________Avr0302">#REF!</definedName>
    <definedName name="______________Avr0402">#REF!</definedName>
    <definedName name="______________Avr0502">#REF!</definedName>
    <definedName name="______________Avr0602">#REF!</definedName>
    <definedName name="______________Avr0701">#REF!</definedName>
    <definedName name="______________Avr0702">#REF!</definedName>
    <definedName name="______________Avr0801">#REF!</definedName>
    <definedName name="______________Avr0802">#REF!</definedName>
    <definedName name="______________Avr0901">#REF!</definedName>
    <definedName name="______________Avr0902">#REF!</definedName>
    <definedName name="______________Avr1001">#REF!</definedName>
    <definedName name="______________Avr1002">#REF!</definedName>
    <definedName name="______________Avr1101">#REF!</definedName>
    <definedName name="______________Avr1102">#REF!</definedName>
    <definedName name="______________Avr1201">#REF!</definedName>
    <definedName name="______________avr1202">#REF!</definedName>
    <definedName name="______________CFL2">#REF!</definedName>
    <definedName name="______________CIP0100">#REF!</definedName>
    <definedName name="______________CIP0101">#REF!</definedName>
    <definedName name="______________CIP0102">#REF!</definedName>
    <definedName name="______________CIP0200">#REF!</definedName>
    <definedName name="______________CIP0201">#REF!</definedName>
    <definedName name="______________CIP0202">#REF!</definedName>
    <definedName name="______________CIP0300">#REF!</definedName>
    <definedName name="______________CIP0301">#REF!</definedName>
    <definedName name="______________CIP0302">#REF!</definedName>
    <definedName name="______________CIP0400">#REF!</definedName>
    <definedName name="______________CIP0401">#REF!</definedName>
    <definedName name="______________CIP0402">#REF!</definedName>
    <definedName name="______________CIP0500">#REF!</definedName>
    <definedName name="______________CIP0501">#REF!</definedName>
    <definedName name="______________CIP0502">#REF!</definedName>
    <definedName name="______________CIP0600">#REF!</definedName>
    <definedName name="______________CIP0601">#REF!</definedName>
    <definedName name="______________CIP0602">#REF!</definedName>
    <definedName name="______________CIP0700">#REF!</definedName>
    <definedName name="______________CIP0701">#REF!</definedName>
    <definedName name="______________CIP0702">#REF!</definedName>
    <definedName name="______________CIP0800">#REF!</definedName>
    <definedName name="______________CIP0801">#REF!</definedName>
    <definedName name="______________CIP0802">#REF!</definedName>
    <definedName name="______________CIP0900">#REF!</definedName>
    <definedName name="______________CIP0901">#REF!</definedName>
    <definedName name="______________CIP0902">#REF!</definedName>
    <definedName name="______________CIP1000">#REF!</definedName>
    <definedName name="______________CIP1001">#REF!</definedName>
    <definedName name="______________CIP1002">#REF!</definedName>
    <definedName name="______________CIP1100">#REF!</definedName>
    <definedName name="______________CIP1101">#REF!</definedName>
    <definedName name="______________CIP1102">#REF!</definedName>
    <definedName name="______________CIP1200">#REF!</definedName>
    <definedName name="______________CIP1201">#REF!</definedName>
    <definedName name="______________CIP1202">#REF!</definedName>
    <definedName name="______________CIP1299">#REF!</definedName>
    <definedName name="______________CIP93">#REF!</definedName>
    <definedName name="______________CIP94">#REF!</definedName>
    <definedName name="______________CIP95">#REF!</definedName>
    <definedName name="______________CIP96">#REF!</definedName>
    <definedName name="______________CIP97">#REF!</definedName>
    <definedName name="______________CIP98">#REF!</definedName>
    <definedName name="______________CIP99">#REF!</definedName>
    <definedName name="______________CON1">#REF!</definedName>
    <definedName name="______________DAT1">#REF!</definedName>
    <definedName name="______________DAT10">#REF!</definedName>
    <definedName name="______________DAT11">#REF!</definedName>
    <definedName name="______________DAT12">#REF!</definedName>
    <definedName name="______________DAT13">#REF!</definedName>
    <definedName name="______________DAT14">#REF!</definedName>
    <definedName name="______________DAT15">#REF!</definedName>
    <definedName name="______________DAT16">#REF!</definedName>
    <definedName name="______________DAT17">#REF!</definedName>
    <definedName name="______________DAT18">#REF!</definedName>
    <definedName name="______________DAT19">#REF!</definedName>
    <definedName name="______________DAT2">#REF!</definedName>
    <definedName name="______________DAT20">#REF!</definedName>
    <definedName name="______________DAT3">#REF!</definedName>
    <definedName name="______________DAT4">#REF!</definedName>
    <definedName name="______________DAT5">#REF!</definedName>
    <definedName name="______________DAT6">#REF!</definedName>
    <definedName name="______________DAT7">#REF!</definedName>
    <definedName name="______________DAT8">#REF!</definedName>
    <definedName name="______________DAT9">#REF!</definedName>
    <definedName name="______________Dec01">#REF!</definedName>
    <definedName name="______________Dec02">#REF!</definedName>
    <definedName name="______________dec03">#REF!</definedName>
    <definedName name="______________dec04">#REF!</definedName>
    <definedName name="______________dec11">#REF!</definedName>
    <definedName name="______________dec12">#REF!</definedName>
    <definedName name="______________dec16">#REF!</definedName>
    <definedName name="______________dec18">#REF!</definedName>
    <definedName name="______________dec19">#REF!</definedName>
    <definedName name="______________dec20">#REF!</definedName>
    <definedName name="______________dec21">#REF!</definedName>
    <definedName name="______________dec23">#REF!</definedName>
    <definedName name="______________dec24">#REF!</definedName>
    <definedName name="______________dec28">#REF!</definedName>
    <definedName name="______________dec30">#REF!</definedName>
    <definedName name="______________dec31">#REF!</definedName>
    <definedName name="______________Dec97">#REF!</definedName>
    <definedName name="______________dec98">#REF!</definedName>
    <definedName name="______________dec99">#REF!</definedName>
    <definedName name="______________des01">#REF!</definedName>
    <definedName name="______________des02">#REF!</definedName>
    <definedName name="______________des06">#REF!</definedName>
    <definedName name="______________FAC2">#REF!</definedName>
    <definedName name="______________fbr01">#REF!</definedName>
    <definedName name="______________fbr04">#REF!</definedName>
    <definedName name="______________fbr06">#REF!</definedName>
    <definedName name="______________fbr07">#REF!</definedName>
    <definedName name="______________fbr10">#REF!</definedName>
    <definedName name="______________fbr11">#REF!</definedName>
    <definedName name="______________fbr13">#REF!</definedName>
    <definedName name="______________fbr15">#REF!</definedName>
    <definedName name="______________fbr18">#REF!</definedName>
    <definedName name="______________fbr19">#REF!</definedName>
    <definedName name="______________fbr20">#REF!</definedName>
    <definedName name="______________fbr21">#REF!</definedName>
    <definedName name="______________fbr24">#REF!</definedName>
    <definedName name="______________fbr25">#REF!</definedName>
    <definedName name="______________fbr26">#REF!</definedName>
    <definedName name="______________fbr27">#REF!</definedName>
    <definedName name="______________fbr28">#REF!</definedName>
    <definedName name="______________Feb01">#REF!</definedName>
    <definedName name="______________Feb02">#REF!</definedName>
    <definedName name="______________FEB05">#REF!</definedName>
    <definedName name="______________FEB20">#REF!</definedName>
    <definedName name="______________FEB27">#REF!</definedName>
    <definedName name="______________FEB28">#REF!</definedName>
    <definedName name="______________Feb97">#REF!</definedName>
    <definedName name="______________feb98">#REF!</definedName>
    <definedName name="______________feb99">#REF!</definedName>
    <definedName name="______________HDG2">#REF!</definedName>
    <definedName name="______________INC2">#REF!</definedName>
    <definedName name="______________IRB99">#REF!</definedName>
    <definedName name="______________IV80000">#REF!</definedName>
    <definedName name="______________JA02">#REF!</definedName>
    <definedName name="______________JA03">#REF!</definedName>
    <definedName name="______________JA04">#REF!</definedName>
    <definedName name="______________JA06">#REF!</definedName>
    <definedName name="______________JA07">#REF!</definedName>
    <definedName name="______________JA08">#REF!</definedName>
    <definedName name="______________JA10">#REF!</definedName>
    <definedName name="______________JA13">#REF!</definedName>
    <definedName name="______________JA14">#REF!</definedName>
    <definedName name="______________JA16">#REF!</definedName>
    <definedName name="______________JA17">#REF!</definedName>
    <definedName name="______________JA18">#REF!</definedName>
    <definedName name="______________JA20">#REF!</definedName>
    <definedName name="______________JA21">#REF!</definedName>
    <definedName name="______________JA22">#REF!</definedName>
    <definedName name="______________JA23">#REF!</definedName>
    <definedName name="______________JA24">#REF!</definedName>
    <definedName name="______________JA27">#REF!</definedName>
    <definedName name="______________JA28">#REF!</definedName>
    <definedName name="______________JA29">#REF!</definedName>
    <definedName name="______________ja30">#REF!</definedName>
    <definedName name="______________ja31">#REF!</definedName>
    <definedName name="______________Jan01">#REF!</definedName>
    <definedName name="______________Jan02">#REF!</definedName>
    <definedName name="______________JAN04">#REF!</definedName>
    <definedName name="______________jan25">#REF!</definedName>
    <definedName name="______________jan31">#REF!</definedName>
    <definedName name="______________Jan97">#REF!</definedName>
    <definedName name="______________jan98">#REF!</definedName>
    <definedName name="______________jan99">#REF!</definedName>
    <definedName name="______________ji1">#REF!</definedName>
    <definedName name="______________Jul01">#REF!</definedName>
    <definedName name="______________Jul02">#REF!</definedName>
    <definedName name="______________jul03">#REF!</definedName>
    <definedName name="______________jul05">#REF!</definedName>
    <definedName name="______________jul06">#REF!</definedName>
    <definedName name="______________jul08">#REF!</definedName>
    <definedName name="______________jul10">#REF!</definedName>
    <definedName name="______________jul11">#REF!</definedName>
    <definedName name="______________jul12">#REF!</definedName>
    <definedName name="______________jul13">#REF!</definedName>
    <definedName name="______________jul14">#REF!</definedName>
    <definedName name="______________jul15">#REF!</definedName>
    <definedName name="______________jul17">#REF!</definedName>
    <definedName name="______________jul18">#REF!</definedName>
    <definedName name="______________jul20">#REF!</definedName>
    <definedName name="______________jul22">#REF!</definedName>
    <definedName name="______________jul24">#REF!</definedName>
    <definedName name="______________jul25">#REF!</definedName>
    <definedName name="______________jul26">#REF!</definedName>
    <definedName name="______________jul27">#REF!</definedName>
    <definedName name="______________jul29">#REF!</definedName>
    <definedName name="______________jul30">#REF!</definedName>
    <definedName name="______________jul31">#REF!</definedName>
    <definedName name="______________JUL99">#REF!</definedName>
    <definedName name="______________Jun01">#REF!</definedName>
    <definedName name="______________Jun02">#REF!</definedName>
    <definedName name="______________jun03">#REF!</definedName>
    <definedName name="______________jun04">#REF!</definedName>
    <definedName name="______________jun06">#REF!</definedName>
    <definedName name="______________jun10">#REF!</definedName>
    <definedName name="______________jun11">#REF!</definedName>
    <definedName name="______________jun13">#REF!</definedName>
    <definedName name="______________jun14">#REF!</definedName>
    <definedName name="______________jun15">#REF!</definedName>
    <definedName name="______________jun17">#REF!</definedName>
    <definedName name="______________jun19">#REF!</definedName>
    <definedName name="______________jun20">#REF!</definedName>
    <definedName name="______________jun21">#REF!</definedName>
    <definedName name="______________jun24">#REF!</definedName>
    <definedName name="______________jun25">#REF!</definedName>
    <definedName name="______________jun30">#REF!</definedName>
    <definedName name="______________jun99">#REF!</definedName>
    <definedName name="______________LIA2">#REF!</definedName>
    <definedName name="______________Mar01">#REF!</definedName>
    <definedName name="______________Mar02">#REF!</definedName>
    <definedName name="______________mar09">#REF!</definedName>
    <definedName name="______________mar18">#REF!</definedName>
    <definedName name="______________mar23">#REF!</definedName>
    <definedName name="______________mar25">#REF!</definedName>
    <definedName name="______________mar26">#REF!</definedName>
    <definedName name="______________mar27">#REF!</definedName>
    <definedName name="______________mar28">#REF!</definedName>
    <definedName name="______________mar31">#REF!</definedName>
    <definedName name="______________Mar97">#REF!</definedName>
    <definedName name="______________mar98">#REF!</definedName>
    <definedName name="______________mar99">#REF!</definedName>
    <definedName name="______________May01">#REF!</definedName>
    <definedName name="______________May02">#REF!</definedName>
    <definedName name="______________may05">#REF!</definedName>
    <definedName name="______________may06">#REF!</definedName>
    <definedName name="______________may07">#REF!</definedName>
    <definedName name="______________may08">#REF!</definedName>
    <definedName name="______________may09">#REF!</definedName>
    <definedName name="______________may10">#REF!</definedName>
    <definedName name="______________may11">#REF!</definedName>
    <definedName name="______________may12">#REF!</definedName>
    <definedName name="______________may14">#REF!</definedName>
    <definedName name="______________may15">#REF!</definedName>
    <definedName name="______________may16">#REF!</definedName>
    <definedName name="______________may17">#REF!</definedName>
    <definedName name="______________May97">#REF!</definedName>
    <definedName name="______________May98">#REF!</definedName>
    <definedName name="______________May99">#REF!</definedName>
    <definedName name="______________MEI02">#REF!</definedName>
    <definedName name="______________MEI03">#REF!</definedName>
    <definedName name="______________MEI05">#REF!</definedName>
    <definedName name="______________MEI06">#REF!</definedName>
    <definedName name="______________MEI08">#REF!</definedName>
    <definedName name="______________MEI14">#REF!</definedName>
    <definedName name="______________MEI16">#REF!</definedName>
    <definedName name="______________MEI18">#REF!</definedName>
    <definedName name="______________MEI21">#REF!</definedName>
    <definedName name="______________MEI24">#REF!</definedName>
    <definedName name="______________MEI27">#REF!</definedName>
    <definedName name="______________MEI28">#REF!</definedName>
    <definedName name="______________MEI30">#REF!</definedName>
    <definedName name="______________MEI31">#REF!</definedName>
    <definedName name="______________mei99">#REF!</definedName>
    <definedName name="______________mm02">#REF!</definedName>
    <definedName name="______________mm2">#REF!</definedName>
    <definedName name="______________mr04">#REF!</definedName>
    <definedName name="______________mr05">#REF!</definedName>
    <definedName name="______________mr06">#REF!</definedName>
    <definedName name="______________mr07">#REF!</definedName>
    <definedName name="______________mr11">#REF!</definedName>
    <definedName name="______________mr12">#REF!</definedName>
    <definedName name="______________mr13">#REF!</definedName>
    <definedName name="______________mr14">#REF!</definedName>
    <definedName name="______________mr15">#REF!</definedName>
    <definedName name="______________mr17">#REF!</definedName>
    <definedName name="______________mr18">#REF!</definedName>
    <definedName name="______________mr20">#REF!</definedName>
    <definedName name="______________mr21">#REF!</definedName>
    <definedName name="______________mr25">#REF!</definedName>
    <definedName name="______________mr26">#REF!</definedName>
    <definedName name="______________mr27">#REF!</definedName>
    <definedName name="______________mr28">#REF!</definedName>
    <definedName name="______________mr31">#REF!</definedName>
    <definedName name="______________nop02">#REF!</definedName>
    <definedName name="______________Nov01">#REF!</definedName>
    <definedName name="______________Nov02">#REF!</definedName>
    <definedName name="______________nov04">#REF!</definedName>
    <definedName name="______________nov05">#REF!</definedName>
    <definedName name="______________nov07">#REF!</definedName>
    <definedName name="______________nov08">#REF!</definedName>
    <definedName name="______________nov11">#REF!</definedName>
    <definedName name="______________nov12">#REF!</definedName>
    <definedName name="______________nov13">#REF!</definedName>
    <definedName name="______________nov14">#REF!</definedName>
    <definedName name="______________nov15">#REF!</definedName>
    <definedName name="______________nov16">#REF!</definedName>
    <definedName name="______________nov18">#REF!</definedName>
    <definedName name="______________nov19">#REF!</definedName>
    <definedName name="______________nov20">#REF!</definedName>
    <definedName name="______________nov21">#REF!</definedName>
    <definedName name="______________nov22">#REF!</definedName>
    <definedName name="______________nov23">#REF!</definedName>
    <definedName name="______________nov25">#REF!</definedName>
    <definedName name="______________nov26">#REF!</definedName>
    <definedName name="______________nov27">#REF!</definedName>
    <definedName name="______________nov28">#REF!</definedName>
    <definedName name="______________nov29">#REF!</definedName>
    <definedName name="______________nov30">#REF!</definedName>
    <definedName name="______________Nov97">#REF!</definedName>
    <definedName name="______________nov98">#REF!</definedName>
    <definedName name="______________nov99">#REF!</definedName>
    <definedName name="______________NPW1">#REF!</definedName>
    <definedName name="______________NPW10">#REF!</definedName>
    <definedName name="______________NPW11">#REF!</definedName>
    <definedName name="______________NPW2">#REF!</definedName>
    <definedName name="______________NPW3">#REF!</definedName>
    <definedName name="______________NPW4">#REF!</definedName>
    <definedName name="______________NPW5">#REF!</definedName>
    <definedName name="______________NPW6">#REF!</definedName>
    <definedName name="______________NPW7">#REF!</definedName>
    <definedName name="______________NPW8">#REF!</definedName>
    <definedName name="______________NPW9">#REF!</definedName>
    <definedName name="______________Oct01">#REF!</definedName>
    <definedName name="______________Oct02">#REF!</definedName>
    <definedName name="______________Oct97">#REF!</definedName>
    <definedName name="______________Oct98">#REF!</definedName>
    <definedName name="______________oct99">#REF!</definedName>
    <definedName name="______________okt01">#REF!</definedName>
    <definedName name="______________okt02">#REF!</definedName>
    <definedName name="______________okt03">#REF!</definedName>
    <definedName name="______________okt04">#REF!</definedName>
    <definedName name="______________okt05">#REF!</definedName>
    <definedName name="______________okt07">#REF!</definedName>
    <definedName name="______________okt09">#REF!</definedName>
    <definedName name="______________okt10">#REF!</definedName>
    <definedName name="______________okt11">#REF!</definedName>
    <definedName name="______________okt12">#REF!</definedName>
    <definedName name="______________okt14">#REF!</definedName>
    <definedName name="______________okt16">#REF!</definedName>
    <definedName name="______________okt17">#REF!</definedName>
    <definedName name="______________okt18">#REF!</definedName>
    <definedName name="______________okt19">#REF!</definedName>
    <definedName name="______________okt21">#REF!</definedName>
    <definedName name="______________okt22">#REF!</definedName>
    <definedName name="______________okt24">#REF!</definedName>
    <definedName name="______________okt25">#REF!</definedName>
    <definedName name="______________okt27">#REF!</definedName>
    <definedName name="______________okt28">#REF!</definedName>
    <definedName name="______________okt29">#REF!</definedName>
    <definedName name="______________okt30">#REF!</definedName>
    <definedName name="______________okt31">#REF!</definedName>
    <definedName name="______________SA1">#REF!</definedName>
    <definedName name="______________sep01">#REF!</definedName>
    <definedName name="______________Sep02">#REF!</definedName>
    <definedName name="______________sep03">#REF!</definedName>
    <definedName name="______________sep04">#REF!</definedName>
    <definedName name="______________sep05">#REF!</definedName>
    <definedName name="______________sep06">#REF!</definedName>
    <definedName name="______________sep07">#REF!</definedName>
    <definedName name="______________sep10">#REF!</definedName>
    <definedName name="______________sep11">#REF!</definedName>
    <definedName name="______________sep12">#REF!</definedName>
    <definedName name="______________sep13">#REF!</definedName>
    <definedName name="______________sep16">#REF!</definedName>
    <definedName name="______________sep17">#REF!</definedName>
    <definedName name="______________sep18">#REF!</definedName>
    <definedName name="______________sep19">#REF!</definedName>
    <definedName name="______________sep20">#REF!</definedName>
    <definedName name="______________sep21">#REF!</definedName>
    <definedName name="______________sep24">#REF!</definedName>
    <definedName name="______________sep25">#REF!</definedName>
    <definedName name="______________sep26">#REF!</definedName>
    <definedName name="______________sep28">#REF!</definedName>
    <definedName name="______________sep30">#REF!</definedName>
    <definedName name="______________Sep97">#REF!</definedName>
    <definedName name="______________sep98">#REF!</definedName>
    <definedName name="______________Sep99">#REF!</definedName>
    <definedName name="______________set5">#REF!</definedName>
    <definedName name="______________set7">#REF!</definedName>
    <definedName name="______________tax1">#REF!</definedName>
    <definedName name="______________TP1">#REF!</definedName>
    <definedName name="______________YW1">#REF!</definedName>
    <definedName name="_____________a100000">#REF!</definedName>
    <definedName name="_____________a140000">#REF!</definedName>
    <definedName name="_____________a500000">#REF!</definedName>
    <definedName name="_____________A69456">#REF!</definedName>
    <definedName name="_____________A74456">#REF!</definedName>
    <definedName name="_____________A99999">#REF!</definedName>
    <definedName name="_____________agt01">#REF!</definedName>
    <definedName name="_____________agt02">#REF!</definedName>
    <definedName name="_____________APL02">#REF!</definedName>
    <definedName name="_____________Apr01">#REF!</definedName>
    <definedName name="_____________Apr02">#REF!</definedName>
    <definedName name="_____________apr04">#REF!</definedName>
    <definedName name="_____________apr10">#REF!</definedName>
    <definedName name="_____________apr12">#REF!</definedName>
    <definedName name="_____________apr23">#REF!</definedName>
    <definedName name="_____________apr24">#REF!</definedName>
    <definedName name="_____________apr27">#REF!</definedName>
    <definedName name="_____________apr29">#REF!</definedName>
    <definedName name="_____________apr30">#REF!</definedName>
    <definedName name="_____________Apr97">#REF!</definedName>
    <definedName name="_____________Apr98">#REF!</definedName>
    <definedName name="_____________Apr99">#REF!</definedName>
    <definedName name="_____________AST2">#REF!</definedName>
    <definedName name="_____________Aug01">#REF!</definedName>
    <definedName name="_____________Aug02">#REF!</definedName>
    <definedName name="_____________aug03">#REF!</definedName>
    <definedName name="_____________aug04">#REF!</definedName>
    <definedName name="_____________aug05">#REF!</definedName>
    <definedName name="_____________aug06">#REF!</definedName>
    <definedName name="_____________aug07">#REF!</definedName>
    <definedName name="_____________aug08">#REF!</definedName>
    <definedName name="_____________aug09">#REF!</definedName>
    <definedName name="_____________aug10">#REF!</definedName>
    <definedName name="_____________aug12">#REF!</definedName>
    <definedName name="_____________aug13">#REF!</definedName>
    <definedName name="_____________aug14">#REF!</definedName>
    <definedName name="_____________aug15">#REF!</definedName>
    <definedName name="_____________aug16">#REF!</definedName>
    <definedName name="_____________aug19">#REF!</definedName>
    <definedName name="_____________aug20">#REF!</definedName>
    <definedName name="_____________aug21">#REF!</definedName>
    <definedName name="_____________aug22">#REF!</definedName>
    <definedName name="_____________aug23">#REF!</definedName>
    <definedName name="_____________aug24">#REF!</definedName>
    <definedName name="_____________aug26">#REF!</definedName>
    <definedName name="_____________aug27">#REF!</definedName>
    <definedName name="_____________aug28">#REF!</definedName>
    <definedName name="_____________aug29">#REF!</definedName>
    <definedName name="_____________aug30">#REF!</definedName>
    <definedName name="_____________aug31">#REF!</definedName>
    <definedName name="_____________Aug97">#REF!</definedName>
    <definedName name="_____________Aug98">#REF!</definedName>
    <definedName name="_____________Aug99">#REF!</definedName>
    <definedName name="_____________Avr0102">#REF!</definedName>
    <definedName name="_____________Avr0202">#REF!</definedName>
    <definedName name="_____________Avr0302">#REF!</definedName>
    <definedName name="_____________Avr0402">#REF!</definedName>
    <definedName name="_____________Avr0502">#REF!</definedName>
    <definedName name="_____________Avr0602">#REF!</definedName>
    <definedName name="_____________Avr0701">#REF!</definedName>
    <definedName name="_____________Avr0702">#REF!</definedName>
    <definedName name="_____________Avr0801">#REF!</definedName>
    <definedName name="_____________Avr0802">#REF!</definedName>
    <definedName name="_____________Avr0901">#REF!</definedName>
    <definedName name="_____________Avr0902">#REF!</definedName>
    <definedName name="_____________Avr1001">#REF!</definedName>
    <definedName name="_____________Avr1002">#REF!</definedName>
    <definedName name="_____________Avr1101">#REF!</definedName>
    <definedName name="_____________Avr1102">#REF!</definedName>
    <definedName name="_____________Avr1201">#REF!</definedName>
    <definedName name="_____________avr1202">#REF!</definedName>
    <definedName name="_____________CFL2">#REF!</definedName>
    <definedName name="_____________CIP0100">#REF!</definedName>
    <definedName name="_____________CIP0101">#REF!</definedName>
    <definedName name="_____________CIP0102">#REF!</definedName>
    <definedName name="_____________CIP0200">#REF!</definedName>
    <definedName name="_____________CIP0201">#REF!</definedName>
    <definedName name="_____________CIP0202">#REF!</definedName>
    <definedName name="_____________CIP0300">#REF!</definedName>
    <definedName name="_____________CIP0301">#REF!</definedName>
    <definedName name="_____________CIP0302">#REF!</definedName>
    <definedName name="_____________CIP0400">#REF!</definedName>
    <definedName name="_____________CIP0401">#REF!</definedName>
    <definedName name="_____________CIP0402">#REF!</definedName>
    <definedName name="_____________CIP0500">#REF!</definedName>
    <definedName name="_____________CIP0501">#REF!</definedName>
    <definedName name="_____________CIP0502">#REF!</definedName>
    <definedName name="_____________CIP0600">#REF!</definedName>
    <definedName name="_____________CIP0601">#REF!</definedName>
    <definedName name="_____________CIP0602">#REF!</definedName>
    <definedName name="_____________CIP0700">#REF!</definedName>
    <definedName name="_____________CIP0701">#REF!</definedName>
    <definedName name="_____________CIP0702">#REF!</definedName>
    <definedName name="_____________CIP0800">#REF!</definedName>
    <definedName name="_____________CIP0801">#REF!</definedName>
    <definedName name="_____________CIP0802">#REF!</definedName>
    <definedName name="_____________CIP0900">#REF!</definedName>
    <definedName name="_____________CIP0901">#REF!</definedName>
    <definedName name="_____________CIP0902">#REF!</definedName>
    <definedName name="_____________CIP1000">#REF!</definedName>
    <definedName name="_____________CIP1001">#REF!</definedName>
    <definedName name="_____________CIP1002">#REF!</definedName>
    <definedName name="_____________CIP1100">#REF!</definedName>
    <definedName name="_____________CIP1101">#REF!</definedName>
    <definedName name="_____________CIP1102">#REF!</definedName>
    <definedName name="_____________CIP1200">#REF!</definedName>
    <definedName name="_____________CIP1201">#REF!</definedName>
    <definedName name="_____________CIP1202">#REF!</definedName>
    <definedName name="_____________CIP1299">#REF!</definedName>
    <definedName name="_____________CIP93">#REF!</definedName>
    <definedName name="_____________CIP94">#REF!</definedName>
    <definedName name="_____________CIP95">#REF!</definedName>
    <definedName name="_____________CIP96">#REF!</definedName>
    <definedName name="_____________CIP97">#REF!</definedName>
    <definedName name="_____________CIP98">#REF!</definedName>
    <definedName name="_____________CIP99">#REF!</definedName>
    <definedName name="_____________CON1">#REF!</definedName>
    <definedName name="_____________DAT1">#REF!</definedName>
    <definedName name="_____________DAT10">#REF!</definedName>
    <definedName name="_____________DAT11">#REF!</definedName>
    <definedName name="_____________DAT12">#REF!</definedName>
    <definedName name="_____________DAT13">#REF!</definedName>
    <definedName name="_____________DAT14">#REF!</definedName>
    <definedName name="_____________DAT15">#REF!</definedName>
    <definedName name="_____________DAT16">#REF!</definedName>
    <definedName name="_____________DAT17">#REF!</definedName>
    <definedName name="_____________DAT18">#REF!</definedName>
    <definedName name="_____________DAT19">#REF!</definedName>
    <definedName name="_____________DAT2">#REF!</definedName>
    <definedName name="_____________DAT20">#REF!</definedName>
    <definedName name="_____________DAT3">#REF!</definedName>
    <definedName name="_____________DAT4">#REF!</definedName>
    <definedName name="_____________DAT5">#REF!</definedName>
    <definedName name="_____________DAT6">#REF!</definedName>
    <definedName name="_____________DAT7">#REF!</definedName>
    <definedName name="_____________DAT8">#REF!</definedName>
    <definedName name="_____________DAT9">#REF!</definedName>
    <definedName name="_____________Dec01">#REF!</definedName>
    <definedName name="_____________Dec02">#REF!</definedName>
    <definedName name="_____________dec03">#REF!</definedName>
    <definedName name="_____________dec04">#REF!</definedName>
    <definedName name="_____________dec11">#REF!</definedName>
    <definedName name="_____________dec12">#REF!</definedName>
    <definedName name="_____________dec16">#REF!</definedName>
    <definedName name="_____________dec18">#REF!</definedName>
    <definedName name="_____________dec19">#REF!</definedName>
    <definedName name="_____________dec20">#REF!</definedName>
    <definedName name="_____________dec21">#REF!</definedName>
    <definedName name="_____________dec23">#REF!</definedName>
    <definedName name="_____________dec24">#REF!</definedName>
    <definedName name="_____________dec28">#REF!</definedName>
    <definedName name="_____________dec30">#REF!</definedName>
    <definedName name="_____________dec31">#REF!</definedName>
    <definedName name="_____________Dec97">#REF!</definedName>
    <definedName name="_____________Dec98">#REF!</definedName>
    <definedName name="_____________dec99">#REF!</definedName>
    <definedName name="_____________des01">#REF!</definedName>
    <definedName name="_____________des02">#REF!</definedName>
    <definedName name="_____________des06">#REF!</definedName>
    <definedName name="_____________FAC2">#REF!</definedName>
    <definedName name="_____________fbr01">#REF!</definedName>
    <definedName name="_____________fbr04">#REF!</definedName>
    <definedName name="_____________fbr06">#REF!</definedName>
    <definedName name="_____________fbr07">#REF!</definedName>
    <definedName name="_____________fbr10">#REF!</definedName>
    <definedName name="_____________fbr11">#REF!</definedName>
    <definedName name="_____________fbr13">#REF!</definedName>
    <definedName name="_____________fbr15">#REF!</definedName>
    <definedName name="_____________fbr18">#REF!</definedName>
    <definedName name="_____________fbr19">#REF!</definedName>
    <definedName name="_____________fbr20">#REF!</definedName>
    <definedName name="_____________fbr21">#REF!</definedName>
    <definedName name="_____________fbr24">#REF!</definedName>
    <definedName name="_____________fbr25">#REF!</definedName>
    <definedName name="_____________fbr26">#REF!</definedName>
    <definedName name="_____________fbr27">#REF!</definedName>
    <definedName name="_____________fbr28">#REF!</definedName>
    <definedName name="_____________Feb01">#REF!</definedName>
    <definedName name="_____________Feb02">#REF!</definedName>
    <definedName name="_____________FEB05">#REF!</definedName>
    <definedName name="_____________FEB20">#REF!</definedName>
    <definedName name="_____________FEB27">#REF!</definedName>
    <definedName name="_____________FEB28">#REF!</definedName>
    <definedName name="_____________Feb97">#REF!</definedName>
    <definedName name="_____________Feb98">#REF!</definedName>
    <definedName name="_____________Feb99">#REF!</definedName>
    <definedName name="_____________H66000">#REF!</definedName>
    <definedName name="_____________H666666">#REF!</definedName>
    <definedName name="_____________HDG2">#REF!</definedName>
    <definedName name="_____________INC2">#REF!</definedName>
    <definedName name="_____________IRB99">#REF!</definedName>
    <definedName name="_____________IV80000">#REF!</definedName>
    <definedName name="_____________JA02">#REF!</definedName>
    <definedName name="_____________JA03">#REF!</definedName>
    <definedName name="_____________JA04">#REF!</definedName>
    <definedName name="_____________JA06">#REF!</definedName>
    <definedName name="_____________JA07">#REF!</definedName>
    <definedName name="_____________JA08">#REF!</definedName>
    <definedName name="_____________JA10">#REF!</definedName>
    <definedName name="_____________JA13">#REF!</definedName>
    <definedName name="_____________JA14">#REF!</definedName>
    <definedName name="_____________JA16">#REF!</definedName>
    <definedName name="_____________JA17">#REF!</definedName>
    <definedName name="_____________JA18">#REF!</definedName>
    <definedName name="_____________JA20">#REF!</definedName>
    <definedName name="_____________JA21">#REF!</definedName>
    <definedName name="_____________JA22">#REF!</definedName>
    <definedName name="_____________JA23">#REF!</definedName>
    <definedName name="_____________JA24">#REF!</definedName>
    <definedName name="_____________JA27">#REF!</definedName>
    <definedName name="_____________JA28">#REF!</definedName>
    <definedName name="_____________JA29">#REF!</definedName>
    <definedName name="_____________ja30">#REF!</definedName>
    <definedName name="_____________ja31">#REF!</definedName>
    <definedName name="_____________Jan01">#REF!</definedName>
    <definedName name="_____________Jan02">#REF!</definedName>
    <definedName name="_____________JAN04">#REF!</definedName>
    <definedName name="_____________jan25">#REF!</definedName>
    <definedName name="_____________jan31">#REF!</definedName>
    <definedName name="_____________Jan97">#REF!</definedName>
    <definedName name="_____________Jan98">#REF!</definedName>
    <definedName name="_____________Jan99">#REF!</definedName>
    <definedName name="_____________ji1">#REF!</definedName>
    <definedName name="_____________Jul01">#REF!</definedName>
    <definedName name="_____________Jul02">#REF!</definedName>
    <definedName name="_____________jul03">#REF!</definedName>
    <definedName name="_____________jul05">#REF!</definedName>
    <definedName name="_____________jul06">#REF!</definedName>
    <definedName name="_____________jul08">#REF!</definedName>
    <definedName name="_____________jul10">#REF!</definedName>
    <definedName name="_____________jul11">#REF!</definedName>
    <definedName name="_____________jul12">#REF!</definedName>
    <definedName name="_____________jul13">#REF!</definedName>
    <definedName name="_____________jul14">#REF!</definedName>
    <definedName name="_____________jul15">#REF!</definedName>
    <definedName name="_____________jul17">#REF!</definedName>
    <definedName name="_____________jul18">#REF!</definedName>
    <definedName name="_____________jul20">#REF!</definedName>
    <definedName name="_____________jul22">#REF!</definedName>
    <definedName name="_____________jul24">#REF!</definedName>
    <definedName name="_____________jul25">#REF!</definedName>
    <definedName name="_____________jul26">#REF!</definedName>
    <definedName name="_____________jul27">#REF!</definedName>
    <definedName name="_____________jul29">#REF!</definedName>
    <definedName name="_____________jul30">#REF!</definedName>
    <definedName name="_____________jul31">#REF!</definedName>
    <definedName name="_____________JUL99">#REF!</definedName>
    <definedName name="_____________Jun01">#REF!</definedName>
    <definedName name="_____________Jun02">#REF!</definedName>
    <definedName name="_____________jun03">#REF!</definedName>
    <definedName name="_____________jun04">#REF!</definedName>
    <definedName name="_____________jun06">#REF!</definedName>
    <definedName name="_____________jun10">#REF!</definedName>
    <definedName name="_____________jun11">#REF!</definedName>
    <definedName name="_____________jun13">#REF!</definedName>
    <definedName name="_____________jun14">#REF!</definedName>
    <definedName name="_____________jun15">#REF!</definedName>
    <definedName name="_____________jun17">#REF!</definedName>
    <definedName name="_____________jun19">#REF!</definedName>
    <definedName name="_____________jun20">#REF!</definedName>
    <definedName name="_____________jun21">#REF!</definedName>
    <definedName name="_____________jun24">#REF!</definedName>
    <definedName name="_____________jun25">#REF!</definedName>
    <definedName name="_____________jun30">#REF!</definedName>
    <definedName name="_____________JUN99">#REF!</definedName>
    <definedName name="_____________LIA2">#REF!</definedName>
    <definedName name="_____________Mar01">#REF!</definedName>
    <definedName name="_____________Mar02">#REF!</definedName>
    <definedName name="_____________mar09">#REF!</definedName>
    <definedName name="_____________mar18">#REF!</definedName>
    <definedName name="_____________mar23">#REF!</definedName>
    <definedName name="_____________mar25">#REF!</definedName>
    <definedName name="_____________mar26">#REF!</definedName>
    <definedName name="_____________mar27">#REF!</definedName>
    <definedName name="_____________mar28">#REF!</definedName>
    <definedName name="_____________mar31">#REF!</definedName>
    <definedName name="_____________Mar97">#REF!</definedName>
    <definedName name="_____________Mar98">#REF!</definedName>
    <definedName name="_____________Mar99">#REF!</definedName>
    <definedName name="_____________May01">#REF!</definedName>
    <definedName name="_____________May02">#REF!</definedName>
    <definedName name="_____________may05">#REF!</definedName>
    <definedName name="_____________may06">#REF!</definedName>
    <definedName name="_____________may07">#REF!</definedName>
    <definedName name="_____________may08">#REF!</definedName>
    <definedName name="_____________may09">#REF!</definedName>
    <definedName name="_____________may10">#REF!</definedName>
    <definedName name="_____________may11">#REF!</definedName>
    <definedName name="_____________may12">#REF!</definedName>
    <definedName name="_____________may14">#REF!</definedName>
    <definedName name="_____________may15">#REF!</definedName>
    <definedName name="_____________may16">#REF!</definedName>
    <definedName name="_____________may17">#REF!</definedName>
    <definedName name="_____________May97">#REF!</definedName>
    <definedName name="_____________May98">#REF!</definedName>
    <definedName name="_____________May99">#REF!</definedName>
    <definedName name="_____________MEI02">#REF!</definedName>
    <definedName name="_____________MEI03">#REF!</definedName>
    <definedName name="_____________MEI05">#REF!</definedName>
    <definedName name="_____________MEI06">#REF!</definedName>
    <definedName name="_____________MEI08">#REF!</definedName>
    <definedName name="_____________MEI14">#REF!</definedName>
    <definedName name="_____________MEI16">#REF!</definedName>
    <definedName name="_____________MEI18">#REF!</definedName>
    <definedName name="_____________MEI21">#REF!</definedName>
    <definedName name="_____________MEI24">#REF!</definedName>
    <definedName name="_____________MEI27">#REF!</definedName>
    <definedName name="_____________MEI28">#REF!</definedName>
    <definedName name="_____________MEI30">#REF!</definedName>
    <definedName name="_____________MEI31">#REF!</definedName>
    <definedName name="_____________MEI99">#REF!</definedName>
    <definedName name="_____________mm02">#REF!</definedName>
    <definedName name="_____________mm2">#REF!</definedName>
    <definedName name="_____________mr04">#REF!</definedName>
    <definedName name="_____________mr05">#REF!</definedName>
    <definedName name="_____________mr06">#REF!</definedName>
    <definedName name="_____________mr07">#REF!</definedName>
    <definedName name="_____________mr11">#REF!</definedName>
    <definedName name="_____________mr12">#REF!</definedName>
    <definedName name="_____________mr13">#REF!</definedName>
    <definedName name="_____________mr14">#REF!</definedName>
    <definedName name="_____________mr15">#REF!</definedName>
    <definedName name="_____________mr17">#REF!</definedName>
    <definedName name="_____________mr18">#REF!</definedName>
    <definedName name="_____________mr20">#REF!</definedName>
    <definedName name="_____________mr21">#REF!</definedName>
    <definedName name="_____________mr25">#REF!</definedName>
    <definedName name="_____________mr26">#REF!</definedName>
    <definedName name="_____________mr27">#REF!</definedName>
    <definedName name="_____________mr28">#REF!</definedName>
    <definedName name="_____________mr31">#REF!</definedName>
    <definedName name="_____________nop02">#REF!</definedName>
    <definedName name="_____________Nov01">#REF!</definedName>
    <definedName name="_____________Nov02">#REF!</definedName>
    <definedName name="_____________nov04">#REF!</definedName>
    <definedName name="_____________nov05">#REF!</definedName>
    <definedName name="_____________nov07">#REF!</definedName>
    <definedName name="_____________nov08">#REF!</definedName>
    <definedName name="_____________nov11">#REF!</definedName>
    <definedName name="_____________nov12">#REF!</definedName>
    <definedName name="_____________nov13">#REF!</definedName>
    <definedName name="_____________nov14">#REF!</definedName>
    <definedName name="_____________nov15">#REF!</definedName>
    <definedName name="_____________nov16">#REF!</definedName>
    <definedName name="_____________nov18">#REF!</definedName>
    <definedName name="_____________nov19">#REF!</definedName>
    <definedName name="_____________nov20">#REF!</definedName>
    <definedName name="_____________nov21">#REF!</definedName>
    <definedName name="_____________nov22">#REF!</definedName>
    <definedName name="_____________nov23">#REF!</definedName>
    <definedName name="_____________nov25">#REF!</definedName>
    <definedName name="_____________nov26">#REF!</definedName>
    <definedName name="_____________nov27">#REF!</definedName>
    <definedName name="_____________nov28">#REF!</definedName>
    <definedName name="_____________nov29">#REF!</definedName>
    <definedName name="_____________nov30">#REF!</definedName>
    <definedName name="_____________Nov97">#REF!</definedName>
    <definedName name="_____________Nov98">#REF!</definedName>
    <definedName name="_____________nov99">#REF!</definedName>
    <definedName name="_____________NPW1">#REF!</definedName>
    <definedName name="_____________NPW10">#REF!</definedName>
    <definedName name="_____________NPW11">#REF!</definedName>
    <definedName name="_____________NPW2">#REF!</definedName>
    <definedName name="_____________NPW3">#REF!</definedName>
    <definedName name="_____________NPW4">#REF!</definedName>
    <definedName name="_____________NPW5">#REF!</definedName>
    <definedName name="_____________NPW6">#REF!</definedName>
    <definedName name="_____________NPW7">#REF!</definedName>
    <definedName name="_____________NPW8">#REF!</definedName>
    <definedName name="_____________NPW9">#REF!</definedName>
    <definedName name="_____________Oct01">#REF!</definedName>
    <definedName name="_____________Oct02">#REF!</definedName>
    <definedName name="_____________Oct97">#REF!</definedName>
    <definedName name="_____________Oct98">#REF!</definedName>
    <definedName name="_____________oct99">#REF!</definedName>
    <definedName name="_____________okt01">#REF!</definedName>
    <definedName name="_____________okt02">#REF!</definedName>
    <definedName name="_____________okt03">#REF!</definedName>
    <definedName name="_____________okt04">#REF!</definedName>
    <definedName name="_____________okt05">#REF!</definedName>
    <definedName name="_____________okt07">#REF!</definedName>
    <definedName name="_____________okt09">#REF!</definedName>
    <definedName name="_____________okt10">#REF!</definedName>
    <definedName name="_____________okt11">#REF!</definedName>
    <definedName name="_____________okt12">#REF!</definedName>
    <definedName name="_____________okt14">#REF!</definedName>
    <definedName name="_____________okt16">#REF!</definedName>
    <definedName name="_____________okt17">#REF!</definedName>
    <definedName name="_____________okt18">#REF!</definedName>
    <definedName name="_____________okt19">#REF!</definedName>
    <definedName name="_____________okt21">#REF!</definedName>
    <definedName name="_____________okt22">#REF!</definedName>
    <definedName name="_____________okt24">#REF!</definedName>
    <definedName name="_____________okt25">#REF!</definedName>
    <definedName name="_____________okt27">#REF!</definedName>
    <definedName name="_____________okt28">#REF!</definedName>
    <definedName name="_____________okt29">#REF!</definedName>
    <definedName name="_____________okt30">#REF!</definedName>
    <definedName name="_____________okt31">#REF!</definedName>
    <definedName name="_____________SA1">#REF!</definedName>
    <definedName name="_____________sep01">#REF!</definedName>
    <definedName name="_____________Sep02">#REF!</definedName>
    <definedName name="_____________sep03">#REF!</definedName>
    <definedName name="_____________sep04">#REF!</definedName>
    <definedName name="_____________sep05">#REF!</definedName>
    <definedName name="_____________sep06">#REF!</definedName>
    <definedName name="_____________sep07">#REF!</definedName>
    <definedName name="_____________sep10">#REF!</definedName>
    <definedName name="_____________sep11">#REF!</definedName>
    <definedName name="_____________sep12">#REF!</definedName>
    <definedName name="_____________sep13">#REF!</definedName>
    <definedName name="_____________sep16">#REF!</definedName>
    <definedName name="_____________sep17">#REF!</definedName>
    <definedName name="_____________sep18">#REF!</definedName>
    <definedName name="_____________sep19">#REF!</definedName>
    <definedName name="_____________sep20">#REF!</definedName>
    <definedName name="_____________sep21">#REF!</definedName>
    <definedName name="_____________sep24">#REF!</definedName>
    <definedName name="_____________sep25">#REF!</definedName>
    <definedName name="_____________sep26">#REF!</definedName>
    <definedName name="_____________sep28">#REF!</definedName>
    <definedName name="_____________sep30">#REF!</definedName>
    <definedName name="_____________Sep97">#REF!</definedName>
    <definedName name="_____________Sep98">#REF!</definedName>
    <definedName name="_____________Sep99">#REF!</definedName>
    <definedName name="_____________set5">#REF!</definedName>
    <definedName name="_____________set7">#REF!</definedName>
    <definedName name="_____________tax1">#REF!</definedName>
    <definedName name="_____________TP1">#REF!</definedName>
    <definedName name="_____________YW1">#REF!</definedName>
    <definedName name="____________a100000">#REF!</definedName>
    <definedName name="____________a140000">#REF!</definedName>
    <definedName name="____________a500000">#REF!</definedName>
    <definedName name="____________A69456">#REF!</definedName>
    <definedName name="____________A74456">#REF!</definedName>
    <definedName name="____________A99999">#REF!</definedName>
    <definedName name="____________agt01">#REF!</definedName>
    <definedName name="____________agt02">#REF!</definedName>
    <definedName name="____________APL02">#REF!</definedName>
    <definedName name="____________Apr01">#REF!</definedName>
    <definedName name="____________Apr02">#REF!</definedName>
    <definedName name="____________apr04">#REF!</definedName>
    <definedName name="____________apr10">#REF!</definedName>
    <definedName name="____________apr12">#REF!</definedName>
    <definedName name="____________apr23">#REF!</definedName>
    <definedName name="____________apr24">#REF!</definedName>
    <definedName name="____________apr27">#REF!</definedName>
    <definedName name="____________apr29">#REF!</definedName>
    <definedName name="____________apr30">#REF!</definedName>
    <definedName name="____________Apr97">#REF!</definedName>
    <definedName name="____________Apr98">#REF!</definedName>
    <definedName name="____________Apr99">#REF!</definedName>
    <definedName name="____________AST2">#REF!</definedName>
    <definedName name="____________Aug01">#REF!</definedName>
    <definedName name="____________Aug02">#REF!</definedName>
    <definedName name="____________aug03">#REF!</definedName>
    <definedName name="____________aug04">#REF!</definedName>
    <definedName name="____________aug05">#REF!</definedName>
    <definedName name="____________aug06">#REF!</definedName>
    <definedName name="____________aug07">#REF!</definedName>
    <definedName name="____________aug08">#REF!</definedName>
    <definedName name="____________aug09">#REF!</definedName>
    <definedName name="____________aug10">#REF!</definedName>
    <definedName name="____________aug12">#REF!</definedName>
    <definedName name="____________aug13">#REF!</definedName>
    <definedName name="____________aug14">#REF!</definedName>
    <definedName name="____________aug15">#REF!</definedName>
    <definedName name="____________aug16">#REF!</definedName>
    <definedName name="____________aug19">#REF!</definedName>
    <definedName name="____________aug20">#REF!</definedName>
    <definedName name="____________aug21">#REF!</definedName>
    <definedName name="____________aug22">#REF!</definedName>
    <definedName name="____________aug23">#REF!</definedName>
    <definedName name="____________aug24">#REF!</definedName>
    <definedName name="____________aug26">#REF!</definedName>
    <definedName name="____________aug27">#REF!</definedName>
    <definedName name="____________aug28">#REF!</definedName>
    <definedName name="____________aug29">#REF!</definedName>
    <definedName name="____________aug30">#REF!</definedName>
    <definedName name="____________aug31">#REF!</definedName>
    <definedName name="____________Aug97">#REF!</definedName>
    <definedName name="____________Aug98">#REF!</definedName>
    <definedName name="____________Aug99">#REF!</definedName>
    <definedName name="____________Avr0102">#REF!</definedName>
    <definedName name="____________Avr0202">#REF!</definedName>
    <definedName name="____________Avr0302">#REF!</definedName>
    <definedName name="____________Avr0402">#REF!</definedName>
    <definedName name="____________Avr0502">#REF!</definedName>
    <definedName name="____________Avr0602">#REF!</definedName>
    <definedName name="____________Avr0701">#REF!</definedName>
    <definedName name="____________Avr0702">#REF!</definedName>
    <definedName name="____________Avr0801">#REF!</definedName>
    <definedName name="____________Avr0802">#REF!</definedName>
    <definedName name="____________Avr0901">#REF!</definedName>
    <definedName name="____________Avr0902">#REF!</definedName>
    <definedName name="____________Avr1001">#REF!</definedName>
    <definedName name="____________Avr1002">#REF!</definedName>
    <definedName name="____________Avr1101">#REF!</definedName>
    <definedName name="____________Avr1102">#REF!</definedName>
    <definedName name="____________Avr1201">#REF!</definedName>
    <definedName name="____________avr1202">#REF!</definedName>
    <definedName name="____________CFL2">#REF!</definedName>
    <definedName name="____________CIP0100">#REF!</definedName>
    <definedName name="____________CIP0101">#REF!</definedName>
    <definedName name="____________CIP0102">#REF!</definedName>
    <definedName name="____________CIP0200">#REF!</definedName>
    <definedName name="____________CIP0201">#REF!</definedName>
    <definedName name="____________CIP0202">#REF!</definedName>
    <definedName name="____________CIP0300">#REF!</definedName>
    <definedName name="____________CIP0301">#REF!</definedName>
    <definedName name="____________CIP0302">#REF!</definedName>
    <definedName name="____________CIP0400">#REF!</definedName>
    <definedName name="____________CIP0401">#REF!</definedName>
    <definedName name="____________CIP0402">#REF!</definedName>
    <definedName name="____________CIP0500">#REF!</definedName>
    <definedName name="____________CIP0501">#REF!</definedName>
    <definedName name="____________CIP0502">#REF!</definedName>
    <definedName name="____________CIP0600">#REF!</definedName>
    <definedName name="____________CIP0601">#REF!</definedName>
    <definedName name="____________CIP0602">#REF!</definedName>
    <definedName name="____________CIP0700">#REF!</definedName>
    <definedName name="____________CIP0701">#REF!</definedName>
    <definedName name="____________CIP0702">#REF!</definedName>
    <definedName name="____________CIP0800">#REF!</definedName>
    <definedName name="____________CIP0801">#REF!</definedName>
    <definedName name="____________CIP0802">#REF!</definedName>
    <definedName name="____________CIP0900">#REF!</definedName>
    <definedName name="____________CIP0901">#REF!</definedName>
    <definedName name="____________CIP0902">#REF!</definedName>
    <definedName name="____________CIP1000">#REF!</definedName>
    <definedName name="____________CIP1001">#REF!</definedName>
    <definedName name="____________CIP1002">#REF!</definedName>
    <definedName name="____________CIP1100">#REF!</definedName>
    <definedName name="____________CIP1101">#REF!</definedName>
    <definedName name="____________CIP1102">#REF!</definedName>
    <definedName name="____________CIP1200">#REF!</definedName>
    <definedName name="____________CIP1201">#REF!</definedName>
    <definedName name="____________CIP1202">#REF!</definedName>
    <definedName name="____________CIP1299">#REF!</definedName>
    <definedName name="____________CIP93">#REF!</definedName>
    <definedName name="____________CIP94">#REF!</definedName>
    <definedName name="____________CIP95">#REF!</definedName>
    <definedName name="____________CIP96">#REF!</definedName>
    <definedName name="____________CIP97">#REF!</definedName>
    <definedName name="____________CIP98">#REF!</definedName>
    <definedName name="____________CIP99">#REF!</definedName>
    <definedName name="____________CON1">#REF!</definedName>
    <definedName name="____________DAT1">#REF!</definedName>
    <definedName name="____________DAT10">#REF!</definedName>
    <definedName name="____________DAT11">#REF!</definedName>
    <definedName name="____________DAT12">#REF!</definedName>
    <definedName name="____________DAT13">#REF!</definedName>
    <definedName name="____________DAT14">#REF!</definedName>
    <definedName name="____________DAT15">#REF!</definedName>
    <definedName name="____________DAT16">#REF!</definedName>
    <definedName name="____________DAT17">#REF!</definedName>
    <definedName name="____________DAT18">#REF!</definedName>
    <definedName name="____________DAT19">#REF!</definedName>
    <definedName name="____________DAT2">#REF!</definedName>
    <definedName name="____________DAT20">#REF!</definedName>
    <definedName name="____________DAT3">#REF!</definedName>
    <definedName name="____________DAT4">#REF!</definedName>
    <definedName name="____________DAT5">#REF!</definedName>
    <definedName name="____________DAT6">#REF!</definedName>
    <definedName name="____________DAT7">#REF!</definedName>
    <definedName name="____________DAT8">#REF!</definedName>
    <definedName name="____________DAT9">#REF!</definedName>
    <definedName name="____________Dec01">#REF!</definedName>
    <definedName name="____________Dec02">#REF!</definedName>
    <definedName name="____________dec03">#REF!</definedName>
    <definedName name="____________dec04">#REF!</definedName>
    <definedName name="____________dec11">#REF!</definedName>
    <definedName name="____________dec12">#REF!</definedName>
    <definedName name="____________dec16">#REF!</definedName>
    <definedName name="____________dec18">#REF!</definedName>
    <definedName name="____________dec19">#REF!</definedName>
    <definedName name="____________dec20">#REF!</definedName>
    <definedName name="____________dec21">#REF!</definedName>
    <definedName name="____________dec23">#REF!</definedName>
    <definedName name="____________dec24">#REF!</definedName>
    <definedName name="____________dec28">#REF!</definedName>
    <definedName name="____________dec30">#REF!</definedName>
    <definedName name="____________dec31">#REF!</definedName>
    <definedName name="____________Dec97">#REF!</definedName>
    <definedName name="____________Dec98">#REF!</definedName>
    <definedName name="____________dec99">#REF!</definedName>
    <definedName name="____________des01">#REF!</definedName>
    <definedName name="____________des02">#REF!</definedName>
    <definedName name="____________des06">#REF!</definedName>
    <definedName name="____________FAC2">#REF!</definedName>
    <definedName name="____________fbr01">#REF!</definedName>
    <definedName name="____________fbr04">#REF!</definedName>
    <definedName name="____________fbr06">#REF!</definedName>
    <definedName name="____________fbr07">#REF!</definedName>
    <definedName name="____________fbr10">#REF!</definedName>
    <definedName name="____________fbr11">#REF!</definedName>
    <definedName name="____________fbr13">#REF!</definedName>
    <definedName name="____________fbr15">#REF!</definedName>
    <definedName name="____________fbr18">#REF!</definedName>
    <definedName name="____________fbr19">#REF!</definedName>
    <definedName name="____________fbr20">#REF!</definedName>
    <definedName name="____________fbr21">#REF!</definedName>
    <definedName name="____________fbr24">#REF!</definedName>
    <definedName name="____________fbr25">#REF!</definedName>
    <definedName name="____________fbr26">#REF!</definedName>
    <definedName name="____________fbr27">#REF!</definedName>
    <definedName name="____________fbr28">#REF!</definedName>
    <definedName name="____________Feb01">#REF!</definedName>
    <definedName name="____________Feb02">#REF!</definedName>
    <definedName name="____________FEB05">#REF!</definedName>
    <definedName name="____________FEB20">#REF!</definedName>
    <definedName name="____________FEB27">#REF!</definedName>
    <definedName name="____________FEB28">#REF!</definedName>
    <definedName name="____________Feb97">#REF!</definedName>
    <definedName name="____________Feb98">#REF!</definedName>
    <definedName name="____________Feb99">#REF!</definedName>
    <definedName name="____________H66000">#REF!</definedName>
    <definedName name="____________H666666">#REF!</definedName>
    <definedName name="____________HDG2">#REF!</definedName>
    <definedName name="____________INC2">#REF!</definedName>
    <definedName name="____________IRB99">#REF!</definedName>
    <definedName name="____________JA02">#REF!</definedName>
    <definedName name="____________JA03">#REF!</definedName>
    <definedName name="____________JA04">#REF!</definedName>
    <definedName name="____________JA06">#REF!</definedName>
    <definedName name="____________JA07">#REF!</definedName>
    <definedName name="____________JA08">#REF!</definedName>
    <definedName name="____________JA10">#REF!</definedName>
    <definedName name="____________JA13">#REF!</definedName>
    <definedName name="____________JA14">#REF!</definedName>
    <definedName name="____________JA16">#REF!</definedName>
    <definedName name="____________JA17">#REF!</definedName>
    <definedName name="____________JA18">#REF!</definedName>
    <definedName name="____________JA20">#REF!</definedName>
    <definedName name="____________JA21">#REF!</definedName>
    <definedName name="____________JA22">#REF!</definedName>
    <definedName name="____________JA23">#REF!</definedName>
    <definedName name="____________JA24">#REF!</definedName>
    <definedName name="____________JA27">#REF!</definedName>
    <definedName name="____________JA28">#REF!</definedName>
    <definedName name="____________JA29">#REF!</definedName>
    <definedName name="____________ja30">#REF!</definedName>
    <definedName name="____________ja31">#REF!</definedName>
    <definedName name="____________Jan01">#REF!</definedName>
    <definedName name="____________Jan02">#REF!</definedName>
    <definedName name="____________JAN04">#REF!</definedName>
    <definedName name="____________jan25">#REF!</definedName>
    <definedName name="____________jan31">#REF!</definedName>
    <definedName name="____________Jan97">#REF!</definedName>
    <definedName name="____________Jan98">#REF!</definedName>
    <definedName name="____________Jan99">#REF!</definedName>
    <definedName name="____________ji1">#REF!</definedName>
    <definedName name="____________Jul01">#REF!</definedName>
    <definedName name="____________Jul02">#REF!</definedName>
    <definedName name="____________jul03">#REF!</definedName>
    <definedName name="____________jul05">#REF!</definedName>
    <definedName name="____________jul06">#REF!</definedName>
    <definedName name="____________jul08">#REF!</definedName>
    <definedName name="____________jul10">#REF!</definedName>
    <definedName name="____________jul11">#REF!</definedName>
    <definedName name="____________jul12">#REF!</definedName>
    <definedName name="____________jul13">#REF!</definedName>
    <definedName name="____________jul14">#REF!</definedName>
    <definedName name="____________jul15">#REF!</definedName>
    <definedName name="____________jul17">#REF!</definedName>
    <definedName name="____________jul18">#REF!</definedName>
    <definedName name="____________jul20">#REF!</definedName>
    <definedName name="____________jul22">#REF!</definedName>
    <definedName name="____________jul24">#REF!</definedName>
    <definedName name="____________jul25">#REF!</definedName>
    <definedName name="____________jul26">#REF!</definedName>
    <definedName name="____________jul27">#REF!</definedName>
    <definedName name="____________jul29">#REF!</definedName>
    <definedName name="____________jul30">#REF!</definedName>
    <definedName name="____________jul31">#REF!</definedName>
    <definedName name="____________JUL99">#REF!</definedName>
    <definedName name="____________Jun01">#REF!</definedName>
    <definedName name="____________Jun02">#REF!</definedName>
    <definedName name="____________jun03">#REF!</definedName>
    <definedName name="____________jun04">#REF!</definedName>
    <definedName name="____________jun06">#REF!</definedName>
    <definedName name="____________jun10">#REF!</definedName>
    <definedName name="____________jun11">#REF!</definedName>
    <definedName name="____________jun13">#REF!</definedName>
    <definedName name="____________jun14">#REF!</definedName>
    <definedName name="____________jun15">#REF!</definedName>
    <definedName name="____________jun17">#REF!</definedName>
    <definedName name="____________jun19">#REF!</definedName>
    <definedName name="____________jun20">#REF!</definedName>
    <definedName name="____________jun21">#REF!</definedName>
    <definedName name="____________jun24">#REF!</definedName>
    <definedName name="____________jun25">#REF!</definedName>
    <definedName name="____________jun30">#REF!</definedName>
    <definedName name="____________JUN99">#REF!</definedName>
    <definedName name="____________LIA2">#REF!</definedName>
    <definedName name="____________Mar01">#REF!</definedName>
    <definedName name="____________Mar02">#REF!</definedName>
    <definedName name="____________mar09">#REF!</definedName>
    <definedName name="____________mar18">#REF!</definedName>
    <definedName name="____________mar23">#REF!</definedName>
    <definedName name="____________mar25">#REF!</definedName>
    <definedName name="____________mar26">#REF!</definedName>
    <definedName name="____________mar27">#REF!</definedName>
    <definedName name="____________mar28">#REF!</definedName>
    <definedName name="____________mar31">#REF!</definedName>
    <definedName name="____________Mar97">#REF!</definedName>
    <definedName name="____________Mar98">#REF!</definedName>
    <definedName name="____________Mar99">#REF!</definedName>
    <definedName name="____________May01">#REF!</definedName>
    <definedName name="____________May02">#REF!</definedName>
    <definedName name="____________may05">#REF!</definedName>
    <definedName name="____________may06">#REF!</definedName>
    <definedName name="____________may07">#REF!</definedName>
    <definedName name="____________may08">#REF!</definedName>
    <definedName name="____________may09">#REF!</definedName>
    <definedName name="____________may10">#REF!</definedName>
    <definedName name="____________may11">#REF!</definedName>
    <definedName name="____________may12">#REF!</definedName>
    <definedName name="____________may14">#REF!</definedName>
    <definedName name="____________may15">#REF!</definedName>
    <definedName name="____________may16">#REF!</definedName>
    <definedName name="____________may17">#REF!</definedName>
    <definedName name="____________May97">#REF!</definedName>
    <definedName name="____________May98">#REF!</definedName>
    <definedName name="____________May99">#REF!</definedName>
    <definedName name="____________MEI02">#REF!</definedName>
    <definedName name="____________MEI03">#REF!</definedName>
    <definedName name="____________MEI05">#REF!</definedName>
    <definedName name="____________MEI06">#REF!</definedName>
    <definedName name="____________MEI08">#REF!</definedName>
    <definedName name="____________MEI14">#REF!</definedName>
    <definedName name="____________MEI16">#REF!</definedName>
    <definedName name="____________MEI18">#REF!</definedName>
    <definedName name="____________MEI21">#REF!</definedName>
    <definedName name="____________MEI24">#REF!</definedName>
    <definedName name="____________MEI27">#REF!</definedName>
    <definedName name="____________MEI28">#REF!</definedName>
    <definedName name="____________MEI30">#REF!</definedName>
    <definedName name="____________MEI31">#REF!</definedName>
    <definedName name="____________MEI99">#REF!</definedName>
    <definedName name="____________mm02">#REF!</definedName>
    <definedName name="____________mm2">#REF!</definedName>
    <definedName name="____________mr04">#REF!</definedName>
    <definedName name="____________mr05">#REF!</definedName>
    <definedName name="____________mr06">#REF!</definedName>
    <definedName name="____________mr07">#REF!</definedName>
    <definedName name="____________mr11">#REF!</definedName>
    <definedName name="____________mr12">#REF!</definedName>
    <definedName name="____________mr13">#REF!</definedName>
    <definedName name="____________mr14">#REF!</definedName>
    <definedName name="____________mr15">#REF!</definedName>
    <definedName name="____________mr17">#REF!</definedName>
    <definedName name="____________mr18">#REF!</definedName>
    <definedName name="____________mr20">#REF!</definedName>
    <definedName name="____________mr21">#REF!</definedName>
    <definedName name="____________mr25">#REF!</definedName>
    <definedName name="____________mr26">#REF!</definedName>
    <definedName name="____________mr27">#REF!</definedName>
    <definedName name="____________mr28">#REF!</definedName>
    <definedName name="____________mr31">#REF!</definedName>
    <definedName name="____________nop02">#REF!</definedName>
    <definedName name="____________Nov01">#REF!</definedName>
    <definedName name="____________Nov02">#REF!</definedName>
    <definedName name="____________nov04">#REF!</definedName>
    <definedName name="____________nov05">#REF!</definedName>
    <definedName name="____________nov07">#REF!</definedName>
    <definedName name="____________nov08">#REF!</definedName>
    <definedName name="____________nov11">#REF!</definedName>
    <definedName name="____________nov12">#REF!</definedName>
    <definedName name="____________nov13">#REF!</definedName>
    <definedName name="____________nov14">#REF!</definedName>
    <definedName name="____________nov15">#REF!</definedName>
    <definedName name="____________nov16">#REF!</definedName>
    <definedName name="____________nov18">#REF!</definedName>
    <definedName name="____________nov19">#REF!</definedName>
    <definedName name="____________nov20">#REF!</definedName>
    <definedName name="____________nov21">#REF!</definedName>
    <definedName name="____________nov22">#REF!</definedName>
    <definedName name="____________nov23">#REF!</definedName>
    <definedName name="____________nov25">#REF!</definedName>
    <definedName name="____________nov26">#REF!</definedName>
    <definedName name="____________nov27">#REF!</definedName>
    <definedName name="____________nov28">#REF!</definedName>
    <definedName name="____________nov29">#REF!</definedName>
    <definedName name="____________nov30">#REF!</definedName>
    <definedName name="____________Nov97">#REF!</definedName>
    <definedName name="____________Nov98">#REF!</definedName>
    <definedName name="____________nov99">#REF!</definedName>
    <definedName name="____________NPW1">#REF!</definedName>
    <definedName name="____________NPW10">#REF!</definedName>
    <definedName name="____________NPW11">#REF!</definedName>
    <definedName name="____________NPW2">#REF!</definedName>
    <definedName name="____________NPW3">#REF!</definedName>
    <definedName name="____________NPW4">#REF!</definedName>
    <definedName name="____________NPW5">#REF!</definedName>
    <definedName name="____________NPW6">#REF!</definedName>
    <definedName name="____________NPW7">#REF!</definedName>
    <definedName name="____________NPW8">#REF!</definedName>
    <definedName name="____________NPW9">#REF!</definedName>
    <definedName name="____________Oct01">#REF!</definedName>
    <definedName name="____________Oct02">#REF!</definedName>
    <definedName name="____________Oct97">#REF!</definedName>
    <definedName name="____________Oct98">#REF!</definedName>
    <definedName name="____________oct99">#REF!</definedName>
    <definedName name="____________okt01">#REF!</definedName>
    <definedName name="____________okt02">#REF!</definedName>
    <definedName name="____________okt03">#REF!</definedName>
    <definedName name="____________okt04">#REF!</definedName>
    <definedName name="____________okt05">#REF!</definedName>
    <definedName name="____________okt07">#REF!</definedName>
    <definedName name="____________okt09">#REF!</definedName>
    <definedName name="____________okt10">#REF!</definedName>
    <definedName name="____________okt11">#REF!</definedName>
    <definedName name="____________okt12">#REF!</definedName>
    <definedName name="____________okt14">#REF!</definedName>
    <definedName name="____________okt16">#REF!</definedName>
    <definedName name="____________okt17">#REF!</definedName>
    <definedName name="____________okt18">#REF!</definedName>
    <definedName name="____________okt19">#REF!</definedName>
    <definedName name="____________okt21">#REF!</definedName>
    <definedName name="____________okt22">#REF!</definedName>
    <definedName name="____________okt24">#REF!</definedName>
    <definedName name="____________okt25">#REF!</definedName>
    <definedName name="____________okt27">#REF!</definedName>
    <definedName name="____________okt28">#REF!</definedName>
    <definedName name="____________okt29">#REF!</definedName>
    <definedName name="____________okt30">#REF!</definedName>
    <definedName name="____________okt31">#REF!</definedName>
    <definedName name="____________pan1">#REF!</definedName>
    <definedName name="____________SA1">#REF!</definedName>
    <definedName name="____________sep01">#REF!</definedName>
    <definedName name="____________Sep02">#REF!</definedName>
    <definedName name="____________sep03">#REF!</definedName>
    <definedName name="____________sep04">#REF!</definedName>
    <definedName name="____________sep05">#REF!</definedName>
    <definedName name="____________sep06">#REF!</definedName>
    <definedName name="____________sep07">#REF!</definedName>
    <definedName name="____________sep10">#REF!</definedName>
    <definedName name="____________sep11">#REF!</definedName>
    <definedName name="____________sep12">#REF!</definedName>
    <definedName name="____________sep13">#REF!</definedName>
    <definedName name="____________sep16">#REF!</definedName>
    <definedName name="____________sep17">#REF!</definedName>
    <definedName name="____________sep18">#REF!</definedName>
    <definedName name="____________sep19">#REF!</definedName>
    <definedName name="____________sep20">#REF!</definedName>
    <definedName name="____________sep21">#REF!</definedName>
    <definedName name="____________sep24">#REF!</definedName>
    <definedName name="____________sep25">#REF!</definedName>
    <definedName name="____________sep26">#REF!</definedName>
    <definedName name="____________sep28">#REF!</definedName>
    <definedName name="____________sep30">#REF!</definedName>
    <definedName name="____________Sep97">#REF!</definedName>
    <definedName name="____________Sep98">#REF!</definedName>
    <definedName name="____________Sep99">#REF!</definedName>
    <definedName name="____________set5">#REF!</definedName>
    <definedName name="____________set7">#REF!</definedName>
    <definedName name="____________tax1">#REF!</definedName>
    <definedName name="____________TP1">#REF!</definedName>
    <definedName name="____________UM3">#REF!</definedName>
    <definedName name="____________UM4">#REF!</definedName>
    <definedName name="____________YW1">#REF!</definedName>
    <definedName name="___________a100000">#REF!</definedName>
    <definedName name="___________a140000">#REF!</definedName>
    <definedName name="___________a500000">#REF!</definedName>
    <definedName name="___________A69456">#REF!</definedName>
    <definedName name="___________A74456">#REF!</definedName>
    <definedName name="___________A99999">#REF!</definedName>
    <definedName name="___________agt01">#REF!</definedName>
    <definedName name="___________agt02">#REF!</definedName>
    <definedName name="___________APL02">#REF!</definedName>
    <definedName name="___________Apr01">#REF!</definedName>
    <definedName name="___________Apr02">#REF!</definedName>
    <definedName name="___________apr04">#REF!</definedName>
    <definedName name="___________apr10">#REF!</definedName>
    <definedName name="___________apr12">#REF!</definedName>
    <definedName name="___________apr23">#REF!</definedName>
    <definedName name="___________apr24">#REF!</definedName>
    <definedName name="___________apr27">#REF!</definedName>
    <definedName name="___________apr29">#REF!</definedName>
    <definedName name="___________apr30">#REF!</definedName>
    <definedName name="___________Apr97">#REF!</definedName>
    <definedName name="___________Apr98">#REF!</definedName>
    <definedName name="___________Apr99">#REF!</definedName>
    <definedName name="___________AST2">#REF!</definedName>
    <definedName name="___________Aug01">#REF!</definedName>
    <definedName name="___________Aug02">#REF!</definedName>
    <definedName name="___________aug03">#REF!</definedName>
    <definedName name="___________aug04">#REF!</definedName>
    <definedName name="___________aug05">#REF!</definedName>
    <definedName name="___________aug06">#REF!</definedName>
    <definedName name="___________aug07">#REF!</definedName>
    <definedName name="___________aug08">#REF!</definedName>
    <definedName name="___________aug09">#REF!</definedName>
    <definedName name="___________aug10">#REF!</definedName>
    <definedName name="___________aug12">#REF!</definedName>
    <definedName name="___________aug13">#REF!</definedName>
    <definedName name="___________aug14">#REF!</definedName>
    <definedName name="___________aug15">#REF!</definedName>
    <definedName name="___________aug16">#REF!</definedName>
    <definedName name="___________aug19">#REF!</definedName>
    <definedName name="___________aug20">#REF!</definedName>
    <definedName name="___________aug21">#REF!</definedName>
    <definedName name="___________aug22">#REF!</definedName>
    <definedName name="___________aug23">#REF!</definedName>
    <definedName name="___________aug24">#REF!</definedName>
    <definedName name="___________aug26">#REF!</definedName>
    <definedName name="___________aug27">#REF!</definedName>
    <definedName name="___________aug28">#REF!</definedName>
    <definedName name="___________aug29">#REF!</definedName>
    <definedName name="___________aug30">#REF!</definedName>
    <definedName name="___________aug31">#REF!</definedName>
    <definedName name="___________Aug97">#REF!</definedName>
    <definedName name="___________Aug98">#REF!</definedName>
    <definedName name="___________Aug99">#REF!</definedName>
    <definedName name="___________Avr0102">#REF!</definedName>
    <definedName name="___________Avr0202">#REF!</definedName>
    <definedName name="___________Avr0302">#REF!</definedName>
    <definedName name="___________Avr0402">#REF!</definedName>
    <definedName name="___________Avr0502">#REF!</definedName>
    <definedName name="___________Avr0602">#REF!</definedName>
    <definedName name="___________Avr0701">#REF!</definedName>
    <definedName name="___________Avr0702">#REF!</definedName>
    <definedName name="___________Avr0801">#REF!</definedName>
    <definedName name="___________Avr0802">#REF!</definedName>
    <definedName name="___________Avr0901">#REF!</definedName>
    <definedName name="___________Avr0902">#REF!</definedName>
    <definedName name="___________Avr1001">#REF!</definedName>
    <definedName name="___________Avr1002">#REF!</definedName>
    <definedName name="___________Avr1101">#REF!</definedName>
    <definedName name="___________Avr1102">#REF!</definedName>
    <definedName name="___________Avr1201">#REF!</definedName>
    <definedName name="___________avr1202">#REF!</definedName>
    <definedName name="___________CFL2">#REF!</definedName>
    <definedName name="___________CIP0100">#REF!</definedName>
    <definedName name="___________CIP0101">#REF!</definedName>
    <definedName name="___________CIP0102">#REF!</definedName>
    <definedName name="___________CIP0200">#REF!</definedName>
    <definedName name="___________CIP0201">#REF!</definedName>
    <definedName name="___________CIP0202">#REF!</definedName>
    <definedName name="___________CIP0300">#REF!</definedName>
    <definedName name="___________CIP0301">#REF!</definedName>
    <definedName name="___________CIP0302">#REF!</definedName>
    <definedName name="___________CIP0400">#REF!</definedName>
    <definedName name="___________CIP0401">#REF!</definedName>
    <definedName name="___________CIP0402">#REF!</definedName>
    <definedName name="___________CIP0500">#REF!</definedName>
    <definedName name="___________CIP0501">#REF!</definedName>
    <definedName name="___________CIP0502">#REF!</definedName>
    <definedName name="___________CIP0600">#REF!</definedName>
    <definedName name="___________CIP0601">#REF!</definedName>
    <definedName name="___________CIP0602">#REF!</definedName>
    <definedName name="___________CIP0700">#REF!</definedName>
    <definedName name="___________CIP0701">#REF!</definedName>
    <definedName name="___________CIP0702">#REF!</definedName>
    <definedName name="___________CIP0800">#REF!</definedName>
    <definedName name="___________CIP0801">#REF!</definedName>
    <definedName name="___________CIP0802">#REF!</definedName>
    <definedName name="___________CIP0900">#REF!</definedName>
    <definedName name="___________CIP0901">#REF!</definedName>
    <definedName name="___________CIP0902">#REF!</definedName>
    <definedName name="___________CIP1000">#REF!</definedName>
    <definedName name="___________CIP1001">#REF!</definedName>
    <definedName name="___________CIP1002">#REF!</definedName>
    <definedName name="___________CIP1100">#REF!</definedName>
    <definedName name="___________CIP1101">#REF!</definedName>
    <definedName name="___________CIP1102">#REF!</definedName>
    <definedName name="___________CIP1200">#REF!</definedName>
    <definedName name="___________CIP1201">#REF!</definedName>
    <definedName name="___________CIP1202">#REF!</definedName>
    <definedName name="___________CIP1299">#REF!</definedName>
    <definedName name="___________CIP93">#REF!</definedName>
    <definedName name="___________CIP94">#REF!</definedName>
    <definedName name="___________CIP95">#REF!</definedName>
    <definedName name="___________CIP96">#REF!</definedName>
    <definedName name="___________CIP97">#REF!</definedName>
    <definedName name="___________CIP98">#REF!</definedName>
    <definedName name="___________CIP99">#REF!</definedName>
    <definedName name="___________CON1">#REF!</definedName>
    <definedName name="___________DAT1">#REF!</definedName>
    <definedName name="___________DAT10">#REF!</definedName>
    <definedName name="___________DAT11">#REF!</definedName>
    <definedName name="___________DAT12">#REF!</definedName>
    <definedName name="___________DAT13">#REF!</definedName>
    <definedName name="___________DAT14">#REF!</definedName>
    <definedName name="___________DAT15">#REF!</definedName>
    <definedName name="___________DAT16">#REF!</definedName>
    <definedName name="___________DAT17">#REF!</definedName>
    <definedName name="___________DAT18">#REF!</definedName>
    <definedName name="___________DAT19">#REF!</definedName>
    <definedName name="___________DAT2">#REF!</definedName>
    <definedName name="___________DAT20">#REF!</definedName>
    <definedName name="___________DAT3">#REF!</definedName>
    <definedName name="___________DAT4">#REF!</definedName>
    <definedName name="___________DAT5">#REF!</definedName>
    <definedName name="___________DAT6">#REF!</definedName>
    <definedName name="___________DAT7">#REF!</definedName>
    <definedName name="___________DAT8">#REF!</definedName>
    <definedName name="___________DAT9">#REF!</definedName>
    <definedName name="___________Dec01">#REF!</definedName>
    <definedName name="___________Dec02">#REF!</definedName>
    <definedName name="___________dec03">#REF!</definedName>
    <definedName name="___________dec04">#REF!</definedName>
    <definedName name="___________dec11">#REF!</definedName>
    <definedName name="___________dec12">#REF!</definedName>
    <definedName name="___________dec16">#REF!</definedName>
    <definedName name="___________dec18">#REF!</definedName>
    <definedName name="___________dec19">#REF!</definedName>
    <definedName name="___________dec20">#REF!</definedName>
    <definedName name="___________dec21">#REF!</definedName>
    <definedName name="___________dec23">#REF!</definedName>
    <definedName name="___________dec24">#REF!</definedName>
    <definedName name="___________dec28">#REF!</definedName>
    <definedName name="___________dec30">#REF!</definedName>
    <definedName name="___________dec31">#REF!</definedName>
    <definedName name="___________Dec97">#REF!</definedName>
    <definedName name="___________Dec98">#REF!</definedName>
    <definedName name="___________dec99">#REF!</definedName>
    <definedName name="___________des01">#REF!</definedName>
    <definedName name="___________des02">#REF!</definedName>
    <definedName name="___________des06">#REF!</definedName>
    <definedName name="___________FAC2">#REF!</definedName>
    <definedName name="___________fbr01">#REF!</definedName>
    <definedName name="___________fbr04">#REF!</definedName>
    <definedName name="___________fbr06">#REF!</definedName>
    <definedName name="___________fbr07">#REF!</definedName>
    <definedName name="___________fbr10">#REF!</definedName>
    <definedName name="___________fbr11">#REF!</definedName>
    <definedName name="___________fbr13">#REF!</definedName>
    <definedName name="___________fbr15">#REF!</definedName>
    <definedName name="___________fbr18">#REF!</definedName>
    <definedName name="___________fbr19">#REF!</definedName>
    <definedName name="___________fbr20">#REF!</definedName>
    <definedName name="___________fbr21">#REF!</definedName>
    <definedName name="___________fbr24">#REF!</definedName>
    <definedName name="___________fbr25">#REF!</definedName>
    <definedName name="___________fbr26">#REF!</definedName>
    <definedName name="___________fbr27">#REF!</definedName>
    <definedName name="___________fbr28">#REF!</definedName>
    <definedName name="___________Feb01">#REF!</definedName>
    <definedName name="___________Feb02">#REF!</definedName>
    <definedName name="___________FEB05">#REF!</definedName>
    <definedName name="___________FEB20">#REF!</definedName>
    <definedName name="___________FEB27">#REF!</definedName>
    <definedName name="___________FEB28">#REF!</definedName>
    <definedName name="___________Feb97">#REF!</definedName>
    <definedName name="___________Feb98">#REF!</definedName>
    <definedName name="___________Feb99">#REF!</definedName>
    <definedName name="___________H66000">#REF!</definedName>
    <definedName name="___________H666666">#REF!</definedName>
    <definedName name="___________HDG2">#REF!</definedName>
    <definedName name="___________INC2">#REF!</definedName>
    <definedName name="___________IRB99">#REF!</definedName>
    <definedName name="___________IV80000">#REF!</definedName>
    <definedName name="___________JA02">#REF!</definedName>
    <definedName name="___________JA03">#REF!</definedName>
    <definedName name="___________JA04">#REF!</definedName>
    <definedName name="___________JA06">#REF!</definedName>
    <definedName name="___________JA07">#REF!</definedName>
    <definedName name="___________JA08">#REF!</definedName>
    <definedName name="___________JA10">#REF!</definedName>
    <definedName name="___________JA13">#REF!</definedName>
    <definedName name="___________JA14">#REF!</definedName>
    <definedName name="___________JA16">#REF!</definedName>
    <definedName name="___________JA17">#REF!</definedName>
    <definedName name="___________JA18">#REF!</definedName>
    <definedName name="___________JA20">#REF!</definedName>
    <definedName name="___________JA21">#REF!</definedName>
    <definedName name="___________JA22">#REF!</definedName>
    <definedName name="___________JA23">#REF!</definedName>
    <definedName name="___________JA24">#REF!</definedName>
    <definedName name="___________JA27">#REF!</definedName>
    <definedName name="___________JA28">#REF!</definedName>
    <definedName name="___________JA29">#REF!</definedName>
    <definedName name="___________ja30">#REF!</definedName>
    <definedName name="___________ja31">#REF!</definedName>
    <definedName name="___________Jan01">#REF!</definedName>
    <definedName name="___________Jan02">#REF!</definedName>
    <definedName name="___________JAN04">#REF!</definedName>
    <definedName name="___________jan25">#REF!</definedName>
    <definedName name="___________jan31">#REF!</definedName>
    <definedName name="___________Jan97">#REF!</definedName>
    <definedName name="___________Jan98">#REF!</definedName>
    <definedName name="___________Jan99">#REF!</definedName>
    <definedName name="___________ji1">#REF!</definedName>
    <definedName name="___________Jul01">#REF!</definedName>
    <definedName name="___________Jul02">#REF!</definedName>
    <definedName name="___________jul03">#REF!</definedName>
    <definedName name="___________jul05">#REF!</definedName>
    <definedName name="___________jul06">#REF!</definedName>
    <definedName name="___________jul08">#REF!</definedName>
    <definedName name="___________jul10">#REF!</definedName>
    <definedName name="___________jul11">#REF!</definedName>
    <definedName name="___________jul12">#REF!</definedName>
    <definedName name="___________jul13">#REF!</definedName>
    <definedName name="___________jul14">#REF!</definedName>
    <definedName name="___________jul15">#REF!</definedName>
    <definedName name="___________jul17">#REF!</definedName>
    <definedName name="___________jul18">#REF!</definedName>
    <definedName name="___________jul20">#REF!</definedName>
    <definedName name="___________jul22">#REF!</definedName>
    <definedName name="___________jul24">#REF!</definedName>
    <definedName name="___________jul25">#REF!</definedName>
    <definedName name="___________jul26">#REF!</definedName>
    <definedName name="___________jul27">#REF!</definedName>
    <definedName name="___________jul29">#REF!</definedName>
    <definedName name="___________jul30">#REF!</definedName>
    <definedName name="___________jul31">#REF!</definedName>
    <definedName name="___________JUL99">#REF!</definedName>
    <definedName name="___________Jun01">#REF!</definedName>
    <definedName name="___________Jun02">#REF!</definedName>
    <definedName name="___________jun03">#REF!</definedName>
    <definedName name="___________jun04">#REF!</definedName>
    <definedName name="___________jun06">#REF!</definedName>
    <definedName name="___________jun10">#REF!</definedName>
    <definedName name="___________jun11">#REF!</definedName>
    <definedName name="___________jun13">#REF!</definedName>
    <definedName name="___________jun14">#REF!</definedName>
    <definedName name="___________jun15">#REF!</definedName>
    <definedName name="___________jun17">#REF!</definedName>
    <definedName name="___________jun19">#REF!</definedName>
    <definedName name="___________jun20">#REF!</definedName>
    <definedName name="___________jun21">#REF!</definedName>
    <definedName name="___________jun24">#REF!</definedName>
    <definedName name="___________jun25">#REF!</definedName>
    <definedName name="___________jun30">#REF!</definedName>
    <definedName name="___________JUN99">#REF!</definedName>
    <definedName name="___________LIA2">#REF!</definedName>
    <definedName name="___________Mar01">#REF!</definedName>
    <definedName name="___________Mar02">#REF!</definedName>
    <definedName name="___________mar09">#REF!</definedName>
    <definedName name="___________mar18">#REF!</definedName>
    <definedName name="___________mar23">#REF!</definedName>
    <definedName name="___________mar25">#REF!</definedName>
    <definedName name="___________mar26">#REF!</definedName>
    <definedName name="___________mar27">#REF!</definedName>
    <definedName name="___________mar28">#REF!</definedName>
    <definedName name="___________mar31">#REF!</definedName>
    <definedName name="___________Mar97">#REF!</definedName>
    <definedName name="___________Mar98">#REF!</definedName>
    <definedName name="___________Mar99">#REF!</definedName>
    <definedName name="___________May01">#REF!</definedName>
    <definedName name="___________May02">#REF!</definedName>
    <definedName name="___________may05">#REF!</definedName>
    <definedName name="___________may06">#REF!</definedName>
    <definedName name="___________may07">#REF!</definedName>
    <definedName name="___________may08">#REF!</definedName>
    <definedName name="___________may09">#REF!</definedName>
    <definedName name="___________may10">#REF!</definedName>
    <definedName name="___________may11">#REF!</definedName>
    <definedName name="___________may12">#REF!</definedName>
    <definedName name="___________may14">#REF!</definedName>
    <definedName name="___________may15">#REF!</definedName>
    <definedName name="___________may16">#REF!</definedName>
    <definedName name="___________may17">#REF!</definedName>
    <definedName name="___________May97">#REF!</definedName>
    <definedName name="___________May98">#REF!</definedName>
    <definedName name="___________May99">#REF!</definedName>
    <definedName name="___________MEI02">#REF!</definedName>
    <definedName name="___________MEI03">#REF!</definedName>
    <definedName name="___________MEI05">#REF!</definedName>
    <definedName name="___________MEI06">#REF!</definedName>
    <definedName name="___________MEI08">#REF!</definedName>
    <definedName name="___________MEI14">#REF!</definedName>
    <definedName name="___________MEI16">#REF!</definedName>
    <definedName name="___________MEI18">#REF!</definedName>
    <definedName name="___________MEI21">#REF!</definedName>
    <definedName name="___________MEI24">#REF!</definedName>
    <definedName name="___________MEI27">#REF!</definedName>
    <definedName name="___________MEI28">#REF!</definedName>
    <definedName name="___________MEI30">#REF!</definedName>
    <definedName name="___________MEI31">#REF!</definedName>
    <definedName name="___________MEI99">#REF!</definedName>
    <definedName name="___________mm02">#REF!</definedName>
    <definedName name="___________mm2">#REF!</definedName>
    <definedName name="___________mr04">#REF!</definedName>
    <definedName name="___________mr05">#REF!</definedName>
    <definedName name="___________mr06">#REF!</definedName>
    <definedName name="___________mr07">#REF!</definedName>
    <definedName name="___________mr11">#REF!</definedName>
    <definedName name="___________mr12">#REF!</definedName>
    <definedName name="___________mr13">#REF!</definedName>
    <definedName name="___________mr14">#REF!</definedName>
    <definedName name="___________mr15">#REF!</definedName>
    <definedName name="___________mr17">#REF!</definedName>
    <definedName name="___________mr18">#REF!</definedName>
    <definedName name="___________mr20">#REF!</definedName>
    <definedName name="___________mr21">#REF!</definedName>
    <definedName name="___________mr25">#REF!</definedName>
    <definedName name="___________mr26">#REF!</definedName>
    <definedName name="___________mr27">#REF!</definedName>
    <definedName name="___________mr28">#REF!</definedName>
    <definedName name="___________mr31">#REF!</definedName>
    <definedName name="___________nop02">#REF!</definedName>
    <definedName name="___________Nov01">#REF!</definedName>
    <definedName name="___________Nov02">#REF!</definedName>
    <definedName name="___________nov04">#REF!</definedName>
    <definedName name="___________nov05">#REF!</definedName>
    <definedName name="___________nov07">#REF!</definedName>
    <definedName name="___________nov08">#REF!</definedName>
    <definedName name="___________nov11">#REF!</definedName>
    <definedName name="___________nov12">#REF!</definedName>
    <definedName name="___________nov13">#REF!</definedName>
    <definedName name="___________nov14">#REF!</definedName>
    <definedName name="___________nov15">#REF!</definedName>
    <definedName name="___________nov16">#REF!</definedName>
    <definedName name="___________nov18">#REF!</definedName>
    <definedName name="___________nov19">#REF!</definedName>
    <definedName name="___________nov20">#REF!</definedName>
    <definedName name="___________nov21">#REF!</definedName>
    <definedName name="___________nov22">#REF!</definedName>
    <definedName name="___________nov23">#REF!</definedName>
    <definedName name="___________nov25">#REF!</definedName>
    <definedName name="___________nov26">#REF!</definedName>
    <definedName name="___________nov27">#REF!</definedName>
    <definedName name="___________nov28">#REF!</definedName>
    <definedName name="___________nov29">#REF!</definedName>
    <definedName name="___________nov30">#REF!</definedName>
    <definedName name="___________Nov97">#REF!</definedName>
    <definedName name="___________Nov98">#REF!</definedName>
    <definedName name="___________nov99">#REF!</definedName>
    <definedName name="___________NPW1">#REF!</definedName>
    <definedName name="___________NPW10">#REF!</definedName>
    <definedName name="___________NPW11">#REF!</definedName>
    <definedName name="___________NPW2">#REF!</definedName>
    <definedName name="___________NPW3">#REF!</definedName>
    <definedName name="___________NPW4">#REF!</definedName>
    <definedName name="___________NPW5">#REF!</definedName>
    <definedName name="___________NPW6">#REF!</definedName>
    <definedName name="___________NPW7">#REF!</definedName>
    <definedName name="___________NPW8">#REF!</definedName>
    <definedName name="___________NPW9">#REF!</definedName>
    <definedName name="___________Oct01">#REF!</definedName>
    <definedName name="___________Oct02">#REF!</definedName>
    <definedName name="___________Oct97">#REF!</definedName>
    <definedName name="___________Oct98">#REF!</definedName>
    <definedName name="___________oct99">#REF!</definedName>
    <definedName name="___________okt01">#REF!</definedName>
    <definedName name="___________okt02">#REF!</definedName>
    <definedName name="___________okt03">#REF!</definedName>
    <definedName name="___________okt04">#REF!</definedName>
    <definedName name="___________okt05">#REF!</definedName>
    <definedName name="___________okt07">#REF!</definedName>
    <definedName name="___________okt09">#REF!</definedName>
    <definedName name="___________okt10">#REF!</definedName>
    <definedName name="___________okt11">#REF!</definedName>
    <definedName name="___________okt12">#REF!</definedName>
    <definedName name="___________okt14">#REF!</definedName>
    <definedName name="___________okt16">#REF!</definedName>
    <definedName name="___________okt17">#REF!</definedName>
    <definedName name="___________okt18">#REF!</definedName>
    <definedName name="___________okt19">#REF!</definedName>
    <definedName name="___________okt21">#REF!</definedName>
    <definedName name="___________okt22">#REF!</definedName>
    <definedName name="___________okt24">#REF!</definedName>
    <definedName name="___________okt25">#REF!</definedName>
    <definedName name="___________okt27">#REF!</definedName>
    <definedName name="___________okt28">#REF!</definedName>
    <definedName name="___________okt29">#REF!</definedName>
    <definedName name="___________okt30">#REF!</definedName>
    <definedName name="___________okt31">#REF!</definedName>
    <definedName name="___________pan1">#REF!</definedName>
    <definedName name="___________SA1">#REF!</definedName>
    <definedName name="___________sep01">#REF!</definedName>
    <definedName name="___________Sep02">#REF!</definedName>
    <definedName name="___________sep03">#REF!</definedName>
    <definedName name="___________sep04">#REF!</definedName>
    <definedName name="___________sep05">#REF!</definedName>
    <definedName name="___________sep06">#REF!</definedName>
    <definedName name="___________sep07">#REF!</definedName>
    <definedName name="___________sep10">#REF!</definedName>
    <definedName name="___________sep11">#REF!</definedName>
    <definedName name="___________sep12">#REF!</definedName>
    <definedName name="___________sep13">#REF!</definedName>
    <definedName name="___________sep16">#REF!</definedName>
    <definedName name="___________sep17">#REF!</definedName>
    <definedName name="___________sep18">#REF!</definedName>
    <definedName name="___________sep19">#REF!</definedName>
    <definedName name="___________sep20">#REF!</definedName>
    <definedName name="___________sep21">#REF!</definedName>
    <definedName name="___________sep24">#REF!</definedName>
    <definedName name="___________sep25">#REF!</definedName>
    <definedName name="___________sep26">#REF!</definedName>
    <definedName name="___________sep28">#REF!</definedName>
    <definedName name="___________sep30">#REF!</definedName>
    <definedName name="___________Sep97">#REF!</definedName>
    <definedName name="___________Sep98">#REF!</definedName>
    <definedName name="___________Sep99">#REF!</definedName>
    <definedName name="___________set5">#REF!</definedName>
    <definedName name="___________set7">#REF!</definedName>
    <definedName name="___________tax1">#REF!</definedName>
    <definedName name="___________TP1">#REF!</definedName>
    <definedName name="___________UM3">#REF!</definedName>
    <definedName name="___________UM4">#REF!</definedName>
    <definedName name="___________YW1">#REF!</definedName>
    <definedName name="__________a100000">#REF!</definedName>
    <definedName name="__________a140000">#REF!</definedName>
    <definedName name="__________a500000">#REF!</definedName>
    <definedName name="__________A69456">#REF!</definedName>
    <definedName name="__________A74456">#REF!</definedName>
    <definedName name="__________A99999">#REF!</definedName>
    <definedName name="__________agt01">#REF!</definedName>
    <definedName name="__________agt02">#REF!</definedName>
    <definedName name="__________agt98">#REF!</definedName>
    <definedName name="__________APL02">#REF!</definedName>
    <definedName name="__________Apr01">#REF!</definedName>
    <definedName name="__________Apr02">#REF!</definedName>
    <definedName name="__________apr04">#REF!</definedName>
    <definedName name="__________apr10">#REF!</definedName>
    <definedName name="__________apr12">#REF!</definedName>
    <definedName name="__________apr23">#REF!</definedName>
    <definedName name="__________apr24">#REF!</definedName>
    <definedName name="__________apr27">#REF!</definedName>
    <definedName name="__________apr29">#REF!</definedName>
    <definedName name="__________apr30">#REF!</definedName>
    <definedName name="__________Apr97">#REF!</definedName>
    <definedName name="__________Apr98">#REF!</definedName>
    <definedName name="__________Apr99">#REF!</definedName>
    <definedName name="__________AST2">#REF!</definedName>
    <definedName name="__________Aug01">#REF!</definedName>
    <definedName name="__________Aug02">#REF!</definedName>
    <definedName name="__________aug03">#REF!</definedName>
    <definedName name="__________aug04">#REF!</definedName>
    <definedName name="__________aug05">#REF!</definedName>
    <definedName name="__________aug06">#REF!</definedName>
    <definedName name="__________aug07">#REF!</definedName>
    <definedName name="__________aug08">#REF!</definedName>
    <definedName name="__________aug09">#REF!</definedName>
    <definedName name="__________aug10">#REF!</definedName>
    <definedName name="__________aug12">#REF!</definedName>
    <definedName name="__________aug13">#REF!</definedName>
    <definedName name="__________aug14">#REF!</definedName>
    <definedName name="__________aug15">#REF!</definedName>
    <definedName name="__________aug16">#REF!</definedName>
    <definedName name="__________aug19">#REF!</definedName>
    <definedName name="__________aug20">#REF!</definedName>
    <definedName name="__________aug21">#REF!</definedName>
    <definedName name="__________aug22">#REF!</definedName>
    <definedName name="__________aug23">#REF!</definedName>
    <definedName name="__________aug24">#REF!</definedName>
    <definedName name="__________aug26">#REF!</definedName>
    <definedName name="__________aug27">#REF!</definedName>
    <definedName name="__________aug28">#REF!</definedName>
    <definedName name="__________aug29">#REF!</definedName>
    <definedName name="__________aug30">#REF!</definedName>
    <definedName name="__________aug31">#REF!</definedName>
    <definedName name="__________Aug97">#REF!</definedName>
    <definedName name="__________Aug98">#REF!</definedName>
    <definedName name="__________Aug99">#REF!</definedName>
    <definedName name="__________Avr0102">#REF!</definedName>
    <definedName name="__________Avr0202">#REF!</definedName>
    <definedName name="__________Avr0302">#REF!</definedName>
    <definedName name="__________Avr0402">#REF!</definedName>
    <definedName name="__________Avr0502">#REF!</definedName>
    <definedName name="__________Avr0602">#REF!</definedName>
    <definedName name="__________Avr0701">#REF!</definedName>
    <definedName name="__________Avr0702">#REF!</definedName>
    <definedName name="__________Avr0801">#REF!</definedName>
    <definedName name="__________Avr0802">#REF!</definedName>
    <definedName name="__________Avr0901">#REF!</definedName>
    <definedName name="__________Avr0902">#REF!</definedName>
    <definedName name="__________Avr1001">#REF!</definedName>
    <definedName name="__________Avr1002">#REF!</definedName>
    <definedName name="__________Avr1101">#REF!</definedName>
    <definedName name="__________Avr1102">#REF!</definedName>
    <definedName name="__________Avr1201">#REF!</definedName>
    <definedName name="__________avr1202">#REF!</definedName>
    <definedName name="__________CFL2">#REF!</definedName>
    <definedName name="__________CIP0100">#REF!</definedName>
    <definedName name="__________CIP0101">#REF!</definedName>
    <definedName name="__________CIP0102">#REF!</definedName>
    <definedName name="__________CIP0200">#REF!</definedName>
    <definedName name="__________CIP0201">#REF!</definedName>
    <definedName name="__________CIP0202">#REF!</definedName>
    <definedName name="__________CIP0300">#REF!</definedName>
    <definedName name="__________CIP0301">#REF!</definedName>
    <definedName name="__________CIP0302">#REF!</definedName>
    <definedName name="__________CIP0400">#REF!</definedName>
    <definedName name="__________CIP0401">#REF!</definedName>
    <definedName name="__________CIP0402">#REF!</definedName>
    <definedName name="__________CIP0500">#REF!</definedName>
    <definedName name="__________CIP0501">#REF!</definedName>
    <definedName name="__________CIP0502">#REF!</definedName>
    <definedName name="__________CIP0600">#REF!</definedName>
    <definedName name="__________CIP0601">#REF!</definedName>
    <definedName name="__________CIP0602">#REF!</definedName>
    <definedName name="__________CIP0700">#REF!</definedName>
    <definedName name="__________CIP0701">#REF!</definedName>
    <definedName name="__________CIP0702">#REF!</definedName>
    <definedName name="__________CIP0800">#REF!</definedName>
    <definedName name="__________CIP0801">#REF!</definedName>
    <definedName name="__________CIP0802">#REF!</definedName>
    <definedName name="__________CIP0900">#REF!</definedName>
    <definedName name="__________CIP0901">#REF!</definedName>
    <definedName name="__________CIP0902">#REF!</definedName>
    <definedName name="__________CIP1000">#REF!</definedName>
    <definedName name="__________CIP1001">#REF!</definedName>
    <definedName name="__________CIP1002">#REF!</definedName>
    <definedName name="__________CIP1100">#REF!</definedName>
    <definedName name="__________CIP1101">#REF!</definedName>
    <definedName name="__________CIP1102">#REF!</definedName>
    <definedName name="__________CIP1200">#REF!</definedName>
    <definedName name="__________CIP1201">#REF!</definedName>
    <definedName name="__________CIP1202">#REF!</definedName>
    <definedName name="__________CIP1299">#REF!</definedName>
    <definedName name="__________CIP93">#REF!</definedName>
    <definedName name="__________CIP94">#REF!</definedName>
    <definedName name="__________CIP95">#REF!</definedName>
    <definedName name="__________CIP96">#REF!</definedName>
    <definedName name="__________CIP97">#REF!</definedName>
    <definedName name="__________CIP98">#REF!</definedName>
    <definedName name="__________CIP99">#REF!</definedName>
    <definedName name="__________CON1">#REF!</definedName>
    <definedName name="__________DAT1">#REF!</definedName>
    <definedName name="__________DAT10">#REF!</definedName>
    <definedName name="__________DAT11">#REF!</definedName>
    <definedName name="__________DAT12">#REF!</definedName>
    <definedName name="__________DAT13">#REF!</definedName>
    <definedName name="__________DAT14">#REF!</definedName>
    <definedName name="__________DAT15">#REF!</definedName>
    <definedName name="__________DAT16">#REF!</definedName>
    <definedName name="__________DAT17">#REF!</definedName>
    <definedName name="__________DAT18">#REF!</definedName>
    <definedName name="__________DAT19">#REF!</definedName>
    <definedName name="__________DAT2">#REF!</definedName>
    <definedName name="__________DAT20">#REF!</definedName>
    <definedName name="__________DAT3">#REF!</definedName>
    <definedName name="__________DAT4">#REF!</definedName>
    <definedName name="__________DAT5">#REF!</definedName>
    <definedName name="__________DAT6">#REF!</definedName>
    <definedName name="__________DAT7">#REF!</definedName>
    <definedName name="__________DAT8">#REF!</definedName>
    <definedName name="__________DAT9">#REF!</definedName>
    <definedName name="__________Dec01">#REF!</definedName>
    <definedName name="__________Dec02">#REF!</definedName>
    <definedName name="__________dec03">#REF!</definedName>
    <definedName name="__________dec04">#REF!</definedName>
    <definedName name="__________dec11">#REF!</definedName>
    <definedName name="__________dec12">#REF!</definedName>
    <definedName name="__________dec16">#REF!</definedName>
    <definedName name="__________dec18">#REF!</definedName>
    <definedName name="__________dec19">#REF!</definedName>
    <definedName name="__________dec20">#REF!</definedName>
    <definedName name="__________dec21">#REF!</definedName>
    <definedName name="__________dec23">#REF!</definedName>
    <definedName name="__________dec24">#REF!</definedName>
    <definedName name="__________dec28">#REF!</definedName>
    <definedName name="__________dec30">#REF!</definedName>
    <definedName name="__________dec31">#REF!</definedName>
    <definedName name="__________Dec97">#REF!</definedName>
    <definedName name="__________Dec98">#REF!</definedName>
    <definedName name="__________dec99">#REF!</definedName>
    <definedName name="__________des01">#REF!</definedName>
    <definedName name="__________des02">#REF!</definedName>
    <definedName name="__________des06">#REF!</definedName>
    <definedName name="__________FAC2">#REF!</definedName>
    <definedName name="__________fbr01">#REF!</definedName>
    <definedName name="__________fbr04">#REF!</definedName>
    <definedName name="__________fbr06">#REF!</definedName>
    <definedName name="__________fbr07">#REF!</definedName>
    <definedName name="__________fbr10">#REF!</definedName>
    <definedName name="__________fbr11">#REF!</definedName>
    <definedName name="__________fbr13">#REF!</definedName>
    <definedName name="__________fbr15">#REF!</definedName>
    <definedName name="__________fbr18">#REF!</definedName>
    <definedName name="__________fbr19">#REF!</definedName>
    <definedName name="__________fbr20">#REF!</definedName>
    <definedName name="__________fbr21">#REF!</definedName>
    <definedName name="__________fbr24">#REF!</definedName>
    <definedName name="__________fbr25">#REF!</definedName>
    <definedName name="__________fbr26">#REF!</definedName>
    <definedName name="__________fbr27">#REF!</definedName>
    <definedName name="__________fbr28">#REF!</definedName>
    <definedName name="__________Feb01">#REF!</definedName>
    <definedName name="__________Feb02">#REF!</definedName>
    <definedName name="__________FEB05">#REF!</definedName>
    <definedName name="__________FEB20">#REF!</definedName>
    <definedName name="__________FEB27">#REF!</definedName>
    <definedName name="__________FEB28">#REF!</definedName>
    <definedName name="__________Feb97">#REF!</definedName>
    <definedName name="__________Feb98">#REF!</definedName>
    <definedName name="__________Feb99">#REF!</definedName>
    <definedName name="__________H66000">#REF!</definedName>
    <definedName name="__________H666666">#REF!</definedName>
    <definedName name="__________HDG2">#REF!</definedName>
    <definedName name="__________INC2">#REF!</definedName>
    <definedName name="__________IRB99">#REF!</definedName>
    <definedName name="__________JA02">#REF!</definedName>
    <definedName name="__________JA03">#REF!</definedName>
    <definedName name="__________JA04">#REF!</definedName>
    <definedName name="__________JA06">#REF!</definedName>
    <definedName name="__________JA07">#REF!</definedName>
    <definedName name="__________JA08">#REF!</definedName>
    <definedName name="__________JA10">#REF!</definedName>
    <definedName name="__________JA13">#REF!</definedName>
    <definedName name="__________JA14">#REF!</definedName>
    <definedName name="__________JA16">#REF!</definedName>
    <definedName name="__________JA17">#REF!</definedName>
    <definedName name="__________JA18">#REF!</definedName>
    <definedName name="__________JA20">#REF!</definedName>
    <definedName name="__________JA21">#REF!</definedName>
    <definedName name="__________JA22">#REF!</definedName>
    <definedName name="__________JA23">#REF!</definedName>
    <definedName name="__________JA24">#REF!</definedName>
    <definedName name="__________JA27">#REF!</definedName>
    <definedName name="__________JA28">#REF!</definedName>
    <definedName name="__________JA29">#REF!</definedName>
    <definedName name="__________ja30">#REF!</definedName>
    <definedName name="__________ja31">#REF!</definedName>
    <definedName name="__________Jan01">#REF!</definedName>
    <definedName name="__________Jan02">#REF!</definedName>
    <definedName name="__________JAN04">#REF!</definedName>
    <definedName name="__________jan25">#REF!</definedName>
    <definedName name="__________jan31">#REF!</definedName>
    <definedName name="__________Jan97">#REF!</definedName>
    <definedName name="__________Jan98">#REF!</definedName>
    <definedName name="__________Jan99">#REF!</definedName>
    <definedName name="__________ji1">#REF!</definedName>
    <definedName name="__________Jul01">#REF!</definedName>
    <definedName name="__________Jul02">#REF!</definedName>
    <definedName name="__________jul03">#REF!</definedName>
    <definedName name="__________jul05">#REF!</definedName>
    <definedName name="__________jul06">#REF!</definedName>
    <definedName name="__________jul08">#REF!</definedName>
    <definedName name="__________jul10">#REF!</definedName>
    <definedName name="__________jul11">#REF!</definedName>
    <definedName name="__________jul12">#REF!</definedName>
    <definedName name="__________jul13">#REF!</definedName>
    <definedName name="__________jul14">#REF!</definedName>
    <definedName name="__________jul15">#REF!</definedName>
    <definedName name="__________jul17">#REF!</definedName>
    <definedName name="__________jul18">#REF!</definedName>
    <definedName name="__________jul20">#REF!</definedName>
    <definedName name="__________jul22">#REF!</definedName>
    <definedName name="__________jul24">#REF!</definedName>
    <definedName name="__________jul25">#REF!</definedName>
    <definedName name="__________jul26">#REF!</definedName>
    <definedName name="__________jul27">#REF!</definedName>
    <definedName name="__________jul29">#REF!</definedName>
    <definedName name="__________jul30">#REF!</definedName>
    <definedName name="__________jul31">#REF!</definedName>
    <definedName name="__________jul98">#REF!</definedName>
    <definedName name="__________JUL99">#REF!</definedName>
    <definedName name="__________Jun01">#REF!</definedName>
    <definedName name="__________Jun02">#REF!</definedName>
    <definedName name="__________jun03">#REF!</definedName>
    <definedName name="__________jun04">#REF!</definedName>
    <definedName name="__________jun06">#REF!</definedName>
    <definedName name="__________jun10">#REF!</definedName>
    <definedName name="__________jun11">#REF!</definedName>
    <definedName name="__________jun13">#REF!</definedName>
    <definedName name="__________jun14">#REF!</definedName>
    <definedName name="__________jun15">#REF!</definedName>
    <definedName name="__________jun17">#REF!</definedName>
    <definedName name="__________jun19">#REF!</definedName>
    <definedName name="__________jun20">#REF!</definedName>
    <definedName name="__________jun21">#REF!</definedName>
    <definedName name="__________jun24">#REF!</definedName>
    <definedName name="__________jun25">#REF!</definedName>
    <definedName name="__________jun30">#REF!</definedName>
    <definedName name="__________jun98">#REF!</definedName>
    <definedName name="__________JUN99">#REF!</definedName>
    <definedName name="__________LIA2">#REF!</definedName>
    <definedName name="__________Mar01">#REF!</definedName>
    <definedName name="__________Mar02">#REF!</definedName>
    <definedName name="__________mar09">#REF!</definedName>
    <definedName name="__________mar18">#REF!</definedName>
    <definedName name="__________mar23">#REF!</definedName>
    <definedName name="__________mar25">#REF!</definedName>
    <definedName name="__________mar26">#REF!</definedName>
    <definedName name="__________mar27">#REF!</definedName>
    <definedName name="__________mar28">#REF!</definedName>
    <definedName name="__________mar31">#REF!</definedName>
    <definedName name="__________Mar97">#REF!</definedName>
    <definedName name="__________Mar98">#REF!</definedName>
    <definedName name="__________Mar99">#REF!</definedName>
    <definedName name="__________May01">#REF!</definedName>
    <definedName name="__________May02">#REF!</definedName>
    <definedName name="__________may05">#REF!</definedName>
    <definedName name="__________may06">#REF!</definedName>
    <definedName name="__________may07">#REF!</definedName>
    <definedName name="__________may08">#REF!</definedName>
    <definedName name="__________may09">#REF!</definedName>
    <definedName name="__________may10">#REF!</definedName>
    <definedName name="__________may11">#REF!</definedName>
    <definedName name="__________may12">#REF!</definedName>
    <definedName name="__________may14">#REF!</definedName>
    <definedName name="__________may15">#REF!</definedName>
    <definedName name="__________may16">#REF!</definedName>
    <definedName name="__________may17">#REF!</definedName>
    <definedName name="__________May97">#REF!</definedName>
    <definedName name="__________May98">#REF!</definedName>
    <definedName name="__________May99">#REF!</definedName>
    <definedName name="__________MEI02">#REF!</definedName>
    <definedName name="__________MEI03">#REF!</definedName>
    <definedName name="__________MEI05">#REF!</definedName>
    <definedName name="__________MEI06">#REF!</definedName>
    <definedName name="__________MEI08">#REF!</definedName>
    <definedName name="__________MEI14">#REF!</definedName>
    <definedName name="__________MEI16">#REF!</definedName>
    <definedName name="__________MEI18">#REF!</definedName>
    <definedName name="__________MEI21">#REF!</definedName>
    <definedName name="__________MEI24">#REF!</definedName>
    <definedName name="__________MEI27">#REF!</definedName>
    <definedName name="__________MEI28">#REF!</definedName>
    <definedName name="__________MEI30">#REF!</definedName>
    <definedName name="__________MEI31">#REF!</definedName>
    <definedName name="__________mei98">#REF!</definedName>
    <definedName name="__________MEI99">#REF!</definedName>
    <definedName name="__________mm02">#REF!</definedName>
    <definedName name="__________mm2">#REF!</definedName>
    <definedName name="__________mr04">#REF!</definedName>
    <definedName name="__________mr05">#REF!</definedName>
    <definedName name="__________mr06">#REF!</definedName>
    <definedName name="__________mr07">#REF!</definedName>
    <definedName name="__________mr11">#REF!</definedName>
    <definedName name="__________mr12">#REF!</definedName>
    <definedName name="__________mr13">#REF!</definedName>
    <definedName name="__________mr14">#REF!</definedName>
    <definedName name="__________mr15">#REF!</definedName>
    <definedName name="__________mr17">#REF!</definedName>
    <definedName name="__________mr18">#REF!</definedName>
    <definedName name="__________mr20">#REF!</definedName>
    <definedName name="__________mr21">#REF!</definedName>
    <definedName name="__________mr25">#REF!</definedName>
    <definedName name="__________mr26">#REF!</definedName>
    <definedName name="__________mr27">#REF!</definedName>
    <definedName name="__________mr28">#REF!</definedName>
    <definedName name="__________mr31">#REF!</definedName>
    <definedName name="__________nop02">#REF!</definedName>
    <definedName name="__________Nov01">#REF!</definedName>
    <definedName name="__________Nov02">#REF!</definedName>
    <definedName name="__________nov04">#REF!</definedName>
    <definedName name="__________nov05">#REF!</definedName>
    <definedName name="__________nov07">#REF!</definedName>
    <definedName name="__________nov08">#REF!</definedName>
    <definedName name="__________nov11">#REF!</definedName>
    <definedName name="__________nov12">#REF!</definedName>
    <definedName name="__________nov13">#REF!</definedName>
    <definedName name="__________nov14">#REF!</definedName>
    <definedName name="__________nov15">#REF!</definedName>
    <definedName name="__________nov16">#REF!</definedName>
    <definedName name="__________nov18">#REF!</definedName>
    <definedName name="__________nov19">#REF!</definedName>
    <definedName name="__________nov20">#REF!</definedName>
    <definedName name="__________nov21">#REF!</definedName>
    <definedName name="__________nov22">#REF!</definedName>
    <definedName name="__________nov23">#REF!</definedName>
    <definedName name="__________nov25">#REF!</definedName>
    <definedName name="__________nov26">#REF!</definedName>
    <definedName name="__________nov27">#REF!</definedName>
    <definedName name="__________nov28">#REF!</definedName>
    <definedName name="__________nov29">#REF!</definedName>
    <definedName name="__________nov30">#REF!</definedName>
    <definedName name="__________Nov97">#REF!</definedName>
    <definedName name="__________Nov98">#REF!</definedName>
    <definedName name="__________nov99">#REF!</definedName>
    <definedName name="__________NPW1">#REF!</definedName>
    <definedName name="__________NPW10">#REF!</definedName>
    <definedName name="__________NPW11">#REF!</definedName>
    <definedName name="__________NPW2">#REF!</definedName>
    <definedName name="__________NPW3">#REF!</definedName>
    <definedName name="__________NPW4">#REF!</definedName>
    <definedName name="__________NPW5">#REF!</definedName>
    <definedName name="__________NPW6">#REF!</definedName>
    <definedName name="__________NPW7">#REF!</definedName>
    <definedName name="__________NPW8">#REF!</definedName>
    <definedName name="__________NPW9">#REF!</definedName>
    <definedName name="__________Oct01">#REF!</definedName>
    <definedName name="__________Oct02">#REF!</definedName>
    <definedName name="__________Oct97">#REF!</definedName>
    <definedName name="__________Oct98">#REF!</definedName>
    <definedName name="__________oct99">#REF!</definedName>
    <definedName name="__________okt01">#REF!</definedName>
    <definedName name="__________okt02">#REF!</definedName>
    <definedName name="__________okt03">#REF!</definedName>
    <definedName name="__________okt04">#REF!</definedName>
    <definedName name="__________okt05">#REF!</definedName>
    <definedName name="__________okt07">#REF!</definedName>
    <definedName name="__________okt09">#REF!</definedName>
    <definedName name="__________okt10">#REF!</definedName>
    <definedName name="__________okt11">#REF!</definedName>
    <definedName name="__________okt12">#REF!</definedName>
    <definedName name="__________okt14">#REF!</definedName>
    <definedName name="__________okt16">#REF!</definedName>
    <definedName name="__________okt17">#REF!</definedName>
    <definedName name="__________okt18">#REF!</definedName>
    <definedName name="__________okt19">#REF!</definedName>
    <definedName name="__________okt21">#REF!</definedName>
    <definedName name="__________okt22">#REF!</definedName>
    <definedName name="__________okt24">#REF!</definedName>
    <definedName name="__________okt25">#REF!</definedName>
    <definedName name="__________okt27">#REF!</definedName>
    <definedName name="__________okt28">#REF!</definedName>
    <definedName name="__________okt29">#REF!</definedName>
    <definedName name="__________okt30">#REF!</definedName>
    <definedName name="__________okt31">#REF!</definedName>
    <definedName name="__________okt98">#REF!</definedName>
    <definedName name="__________osp1">#REF!</definedName>
    <definedName name="__________pan1">#REF!</definedName>
    <definedName name="__________poc01">#REF!</definedName>
    <definedName name="__________poc02">#REF!</definedName>
    <definedName name="__________poc03">#REF!</definedName>
    <definedName name="__________poc04">#REF!</definedName>
    <definedName name="__________poc05">#REF!</definedName>
    <definedName name="__________SA1">#REF!</definedName>
    <definedName name="__________sep01">#REF!</definedName>
    <definedName name="__________Sep02">#REF!</definedName>
    <definedName name="__________sep03">#REF!</definedName>
    <definedName name="__________sep04">#REF!</definedName>
    <definedName name="__________sep05">#REF!</definedName>
    <definedName name="__________sep06">#REF!</definedName>
    <definedName name="__________sep07">#REF!</definedName>
    <definedName name="__________sep10">#REF!</definedName>
    <definedName name="__________sep11">#REF!</definedName>
    <definedName name="__________sep12">#REF!</definedName>
    <definedName name="__________sep13">#REF!</definedName>
    <definedName name="__________sep16">#REF!</definedName>
    <definedName name="__________sep17">#REF!</definedName>
    <definedName name="__________sep18">#REF!</definedName>
    <definedName name="__________sep19">#REF!</definedName>
    <definedName name="__________sep20">#REF!</definedName>
    <definedName name="__________sep21">#REF!</definedName>
    <definedName name="__________sep24">#REF!</definedName>
    <definedName name="__________sep25">#REF!</definedName>
    <definedName name="__________sep26">#REF!</definedName>
    <definedName name="__________sep28">#REF!</definedName>
    <definedName name="__________sep30">#REF!</definedName>
    <definedName name="__________Sep97">#REF!</definedName>
    <definedName name="__________Sep98">#REF!</definedName>
    <definedName name="__________Sep99">#REF!</definedName>
    <definedName name="__________set5">#REF!</definedName>
    <definedName name="__________set7">#REF!</definedName>
    <definedName name="__________tax1">#REF!</definedName>
    <definedName name="__________TP1">#REF!</definedName>
    <definedName name="__________UM1">#REF!</definedName>
    <definedName name="__________UM2">#REF!</definedName>
    <definedName name="__________UM3">#REF!</definedName>
    <definedName name="__________UM4">#REF!</definedName>
    <definedName name="__________vib01">#REF!</definedName>
    <definedName name="__________vib02">#REF!</definedName>
    <definedName name="__________vib03">#REF!</definedName>
    <definedName name="__________vib04">#REF!</definedName>
    <definedName name="__________vib05">#REF!</definedName>
    <definedName name="__________vib06">#REF!</definedName>
    <definedName name="__________vib07">#REF!</definedName>
    <definedName name="__________YW1">#REF!</definedName>
    <definedName name="_________a100000">#REF!</definedName>
    <definedName name="_________a140000">#REF!</definedName>
    <definedName name="_________a500000">#REF!</definedName>
    <definedName name="_________A69456">#REF!</definedName>
    <definedName name="_________A74456">#REF!</definedName>
    <definedName name="_________A99999">#REF!</definedName>
    <definedName name="_________ADV2">#REF!</definedName>
    <definedName name="_________agt01">#REF!</definedName>
    <definedName name="_________agt02">#REF!</definedName>
    <definedName name="_________APL02">#REF!</definedName>
    <definedName name="_________Apr01">#REF!</definedName>
    <definedName name="_________Apr02">#REF!</definedName>
    <definedName name="_________apr04">#REF!</definedName>
    <definedName name="_________apr10">#REF!</definedName>
    <definedName name="_________apr12">#REF!</definedName>
    <definedName name="_________apr23">#REF!</definedName>
    <definedName name="_________apr24">#REF!</definedName>
    <definedName name="_________apr27">#REF!</definedName>
    <definedName name="_________apr29">#REF!</definedName>
    <definedName name="_________apr30">#REF!</definedName>
    <definedName name="_________Apr97">#REF!</definedName>
    <definedName name="_________Apr98">#REF!</definedName>
    <definedName name="_________Apr99">#REF!</definedName>
    <definedName name="_________are1">#REF!</definedName>
    <definedName name="_________ARE2000">#REF!</definedName>
    <definedName name="_________ARE98">#REF!</definedName>
    <definedName name="_________ARE99">#REF!</definedName>
    <definedName name="_________AST2">#REF!</definedName>
    <definedName name="_________Aug01">#REF!</definedName>
    <definedName name="_________Aug02">#REF!</definedName>
    <definedName name="_________aug03">#REF!</definedName>
    <definedName name="_________aug04">#REF!</definedName>
    <definedName name="_________aug05">#REF!</definedName>
    <definedName name="_________aug06">#REF!</definedName>
    <definedName name="_________aug07">#REF!</definedName>
    <definedName name="_________aug08">#REF!</definedName>
    <definedName name="_________aug09">#REF!</definedName>
    <definedName name="_________aug10">#REF!</definedName>
    <definedName name="_________aug12">#REF!</definedName>
    <definedName name="_________aug13">#REF!</definedName>
    <definedName name="_________aug14">#REF!</definedName>
    <definedName name="_________aug15">#REF!</definedName>
    <definedName name="_________aug16">#REF!</definedName>
    <definedName name="_________aug19">#REF!</definedName>
    <definedName name="_________aug20">#REF!</definedName>
    <definedName name="_________aug21">#REF!</definedName>
    <definedName name="_________aug22">#REF!</definedName>
    <definedName name="_________aug23">#REF!</definedName>
    <definedName name="_________aug24">#REF!</definedName>
    <definedName name="_________aug26">#REF!</definedName>
    <definedName name="_________aug27">#REF!</definedName>
    <definedName name="_________aug28">#REF!</definedName>
    <definedName name="_________aug29">#REF!</definedName>
    <definedName name="_________aug30">#REF!</definedName>
    <definedName name="_________aug31">#REF!</definedName>
    <definedName name="_________Aug97">#REF!</definedName>
    <definedName name="_________Aug98">#REF!</definedName>
    <definedName name="_________Aug99">#REF!</definedName>
    <definedName name="_________Avr0102">#REF!</definedName>
    <definedName name="_________Avr0202">#REF!</definedName>
    <definedName name="_________Avr0302">#REF!</definedName>
    <definedName name="_________Avr0402">#REF!</definedName>
    <definedName name="_________Avr0502">#REF!</definedName>
    <definedName name="_________Avr0602">#REF!</definedName>
    <definedName name="_________Avr0701">#REF!</definedName>
    <definedName name="_________Avr0702">#REF!</definedName>
    <definedName name="_________Avr0801">#REF!</definedName>
    <definedName name="_________Avr0802">#REF!</definedName>
    <definedName name="_________Avr0901">#REF!</definedName>
    <definedName name="_________Avr0902">#REF!</definedName>
    <definedName name="_________Avr1001">#REF!</definedName>
    <definedName name="_________Avr1002">#REF!</definedName>
    <definedName name="_________Avr1101">#REF!</definedName>
    <definedName name="_________Avr1102">#REF!</definedName>
    <definedName name="_________Avr1201">#REF!</definedName>
    <definedName name="_________avr1202">#REF!</definedName>
    <definedName name="_________CFL2">#REF!</definedName>
    <definedName name="_________CIP0100">#REF!</definedName>
    <definedName name="_________CIP0101">#REF!</definedName>
    <definedName name="_________CIP0102">#REF!</definedName>
    <definedName name="_________CIP0200">#REF!</definedName>
    <definedName name="_________CIP0201">#REF!</definedName>
    <definedName name="_________CIP0202">#REF!</definedName>
    <definedName name="_________CIP0300">#REF!</definedName>
    <definedName name="_________CIP0301">#REF!</definedName>
    <definedName name="_________CIP0302">#REF!</definedName>
    <definedName name="_________CIP0400">#REF!</definedName>
    <definedName name="_________CIP0401">#REF!</definedName>
    <definedName name="_________CIP0402">#REF!</definedName>
    <definedName name="_________CIP0500">#REF!</definedName>
    <definedName name="_________CIP0501">#REF!</definedName>
    <definedName name="_________CIP0502">#REF!</definedName>
    <definedName name="_________CIP0600">#REF!</definedName>
    <definedName name="_________CIP0601">#REF!</definedName>
    <definedName name="_________CIP0602">#REF!</definedName>
    <definedName name="_________CIP0700">#REF!</definedName>
    <definedName name="_________CIP0701">#REF!</definedName>
    <definedName name="_________CIP0702">#REF!</definedName>
    <definedName name="_________CIP0800">#REF!</definedName>
    <definedName name="_________CIP0801">#REF!</definedName>
    <definedName name="_________CIP0802">#REF!</definedName>
    <definedName name="_________CIP0900">#REF!</definedName>
    <definedName name="_________CIP0901">#REF!</definedName>
    <definedName name="_________CIP0902">#REF!</definedName>
    <definedName name="_________CIP1000">#REF!</definedName>
    <definedName name="_________CIP1001">#REF!</definedName>
    <definedName name="_________CIP1002">#REF!</definedName>
    <definedName name="_________CIP1100">#REF!</definedName>
    <definedName name="_________CIP1101">#REF!</definedName>
    <definedName name="_________CIP1102">#REF!</definedName>
    <definedName name="_________CIP1200">#REF!</definedName>
    <definedName name="_________CIP1201">#REF!</definedName>
    <definedName name="_________CIP1202">#REF!</definedName>
    <definedName name="_________CIP1299">#REF!</definedName>
    <definedName name="_________CIP93">#REF!</definedName>
    <definedName name="_________CIP94">#REF!</definedName>
    <definedName name="_________CIP95">#REF!</definedName>
    <definedName name="_________CIP96">#REF!</definedName>
    <definedName name="_________CIP97">#REF!</definedName>
    <definedName name="_________CIP98">#REF!</definedName>
    <definedName name="_________CIP99">#REF!</definedName>
    <definedName name="_________CON1">#REF!</definedName>
    <definedName name="_________DAT1">#REF!</definedName>
    <definedName name="_________DAT10">#REF!</definedName>
    <definedName name="_________DAT11">#REF!</definedName>
    <definedName name="_________DAT12">#REF!</definedName>
    <definedName name="_________DAT13">#REF!</definedName>
    <definedName name="_________DAT14">#REF!</definedName>
    <definedName name="_________DAT15">#REF!</definedName>
    <definedName name="_________DAT16">#REF!</definedName>
    <definedName name="_________DAT17">#REF!</definedName>
    <definedName name="_________DAT18">#REF!</definedName>
    <definedName name="_________DAT19">#REF!</definedName>
    <definedName name="_________DAT2">#REF!</definedName>
    <definedName name="_________DAT20">#REF!</definedName>
    <definedName name="_________DAT21">#REF!</definedName>
    <definedName name="_________DAT22">#REF!</definedName>
    <definedName name="_________DAT3">#REF!</definedName>
    <definedName name="_________DAT4">#REF!</definedName>
    <definedName name="_________DAT5">#REF!</definedName>
    <definedName name="_________DAT6">#REF!</definedName>
    <definedName name="_________DAT7">#REF!</definedName>
    <definedName name="_________DAT8">#REF!</definedName>
    <definedName name="_________DAT9">#REF!</definedName>
    <definedName name="_________Dec01">#REF!</definedName>
    <definedName name="_________Dec02">#REF!</definedName>
    <definedName name="_________dec03">#REF!</definedName>
    <definedName name="_________dec04">#REF!</definedName>
    <definedName name="_________dec11">#REF!</definedName>
    <definedName name="_________dec12">#REF!</definedName>
    <definedName name="_________dec16">#REF!</definedName>
    <definedName name="_________dec18">#REF!</definedName>
    <definedName name="_________dec19">#REF!</definedName>
    <definedName name="_________dec20">#REF!</definedName>
    <definedName name="_________dec21">#REF!</definedName>
    <definedName name="_________dec23">#REF!</definedName>
    <definedName name="_________dec24">#REF!</definedName>
    <definedName name="_________dec28">#REF!</definedName>
    <definedName name="_________dec30">#REF!</definedName>
    <definedName name="_________dec31">#REF!</definedName>
    <definedName name="_________Dec97">#REF!</definedName>
    <definedName name="_________Dec98">#REF!</definedName>
    <definedName name="_________dec99">#REF!</definedName>
    <definedName name="_________des01">#REF!</definedName>
    <definedName name="_________des02">#REF!</definedName>
    <definedName name="_________des06">#REF!</definedName>
    <definedName name="_________FAC2">#REF!</definedName>
    <definedName name="_________fbr01">#REF!</definedName>
    <definedName name="_________fbr04">#REF!</definedName>
    <definedName name="_________fbr06">#REF!</definedName>
    <definedName name="_________fbr07">#REF!</definedName>
    <definedName name="_________fbr10">#REF!</definedName>
    <definedName name="_________fbr11">#REF!</definedName>
    <definedName name="_________fbr13">#REF!</definedName>
    <definedName name="_________fbr15">#REF!</definedName>
    <definedName name="_________fbr18">#REF!</definedName>
    <definedName name="_________fbr19">#REF!</definedName>
    <definedName name="_________fbr20">#REF!</definedName>
    <definedName name="_________fbr21">#REF!</definedName>
    <definedName name="_________fbr24">#REF!</definedName>
    <definedName name="_________fbr25">#REF!</definedName>
    <definedName name="_________fbr26">#REF!</definedName>
    <definedName name="_________fbr27">#REF!</definedName>
    <definedName name="_________fbr28">#REF!</definedName>
    <definedName name="_________Feb01">#REF!</definedName>
    <definedName name="_________Feb02">#REF!</definedName>
    <definedName name="_________FEB05">#REF!</definedName>
    <definedName name="_________FEB20">#REF!</definedName>
    <definedName name="_________FEB27">#REF!</definedName>
    <definedName name="_________FEB28">#REF!</definedName>
    <definedName name="_________Feb97">#REF!</definedName>
    <definedName name="_________Feb98">#REF!</definedName>
    <definedName name="_________Feb99">#REF!</definedName>
    <definedName name="_________H66000">#REF!</definedName>
    <definedName name="_________H666666">#REF!</definedName>
    <definedName name="_________HAL12">#REF!</definedName>
    <definedName name="_________HDG2">#REF!</definedName>
    <definedName name="_________INC2">#REF!</definedName>
    <definedName name="_________IRB99">#REF!</definedName>
    <definedName name="_________IV80000">#REF!</definedName>
    <definedName name="_________JA02">#REF!</definedName>
    <definedName name="_________JA03">#REF!</definedName>
    <definedName name="_________JA04">#REF!</definedName>
    <definedName name="_________JA06">#REF!</definedName>
    <definedName name="_________JA07">#REF!</definedName>
    <definedName name="_________JA08">#REF!</definedName>
    <definedName name="_________JA10">#REF!</definedName>
    <definedName name="_________JA13">#REF!</definedName>
    <definedName name="_________JA14">#REF!</definedName>
    <definedName name="_________JA16">#REF!</definedName>
    <definedName name="_________JA17">#REF!</definedName>
    <definedName name="_________JA18">#REF!</definedName>
    <definedName name="_________JA20">#REF!</definedName>
    <definedName name="_________JA21">#REF!</definedName>
    <definedName name="_________JA22">#REF!</definedName>
    <definedName name="_________JA23">#REF!</definedName>
    <definedName name="_________JA24">#REF!</definedName>
    <definedName name="_________JA27">#REF!</definedName>
    <definedName name="_________JA28">#REF!</definedName>
    <definedName name="_________JA29">#REF!</definedName>
    <definedName name="_________ja30">#REF!</definedName>
    <definedName name="_________ja31">#REF!</definedName>
    <definedName name="_________Jan01">#REF!</definedName>
    <definedName name="_________Jan02">#REF!</definedName>
    <definedName name="_________JAN04">#REF!</definedName>
    <definedName name="_________jan25">#REF!</definedName>
    <definedName name="_________jan31">#REF!</definedName>
    <definedName name="_________Jan97">#REF!</definedName>
    <definedName name="_________Jan98">#REF!</definedName>
    <definedName name="_________Jan99">#REF!</definedName>
    <definedName name="_________ji1">#REF!</definedName>
    <definedName name="_________Jul01">#REF!</definedName>
    <definedName name="_________Jul02">#REF!</definedName>
    <definedName name="_________jul03">#REF!</definedName>
    <definedName name="_________jul05">#REF!</definedName>
    <definedName name="_________jul06">#REF!</definedName>
    <definedName name="_________jul08">#REF!</definedName>
    <definedName name="_________jul10">#REF!</definedName>
    <definedName name="_________jul11">#REF!</definedName>
    <definedName name="_________jul12">#REF!</definedName>
    <definedName name="_________jul13">#REF!</definedName>
    <definedName name="_________jul14">#REF!</definedName>
    <definedName name="_________jul15">#REF!</definedName>
    <definedName name="_________jul17">#REF!</definedName>
    <definedName name="_________jul18">#REF!</definedName>
    <definedName name="_________jul20">#REF!</definedName>
    <definedName name="_________jul22">#REF!</definedName>
    <definedName name="_________jul24">#REF!</definedName>
    <definedName name="_________jul25">#REF!</definedName>
    <definedName name="_________jul26">#REF!</definedName>
    <definedName name="_________jul27">#REF!</definedName>
    <definedName name="_________jul29">#REF!</definedName>
    <definedName name="_________jul30">#REF!</definedName>
    <definedName name="_________jul31">#REF!</definedName>
    <definedName name="_________JUL99">#REF!</definedName>
    <definedName name="_________Jun01">#REF!</definedName>
    <definedName name="_________Jun02">#REF!</definedName>
    <definedName name="_________jun03">#REF!</definedName>
    <definedName name="_________jun04">#REF!</definedName>
    <definedName name="_________jun06">#REF!</definedName>
    <definedName name="_________jun10">#REF!</definedName>
    <definedName name="_________jun11">#REF!</definedName>
    <definedName name="_________jun13">#REF!</definedName>
    <definedName name="_________jun14">#REF!</definedName>
    <definedName name="_________jun15">#REF!</definedName>
    <definedName name="_________jun17">#REF!</definedName>
    <definedName name="_________jun19">#REF!</definedName>
    <definedName name="_________jun20">#REF!</definedName>
    <definedName name="_________jun21">#REF!</definedName>
    <definedName name="_________jun24">#REF!</definedName>
    <definedName name="_________jun25">#REF!</definedName>
    <definedName name="_________jun30">#REF!</definedName>
    <definedName name="_________JUN99">#REF!</definedName>
    <definedName name="_________k798798">#REF!</definedName>
    <definedName name="_________LIA2">#REF!</definedName>
    <definedName name="_________Mar01">#REF!</definedName>
    <definedName name="_________Mar02">#REF!</definedName>
    <definedName name="_________mar09">#REF!</definedName>
    <definedName name="_________mar18">#REF!</definedName>
    <definedName name="_________mar23">#REF!</definedName>
    <definedName name="_________mar25">#REF!</definedName>
    <definedName name="_________mar26">#REF!</definedName>
    <definedName name="_________mar27">#REF!</definedName>
    <definedName name="_________mar28">#REF!</definedName>
    <definedName name="_________mar31">#REF!</definedName>
    <definedName name="_________Mar97">#REF!</definedName>
    <definedName name="_________Mar98">#REF!</definedName>
    <definedName name="_________Mar99">#REF!</definedName>
    <definedName name="_________May01">#REF!</definedName>
    <definedName name="_________May02">#REF!</definedName>
    <definedName name="_________may05">#REF!</definedName>
    <definedName name="_________may06">#REF!</definedName>
    <definedName name="_________may07">#REF!</definedName>
    <definedName name="_________may08">#REF!</definedName>
    <definedName name="_________may09">#REF!</definedName>
    <definedName name="_________may10">#REF!</definedName>
    <definedName name="_________may11">#REF!</definedName>
    <definedName name="_________may12">#REF!</definedName>
    <definedName name="_________may14">#REF!</definedName>
    <definedName name="_________may15">#REF!</definedName>
    <definedName name="_________may16">#REF!</definedName>
    <definedName name="_________may17">#REF!</definedName>
    <definedName name="_________May97">#REF!</definedName>
    <definedName name="_________May98">#REF!</definedName>
    <definedName name="_________May99">#REF!</definedName>
    <definedName name="_________MEI02">#REF!</definedName>
    <definedName name="_________MEI03">#REF!</definedName>
    <definedName name="_________MEI05">#REF!</definedName>
    <definedName name="_________MEI06">#REF!</definedName>
    <definedName name="_________MEI08">#REF!</definedName>
    <definedName name="_________MEI14">#REF!</definedName>
    <definedName name="_________MEI16">#REF!</definedName>
    <definedName name="_________MEI18">#REF!</definedName>
    <definedName name="_________MEI21">#REF!</definedName>
    <definedName name="_________MEI24">#REF!</definedName>
    <definedName name="_________MEI27">#REF!</definedName>
    <definedName name="_________MEI28">#REF!</definedName>
    <definedName name="_________MEI30">#REF!</definedName>
    <definedName name="_________MEI31">#REF!</definedName>
    <definedName name="_________MEI99">#REF!</definedName>
    <definedName name="_________mm02">#REF!</definedName>
    <definedName name="_________mm03">#REF!</definedName>
    <definedName name="_________mm2">#REF!</definedName>
    <definedName name="_________mm3">#REF!</definedName>
    <definedName name="_________mr04">#REF!</definedName>
    <definedName name="_________mr05">#REF!</definedName>
    <definedName name="_________mr06">#REF!</definedName>
    <definedName name="_________mr07">#REF!</definedName>
    <definedName name="_________mr11">#REF!</definedName>
    <definedName name="_________mr12">#REF!</definedName>
    <definedName name="_________mr13">#REF!</definedName>
    <definedName name="_________mr14">#REF!</definedName>
    <definedName name="_________mr15">#REF!</definedName>
    <definedName name="_________mr17">#REF!</definedName>
    <definedName name="_________mr18">#REF!</definedName>
    <definedName name="_________mr20">#REF!</definedName>
    <definedName name="_________mr21">#REF!</definedName>
    <definedName name="_________mr25">#REF!</definedName>
    <definedName name="_________mr26">#REF!</definedName>
    <definedName name="_________mr27">#REF!</definedName>
    <definedName name="_________mr28">#REF!</definedName>
    <definedName name="_________mr31">#REF!</definedName>
    <definedName name="_________nop02">#REF!</definedName>
    <definedName name="_________Nov01">#REF!</definedName>
    <definedName name="_________Nov02">#REF!</definedName>
    <definedName name="_________nov04">#REF!</definedName>
    <definedName name="_________nov05">#REF!</definedName>
    <definedName name="_________nov07">#REF!</definedName>
    <definedName name="_________nov08">#REF!</definedName>
    <definedName name="_________nov11">#REF!</definedName>
    <definedName name="_________nov12">#REF!</definedName>
    <definedName name="_________nov13">#REF!</definedName>
    <definedName name="_________nov14">#REF!</definedName>
    <definedName name="_________nov15">#REF!</definedName>
    <definedName name="_________nov16">#REF!</definedName>
    <definedName name="_________nov18">#REF!</definedName>
    <definedName name="_________nov19">#REF!</definedName>
    <definedName name="_________nov20">#REF!</definedName>
    <definedName name="_________nov21">#REF!</definedName>
    <definedName name="_________nov22">#REF!</definedName>
    <definedName name="_________nov23">#REF!</definedName>
    <definedName name="_________nov25">#REF!</definedName>
    <definedName name="_________nov26">#REF!</definedName>
    <definedName name="_________nov27">#REF!</definedName>
    <definedName name="_________nov28">#REF!</definedName>
    <definedName name="_________nov29">#REF!</definedName>
    <definedName name="_________nov30">#REF!</definedName>
    <definedName name="_________Nov97">#REF!</definedName>
    <definedName name="_________Nov98">#REF!</definedName>
    <definedName name="_________nov99">#REF!</definedName>
    <definedName name="_________NPW1">#REF!</definedName>
    <definedName name="_________NPW10">#REF!</definedName>
    <definedName name="_________NPW11">#REF!</definedName>
    <definedName name="_________NPW2">#REF!</definedName>
    <definedName name="_________NPW3">#REF!</definedName>
    <definedName name="_________NPW4">#REF!</definedName>
    <definedName name="_________NPW5">#REF!</definedName>
    <definedName name="_________NPW6">#REF!</definedName>
    <definedName name="_________NPW7">#REF!</definedName>
    <definedName name="_________NPW8">#REF!</definedName>
    <definedName name="_________NPW9">#REF!</definedName>
    <definedName name="_________Oct01">#REF!</definedName>
    <definedName name="_________Oct02">#REF!</definedName>
    <definedName name="_________Oct97">#REF!</definedName>
    <definedName name="_________Oct98">#REF!</definedName>
    <definedName name="_________oct99">#REF!</definedName>
    <definedName name="_________okt01">#REF!</definedName>
    <definedName name="_________okt02">#REF!</definedName>
    <definedName name="_________okt03">#REF!</definedName>
    <definedName name="_________okt04">#REF!</definedName>
    <definedName name="_________okt05">#REF!</definedName>
    <definedName name="_________okt07">#REF!</definedName>
    <definedName name="_________okt09">#REF!</definedName>
    <definedName name="_________okt10">#REF!</definedName>
    <definedName name="_________okt11">#REF!</definedName>
    <definedName name="_________okt12">#REF!</definedName>
    <definedName name="_________okt14">#REF!</definedName>
    <definedName name="_________okt16">#REF!</definedName>
    <definedName name="_________okt17">#REF!</definedName>
    <definedName name="_________okt18">#REF!</definedName>
    <definedName name="_________okt19">#REF!</definedName>
    <definedName name="_________okt21">#REF!</definedName>
    <definedName name="_________okt22">#REF!</definedName>
    <definedName name="_________okt24">#REF!</definedName>
    <definedName name="_________okt25">#REF!</definedName>
    <definedName name="_________okt27">#REF!</definedName>
    <definedName name="_________okt28">#REF!</definedName>
    <definedName name="_________okt29">#REF!</definedName>
    <definedName name="_________okt30">#REF!</definedName>
    <definedName name="_________okt31">#REF!</definedName>
    <definedName name="_________pan1">#REF!</definedName>
    <definedName name="_________PL1">#REF!</definedName>
    <definedName name="_________PL2">#REF!</definedName>
    <definedName name="_________PL3">#REF!</definedName>
    <definedName name="_________PPE2">#REF!</definedName>
    <definedName name="_________PPH23">#REF!</definedName>
    <definedName name="_________SA1">#REF!</definedName>
    <definedName name="_________sep01">#REF!</definedName>
    <definedName name="_________Sep02">#REF!</definedName>
    <definedName name="_________sep03">#REF!</definedName>
    <definedName name="_________sep04">#REF!</definedName>
    <definedName name="_________sep05">#REF!</definedName>
    <definedName name="_________sep06">#REF!</definedName>
    <definedName name="_________sep07">#REF!</definedName>
    <definedName name="_________sep10">#REF!</definedName>
    <definedName name="_________sep11">#REF!</definedName>
    <definedName name="_________sep12">#REF!</definedName>
    <definedName name="_________sep13">#REF!</definedName>
    <definedName name="_________sep16">#REF!</definedName>
    <definedName name="_________sep17">#REF!</definedName>
    <definedName name="_________sep18">#REF!</definedName>
    <definedName name="_________sep19">#REF!</definedName>
    <definedName name="_________sep20">#REF!</definedName>
    <definedName name="_________sep21">#REF!</definedName>
    <definedName name="_________sep24">#REF!</definedName>
    <definedName name="_________sep25">#REF!</definedName>
    <definedName name="_________sep26">#REF!</definedName>
    <definedName name="_________sep28">#REF!</definedName>
    <definedName name="_________sep30">#REF!</definedName>
    <definedName name="_________Sep97">#REF!</definedName>
    <definedName name="_________Sep98">#REF!</definedName>
    <definedName name="_________Sep99">#REF!</definedName>
    <definedName name="_________set5">#REF!</definedName>
    <definedName name="_________set7">#REF!</definedName>
    <definedName name="_________SPm21">#REF!</definedName>
    <definedName name="_________sti2">#REF!</definedName>
    <definedName name="_________tax1">#REF!</definedName>
    <definedName name="_________tb03">#REF!</definedName>
    <definedName name="_________td2">#REF!</definedName>
    <definedName name="_________TP1">#REF!</definedName>
    <definedName name="_________UM1">#REF!</definedName>
    <definedName name="_________UM2">#REF!</definedName>
    <definedName name="_________UM3">#REF!</definedName>
    <definedName name="_________UM4">#REF!</definedName>
    <definedName name="_________YW1">#REF!</definedName>
    <definedName name="________6235">#REF!</definedName>
    <definedName name="________a100000">#REF!</definedName>
    <definedName name="________a140000">#REF!</definedName>
    <definedName name="________a500000">#REF!</definedName>
    <definedName name="________A69456">#REF!</definedName>
    <definedName name="________A74456">#REF!</definedName>
    <definedName name="________A99999">#REF!</definedName>
    <definedName name="________ADV2">#REF!</definedName>
    <definedName name="________agt01">#REF!</definedName>
    <definedName name="________agt02">#REF!</definedName>
    <definedName name="________agt98">#REF!</definedName>
    <definedName name="________APL02">#REF!</definedName>
    <definedName name="________Apr01">#REF!</definedName>
    <definedName name="________Apr02">#REF!</definedName>
    <definedName name="________apr04">#REF!</definedName>
    <definedName name="________apr10">#REF!</definedName>
    <definedName name="________apr12">#REF!</definedName>
    <definedName name="________apr23">#REF!</definedName>
    <definedName name="________apr24">#REF!</definedName>
    <definedName name="________apr27">#REF!</definedName>
    <definedName name="________apr29">#REF!</definedName>
    <definedName name="________apr30">#REF!</definedName>
    <definedName name="________Apr97">#REF!</definedName>
    <definedName name="________Apr98">#REF!</definedName>
    <definedName name="________Apr99">#REF!</definedName>
    <definedName name="________are1">#REF!</definedName>
    <definedName name="________ARE2000">#REF!</definedName>
    <definedName name="________ARE98">#REF!</definedName>
    <definedName name="________ARE99">#REF!</definedName>
    <definedName name="________AST2">#REF!</definedName>
    <definedName name="________Aug01">#REF!</definedName>
    <definedName name="________Aug02">#REF!</definedName>
    <definedName name="________aug03">#REF!</definedName>
    <definedName name="________aug04">#REF!</definedName>
    <definedName name="________aug05">#REF!</definedName>
    <definedName name="________aug06">#REF!</definedName>
    <definedName name="________aug07">#REF!</definedName>
    <definedName name="________aug08">#REF!</definedName>
    <definedName name="________aug09">#REF!</definedName>
    <definedName name="________aug10">#REF!</definedName>
    <definedName name="________aug12">#REF!</definedName>
    <definedName name="________aug13">#REF!</definedName>
    <definedName name="________aug14">#REF!</definedName>
    <definedName name="________aug15">#REF!</definedName>
    <definedName name="________aug16">#REF!</definedName>
    <definedName name="________aug19">#REF!</definedName>
    <definedName name="________aug20">#REF!</definedName>
    <definedName name="________aug21">#REF!</definedName>
    <definedName name="________aug22">#REF!</definedName>
    <definedName name="________aug23">#REF!</definedName>
    <definedName name="________aug24">#REF!</definedName>
    <definedName name="________aug26">#REF!</definedName>
    <definedName name="________aug27">#REF!</definedName>
    <definedName name="________aug28">#REF!</definedName>
    <definedName name="________aug29">#REF!</definedName>
    <definedName name="________aug30">#REF!</definedName>
    <definedName name="________aug31">#REF!</definedName>
    <definedName name="________Aug97">#REF!</definedName>
    <definedName name="________Aug98">#REF!</definedName>
    <definedName name="________Aug99">#REF!</definedName>
    <definedName name="________Avr0102">#REF!</definedName>
    <definedName name="________Avr0202">#REF!</definedName>
    <definedName name="________Avr0302">#REF!</definedName>
    <definedName name="________Avr0402">#REF!</definedName>
    <definedName name="________Avr0502">#REF!</definedName>
    <definedName name="________Avr0602">#REF!</definedName>
    <definedName name="________Avr0701">#REF!</definedName>
    <definedName name="________Avr0702">#REF!</definedName>
    <definedName name="________Avr0801">#REF!</definedName>
    <definedName name="________Avr0802">#REF!</definedName>
    <definedName name="________Avr0901">#REF!</definedName>
    <definedName name="________Avr0902">#REF!</definedName>
    <definedName name="________Avr1001">#REF!</definedName>
    <definedName name="________Avr1002">#REF!</definedName>
    <definedName name="________Avr1101">#REF!</definedName>
    <definedName name="________Avr1102">#REF!</definedName>
    <definedName name="________Avr1201">#REF!</definedName>
    <definedName name="________avr1202">#REF!</definedName>
    <definedName name="________CFL2">#REF!</definedName>
    <definedName name="________CIP0100">#REF!</definedName>
    <definedName name="________CIP0101">#REF!</definedName>
    <definedName name="________CIP0102">#REF!</definedName>
    <definedName name="________CIP0200">#REF!</definedName>
    <definedName name="________CIP0201">#REF!</definedName>
    <definedName name="________CIP0202">#REF!</definedName>
    <definedName name="________CIP0300">#REF!</definedName>
    <definedName name="________CIP0301">#REF!</definedName>
    <definedName name="________CIP0302">#REF!</definedName>
    <definedName name="________CIP0400">#REF!</definedName>
    <definedName name="________CIP0401">#REF!</definedName>
    <definedName name="________CIP0402">#REF!</definedName>
    <definedName name="________CIP0500">#REF!</definedName>
    <definedName name="________CIP0501">#REF!</definedName>
    <definedName name="________CIP0502">#REF!</definedName>
    <definedName name="________CIP0600">#REF!</definedName>
    <definedName name="________CIP0601">#REF!</definedName>
    <definedName name="________CIP0602">#REF!</definedName>
    <definedName name="________CIP0700">#REF!</definedName>
    <definedName name="________CIP0701">#REF!</definedName>
    <definedName name="________CIP0702">#REF!</definedName>
    <definedName name="________CIP0800">#REF!</definedName>
    <definedName name="________CIP0801">#REF!</definedName>
    <definedName name="________CIP0802">#REF!</definedName>
    <definedName name="________CIP0900">#REF!</definedName>
    <definedName name="________CIP0901">#REF!</definedName>
    <definedName name="________CIP0902">#REF!</definedName>
    <definedName name="________CIP1000">#REF!</definedName>
    <definedName name="________CIP1001">#REF!</definedName>
    <definedName name="________CIP1002">#REF!</definedName>
    <definedName name="________CIP1100">#REF!</definedName>
    <definedName name="________CIP1101">#REF!</definedName>
    <definedName name="________CIP1102">#REF!</definedName>
    <definedName name="________CIP1200">#REF!</definedName>
    <definedName name="________CIP1201">#REF!</definedName>
    <definedName name="________CIP1202">#REF!</definedName>
    <definedName name="________CIP1299">#REF!</definedName>
    <definedName name="________CIP93">#REF!</definedName>
    <definedName name="________CIP94">#REF!</definedName>
    <definedName name="________CIP95">#REF!</definedName>
    <definedName name="________CIP96">#REF!</definedName>
    <definedName name="________CIP97">#REF!</definedName>
    <definedName name="________CIP98">#REF!</definedName>
    <definedName name="________CIP99">#REF!</definedName>
    <definedName name="________CON1">#REF!</definedName>
    <definedName name="________DAT1">#REF!</definedName>
    <definedName name="________DAT10">#REF!</definedName>
    <definedName name="________DAT11">#REF!</definedName>
    <definedName name="________DAT12">#REF!</definedName>
    <definedName name="________DAT13">#REF!</definedName>
    <definedName name="________DAT14">#REF!</definedName>
    <definedName name="________DAT15">#REF!</definedName>
    <definedName name="________DAT16">#REF!</definedName>
    <definedName name="________DAT17">#REF!</definedName>
    <definedName name="________DAT18">#REF!</definedName>
    <definedName name="________DAT19">#REF!</definedName>
    <definedName name="________DAT2">#REF!</definedName>
    <definedName name="________DAT20">#REF!</definedName>
    <definedName name="________DAT21">#REF!</definedName>
    <definedName name="________DAT22">#REF!</definedName>
    <definedName name="________DAT3">#REF!</definedName>
    <definedName name="________DAT4">#REF!</definedName>
    <definedName name="________DAT5">#REF!</definedName>
    <definedName name="________DAT6">#REF!</definedName>
    <definedName name="________DAT7">#REF!</definedName>
    <definedName name="________DAT8">#REF!</definedName>
    <definedName name="________DAT9">#REF!</definedName>
    <definedName name="________Dec01">#REF!</definedName>
    <definedName name="________Dec02">#REF!</definedName>
    <definedName name="________dec03">#REF!</definedName>
    <definedName name="________dec04">#REF!</definedName>
    <definedName name="________dec11">#REF!</definedName>
    <definedName name="________dec12">#REF!</definedName>
    <definedName name="________dec16">#REF!</definedName>
    <definedName name="________dec18">#REF!</definedName>
    <definedName name="________dec19">#REF!</definedName>
    <definedName name="________dec20">#REF!</definedName>
    <definedName name="________dec21">#REF!</definedName>
    <definedName name="________dec23">#REF!</definedName>
    <definedName name="________dec24">#REF!</definedName>
    <definedName name="________dec28">#REF!</definedName>
    <definedName name="________dec30">#REF!</definedName>
    <definedName name="________dec31">#REF!</definedName>
    <definedName name="________Dec97">#REF!</definedName>
    <definedName name="________Dec98">#REF!</definedName>
    <definedName name="________dec99">#REF!</definedName>
    <definedName name="________des01">#REF!</definedName>
    <definedName name="________des02">#REF!</definedName>
    <definedName name="________des06">#REF!</definedName>
    <definedName name="________FAC2">#REF!</definedName>
    <definedName name="________fbr01">#REF!</definedName>
    <definedName name="________fbr04">#REF!</definedName>
    <definedName name="________fbr06">#REF!</definedName>
    <definedName name="________fbr07">#REF!</definedName>
    <definedName name="________fbr10">#REF!</definedName>
    <definedName name="________fbr11">#REF!</definedName>
    <definedName name="________fbr13">#REF!</definedName>
    <definedName name="________fbr15">#REF!</definedName>
    <definedName name="________fbr18">#REF!</definedName>
    <definedName name="________fbr19">#REF!</definedName>
    <definedName name="________fbr20">#REF!</definedName>
    <definedName name="________fbr21">#REF!</definedName>
    <definedName name="________fbr24">#REF!</definedName>
    <definedName name="________fbr25">#REF!</definedName>
    <definedName name="________fbr26">#REF!</definedName>
    <definedName name="________fbr27">#REF!</definedName>
    <definedName name="________fbr28">#REF!</definedName>
    <definedName name="________Feb01">#REF!</definedName>
    <definedName name="________Feb02">#REF!</definedName>
    <definedName name="________FEB05">#REF!</definedName>
    <definedName name="________FEB20">#REF!</definedName>
    <definedName name="________FEB27">#REF!</definedName>
    <definedName name="________FEB28">#REF!</definedName>
    <definedName name="________Feb97">#REF!</definedName>
    <definedName name="________Feb98">#REF!</definedName>
    <definedName name="________Feb99">#REF!</definedName>
    <definedName name="________H66000">#REF!</definedName>
    <definedName name="________H666666">#REF!</definedName>
    <definedName name="________HAL12">#REF!</definedName>
    <definedName name="________HDG2">#REF!</definedName>
    <definedName name="________INC2">#REF!</definedName>
    <definedName name="________IRB99">#REF!</definedName>
    <definedName name="________IV80000">#REF!</definedName>
    <definedName name="________JA02">#REF!</definedName>
    <definedName name="________JA03">#REF!</definedName>
    <definedName name="________JA04">#REF!</definedName>
    <definedName name="________JA06">#REF!</definedName>
    <definedName name="________JA07">#REF!</definedName>
    <definedName name="________JA08">#REF!</definedName>
    <definedName name="________JA10">#REF!</definedName>
    <definedName name="________JA13">#REF!</definedName>
    <definedName name="________JA14">#REF!</definedName>
    <definedName name="________JA16">#REF!</definedName>
    <definedName name="________JA17">#REF!</definedName>
    <definedName name="________JA18">#REF!</definedName>
    <definedName name="________JA20">#REF!</definedName>
    <definedName name="________JA21">#REF!</definedName>
    <definedName name="________JA22">#REF!</definedName>
    <definedName name="________JA23">#REF!</definedName>
    <definedName name="________JA24">#REF!</definedName>
    <definedName name="________JA27">#REF!</definedName>
    <definedName name="________JA28">#REF!</definedName>
    <definedName name="________JA29">#REF!</definedName>
    <definedName name="________ja30">#REF!</definedName>
    <definedName name="________ja31">#REF!</definedName>
    <definedName name="________Jan01">#REF!</definedName>
    <definedName name="________Jan02">#REF!</definedName>
    <definedName name="________JAN04">#REF!</definedName>
    <definedName name="________jan25">#REF!</definedName>
    <definedName name="________jan31">#REF!</definedName>
    <definedName name="________Jan97">#REF!</definedName>
    <definedName name="________Jan98">#REF!</definedName>
    <definedName name="________Jan99">#REF!</definedName>
    <definedName name="________ji1">#REF!</definedName>
    <definedName name="________Jul01">#REF!</definedName>
    <definedName name="________Jul02">#REF!</definedName>
    <definedName name="________jul03">#REF!</definedName>
    <definedName name="________jul05">#REF!</definedName>
    <definedName name="________jul06">#REF!</definedName>
    <definedName name="________jul08">#REF!</definedName>
    <definedName name="________jul10">#REF!</definedName>
    <definedName name="________jul11">#REF!</definedName>
    <definedName name="________jul12">#REF!</definedName>
    <definedName name="________jul13">#REF!</definedName>
    <definedName name="________jul14">#REF!</definedName>
    <definedName name="________jul15">#REF!</definedName>
    <definedName name="________jul17">#REF!</definedName>
    <definedName name="________jul18">#REF!</definedName>
    <definedName name="________jul20">#REF!</definedName>
    <definedName name="________jul22">#REF!</definedName>
    <definedName name="________jul24">#REF!</definedName>
    <definedName name="________jul25">#REF!</definedName>
    <definedName name="________jul26">#REF!</definedName>
    <definedName name="________jul27">#REF!</definedName>
    <definedName name="________jul29">#REF!</definedName>
    <definedName name="________jul30">#REF!</definedName>
    <definedName name="________jul31">#REF!</definedName>
    <definedName name="________jul98">#REF!</definedName>
    <definedName name="________JUL99">#REF!</definedName>
    <definedName name="________Jun01">#REF!</definedName>
    <definedName name="________Jun02">#REF!</definedName>
    <definedName name="________jun03">#REF!</definedName>
    <definedName name="________jun04">#REF!</definedName>
    <definedName name="________jun06">#REF!</definedName>
    <definedName name="________jun10">#REF!</definedName>
    <definedName name="________jun11">#REF!</definedName>
    <definedName name="________jun13">#REF!</definedName>
    <definedName name="________jun14">#REF!</definedName>
    <definedName name="________jun15">#REF!</definedName>
    <definedName name="________jun17">#REF!</definedName>
    <definedName name="________jun19">#REF!</definedName>
    <definedName name="________jun20">#REF!</definedName>
    <definedName name="________jun21">#REF!</definedName>
    <definedName name="________jun24">#REF!</definedName>
    <definedName name="________jun25">#REF!</definedName>
    <definedName name="________jun30">#REF!</definedName>
    <definedName name="________jun98">#REF!</definedName>
    <definedName name="________JUN99">#REF!</definedName>
    <definedName name="________k798798">#REF!</definedName>
    <definedName name="________LIA2">#REF!</definedName>
    <definedName name="________Mar01">#REF!</definedName>
    <definedName name="________Mar02">#REF!</definedName>
    <definedName name="________mar09">#REF!</definedName>
    <definedName name="________mar18">#REF!</definedName>
    <definedName name="________mar23">#REF!</definedName>
    <definedName name="________mar25">#REF!</definedName>
    <definedName name="________mar26">#REF!</definedName>
    <definedName name="________mar27">#REF!</definedName>
    <definedName name="________mar28">#REF!</definedName>
    <definedName name="________mar31">#REF!</definedName>
    <definedName name="________Mar97">#REF!</definedName>
    <definedName name="________Mar98">#REF!</definedName>
    <definedName name="________Mar99">#REF!</definedName>
    <definedName name="________May01">#REF!</definedName>
    <definedName name="________May02">#REF!</definedName>
    <definedName name="________may05">#REF!</definedName>
    <definedName name="________may06">#REF!</definedName>
    <definedName name="________may07">#REF!</definedName>
    <definedName name="________may08">#REF!</definedName>
    <definedName name="________may09">#REF!</definedName>
    <definedName name="________may10">#REF!</definedName>
    <definedName name="________may11">#REF!</definedName>
    <definedName name="________may12">#REF!</definedName>
    <definedName name="________may14">#REF!</definedName>
    <definedName name="________may15">#REF!</definedName>
    <definedName name="________may16">#REF!</definedName>
    <definedName name="________may17">#REF!</definedName>
    <definedName name="________May97">#REF!</definedName>
    <definedName name="________May98">#REF!</definedName>
    <definedName name="________May99">#REF!</definedName>
    <definedName name="________MEI02">#REF!</definedName>
    <definedName name="________MEI03">#REF!</definedName>
    <definedName name="________MEI05">#REF!</definedName>
    <definedName name="________MEI06">#REF!</definedName>
    <definedName name="________MEI08">#REF!</definedName>
    <definedName name="________MEI14">#REF!</definedName>
    <definedName name="________MEI16">#REF!</definedName>
    <definedName name="________MEI18">#REF!</definedName>
    <definedName name="________MEI21">#REF!</definedName>
    <definedName name="________MEI24">#REF!</definedName>
    <definedName name="________MEI27">#REF!</definedName>
    <definedName name="________MEI28">#REF!</definedName>
    <definedName name="________MEI30">#REF!</definedName>
    <definedName name="________MEI31">#REF!</definedName>
    <definedName name="________mei98">#REF!</definedName>
    <definedName name="________MEI99">#REF!</definedName>
    <definedName name="________mm02">#REF!</definedName>
    <definedName name="________mm03">#REF!</definedName>
    <definedName name="________mm2">#REF!</definedName>
    <definedName name="________mm3">#REF!</definedName>
    <definedName name="________mr04">#REF!</definedName>
    <definedName name="________mr05">#REF!</definedName>
    <definedName name="________mr06">#REF!</definedName>
    <definedName name="________mr07">#REF!</definedName>
    <definedName name="________mr11">#REF!</definedName>
    <definedName name="________mr12">#REF!</definedName>
    <definedName name="________mr13">#REF!</definedName>
    <definedName name="________mr14">#REF!</definedName>
    <definedName name="________mr15">#REF!</definedName>
    <definedName name="________mr17">#REF!</definedName>
    <definedName name="________mr18">#REF!</definedName>
    <definedName name="________mr20">#REF!</definedName>
    <definedName name="________mr21">#REF!</definedName>
    <definedName name="________mr25">#REF!</definedName>
    <definedName name="________mr26">#REF!</definedName>
    <definedName name="________mr27">#REF!</definedName>
    <definedName name="________mr28">#REF!</definedName>
    <definedName name="________mr31">#REF!</definedName>
    <definedName name="________nop02">#REF!</definedName>
    <definedName name="________Nov01">#REF!</definedName>
    <definedName name="________Nov02">#REF!</definedName>
    <definedName name="________nov04">#REF!</definedName>
    <definedName name="________nov05">#REF!</definedName>
    <definedName name="________nov07">#REF!</definedName>
    <definedName name="________nov08">#REF!</definedName>
    <definedName name="________nov11">#REF!</definedName>
    <definedName name="________nov12">#REF!</definedName>
    <definedName name="________nov13">#REF!</definedName>
    <definedName name="________nov14">#REF!</definedName>
    <definedName name="________nov15">#REF!</definedName>
    <definedName name="________nov16">#REF!</definedName>
    <definedName name="________nov18">#REF!</definedName>
    <definedName name="________nov19">#REF!</definedName>
    <definedName name="________nov20">#REF!</definedName>
    <definedName name="________nov21">#REF!</definedName>
    <definedName name="________nov22">#REF!</definedName>
    <definedName name="________nov23">#REF!</definedName>
    <definedName name="________nov25">#REF!</definedName>
    <definedName name="________nov26">#REF!</definedName>
    <definedName name="________nov27">#REF!</definedName>
    <definedName name="________nov28">#REF!</definedName>
    <definedName name="________nov29">#REF!</definedName>
    <definedName name="________nov30">#REF!</definedName>
    <definedName name="________Nov97">#REF!</definedName>
    <definedName name="________Nov98">#REF!</definedName>
    <definedName name="________nov99">#REF!</definedName>
    <definedName name="________NPW1">#REF!</definedName>
    <definedName name="________NPW10">#REF!</definedName>
    <definedName name="________NPW11">#REF!</definedName>
    <definedName name="________NPW2">#REF!</definedName>
    <definedName name="________NPW3">#REF!</definedName>
    <definedName name="________NPW4">#REF!</definedName>
    <definedName name="________NPW5">#REF!</definedName>
    <definedName name="________NPW6">#REF!</definedName>
    <definedName name="________NPW7">#REF!</definedName>
    <definedName name="________NPW8">#REF!</definedName>
    <definedName name="________NPW9">#REF!</definedName>
    <definedName name="________Oct01">#REF!</definedName>
    <definedName name="________Oct02">#REF!</definedName>
    <definedName name="________Oct97">#REF!</definedName>
    <definedName name="________Oct98">#REF!</definedName>
    <definedName name="________oct99">#REF!</definedName>
    <definedName name="________okt01">#REF!</definedName>
    <definedName name="________okt02">#REF!</definedName>
    <definedName name="________okt03">#REF!</definedName>
    <definedName name="________okt04">#REF!</definedName>
    <definedName name="________okt05">#REF!</definedName>
    <definedName name="________okt07">#REF!</definedName>
    <definedName name="________okt09">#REF!</definedName>
    <definedName name="________okt10">#REF!</definedName>
    <definedName name="________okt11">#REF!</definedName>
    <definedName name="________okt12">#REF!</definedName>
    <definedName name="________okt14">#REF!</definedName>
    <definedName name="________okt16">#REF!</definedName>
    <definedName name="________okt17">#REF!</definedName>
    <definedName name="________okt18">#REF!</definedName>
    <definedName name="________okt19">#REF!</definedName>
    <definedName name="________okt21">#REF!</definedName>
    <definedName name="________okt22">#REF!</definedName>
    <definedName name="________okt24">#REF!</definedName>
    <definedName name="________okt25">#REF!</definedName>
    <definedName name="________okt27">#REF!</definedName>
    <definedName name="________okt28">#REF!</definedName>
    <definedName name="________okt29">#REF!</definedName>
    <definedName name="________okt30">#REF!</definedName>
    <definedName name="________okt31">#REF!</definedName>
    <definedName name="________okt98">#REF!</definedName>
    <definedName name="________osp1">#REF!</definedName>
    <definedName name="________pan1">#REF!</definedName>
    <definedName name="________PL1">#REF!</definedName>
    <definedName name="________PL2">#REF!</definedName>
    <definedName name="________PL3">#REF!</definedName>
    <definedName name="________poc01">#REF!</definedName>
    <definedName name="________poc02">#REF!</definedName>
    <definedName name="________poc03">#REF!</definedName>
    <definedName name="________poc04">#REF!</definedName>
    <definedName name="________poc05">#REF!</definedName>
    <definedName name="________PPE2">#REF!</definedName>
    <definedName name="________PPH23">#REF!</definedName>
    <definedName name="________SA1">#REF!</definedName>
    <definedName name="________sep01">#REF!</definedName>
    <definedName name="________Sep02">#REF!</definedName>
    <definedName name="________sep03">#REF!</definedName>
    <definedName name="________sep04">#REF!</definedName>
    <definedName name="________sep05">#REF!</definedName>
    <definedName name="________sep06">#REF!</definedName>
    <definedName name="________sep07">#REF!</definedName>
    <definedName name="________sep10">#REF!</definedName>
    <definedName name="________sep11">#REF!</definedName>
    <definedName name="________sep12">#REF!</definedName>
    <definedName name="________sep13">#REF!</definedName>
    <definedName name="________sep16">#REF!</definedName>
    <definedName name="________sep17">#REF!</definedName>
    <definedName name="________sep18">#REF!</definedName>
    <definedName name="________sep19">#REF!</definedName>
    <definedName name="________sep20">#REF!</definedName>
    <definedName name="________sep21">#REF!</definedName>
    <definedName name="________sep24">#REF!</definedName>
    <definedName name="________sep25">#REF!</definedName>
    <definedName name="________sep26">#REF!</definedName>
    <definedName name="________sep28">#REF!</definedName>
    <definedName name="________sep30">#REF!</definedName>
    <definedName name="________Sep97">#REF!</definedName>
    <definedName name="________Sep98">#REF!</definedName>
    <definedName name="________Sep99">#REF!</definedName>
    <definedName name="________set5">#REF!</definedName>
    <definedName name="________set7">#REF!</definedName>
    <definedName name="________SPm21">#REF!</definedName>
    <definedName name="________sti2">#REF!</definedName>
    <definedName name="________tax1">#REF!</definedName>
    <definedName name="________tb03">#REF!</definedName>
    <definedName name="________td2">#REF!</definedName>
    <definedName name="________TP1">#REF!</definedName>
    <definedName name="________UM1">#REF!</definedName>
    <definedName name="________UM2">#REF!</definedName>
    <definedName name="________UM3">#REF!</definedName>
    <definedName name="________UM4">#REF!</definedName>
    <definedName name="________vib01">#REF!</definedName>
    <definedName name="________vib02">#REF!</definedName>
    <definedName name="________vib03">#REF!</definedName>
    <definedName name="________vib04">#REF!</definedName>
    <definedName name="________vib05">#REF!</definedName>
    <definedName name="________vib06">#REF!</definedName>
    <definedName name="________vib07">#REF!</definedName>
    <definedName name="________YW1">#REF!</definedName>
    <definedName name="_______6235">#REF!</definedName>
    <definedName name="_______a100000">#REF!</definedName>
    <definedName name="_______a140000">#REF!</definedName>
    <definedName name="_______a500000">#REF!</definedName>
    <definedName name="_______A69456">#REF!</definedName>
    <definedName name="_______A74456">#REF!</definedName>
    <definedName name="_______A99999">#REF!</definedName>
    <definedName name="_______ADV2">#REF!</definedName>
    <definedName name="_______agt01">#REF!</definedName>
    <definedName name="_______agt02">#REF!</definedName>
    <definedName name="_______agt98">#REF!</definedName>
    <definedName name="_______APL02">#REF!</definedName>
    <definedName name="_______Apr01">#REF!</definedName>
    <definedName name="_______Apr02">#REF!</definedName>
    <definedName name="_______apr04">#REF!</definedName>
    <definedName name="_______apr10">#REF!</definedName>
    <definedName name="_______apr12">#REF!</definedName>
    <definedName name="_______apr23">#REF!</definedName>
    <definedName name="_______apr24">#REF!</definedName>
    <definedName name="_______apr27">#REF!</definedName>
    <definedName name="_______apr29">#REF!</definedName>
    <definedName name="_______apr30">#REF!</definedName>
    <definedName name="_______Apr97">#REF!</definedName>
    <definedName name="_______Apr98">#REF!</definedName>
    <definedName name="_______Apr99">#REF!</definedName>
    <definedName name="_______are1">#REF!</definedName>
    <definedName name="_______ARE2000">#REF!</definedName>
    <definedName name="_______ARE98">#REF!</definedName>
    <definedName name="_______ARE99">#REF!</definedName>
    <definedName name="_______AST2">#REF!</definedName>
    <definedName name="_______Aug01">#REF!</definedName>
    <definedName name="_______Aug02">#REF!</definedName>
    <definedName name="_______aug03">#REF!</definedName>
    <definedName name="_______aug04">#REF!</definedName>
    <definedName name="_______aug05">#REF!</definedName>
    <definedName name="_______aug06">#REF!</definedName>
    <definedName name="_______aug07">#REF!</definedName>
    <definedName name="_______aug08">#REF!</definedName>
    <definedName name="_______aug09">#REF!</definedName>
    <definedName name="_______aug10">#REF!</definedName>
    <definedName name="_______aug12">#REF!</definedName>
    <definedName name="_______aug13">#REF!</definedName>
    <definedName name="_______aug14">#REF!</definedName>
    <definedName name="_______aug15">#REF!</definedName>
    <definedName name="_______aug16">#REF!</definedName>
    <definedName name="_______aug19">#REF!</definedName>
    <definedName name="_______aug20">#REF!</definedName>
    <definedName name="_______aug21">#REF!</definedName>
    <definedName name="_______aug22">#REF!</definedName>
    <definedName name="_______aug23">#REF!</definedName>
    <definedName name="_______aug24">#REF!</definedName>
    <definedName name="_______aug26">#REF!</definedName>
    <definedName name="_______aug27">#REF!</definedName>
    <definedName name="_______aug28">#REF!</definedName>
    <definedName name="_______aug29">#REF!</definedName>
    <definedName name="_______aug30">#REF!</definedName>
    <definedName name="_______aug31">#REF!</definedName>
    <definedName name="_______Aug97">#REF!</definedName>
    <definedName name="_______Aug98">#REF!</definedName>
    <definedName name="_______Aug99">#REF!</definedName>
    <definedName name="_______Avr0102">#REF!</definedName>
    <definedName name="_______Avr0202">#REF!</definedName>
    <definedName name="_______Avr0302">#REF!</definedName>
    <definedName name="_______Avr0402">#REF!</definedName>
    <definedName name="_______Avr0502">#REF!</definedName>
    <definedName name="_______Avr0602">#REF!</definedName>
    <definedName name="_______Avr0701">#REF!</definedName>
    <definedName name="_______Avr0702">#REF!</definedName>
    <definedName name="_______Avr0801">#REF!</definedName>
    <definedName name="_______Avr0802">#REF!</definedName>
    <definedName name="_______Avr0901">#REF!</definedName>
    <definedName name="_______Avr0902">#REF!</definedName>
    <definedName name="_______Avr1001">#REF!</definedName>
    <definedName name="_______Avr1002">#REF!</definedName>
    <definedName name="_______Avr1101">#REF!</definedName>
    <definedName name="_______Avr1102">#REF!</definedName>
    <definedName name="_______Avr1201">#REF!</definedName>
    <definedName name="_______avr1202">#REF!</definedName>
    <definedName name="_______CFL2">#REF!</definedName>
    <definedName name="_______CIP0100">#REF!</definedName>
    <definedName name="_______CIP0101">#REF!</definedName>
    <definedName name="_______CIP0102">#REF!</definedName>
    <definedName name="_______CIP0200">#REF!</definedName>
    <definedName name="_______CIP0201">#REF!</definedName>
    <definedName name="_______CIP0202">#REF!</definedName>
    <definedName name="_______CIP0300">#REF!</definedName>
    <definedName name="_______CIP0301">#REF!</definedName>
    <definedName name="_______CIP0302">#REF!</definedName>
    <definedName name="_______CIP0400">#REF!</definedName>
    <definedName name="_______CIP0401">#REF!</definedName>
    <definedName name="_______CIP0402">#REF!</definedName>
    <definedName name="_______CIP0500">#REF!</definedName>
    <definedName name="_______CIP0501">#REF!</definedName>
    <definedName name="_______CIP0502">#REF!</definedName>
    <definedName name="_______CIP0600">#REF!</definedName>
    <definedName name="_______CIP0601">#REF!</definedName>
    <definedName name="_______CIP0602">#REF!</definedName>
    <definedName name="_______CIP0700">#REF!</definedName>
    <definedName name="_______CIP0701">#REF!</definedName>
    <definedName name="_______CIP0702">#REF!</definedName>
    <definedName name="_______CIP0800">#REF!</definedName>
    <definedName name="_______CIP0801">#REF!</definedName>
    <definedName name="_______CIP0802">#REF!</definedName>
    <definedName name="_______CIP0900">#REF!</definedName>
    <definedName name="_______CIP0901">#REF!</definedName>
    <definedName name="_______CIP0902">#REF!</definedName>
    <definedName name="_______CIP1000">#REF!</definedName>
    <definedName name="_______CIP1001">#REF!</definedName>
    <definedName name="_______CIP1002">#REF!</definedName>
    <definedName name="_______CIP1100">#REF!</definedName>
    <definedName name="_______CIP1101">#REF!</definedName>
    <definedName name="_______CIP1102">#REF!</definedName>
    <definedName name="_______CIP1200">#REF!</definedName>
    <definedName name="_______CIP1201">#REF!</definedName>
    <definedName name="_______CIP1202">#REF!</definedName>
    <definedName name="_______CIP1299">#REF!</definedName>
    <definedName name="_______CIP93">#REF!</definedName>
    <definedName name="_______CIP94">#REF!</definedName>
    <definedName name="_______CIP95">#REF!</definedName>
    <definedName name="_______CIP96">#REF!</definedName>
    <definedName name="_______CIP97">#REF!</definedName>
    <definedName name="_______CIP98">#REF!</definedName>
    <definedName name="_______CIP99">#REF!</definedName>
    <definedName name="_______CON1">#REF!</definedName>
    <definedName name="_______DAT1">#REF!</definedName>
    <definedName name="_______DAT10">#REF!</definedName>
    <definedName name="_______DAT10_1">#REF!</definedName>
    <definedName name="_______DAT11">#REF!</definedName>
    <definedName name="_______DAT11_1">#REF!</definedName>
    <definedName name="_______DAT12">#REF!</definedName>
    <definedName name="_______DAT12_1">#REF!</definedName>
    <definedName name="_______DAT13">#REF!</definedName>
    <definedName name="_______DAT13_1">#REF!</definedName>
    <definedName name="_______DAT14">#REF!</definedName>
    <definedName name="_______DAT15">#REF!</definedName>
    <definedName name="_______DAT16">#REF!</definedName>
    <definedName name="_______DAT17">#REF!</definedName>
    <definedName name="_______DAT18">#REF!</definedName>
    <definedName name="_______DAT19">#REF!</definedName>
    <definedName name="_______DAT2">#REF!</definedName>
    <definedName name="_______DAT2_1">#REF!</definedName>
    <definedName name="_______DAT20">#REF!</definedName>
    <definedName name="_______DAT21">#REF!</definedName>
    <definedName name="_______DAT22">#REF!</definedName>
    <definedName name="_______DAT3">#REF!</definedName>
    <definedName name="_______DAT3_1">#REF!</definedName>
    <definedName name="_______DAT4">#REF!</definedName>
    <definedName name="_______DAT4_1">#REF!</definedName>
    <definedName name="_______DAT5">#REF!</definedName>
    <definedName name="_______DAT5_1">#REF!</definedName>
    <definedName name="_______DAT6">#REF!</definedName>
    <definedName name="_______DAT6_1">#REF!</definedName>
    <definedName name="_______DAT7">#REF!</definedName>
    <definedName name="_______DAT7_1">#REF!</definedName>
    <definedName name="_______DAT8">#REF!</definedName>
    <definedName name="_______DAT8_1">#REF!</definedName>
    <definedName name="_______DAT9">#REF!</definedName>
    <definedName name="_______DAT9_1">#REF!</definedName>
    <definedName name="_______Dec01">#REF!</definedName>
    <definedName name="_______Dec02">#REF!</definedName>
    <definedName name="_______dec03">#REF!</definedName>
    <definedName name="_______dec04">#REF!</definedName>
    <definedName name="_______dec11">#REF!</definedName>
    <definedName name="_______dec12">#REF!</definedName>
    <definedName name="_______dec16">#REF!</definedName>
    <definedName name="_______dec18">#REF!</definedName>
    <definedName name="_______dec19">#REF!</definedName>
    <definedName name="_______dec20">#REF!</definedName>
    <definedName name="_______dec21">#REF!</definedName>
    <definedName name="_______dec23">#REF!</definedName>
    <definedName name="_______dec24">#REF!</definedName>
    <definedName name="_______dec28">#REF!</definedName>
    <definedName name="_______dec30">#REF!</definedName>
    <definedName name="_______dec31">#REF!</definedName>
    <definedName name="_______Dec97">#REF!</definedName>
    <definedName name="_______Dec98">#REF!</definedName>
    <definedName name="_______dec99">#REF!</definedName>
    <definedName name="_______des01">#REF!</definedName>
    <definedName name="_______des02">#REF!</definedName>
    <definedName name="_______des06">#REF!</definedName>
    <definedName name="_______FAC2">#REF!</definedName>
    <definedName name="_______fbr01">#REF!</definedName>
    <definedName name="_______fbr04">#REF!</definedName>
    <definedName name="_______fbr06">#REF!</definedName>
    <definedName name="_______fbr07">#REF!</definedName>
    <definedName name="_______fbr10">#REF!</definedName>
    <definedName name="_______fbr11">#REF!</definedName>
    <definedName name="_______fbr13">#REF!</definedName>
    <definedName name="_______fbr15">#REF!</definedName>
    <definedName name="_______fbr18">#REF!</definedName>
    <definedName name="_______fbr19">#REF!</definedName>
    <definedName name="_______fbr20">#REF!</definedName>
    <definedName name="_______fbr21">#REF!</definedName>
    <definedName name="_______fbr24">#REF!</definedName>
    <definedName name="_______fbr25">#REF!</definedName>
    <definedName name="_______fbr26">#REF!</definedName>
    <definedName name="_______fbr27">#REF!</definedName>
    <definedName name="_______fbr28">#REF!</definedName>
    <definedName name="_______Feb01">#REF!</definedName>
    <definedName name="_______Feb02">#REF!</definedName>
    <definedName name="_______FEB05">#REF!</definedName>
    <definedName name="_______FEB20">#REF!</definedName>
    <definedName name="_______FEB27">#REF!</definedName>
    <definedName name="_______FEB28">#REF!</definedName>
    <definedName name="_______Feb97">#REF!</definedName>
    <definedName name="_______Feb98">#REF!</definedName>
    <definedName name="_______Feb99">#REF!</definedName>
    <definedName name="_______H66000">#REF!</definedName>
    <definedName name="_______H666666">#REF!</definedName>
    <definedName name="_______HDG2">#REF!</definedName>
    <definedName name="_______INC2">#REF!</definedName>
    <definedName name="_______IRB99">#REF!</definedName>
    <definedName name="_______iu86">#REF!</definedName>
    <definedName name="_______j1">#REF!</definedName>
    <definedName name="_______j10">#REF!</definedName>
    <definedName name="_______j1123">#REF!</definedName>
    <definedName name="_______j12">#REF!</definedName>
    <definedName name="_______j13">#REF!</definedName>
    <definedName name="_______j14">#REF!</definedName>
    <definedName name="_______j15">#REF!</definedName>
    <definedName name="_______j16">#REF!</definedName>
    <definedName name="_______j17">#REF!</definedName>
    <definedName name="_______j18">#REF!</definedName>
    <definedName name="_______j2">#REF!</definedName>
    <definedName name="_______j22">#REF!</definedName>
    <definedName name="_______j23">#REF!</definedName>
    <definedName name="_______j234">#REF!</definedName>
    <definedName name="_______j24">#REF!</definedName>
    <definedName name="_______j25">#REF!</definedName>
    <definedName name="_______j27">#REF!</definedName>
    <definedName name="_______j28">#REF!</definedName>
    <definedName name="_______j29">#REF!</definedName>
    <definedName name="_______j30">#REF!</definedName>
    <definedName name="_______j33">#REF!</definedName>
    <definedName name="_______j345">#REF!</definedName>
    <definedName name="_______j35">#REF!</definedName>
    <definedName name="_______j36">#REF!</definedName>
    <definedName name="_______j37">#REF!</definedName>
    <definedName name="_______j39">#REF!</definedName>
    <definedName name="_______j4">#REF!</definedName>
    <definedName name="_______j40">#REF!</definedName>
    <definedName name="_______j45">#REF!</definedName>
    <definedName name="_______j46">#REF!</definedName>
    <definedName name="_______j47">#REF!</definedName>
    <definedName name="_______j49">#REF!</definedName>
    <definedName name="_______j5">#REF!</definedName>
    <definedName name="_______j55">#REF!</definedName>
    <definedName name="_______j56">#REF!</definedName>
    <definedName name="_______j567">#REF!</definedName>
    <definedName name="_______j6">#REF!</definedName>
    <definedName name="_______j66">#REF!</definedName>
    <definedName name="_______j67">#REF!</definedName>
    <definedName name="_______j678">#REF!</definedName>
    <definedName name="_______j68">#REF!</definedName>
    <definedName name="_______j69">#REF!</definedName>
    <definedName name="_______j7">#REF!</definedName>
    <definedName name="_______j77">#REF!</definedName>
    <definedName name="_______j78">#REF!</definedName>
    <definedName name="_______j789">#REF!</definedName>
    <definedName name="_______j8">#REF!</definedName>
    <definedName name="_______j80">#REF!</definedName>
    <definedName name="_______j88">#REF!</definedName>
    <definedName name="_______j9">#REF!</definedName>
    <definedName name="_______j90">#REF!</definedName>
    <definedName name="_______j99">#REF!</definedName>
    <definedName name="_______JA02">#REF!</definedName>
    <definedName name="_______JA03">#REF!</definedName>
    <definedName name="_______JA04">#REF!</definedName>
    <definedName name="_______JA06">#REF!</definedName>
    <definedName name="_______JA07">#REF!</definedName>
    <definedName name="_______JA08">#REF!</definedName>
    <definedName name="_______JA10">#REF!</definedName>
    <definedName name="_______JA13">#REF!</definedName>
    <definedName name="_______JA14">#REF!</definedName>
    <definedName name="_______JA16">#REF!</definedName>
    <definedName name="_______JA17">#REF!</definedName>
    <definedName name="_______JA18">#REF!</definedName>
    <definedName name="_______JA20">#REF!</definedName>
    <definedName name="_______JA21">#REF!</definedName>
    <definedName name="_______JA22">#REF!</definedName>
    <definedName name="_______JA23">#REF!</definedName>
    <definedName name="_______JA24">#REF!</definedName>
    <definedName name="_______JA27">#REF!</definedName>
    <definedName name="_______JA28">#REF!</definedName>
    <definedName name="_______JA29">#REF!</definedName>
    <definedName name="_______ja30">#REF!</definedName>
    <definedName name="_______ja31">#REF!</definedName>
    <definedName name="_______Jan01">#REF!</definedName>
    <definedName name="_______Jan02">#REF!</definedName>
    <definedName name="_______JAN04">#REF!</definedName>
    <definedName name="_______jan25">#REF!</definedName>
    <definedName name="_______jan31">#REF!</definedName>
    <definedName name="_______Jan97">#REF!</definedName>
    <definedName name="_______Jan98">#REF!</definedName>
    <definedName name="_______Jan99">#REF!</definedName>
    <definedName name="_______ji1">#REF!</definedName>
    <definedName name="_______jj6">#REF!</definedName>
    <definedName name="_______jj7">#REF!</definedName>
    <definedName name="_______Jul01">#REF!</definedName>
    <definedName name="_______Jul02">#REF!</definedName>
    <definedName name="_______jul03">#REF!</definedName>
    <definedName name="_______jul05">#REF!</definedName>
    <definedName name="_______jul06">#REF!</definedName>
    <definedName name="_______jul08">#REF!</definedName>
    <definedName name="_______jul10">#REF!</definedName>
    <definedName name="_______jul11">#REF!</definedName>
    <definedName name="_______jul12">#REF!</definedName>
    <definedName name="_______jul13">#REF!</definedName>
    <definedName name="_______jul14">#REF!</definedName>
    <definedName name="_______jul15">#REF!</definedName>
    <definedName name="_______jul17">#REF!</definedName>
    <definedName name="_______jul18">#REF!</definedName>
    <definedName name="_______jul20">#REF!</definedName>
    <definedName name="_______jul22">#REF!</definedName>
    <definedName name="_______jul24">#REF!</definedName>
    <definedName name="_______jul25">#REF!</definedName>
    <definedName name="_______jul26">#REF!</definedName>
    <definedName name="_______jul27">#REF!</definedName>
    <definedName name="_______jul29">#REF!</definedName>
    <definedName name="_______jul30">#REF!</definedName>
    <definedName name="_______jul31">#REF!</definedName>
    <definedName name="_______jul98">#REF!</definedName>
    <definedName name="_______JUL99">#REF!</definedName>
    <definedName name="_______Jun01">#REF!</definedName>
    <definedName name="_______Jun02">#REF!</definedName>
    <definedName name="_______jun03">#REF!</definedName>
    <definedName name="_______jun04">#REF!</definedName>
    <definedName name="_______jun06">#REF!</definedName>
    <definedName name="_______jun10">#REF!</definedName>
    <definedName name="_______jun11">#REF!</definedName>
    <definedName name="_______jun13">#REF!</definedName>
    <definedName name="_______jun14">#REF!</definedName>
    <definedName name="_______jun15">#REF!</definedName>
    <definedName name="_______jun17">#REF!</definedName>
    <definedName name="_______jun19">#REF!</definedName>
    <definedName name="_______jun20">#REF!</definedName>
    <definedName name="_______jun21">#REF!</definedName>
    <definedName name="_______jun24">#REF!</definedName>
    <definedName name="_______jun25">#REF!</definedName>
    <definedName name="_______jun30">#REF!</definedName>
    <definedName name="_______jun98">#REF!</definedName>
    <definedName name="_______JUN99">#REF!</definedName>
    <definedName name="_______k798798">#REF!</definedName>
    <definedName name="_______LIA2">#REF!</definedName>
    <definedName name="_______Mar01">#REF!</definedName>
    <definedName name="_______Mar02">#REF!</definedName>
    <definedName name="_______mar09">#REF!</definedName>
    <definedName name="_______mar18">#REF!</definedName>
    <definedName name="_______mar23">#REF!</definedName>
    <definedName name="_______mar25">#REF!</definedName>
    <definedName name="_______mar26">#REF!</definedName>
    <definedName name="_______mar27">#REF!</definedName>
    <definedName name="_______mar28">#REF!</definedName>
    <definedName name="_______mar31">#REF!</definedName>
    <definedName name="_______Mar97">#REF!</definedName>
    <definedName name="_______Mar98">#REF!</definedName>
    <definedName name="_______Mar99">#REF!</definedName>
    <definedName name="_______May01">#REF!</definedName>
    <definedName name="_______May02">#REF!</definedName>
    <definedName name="_______may05">#REF!</definedName>
    <definedName name="_______may06">#REF!</definedName>
    <definedName name="_______may07">#REF!</definedName>
    <definedName name="_______may08">#REF!</definedName>
    <definedName name="_______may09">#REF!</definedName>
    <definedName name="_______may10">#REF!</definedName>
    <definedName name="_______may11">#REF!</definedName>
    <definedName name="_______may12">#REF!</definedName>
    <definedName name="_______may14">#REF!</definedName>
    <definedName name="_______may15">#REF!</definedName>
    <definedName name="_______may16">#REF!</definedName>
    <definedName name="_______may17">#REF!</definedName>
    <definedName name="_______May97">#REF!</definedName>
    <definedName name="_______May98">#REF!</definedName>
    <definedName name="_______May99">#REF!</definedName>
    <definedName name="_______MEI02">#REF!</definedName>
    <definedName name="_______MEI03">#REF!</definedName>
    <definedName name="_______MEI05">#REF!</definedName>
    <definedName name="_______MEI06">#REF!</definedName>
    <definedName name="_______MEI08">#REF!</definedName>
    <definedName name="_______MEI14">#REF!</definedName>
    <definedName name="_______MEI16">#REF!</definedName>
    <definedName name="_______MEI18">#REF!</definedName>
    <definedName name="_______MEI21">#REF!</definedName>
    <definedName name="_______MEI24">#REF!</definedName>
    <definedName name="_______MEI27">#REF!</definedName>
    <definedName name="_______MEI28">#REF!</definedName>
    <definedName name="_______MEI30">#REF!</definedName>
    <definedName name="_______MEI31">#REF!</definedName>
    <definedName name="_______mei98">#REF!</definedName>
    <definedName name="_______MEI99">#REF!</definedName>
    <definedName name="_______mm02">#REF!</definedName>
    <definedName name="_______mm03">#REF!</definedName>
    <definedName name="_______mm2">#REF!</definedName>
    <definedName name="_______mm3">#REF!</definedName>
    <definedName name="_______mr04">#REF!</definedName>
    <definedName name="_______mr05">#REF!</definedName>
    <definedName name="_______mr06">#REF!</definedName>
    <definedName name="_______mr07">#REF!</definedName>
    <definedName name="_______mr11">#REF!</definedName>
    <definedName name="_______mr12">#REF!</definedName>
    <definedName name="_______mr13">#REF!</definedName>
    <definedName name="_______mr14">#REF!</definedName>
    <definedName name="_______mr15">#REF!</definedName>
    <definedName name="_______mr17">#REF!</definedName>
    <definedName name="_______mr18">#REF!</definedName>
    <definedName name="_______mr20">#REF!</definedName>
    <definedName name="_______mr21">#REF!</definedName>
    <definedName name="_______mr25">#REF!</definedName>
    <definedName name="_______mr26">#REF!</definedName>
    <definedName name="_______mr27">#REF!</definedName>
    <definedName name="_______mr28">#REF!</definedName>
    <definedName name="_______mr31">#REF!</definedName>
    <definedName name="_______nop02">#REF!</definedName>
    <definedName name="_______Nov01">#REF!</definedName>
    <definedName name="_______Nov02">#REF!</definedName>
    <definedName name="_______nov04">#REF!</definedName>
    <definedName name="_______nov05">#REF!</definedName>
    <definedName name="_______nov07">#REF!</definedName>
    <definedName name="_______nov08">#REF!</definedName>
    <definedName name="_______nov11">#REF!</definedName>
    <definedName name="_______nov12">#REF!</definedName>
    <definedName name="_______nov13">#REF!</definedName>
    <definedName name="_______nov14">#REF!</definedName>
    <definedName name="_______nov15">#REF!</definedName>
    <definedName name="_______nov16">#REF!</definedName>
    <definedName name="_______nov18">#REF!</definedName>
    <definedName name="_______nov19">#REF!</definedName>
    <definedName name="_______nov20">#REF!</definedName>
    <definedName name="_______nov21">#REF!</definedName>
    <definedName name="_______nov22">#REF!</definedName>
    <definedName name="_______nov23">#REF!</definedName>
    <definedName name="_______nov25">#REF!</definedName>
    <definedName name="_______nov26">#REF!</definedName>
    <definedName name="_______nov27">#REF!</definedName>
    <definedName name="_______nov28">#REF!</definedName>
    <definedName name="_______nov29">#REF!</definedName>
    <definedName name="_______nov30">#REF!</definedName>
    <definedName name="_______Nov97">#REF!</definedName>
    <definedName name="_______Nov98">#REF!</definedName>
    <definedName name="_______nov99">#REF!</definedName>
    <definedName name="_______NPW1">#REF!</definedName>
    <definedName name="_______NPW10">#REF!</definedName>
    <definedName name="_______NPW11">#REF!</definedName>
    <definedName name="_______NPW2">#REF!</definedName>
    <definedName name="_______NPW3">#REF!</definedName>
    <definedName name="_______NPW4">#REF!</definedName>
    <definedName name="_______NPW5">#REF!</definedName>
    <definedName name="_______NPW6">#REF!</definedName>
    <definedName name="_______NPW7">#REF!</definedName>
    <definedName name="_______NPW8">#REF!</definedName>
    <definedName name="_______NPW9">#REF!</definedName>
    <definedName name="_______Oct01">#REF!</definedName>
    <definedName name="_______Oct02">#REF!</definedName>
    <definedName name="_______Oct97">#REF!</definedName>
    <definedName name="_______Oct98">#REF!</definedName>
    <definedName name="_______oct99">#REF!</definedName>
    <definedName name="_______oi9">#REF!</definedName>
    <definedName name="_______okt01">#REF!</definedName>
    <definedName name="_______okt02">#REF!</definedName>
    <definedName name="_______okt03">#REF!</definedName>
    <definedName name="_______okt04">#REF!</definedName>
    <definedName name="_______okt05">#REF!</definedName>
    <definedName name="_______okt07">#REF!</definedName>
    <definedName name="_______okt09">#REF!</definedName>
    <definedName name="_______okt10">#REF!</definedName>
    <definedName name="_______okt11">#REF!</definedName>
    <definedName name="_______okt12">#REF!</definedName>
    <definedName name="_______okt14">#REF!</definedName>
    <definedName name="_______okt16">#REF!</definedName>
    <definedName name="_______okt17">#REF!</definedName>
    <definedName name="_______okt18">#REF!</definedName>
    <definedName name="_______okt19">#REF!</definedName>
    <definedName name="_______okt21">#REF!</definedName>
    <definedName name="_______okt22">#REF!</definedName>
    <definedName name="_______okt24">#REF!</definedName>
    <definedName name="_______okt25">#REF!</definedName>
    <definedName name="_______okt27">#REF!</definedName>
    <definedName name="_______okt28">#REF!</definedName>
    <definedName name="_______okt29">#REF!</definedName>
    <definedName name="_______okt30">#REF!</definedName>
    <definedName name="_______okt31">#REF!</definedName>
    <definedName name="_______okt98">#REF!</definedName>
    <definedName name="_______osp1">#REF!</definedName>
    <definedName name="_______pan1">#REF!</definedName>
    <definedName name="_______PL1">#REF!</definedName>
    <definedName name="_______PL2">#REF!</definedName>
    <definedName name="_______PL3">#REF!</definedName>
    <definedName name="_______poc01">#REF!</definedName>
    <definedName name="_______poc02">#REF!</definedName>
    <definedName name="_______poc03">#REF!</definedName>
    <definedName name="_______poc04">#REF!</definedName>
    <definedName name="_______poc05">#REF!</definedName>
    <definedName name="_______PPE2">#REF!</definedName>
    <definedName name="_______PPH23">#REF!</definedName>
    <definedName name="_______QQ2">#REF!</definedName>
    <definedName name="_______re5">#REF!</definedName>
    <definedName name="_______rt5">#REF!</definedName>
    <definedName name="_______rt6">#REF!</definedName>
    <definedName name="_______S3">#REF!</definedName>
    <definedName name="_______s5">#REF!</definedName>
    <definedName name="_______SA1">#REF!</definedName>
    <definedName name="_______sep01">#REF!</definedName>
    <definedName name="_______Sep02">#REF!</definedName>
    <definedName name="_______sep03">#REF!</definedName>
    <definedName name="_______sep04">#REF!</definedName>
    <definedName name="_______sep05">#REF!</definedName>
    <definedName name="_______sep06">#REF!</definedName>
    <definedName name="_______sep07">#REF!</definedName>
    <definedName name="_______sep10">#REF!</definedName>
    <definedName name="_______sep11">#REF!</definedName>
    <definedName name="_______sep12">#REF!</definedName>
    <definedName name="_______sep13">#REF!</definedName>
    <definedName name="_______sep16">#REF!</definedName>
    <definedName name="_______sep17">#REF!</definedName>
    <definedName name="_______sep18">#REF!</definedName>
    <definedName name="_______sep19">#REF!</definedName>
    <definedName name="_______sep20">#REF!</definedName>
    <definedName name="_______sep21">#REF!</definedName>
    <definedName name="_______sep24">#REF!</definedName>
    <definedName name="_______sep25">#REF!</definedName>
    <definedName name="_______sep26">#REF!</definedName>
    <definedName name="_______sep28">#REF!</definedName>
    <definedName name="_______sep30">#REF!</definedName>
    <definedName name="_______Sep97">#REF!</definedName>
    <definedName name="_______Sep98">#REF!</definedName>
    <definedName name="_______Sep99">#REF!</definedName>
    <definedName name="_______set5">#REF!</definedName>
    <definedName name="_______set7">#REF!</definedName>
    <definedName name="_______si7">#REF!</definedName>
    <definedName name="_______SPm21">#REF!</definedName>
    <definedName name="_______sti2">#REF!</definedName>
    <definedName name="_______t5">#REF!</definedName>
    <definedName name="_______t6">#REF!</definedName>
    <definedName name="_______t7">#REF!</definedName>
    <definedName name="_______tax1">#REF!</definedName>
    <definedName name="_______tb03">#REF!</definedName>
    <definedName name="_______td2">#REF!</definedName>
    <definedName name="_______TP1">#REF!</definedName>
    <definedName name="_______u89">#REF!</definedName>
    <definedName name="_______ui7">#REF!</definedName>
    <definedName name="_______UM1">#REF!</definedName>
    <definedName name="_______UM2">#REF!</definedName>
    <definedName name="_______UM3">#REF!</definedName>
    <definedName name="_______UM4">#REF!</definedName>
    <definedName name="_______vib01">#REF!</definedName>
    <definedName name="_______vib02">#REF!</definedName>
    <definedName name="_______vib03">#REF!</definedName>
    <definedName name="_______vib04">#REF!</definedName>
    <definedName name="_______vib05">#REF!</definedName>
    <definedName name="_______vib06">#REF!</definedName>
    <definedName name="_______vib07">#REF!</definedName>
    <definedName name="_______WIL1">#REF!</definedName>
    <definedName name="_______y5">#REF!</definedName>
    <definedName name="_______y6">#REF!</definedName>
    <definedName name="_______y66">#REF!</definedName>
    <definedName name="_______y7">#REF!</definedName>
    <definedName name="_______y78">#REF!</definedName>
    <definedName name="_______YW1">#REF!</definedName>
    <definedName name="_______yy7">#REF!</definedName>
    <definedName name="______6235">#REF!</definedName>
    <definedName name="______a100000">#REF!</definedName>
    <definedName name="______a11">#REF!</definedName>
    <definedName name="______a140000">#REF!</definedName>
    <definedName name="______a500000">#REF!</definedName>
    <definedName name="______A69456">#REF!</definedName>
    <definedName name="______A74456">#REF!</definedName>
    <definedName name="______A99999">#REF!</definedName>
    <definedName name="______abs2">#REF!</definedName>
    <definedName name="______ADV2">#REF!</definedName>
    <definedName name="______agt01">#REF!</definedName>
    <definedName name="______agt02">#REF!</definedName>
    <definedName name="______agt98">#REF!</definedName>
    <definedName name="______APL02">#REF!</definedName>
    <definedName name="______Apr01">#REF!</definedName>
    <definedName name="______Apr02">#REF!</definedName>
    <definedName name="______apr04">#REF!</definedName>
    <definedName name="______apr10">#REF!</definedName>
    <definedName name="______apr12">#REF!</definedName>
    <definedName name="______apr23">#REF!</definedName>
    <definedName name="______apr24">#REF!</definedName>
    <definedName name="______apr27">#REF!</definedName>
    <definedName name="______apr29">#REF!</definedName>
    <definedName name="______apr30">#REF!</definedName>
    <definedName name="______Apr97">#REF!</definedName>
    <definedName name="______Apr98">#REF!</definedName>
    <definedName name="______Apr99">#REF!</definedName>
    <definedName name="______are1">#REF!</definedName>
    <definedName name="______ARE2000">#REF!</definedName>
    <definedName name="______ARE98">#REF!</definedName>
    <definedName name="______ARE99">#REF!</definedName>
    <definedName name="______AST2">#REF!</definedName>
    <definedName name="______Aug01">#REF!</definedName>
    <definedName name="______Aug02">#REF!</definedName>
    <definedName name="______aug03">#REF!</definedName>
    <definedName name="______aug04">#REF!</definedName>
    <definedName name="______aug05">#REF!</definedName>
    <definedName name="______aug06">#REF!</definedName>
    <definedName name="______aug07">#REF!</definedName>
    <definedName name="______aug08">#REF!</definedName>
    <definedName name="______aug09">#REF!</definedName>
    <definedName name="______aug10">#REF!</definedName>
    <definedName name="______aug12">#REF!</definedName>
    <definedName name="______aug13">#REF!</definedName>
    <definedName name="______aug14">#REF!</definedName>
    <definedName name="______aug15">#REF!</definedName>
    <definedName name="______aug16">#REF!</definedName>
    <definedName name="______aug19">#REF!</definedName>
    <definedName name="______aug20">#REF!</definedName>
    <definedName name="______aug21">#REF!</definedName>
    <definedName name="______aug22">#REF!</definedName>
    <definedName name="______aug23">#REF!</definedName>
    <definedName name="______aug24">#REF!</definedName>
    <definedName name="______aug26">#REF!</definedName>
    <definedName name="______aug27">#REF!</definedName>
    <definedName name="______aug28">#REF!</definedName>
    <definedName name="______aug29">#REF!</definedName>
    <definedName name="______aug30">#REF!</definedName>
    <definedName name="______aug31">#REF!</definedName>
    <definedName name="______Aug97">#REF!</definedName>
    <definedName name="______Aug98">#REF!</definedName>
    <definedName name="______Aug99">#REF!</definedName>
    <definedName name="______Avr0102">#REF!</definedName>
    <definedName name="______Avr0202">#REF!</definedName>
    <definedName name="______Avr0302">#REF!</definedName>
    <definedName name="______Avr0402">#REF!</definedName>
    <definedName name="______Avr0502">#REF!</definedName>
    <definedName name="______Avr0602">#REF!</definedName>
    <definedName name="______Avr0701">#REF!</definedName>
    <definedName name="______Avr0702">#REF!</definedName>
    <definedName name="______Avr0801">#REF!</definedName>
    <definedName name="______Avr08010">#REF!</definedName>
    <definedName name="______Avr0802">#REF!</definedName>
    <definedName name="______Avr0901">#REF!</definedName>
    <definedName name="______Avr0902">#REF!</definedName>
    <definedName name="______Avr1001">#REF!</definedName>
    <definedName name="______Avr1002">#REF!</definedName>
    <definedName name="______Avr1003">#REF!</definedName>
    <definedName name="______Avr1101">#REF!</definedName>
    <definedName name="______Avr1102">#REF!</definedName>
    <definedName name="______Avr1201">#REF!</definedName>
    <definedName name="______avr1202">#REF!</definedName>
    <definedName name="______CFL2">#REF!</definedName>
    <definedName name="______CIP0100">#REF!</definedName>
    <definedName name="______CIP0101">#REF!</definedName>
    <definedName name="______CIP0102">#REF!</definedName>
    <definedName name="______CIP0200">#REF!</definedName>
    <definedName name="______CIP0201">#REF!</definedName>
    <definedName name="______CIP0202">#REF!</definedName>
    <definedName name="______CIP0300">#REF!</definedName>
    <definedName name="______CIP0301">#REF!</definedName>
    <definedName name="______CIP0302">#REF!</definedName>
    <definedName name="______CIP0400">#REF!</definedName>
    <definedName name="______CIP0401">#REF!</definedName>
    <definedName name="______CIP0402">#REF!</definedName>
    <definedName name="______CIP0500">#REF!</definedName>
    <definedName name="______CIP0501">#REF!</definedName>
    <definedName name="______CIP0502">#REF!</definedName>
    <definedName name="______CIP0600">#REF!</definedName>
    <definedName name="______CIP0601">#REF!</definedName>
    <definedName name="______CIP0602">#REF!</definedName>
    <definedName name="______CIP0700">#REF!</definedName>
    <definedName name="______CIP0701">#REF!</definedName>
    <definedName name="______CIP0702">#REF!</definedName>
    <definedName name="______CIP0800">#REF!</definedName>
    <definedName name="______CIP0801">#REF!</definedName>
    <definedName name="______CIP0802">#REF!</definedName>
    <definedName name="______CIP0900">#REF!</definedName>
    <definedName name="______CIP0901">#REF!</definedName>
    <definedName name="______CIP0902">#REF!</definedName>
    <definedName name="______CIP1000">#REF!</definedName>
    <definedName name="______CIP1001">#REF!</definedName>
    <definedName name="______CIP1002">#REF!</definedName>
    <definedName name="______CIP1100">#REF!</definedName>
    <definedName name="______CIP1101">#REF!</definedName>
    <definedName name="______CIP1102">#REF!</definedName>
    <definedName name="______CIP1200">#REF!</definedName>
    <definedName name="______CIP1201">#REF!</definedName>
    <definedName name="______CIP1202">#REF!</definedName>
    <definedName name="______CIP1299">#REF!</definedName>
    <definedName name="______CIP93">#REF!</definedName>
    <definedName name="______CIP94">#REF!</definedName>
    <definedName name="______CIP95">#REF!</definedName>
    <definedName name="______CIP96">#REF!</definedName>
    <definedName name="______CIP97">#REF!</definedName>
    <definedName name="______CIP98">#REF!</definedName>
    <definedName name="______CIP99">#REF!</definedName>
    <definedName name="______CON1">#REF!</definedName>
    <definedName name="______d4">#REF!</definedName>
    <definedName name="______DAT1">#REF!</definedName>
    <definedName name="______DAT1_1">#REF!</definedName>
    <definedName name="______DAT10">#REF!</definedName>
    <definedName name="______DAT10_1">#REF!</definedName>
    <definedName name="______DAT11">#REF!</definedName>
    <definedName name="______DAT11_1">#REF!</definedName>
    <definedName name="______DAT12">#REF!</definedName>
    <definedName name="______DAT12_1">#REF!</definedName>
    <definedName name="______DAT13">#REF!</definedName>
    <definedName name="______DAT13_1">#REF!</definedName>
    <definedName name="______DAT14">#REF!</definedName>
    <definedName name="______DAT15">#REF!</definedName>
    <definedName name="______DAT16">#REF!</definedName>
    <definedName name="______DAT17">#REF!</definedName>
    <definedName name="______DAT18">#REF!</definedName>
    <definedName name="______DAT19">#REF!</definedName>
    <definedName name="______DAT2">#REF!</definedName>
    <definedName name="______DAT2_1">#REF!</definedName>
    <definedName name="______DAT20">#REF!</definedName>
    <definedName name="______DAT21">#REF!</definedName>
    <definedName name="______DAT22">#REF!</definedName>
    <definedName name="______DAT3">#REF!</definedName>
    <definedName name="______DAT3_1">#REF!</definedName>
    <definedName name="______DAT4">#REF!</definedName>
    <definedName name="______DAT4_1">#REF!</definedName>
    <definedName name="______DAT5">#REF!</definedName>
    <definedName name="______DAT5_1">#REF!</definedName>
    <definedName name="______DAT6">#REF!</definedName>
    <definedName name="______DAT6_1">#REF!</definedName>
    <definedName name="______DAT7">#REF!</definedName>
    <definedName name="______DAT7_1">#REF!</definedName>
    <definedName name="______DAT8">#REF!</definedName>
    <definedName name="______DAT8_1">#REF!</definedName>
    <definedName name="______DAT9">#REF!</definedName>
    <definedName name="______DAT9_1">#REF!</definedName>
    <definedName name="______Dec01">#REF!</definedName>
    <definedName name="______Dec02">#REF!</definedName>
    <definedName name="______dec03">#REF!</definedName>
    <definedName name="______dec04">#REF!</definedName>
    <definedName name="______dec11">#REF!</definedName>
    <definedName name="______dec12">#REF!</definedName>
    <definedName name="______dec16">#REF!</definedName>
    <definedName name="______dec18">#REF!</definedName>
    <definedName name="______dec19">#REF!</definedName>
    <definedName name="______dec20">#REF!</definedName>
    <definedName name="______dec21">#REF!</definedName>
    <definedName name="______dec23">#REF!</definedName>
    <definedName name="______dec24">#REF!</definedName>
    <definedName name="______dec28">#REF!</definedName>
    <definedName name="______dec30">#REF!</definedName>
    <definedName name="______dec31">#REF!</definedName>
    <definedName name="______Dec97">#REF!</definedName>
    <definedName name="______Dec98">#REF!</definedName>
    <definedName name="______dec99">#REF!</definedName>
    <definedName name="______des01">#REF!</definedName>
    <definedName name="______des02">#REF!</definedName>
    <definedName name="______des06">#REF!</definedName>
    <definedName name="______f4">#REF!</definedName>
    <definedName name="______F45">#REF!</definedName>
    <definedName name="______F56">#REF!</definedName>
    <definedName name="______FAC2">#REF!</definedName>
    <definedName name="______fbr01">#REF!</definedName>
    <definedName name="______fbr04">#REF!</definedName>
    <definedName name="______fbr06">#REF!</definedName>
    <definedName name="______fbr07">#REF!</definedName>
    <definedName name="______fbr10">#REF!</definedName>
    <definedName name="______fbr11">#REF!</definedName>
    <definedName name="______fbr13">#REF!</definedName>
    <definedName name="______fbr15">#REF!</definedName>
    <definedName name="______fbr18">#REF!</definedName>
    <definedName name="______fbr19">#REF!</definedName>
    <definedName name="______fbr20">#REF!</definedName>
    <definedName name="______fbr21">#REF!</definedName>
    <definedName name="______fbr24">#REF!</definedName>
    <definedName name="______fbr25">#REF!</definedName>
    <definedName name="______fbr26">#REF!</definedName>
    <definedName name="______fbr27">#REF!</definedName>
    <definedName name="______fbr28">#REF!</definedName>
    <definedName name="______Feb01">#REF!</definedName>
    <definedName name="______Feb02">#REF!</definedName>
    <definedName name="______FEB05">#REF!</definedName>
    <definedName name="______FEB20">#REF!</definedName>
    <definedName name="______FEB27">#REF!</definedName>
    <definedName name="______FEB28">#REF!</definedName>
    <definedName name="______Feb97">#REF!</definedName>
    <definedName name="______Feb98">#REF!</definedName>
    <definedName name="______Feb99">#REF!</definedName>
    <definedName name="______g5">#REF!</definedName>
    <definedName name="______g6">#REF!</definedName>
    <definedName name="______h57">#REF!</definedName>
    <definedName name="______h58">#REF!</definedName>
    <definedName name="______h59">#REF!</definedName>
    <definedName name="______H66000">#REF!</definedName>
    <definedName name="______H666666">#REF!</definedName>
    <definedName name="______h76">#REF!</definedName>
    <definedName name="______HAL12">#REF!</definedName>
    <definedName name="______HDG2">#REF!</definedName>
    <definedName name="______i9">#REF!</definedName>
    <definedName name="______i99">#REF!</definedName>
    <definedName name="______ii8">#REF!</definedName>
    <definedName name="______INC2">#REF!</definedName>
    <definedName name="______IRB99">#REF!</definedName>
    <definedName name="______iu86">#REF!</definedName>
    <definedName name="______IV80000">#REF!</definedName>
    <definedName name="______j1">#REF!</definedName>
    <definedName name="______j10">#REF!</definedName>
    <definedName name="______j1123">#REF!</definedName>
    <definedName name="______j12">#REF!</definedName>
    <definedName name="______j13">#REF!</definedName>
    <definedName name="______j14">#REF!</definedName>
    <definedName name="______j15">#REF!</definedName>
    <definedName name="______j16">#REF!</definedName>
    <definedName name="______j17">#REF!</definedName>
    <definedName name="______j18">#REF!</definedName>
    <definedName name="______j2">#REF!</definedName>
    <definedName name="______j22">#REF!</definedName>
    <definedName name="______j23">#REF!</definedName>
    <definedName name="______j234">#REF!</definedName>
    <definedName name="______j24">#REF!</definedName>
    <definedName name="______j25">#REF!</definedName>
    <definedName name="______j27">#REF!</definedName>
    <definedName name="______j28">#REF!</definedName>
    <definedName name="______j29">#REF!</definedName>
    <definedName name="______j30">#REF!</definedName>
    <definedName name="______j33">#REF!</definedName>
    <definedName name="______j345">#REF!</definedName>
    <definedName name="______j35">#REF!</definedName>
    <definedName name="______j36">#REF!</definedName>
    <definedName name="______j37">#REF!</definedName>
    <definedName name="______j39">#REF!</definedName>
    <definedName name="______j4">#REF!</definedName>
    <definedName name="______j40">#REF!</definedName>
    <definedName name="______j45">#REF!</definedName>
    <definedName name="______j46">#REF!</definedName>
    <definedName name="______j47">#REF!</definedName>
    <definedName name="______j49">#REF!</definedName>
    <definedName name="______j5">#REF!</definedName>
    <definedName name="______j55">#REF!</definedName>
    <definedName name="______j56">#REF!</definedName>
    <definedName name="______j567">#REF!</definedName>
    <definedName name="______j6">#REF!</definedName>
    <definedName name="______j66">#REF!</definedName>
    <definedName name="______j67">#REF!</definedName>
    <definedName name="______j678">#REF!</definedName>
    <definedName name="______j68">#REF!</definedName>
    <definedName name="______j69">#REF!</definedName>
    <definedName name="______j7">#REF!</definedName>
    <definedName name="______j77">#REF!</definedName>
    <definedName name="______j78">#REF!</definedName>
    <definedName name="______j789">#REF!</definedName>
    <definedName name="______j8">#REF!</definedName>
    <definedName name="______j80">#REF!</definedName>
    <definedName name="______j88">#REF!</definedName>
    <definedName name="______j9">#REF!</definedName>
    <definedName name="______j90">#REF!</definedName>
    <definedName name="______j99">#REF!</definedName>
    <definedName name="______JA02">#REF!</definedName>
    <definedName name="______JA03">#REF!</definedName>
    <definedName name="______JA04">#REF!</definedName>
    <definedName name="______JA06">#REF!</definedName>
    <definedName name="______JA07">#REF!</definedName>
    <definedName name="______JA08">#REF!</definedName>
    <definedName name="______JA10">#REF!</definedName>
    <definedName name="______JA13">#REF!</definedName>
    <definedName name="______JA14">#REF!</definedName>
    <definedName name="______JA16">#REF!</definedName>
    <definedName name="______JA17">#REF!</definedName>
    <definedName name="______JA18">#REF!</definedName>
    <definedName name="______JA20">#REF!</definedName>
    <definedName name="______JA21">#REF!</definedName>
    <definedName name="______JA22">#REF!</definedName>
    <definedName name="______JA23">#REF!</definedName>
    <definedName name="______JA24">#REF!</definedName>
    <definedName name="______JA27">#REF!</definedName>
    <definedName name="______JA28">#REF!</definedName>
    <definedName name="______JA29">#REF!</definedName>
    <definedName name="______ja30">#REF!</definedName>
    <definedName name="______ja31">#REF!</definedName>
    <definedName name="______Jan01">#REF!</definedName>
    <definedName name="______Jan02">#REF!</definedName>
    <definedName name="______JAN04">#REF!</definedName>
    <definedName name="______jan25">#REF!</definedName>
    <definedName name="______jan31">#REF!</definedName>
    <definedName name="______Jan97">#REF!</definedName>
    <definedName name="______Jan98">#REF!</definedName>
    <definedName name="______Jan99">#REF!</definedName>
    <definedName name="______ji1">#REF!</definedName>
    <definedName name="______jj6">#REF!</definedName>
    <definedName name="______jj7">#REF!</definedName>
    <definedName name="______Jul01">#REF!</definedName>
    <definedName name="______Jul02">#REF!</definedName>
    <definedName name="______jul03">#REF!</definedName>
    <definedName name="______jul05">#REF!</definedName>
    <definedName name="______jul06">#REF!</definedName>
    <definedName name="______jul08">#REF!</definedName>
    <definedName name="______jul10">#REF!</definedName>
    <definedName name="______jul11">#REF!</definedName>
    <definedName name="______jul12">#REF!</definedName>
    <definedName name="______jul13">#REF!</definedName>
    <definedName name="______jul14">#REF!</definedName>
    <definedName name="______jul15">#REF!</definedName>
    <definedName name="______jul17">#REF!</definedName>
    <definedName name="______jul18">#REF!</definedName>
    <definedName name="______jul20">#REF!</definedName>
    <definedName name="______jul22">#REF!</definedName>
    <definedName name="______jul24">#REF!</definedName>
    <definedName name="______jul25">#REF!</definedName>
    <definedName name="______jul26">#REF!</definedName>
    <definedName name="______jul27">#REF!</definedName>
    <definedName name="______jul29">#REF!</definedName>
    <definedName name="______jul30">#REF!</definedName>
    <definedName name="______jul31">#REF!</definedName>
    <definedName name="______jul98">#REF!</definedName>
    <definedName name="______JUL99">#REF!</definedName>
    <definedName name="______Jun01">#REF!</definedName>
    <definedName name="______Jun02">#REF!</definedName>
    <definedName name="______jun03">#REF!</definedName>
    <definedName name="______jun04">#REF!</definedName>
    <definedName name="______jun06">#REF!</definedName>
    <definedName name="______jun10">#REF!</definedName>
    <definedName name="______jun11">#REF!</definedName>
    <definedName name="______jun13">#REF!</definedName>
    <definedName name="______jun14">#REF!</definedName>
    <definedName name="______jun15">#REF!</definedName>
    <definedName name="______jun17">#REF!</definedName>
    <definedName name="______jun19">#REF!</definedName>
    <definedName name="______jun20">#REF!</definedName>
    <definedName name="______jun21">#REF!</definedName>
    <definedName name="______jun24">#REF!</definedName>
    <definedName name="______jun25">#REF!</definedName>
    <definedName name="______jun30">#REF!</definedName>
    <definedName name="______jun98">#REF!</definedName>
    <definedName name="______JUN99">#REF!</definedName>
    <definedName name="______k798798">#REF!</definedName>
    <definedName name="______LIA2">#REF!</definedName>
    <definedName name="______Mar01">#REF!</definedName>
    <definedName name="______Mar02">#REF!</definedName>
    <definedName name="______mar09">#REF!</definedName>
    <definedName name="______mar18">#REF!</definedName>
    <definedName name="______mar23">#REF!</definedName>
    <definedName name="______mar25">#REF!</definedName>
    <definedName name="______mar26">#REF!</definedName>
    <definedName name="______mar27">#REF!</definedName>
    <definedName name="______mar28">#REF!</definedName>
    <definedName name="______mar31">#REF!</definedName>
    <definedName name="______Mar97">#REF!</definedName>
    <definedName name="______Mar98">#REF!</definedName>
    <definedName name="______Mar99">#REF!</definedName>
    <definedName name="______May01">#REF!</definedName>
    <definedName name="______May02">#REF!</definedName>
    <definedName name="______may05">#REF!</definedName>
    <definedName name="______may06">#REF!</definedName>
    <definedName name="______may07">#REF!</definedName>
    <definedName name="______may08">#REF!</definedName>
    <definedName name="______may09">#REF!</definedName>
    <definedName name="______may10">#REF!</definedName>
    <definedName name="______may11">#REF!</definedName>
    <definedName name="______may12">#REF!</definedName>
    <definedName name="______may14">#REF!</definedName>
    <definedName name="______may15">#REF!</definedName>
    <definedName name="______may16">#REF!</definedName>
    <definedName name="______may17">#REF!</definedName>
    <definedName name="______May97">#REF!</definedName>
    <definedName name="______May98">#REF!</definedName>
    <definedName name="______May99">#REF!</definedName>
    <definedName name="______MEI02">#REF!</definedName>
    <definedName name="______MEI03">#REF!</definedName>
    <definedName name="______MEI05">#REF!</definedName>
    <definedName name="______MEI06">#REF!</definedName>
    <definedName name="______MEI08">#REF!</definedName>
    <definedName name="______MEI14">#REF!</definedName>
    <definedName name="______MEI16">#REF!</definedName>
    <definedName name="______MEI18">#REF!</definedName>
    <definedName name="______MEI21">#REF!</definedName>
    <definedName name="______MEI24">#REF!</definedName>
    <definedName name="______MEI27">#REF!</definedName>
    <definedName name="______MEI28">#REF!</definedName>
    <definedName name="______MEI30">#REF!</definedName>
    <definedName name="______MEI31">#REF!</definedName>
    <definedName name="______mei98">#REF!</definedName>
    <definedName name="______MEI99">#REF!</definedName>
    <definedName name="______mm02">#REF!</definedName>
    <definedName name="______mm03">#REF!</definedName>
    <definedName name="______mm2">#REF!</definedName>
    <definedName name="______mm3">#REF!</definedName>
    <definedName name="______mr04">#REF!</definedName>
    <definedName name="______mr05">#REF!</definedName>
    <definedName name="______mr06">#REF!</definedName>
    <definedName name="______mr07">#REF!</definedName>
    <definedName name="______mr11">#REF!</definedName>
    <definedName name="______mr12">#REF!</definedName>
    <definedName name="______mr13">#REF!</definedName>
    <definedName name="______mr14">#REF!</definedName>
    <definedName name="______mr15">#REF!</definedName>
    <definedName name="______mr17">#REF!</definedName>
    <definedName name="______mr18">#REF!</definedName>
    <definedName name="______mr20">#REF!</definedName>
    <definedName name="______mr21">#REF!</definedName>
    <definedName name="______mr25">#REF!</definedName>
    <definedName name="______mr26">#REF!</definedName>
    <definedName name="______mr27">#REF!</definedName>
    <definedName name="______mr28">#REF!</definedName>
    <definedName name="______mr31">#REF!</definedName>
    <definedName name="______nop02">#REF!</definedName>
    <definedName name="______Nov01">#REF!</definedName>
    <definedName name="______Nov02">#REF!</definedName>
    <definedName name="______nov04">#REF!</definedName>
    <definedName name="______nov05">#REF!</definedName>
    <definedName name="______nov07">#REF!</definedName>
    <definedName name="______nov08">#REF!</definedName>
    <definedName name="______nov11">#REF!</definedName>
    <definedName name="______nov12">#REF!</definedName>
    <definedName name="______nov13">#REF!</definedName>
    <definedName name="______nov14">#REF!</definedName>
    <definedName name="______nov15">#REF!</definedName>
    <definedName name="______nov16">#REF!</definedName>
    <definedName name="______nov18">#REF!</definedName>
    <definedName name="______nov19">#REF!</definedName>
    <definedName name="______nov20">#REF!</definedName>
    <definedName name="______nov21">#REF!</definedName>
    <definedName name="______nov22">#REF!</definedName>
    <definedName name="______nov23">#REF!</definedName>
    <definedName name="______nov25">#REF!</definedName>
    <definedName name="______nov26">#REF!</definedName>
    <definedName name="______nov27">#REF!</definedName>
    <definedName name="______nov28">#REF!</definedName>
    <definedName name="______nov29">#REF!</definedName>
    <definedName name="______nov30">#REF!</definedName>
    <definedName name="______Nov97">#REF!</definedName>
    <definedName name="______Nov98">#REF!</definedName>
    <definedName name="______nov99">#REF!</definedName>
    <definedName name="______NPW1">#REF!</definedName>
    <definedName name="______NPW10">#REF!</definedName>
    <definedName name="______NPW11">#REF!</definedName>
    <definedName name="______NPW2">#REF!</definedName>
    <definedName name="______NPW3">#REF!</definedName>
    <definedName name="______NPW4">#REF!</definedName>
    <definedName name="______NPW5">#REF!</definedName>
    <definedName name="______NPW6">#REF!</definedName>
    <definedName name="______NPW7">#REF!</definedName>
    <definedName name="______NPW8">#REF!</definedName>
    <definedName name="______NPW9">#REF!</definedName>
    <definedName name="______Oct01">#REF!</definedName>
    <definedName name="______Oct02">#REF!</definedName>
    <definedName name="______Oct97">#REF!</definedName>
    <definedName name="______Oct98">#REF!</definedName>
    <definedName name="______oct99">#REF!</definedName>
    <definedName name="______oi9">#REF!</definedName>
    <definedName name="______okt01">#REF!</definedName>
    <definedName name="______okt02">#REF!</definedName>
    <definedName name="______okt03">#REF!</definedName>
    <definedName name="______okt04">#REF!</definedName>
    <definedName name="______okt05">#REF!</definedName>
    <definedName name="______okt07">#REF!</definedName>
    <definedName name="______okt09">#REF!</definedName>
    <definedName name="______okt10">#REF!</definedName>
    <definedName name="______okt11">#REF!</definedName>
    <definedName name="______okt12">#REF!</definedName>
    <definedName name="______okt14">#REF!</definedName>
    <definedName name="______okt16">#REF!</definedName>
    <definedName name="______okt17">#REF!</definedName>
    <definedName name="______okt18">#REF!</definedName>
    <definedName name="______okt19">#REF!</definedName>
    <definedName name="______okt21">#REF!</definedName>
    <definedName name="______okt22">#REF!</definedName>
    <definedName name="______okt24">#REF!</definedName>
    <definedName name="______okt25">#REF!</definedName>
    <definedName name="______okt27">#REF!</definedName>
    <definedName name="______okt28">#REF!</definedName>
    <definedName name="______okt29">#REF!</definedName>
    <definedName name="______okt30">#REF!</definedName>
    <definedName name="______okt31">#REF!</definedName>
    <definedName name="______okt98">#REF!</definedName>
    <definedName name="______osp1">#REF!</definedName>
    <definedName name="______pan1">#REF!</definedName>
    <definedName name="______pem1">#REF!</definedName>
    <definedName name="______pem2">#REF!</definedName>
    <definedName name="______pem3">#REF!</definedName>
    <definedName name="______pi1">#REF!</definedName>
    <definedName name="______pi2">#REF!</definedName>
    <definedName name="______pi3">#REF!</definedName>
    <definedName name="______PL1">#REF!</definedName>
    <definedName name="______PL2">#REF!</definedName>
    <definedName name="______PL3">#REF!</definedName>
    <definedName name="______poc01">#REF!</definedName>
    <definedName name="______poc02">#REF!</definedName>
    <definedName name="______poc03">#REF!</definedName>
    <definedName name="______poc04">#REF!</definedName>
    <definedName name="______poc05">#REF!</definedName>
    <definedName name="______PPE2">#REF!</definedName>
    <definedName name="______PPH23">#REF!</definedName>
    <definedName name="______QQ2">#REF!</definedName>
    <definedName name="______re5">#REF!</definedName>
    <definedName name="______rt5">#REF!</definedName>
    <definedName name="______rt6">#REF!</definedName>
    <definedName name="______S3">#REF!</definedName>
    <definedName name="______s5">#REF!</definedName>
    <definedName name="______SA1">#REF!</definedName>
    <definedName name="______sep01">#REF!</definedName>
    <definedName name="______Sep02">#REF!</definedName>
    <definedName name="______sep03">#REF!</definedName>
    <definedName name="______sep04">#REF!</definedName>
    <definedName name="______sep05">#REF!</definedName>
    <definedName name="______sep06">#REF!</definedName>
    <definedName name="______sep07">#REF!</definedName>
    <definedName name="______sep10">#REF!</definedName>
    <definedName name="______sep11">#REF!</definedName>
    <definedName name="______sep12">#REF!</definedName>
    <definedName name="______sep13">#REF!</definedName>
    <definedName name="______sep16">#REF!</definedName>
    <definedName name="______sep17">#REF!</definedName>
    <definedName name="______sep18">#REF!</definedName>
    <definedName name="______sep19">#REF!</definedName>
    <definedName name="______sep20">#REF!</definedName>
    <definedName name="______sep21">#REF!</definedName>
    <definedName name="______sep24">#REF!</definedName>
    <definedName name="______sep25">#REF!</definedName>
    <definedName name="______sep26">#REF!</definedName>
    <definedName name="______sep28">#REF!</definedName>
    <definedName name="______sep30">#REF!</definedName>
    <definedName name="______Sep97">#REF!</definedName>
    <definedName name="______Sep98">#REF!</definedName>
    <definedName name="______Sep99">#REF!</definedName>
    <definedName name="______set5">#REF!</definedName>
    <definedName name="______set7">#REF!</definedName>
    <definedName name="______si7">#REF!</definedName>
    <definedName name="______Spm2">#REF!</definedName>
    <definedName name="______SPm21">#REF!</definedName>
    <definedName name="______sti2">#REF!</definedName>
    <definedName name="______t5">#REF!</definedName>
    <definedName name="______t6">#REF!</definedName>
    <definedName name="______t7">#REF!</definedName>
    <definedName name="______tax1">#REF!</definedName>
    <definedName name="______tb03">#REF!</definedName>
    <definedName name="______td2">#REF!</definedName>
    <definedName name="______TP1">#REF!</definedName>
    <definedName name="______u89">#REF!</definedName>
    <definedName name="______ui7">#REF!</definedName>
    <definedName name="______UM1">#REF!</definedName>
    <definedName name="______UM2">#REF!</definedName>
    <definedName name="______UM3">#REF!</definedName>
    <definedName name="______UM4">#REF!</definedName>
    <definedName name="______vib01">#REF!</definedName>
    <definedName name="______vib02">#REF!</definedName>
    <definedName name="______vib03">#REF!</definedName>
    <definedName name="______vib04">#REF!</definedName>
    <definedName name="______vib05">#REF!</definedName>
    <definedName name="______vib06">#REF!</definedName>
    <definedName name="______vib07">#REF!</definedName>
    <definedName name="______y5">#REF!</definedName>
    <definedName name="______y6">#REF!</definedName>
    <definedName name="______y66">#REF!</definedName>
    <definedName name="______y7">#REF!</definedName>
    <definedName name="______y78">#REF!</definedName>
    <definedName name="______YW1">#REF!</definedName>
    <definedName name="______yy7">#REF!</definedName>
    <definedName name="_____5235">#REF!</definedName>
    <definedName name="_____6235">#REF!</definedName>
    <definedName name="_____7235">#REF!</definedName>
    <definedName name="_____a100000">#REF!</definedName>
    <definedName name="_____a140000">#REF!</definedName>
    <definedName name="_____a500000">#REF!</definedName>
    <definedName name="_____A69456">#REF!</definedName>
    <definedName name="_____A74456">#REF!</definedName>
    <definedName name="_____A99999">#REF!</definedName>
    <definedName name="_____ADV2">#REF!</definedName>
    <definedName name="_____agt01">#REF!</definedName>
    <definedName name="_____agt02">#REF!</definedName>
    <definedName name="_____agt98">#REF!</definedName>
    <definedName name="_____APL02">#REF!</definedName>
    <definedName name="_____Apr01">#REF!</definedName>
    <definedName name="_____Apr02">#REF!</definedName>
    <definedName name="_____apr04">#REF!</definedName>
    <definedName name="_____apr10">#REF!</definedName>
    <definedName name="_____apr12">#REF!</definedName>
    <definedName name="_____apr23">#REF!</definedName>
    <definedName name="_____apr24">#REF!</definedName>
    <definedName name="_____apr27">#REF!</definedName>
    <definedName name="_____apr29">#REF!</definedName>
    <definedName name="_____apr30">#REF!</definedName>
    <definedName name="_____Apr97">#REF!</definedName>
    <definedName name="_____Apr98">#REF!</definedName>
    <definedName name="_____Apr99">#REF!</definedName>
    <definedName name="_____are1">#REF!</definedName>
    <definedName name="_____ARE2000">#REF!</definedName>
    <definedName name="_____ARE98">#REF!</definedName>
    <definedName name="_____ARE99">#REF!</definedName>
    <definedName name="_____AST2">#REF!</definedName>
    <definedName name="_____Aug01">#REF!</definedName>
    <definedName name="_____Aug02">#REF!</definedName>
    <definedName name="_____aug03">#REF!</definedName>
    <definedName name="_____aug04">#REF!</definedName>
    <definedName name="_____aug05">#REF!</definedName>
    <definedName name="_____aug06">#REF!</definedName>
    <definedName name="_____aug07">#REF!</definedName>
    <definedName name="_____aug08">#REF!</definedName>
    <definedName name="_____aug09">#REF!</definedName>
    <definedName name="_____aug10">#REF!</definedName>
    <definedName name="_____aug12">#REF!</definedName>
    <definedName name="_____aug13">#REF!</definedName>
    <definedName name="_____aug14">#REF!</definedName>
    <definedName name="_____aug15">#REF!</definedName>
    <definedName name="_____aug16">#REF!</definedName>
    <definedName name="_____aug19">#REF!</definedName>
    <definedName name="_____aug20">#REF!</definedName>
    <definedName name="_____aug21">#REF!</definedName>
    <definedName name="_____aug22">#REF!</definedName>
    <definedName name="_____aug23">#REF!</definedName>
    <definedName name="_____aug24">#REF!</definedName>
    <definedName name="_____aug26">#REF!</definedName>
    <definedName name="_____aug27">#REF!</definedName>
    <definedName name="_____aug28">#REF!</definedName>
    <definedName name="_____aug29">#REF!</definedName>
    <definedName name="_____aug30">#REF!</definedName>
    <definedName name="_____aug31">#REF!</definedName>
    <definedName name="_____Aug97">#REF!</definedName>
    <definedName name="_____Aug98">#REF!</definedName>
    <definedName name="_____Aug99">#REF!</definedName>
    <definedName name="_____Avr0102">#REF!</definedName>
    <definedName name="_____Avr0202">#REF!</definedName>
    <definedName name="_____Avr0302">#REF!</definedName>
    <definedName name="_____Avr0402">#REF!</definedName>
    <definedName name="_____Avr0502">#REF!</definedName>
    <definedName name="_____Avr0602">#REF!</definedName>
    <definedName name="_____Avr0701">#REF!</definedName>
    <definedName name="_____Avr0702">#REF!</definedName>
    <definedName name="_____Avr0801">#REF!</definedName>
    <definedName name="_____Avr08010">#REF!</definedName>
    <definedName name="_____Avr0802">#REF!</definedName>
    <definedName name="_____Avr0901">#REF!</definedName>
    <definedName name="_____Avr0902">#REF!</definedName>
    <definedName name="_____Avr1001">#REF!</definedName>
    <definedName name="_____Avr1002">#REF!</definedName>
    <definedName name="_____Avr1003">#REF!</definedName>
    <definedName name="_____Avr1101">#REF!</definedName>
    <definedName name="_____Avr1102">#REF!</definedName>
    <definedName name="_____Avr1201">#REF!</definedName>
    <definedName name="_____avr1202">#REF!</definedName>
    <definedName name="_____CFL2">#REF!</definedName>
    <definedName name="_____CIP0100">#REF!</definedName>
    <definedName name="_____CIP0101">#REF!</definedName>
    <definedName name="_____CIP0102">#REF!</definedName>
    <definedName name="_____CIP0200">#REF!</definedName>
    <definedName name="_____CIP0201">#REF!</definedName>
    <definedName name="_____CIP0202">#REF!</definedName>
    <definedName name="_____CIP0300">#REF!</definedName>
    <definedName name="_____CIP0301">#REF!</definedName>
    <definedName name="_____CIP0302">#REF!</definedName>
    <definedName name="_____CIP0400">#REF!</definedName>
    <definedName name="_____CIP0401">#REF!</definedName>
    <definedName name="_____CIP0402">#REF!</definedName>
    <definedName name="_____CIP0500">#REF!</definedName>
    <definedName name="_____CIP0501">#REF!</definedName>
    <definedName name="_____CIP0502">#REF!</definedName>
    <definedName name="_____CIP0600">#REF!</definedName>
    <definedName name="_____CIP0601">#REF!</definedName>
    <definedName name="_____CIP0602">#REF!</definedName>
    <definedName name="_____CIP0700">#REF!</definedName>
    <definedName name="_____CIP0701">#REF!</definedName>
    <definedName name="_____CIP0702">#REF!</definedName>
    <definedName name="_____CIP0800">#REF!</definedName>
    <definedName name="_____CIP0801">#REF!</definedName>
    <definedName name="_____CIP0802">#REF!</definedName>
    <definedName name="_____CIP0900">#REF!</definedName>
    <definedName name="_____CIP0901">#REF!</definedName>
    <definedName name="_____CIP0902">#REF!</definedName>
    <definedName name="_____CIP1000">#REF!</definedName>
    <definedName name="_____CIP1001">#REF!</definedName>
    <definedName name="_____CIP1002">#REF!</definedName>
    <definedName name="_____CIP1100">#REF!</definedName>
    <definedName name="_____CIP1101">#REF!</definedName>
    <definedName name="_____CIP1102">#REF!</definedName>
    <definedName name="_____CIP1200">#REF!</definedName>
    <definedName name="_____CIP1201">#REF!</definedName>
    <definedName name="_____CIP1202">#REF!</definedName>
    <definedName name="_____CIP1299">#REF!</definedName>
    <definedName name="_____CIP93">#REF!</definedName>
    <definedName name="_____CIP94">#REF!</definedName>
    <definedName name="_____CIP95">#REF!</definedName>
    <definedName name="_____CIP96">#REF!</definedName>
    <definedName name="_____CIP97">#REF!</definedName>
    <definedName name="_____CIP98">#REF!</definedName>
    <definedName name="_____CIP99">#REF!</definedName>
    <definedName name="_____CON1">#REF!</definedName>
    <definedName name="_____DAT1">#REF!</definedName>
    <definedName name="_____DAT1_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17">#REF!</definedName>
    <definedName name="_____DAT18">#REF!</definedName>
    <definedName name="_____DAT19">#REF!</definedName>
    <definedName name="_____DAT2">#REF!</definedName>
    <definedName name="_____DAT20">#REF!</definedName>
    <definedName name="_____DAT21">#REF!</definedName>
    <definedName name="_____DAT2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1">#REF!</definedName>
    <definedName name="_____Dec02">#REF!</definedName>
    <definedName name="_____dec03">#REF!</definedName>
    <definedName name="_____dec04">#REF!</definedName>
    <definedName name="_____dec11">#REF!</definedName>
    <definedName name="_____dec12">#REF!</definedName>
    <definedName name="_____dec16">#REF!</definedName>
    <definedName name="_____dec18">#REF!</definedName>
    <definedName name="_____dec19">#REF!</definedName>
    <definedName name="_____dec20">#REF!</definedName>
    <definedName name="_____dec21">#REF!</definedName>
    <definedName name="_____dec23">#REF!</definedName>
    <definedName name="_____dec24">#REF!</definedName>
    <definedName name="_____dec28">#REF!</definedName>
    <definedName name="_____dec30">#REF!</definedName>
    <definedName name="_____dec31">#REF!</definedName>
    <definedName name="_____Dec97">#REF!</definedName>
    <definedName name="_____Dec98">#REF!</definedName>
    <definedName name="_____dec99">#REF!</definedName>
    <definedName name="_____des01">#REF!</definedName>
    <definedName name="_____des02">#REF!</definedName>
    <definedName name="_____des06">#REF!</definedName>
    <definedName name="_____FAC2">#REF!</definedName>
    <definedName name="_____fbr01">#REF!</definedName>
    <definedName name="_____fbr04">#REF!</definedName>
    <definedName name="_____fbr06">#REF!</definedName>
    <definedName name="_____fbr07">#REF!</definedName>
    <definedName name="_____fbr10">#REF!</definedName>
    <definedName name="_____fbr11">#REF!</definedName>
    <definedName name="_____fbr13">#REF!</definedName>
    <definedName name="_____fbr15">#REF!</definedName>
    <definedName name="_____fbr18">#REF!</definedName>
    <definedName name="_____fbr19">#REF!</definedName>
    <definedName name="_____fbr20">#REF!</definedName>
    <definedName name="_____fbr21">#REF!</definedName>
    <definedName name="_____fbr24">#REF!</definedName>
    <definedName name="_____fbr25">#REF!</definedName>
    <definedName name="_____fbr26">#REF!</definedName>
    <definedName name="_____fbr27">#REF!</definedName>
    <definedName name="_____fbr28">#REF!</definedName>
    <definedName name="_____Feb01">#REF!</definedName>
    <definedName name="_____Feb02">#REF!</definedName>
    <definedName name="_____FEB05">#REF!</definedName>
    <definedName name="_____FEB20">#REF!</definedName>
    <definedName name="_____FEB27">#REF!</definedName>
    <definedName name="_____FEB28">#REF!</definedName>
    <definedName name="_____Feb97">#REF!</definedName>
    <definedName name="_____Feb98">#REF!</definedName>
    <definedName name="_____Feb99">#REF!</definedName>
    <definedName name="_____H66000">#REF!</definedName>
    <definedName name="_____H666666">#REF!</definedName>
    <definedName name="_____HAL12">#REF!</definedName>
    <definedName name="_____HDG2">#REF!</definedName>
    <definedName name="_____INC2">#REF!</definedName>
    <definedName name="_____IRB99">#REF!</definedName>
    <definedName name="_____IV80000">#REF!</definedName>
    <definedName name="_____JA02">#REF!</definedName>
    <definedName name="_____JA03">#REF!</definedName>
    <definedName name="_____JA04">#REF!</definedName>
    <definedName name="_____JA06">#REF!</definedName>
    <definedName name="_____JA07">#REF!</definedName>
    <definedName name="_____JA08">#REF!</definedName>
    <definedName name="_____JA10">#REF!</definedName>
    <definedName name="_____JA13">#REF!</definedName>
    <definedName name="_____JA14">#REF!</definedName>
    <definedName name="_____JA16">#REF!</definedName>
    <definedName name="_____JA17">#REF!</definedName>
    <definedName name="_____JA18">#REF!</definedName>
    <definedName name="_____JA20">#REF!</definedName>
    <definedName name="_____JA21">#REF!</definedName>
    <definedName name="_____JA22">#REF!</definedName>
    <definedName name="_____JA23">#REF!</definedName>
    <definedName name="_____JA24">#REF!</definedName>
    <definedName name="_____JA27">#REF!</definedName>
    <definedName name="_____JA28">#REF!</definedName>
    <definedName name="_____JA29">#REF!</definedName>
    <definedName name="_____ja30">#REF!</definedName>
    <definedName name="_____ja31">#REF!</definedName>
    <definedName name="_____Jan01">#REF!</definedName>
    <definedName name="_____Jan02">#REF!</definedName>
    <definedName name="_____JAN04">#REF!</definedName>
    <definedName name="_____jan25">#REF!</definedName>
    <definedName name="_____jan31">#REF!</definedName>
    <definedName name="_____Jan97">#REF!</definedName>
    <definedName name="_____Jan98">#REF!</definedName>
    <definedName name="_____Jan99">#REF!</definedName>
    <definedName name="_____ji1">#REF!</definedName>
    <definedName name="_____Jul01">#REF!</definedName>
    <definedName name="_____Jul02">#REF!</definedName>
    <definedName name="_____jul03">#REF!</definedName>
    <definedName name="_____jul05">#REF!</definedName>
    <definedName name="_____jul06">#REF!</definedName>
    <definedName name="_____jul08">#REF!</definedName>
    <definedName name="_____jul10">#REF!</definedName>
    <definedName name="_____jul11">#REF!</definedName>
    <definedName name="_____jul12">#REF!</definedName>
    <definedName name="_____jul13">#REF!</definedName>
    <definedName name="_____jul14">#REF!</definedName>
    <definedName name="_____jul15">#REF!</definedName>
    <definedName name="_____jul17">#REF!</definedName>
    <definedName name="_____jul18">#REF!</definedName>
    <definedName name="_____jul20">#REF!</definedName>
    <definedName name="_____jul22">#REF!</definedName>
    <definedName name="_____jul24">#REF!</definedName>
    <definedName name="_____jul25">#REF!</definedName>
    <definedName name="_____jul26">#REF!</definedName>
    <definedName name="_____jul27">#REF!</definedName>
    <definedName name="_____jul29">#REF!</definedName>
    <definedName name="_____jul30">#REF!</definedName>
    <definedName name="_____jul31">#REF!</definedName>
    <definedName name="_____jul98">#REF!</definedName>
    <definedName name="_____JUL99">#REF!</definedName>
    <definedName name="_____Jun01">#REF!</definedName>
    <definedName name="_____Jun02">#REF!</definedName>
    <definedName name="_____jun03">#REF!</definedName>
    <definedName name="_____jun04">#REF!</definedName>
    <definedName name="_____jun06">#REF!</definedName>
    <definedName name="_____jun10">#REF!</definedName>
    <definedName name="_____jun11">#REF!</definedName>
    <definedName name="_____jun13">#REF!</definedName>
    <definedName name="_____jun14">#REF!</definedName>
    <definedName name="_____jun15">#REF!</definedName>
    <definedName name="_____jun17">#REF!</definedName>
    <definedName name="_____jun19">#REF!</definedName>
    <definedName name="_____jun20">#REF!</definedName>
    <definedName name="_____jun21">#REF!</definedName>
    <definedName name="_____jun24">#REF!</definedName>
    <definedName name="_____jun25">#REF!</definedName>
    <definedName name="_____jun30">#REF!</definedName>
    <definedName name="_____jun98">#REF!</definedName>
    <definedName name="_____JUN99">#REF!</definedName>
    <definedName name="_____k798798">#REF!</definedName>
    <definedName name="_____LIA2">#REF!</definedName>
    <definedName name="_____Mar01">#REF!</definedName>
    <definedName name="_____Mar02">#REF!</definedName>
    <definedName name="_____mar09">#REF!</definedName>
    <definedName name="_____mar18">#REF!</definedName>
    <definedName name="_____mar23">#REF!</definedName>
    <definedName name="_____mar25">#REF!</definedName>
    <definedName name="_____mar26">#REF!</definedName>
    <definedName name="_____mar27">#REF!</definedName>
    <definedName name="_____mar28">#REF!</definedName>
    <definedName name="_____mar31">#REF!</definedName>
    <definedName name="_____Mar97">#REF!</definedName>
    <definedName name="_____Mar98">#REF!</definedName>
    <definedName name="_____Mar99">#REF!</definedName>
    <definedName name="_____May01">#REF!</definedName>
    <definedName name="_____May02">#REF!</definedName>
    <definedName name="_____may05">#REF!</definedName>
    <definedName name="_____may06">#REF!</definedName>
    <definedName name="_____may07">#REF!</definedName>
    <definedName name="_____may08">#REF!</definedName>
    <definedName name="_____may09">#REF!</definedName>
    <definedName name="_____may10">#REF!</definedName>
    <definedName name="_____may11">#REF!</definedName>
    <definedName name="_____may12">#REF!</definedName>
    <definedName name="_____may14">#REF!</definedName>
    <definedName name="_____may15">#REF!</definedName>
    <definedName name="_____may16">#REF!</definedName>
    <definedName name="_____may17">#REF!</definedName>
    <definedName name="_____May97">#REF!</definedName>
    <definedName name="_____May98">#REF!</definedName>
    <definedName name="_____May99">#REF!</definedName>
    <definedName name="_____MEI02">#REF!</definedName>
    <definedName name="_____MEI03">#REF!</definedName>
    <definedName name="_____MEI05">#REF!</definedName>
    <definedName name="_____MEI06">#REF!</definedName>
    <definedName name="_____MEI08">#REF!</definedName>
    <definedName name="_____MEI14">#REF!</definedName>
    <definedName name="_____MEI16">#REF!</definedName>
    <definedName name="_____MEI18">#REF!</definedName>
    <definedName name="_____MEI21">#REF!</definedName>
    <definedName name="_____MEI24">#REF!</definedName>
    <definedName name="_____MEI27">#REF!</definedName>
    <definedName name="_____MEI28">#REF!</definedName>
    <definedName name="_____MEI30">#REF!</definedName>
    <definedName name="_____MEI31">#REF!</definedName>
    <definedName name="_____mei98">#REF!</definedName>
    <definedName name="_____MEI99">#REF!</definedName>
    <definedName name="_____mm02">#REF!</definedName>
    <definedName name="_____mm03">#REF!</definedName>
    <definedName name="_____mm2">#REF!</definedName>
    <definedName name="_____mm3">#REF!</definedName>
    <definedName name="_____mr04">#REF!</definedName>
    <definedName name="_____mr05">#REF!</definedName>
    <definedName name="_____mr06">#REF!</definedName>
    <definedName name="_____mr07">#REF!</definedName>
    <definedName name="_____mr11">#REF!</definedName>
    <definedName name="_____mr12">#REF!</definedName>
    <definedName name="_____mr13">#REF!</definedName>
    <definedName name="_____mr14">#REF!</definedName>
    <definedName name="_____mr15">#REF!</definedName>
    <definedName name="_____mr17">#REF!</definedName>
    <definedName name="_____mr18">#REF!</definedName>
    <definedName name="_____mr20">#REF!</definedName>
    <definedName name="_____mr21">#REF!</definedName>
    <definedName name="_____mr25">#REF!</definedName>
    <definedName name="_____mr26">#REF!</definedName>
    <definedName name="_____mr27">#REF!</definedName>
    <definedName name="_____mr28">#REF!</definedName>
    <definedName name="_____mr31">#REF!</definedName>
    <definedName name="_____nop02">#REF!</definedName>
    <definedName name="_____Nov01">#REF!</definedName>
    <definedName name="_____Nov02">#REF!</definedName>
    <definedName name="_____nov04">#REF!</definedName>
    <definedName name="_____nov05">#REF!</definedName>
    <definedName name="_____nov07">#REF!</definedName>
    <definedName name="_____nov08">#REF!</definedName>
    <definedName name="_____nov11">#REF!</definedName>
    <definedName name="_____nov12">#REF!</definedName>
    <definedName name="_____nov13">#REF!</definedName>
    <definedName name="_____nov14">#REF!</definedName>
    <definedName name="_____nov15">#REF!</definedName>
    <definedName name="_____nov16">#REF!</definedName>
    <definedName name="_____nov18">#REF!</definedName>
    <definedName name="_____nov19">#REF!</definedName>
    <definedName name="_____nov20">#REF!</definedName>
    <definedName name="_____nov21">#REF!</definedName>
    <definedName name="_____nov22">#REF!</definedName>
    <definedName name="_____nov23">#REF!</definedName>
    <definedName name="_____nov25">#REF!</definedName>
    <definedName name="_____nov26">#REF!</definedName>
    <definedName name="_____nov27">#REF!</definedName>
    <definedName name="_____nov28">#REF!</definedName>
    <definedName name="_____nov29">#REF!</definedName>
    <definedName name="_____nov30">#REF!</definedName>
    <definedName name="_____Nov97">#REF!</definedName>
    <definedName name="_____Nov98">#REF!</definedName>
    <definedName name="_____nov99">#REF!</definedName>
    <definedName name="_____NPW1">#REF!</definedName>
    <definedName name="_____NPW10">#REF!</definedName>
    <definedName name="_____NPW11">#REF!</definedName>
    <definedName name="_____NPW2">#REF!</definedName>
    <definedName name="_____NPW3">#REF!</definedName>
    <definedName name="_____NPW4">#REF!</definedName>
    <definedName name="_____NPW5">#REF!</definedName>
    <definedName name="_____NPW6">#REF!</definedName>
    <definedName name="_____NPW7">#REF!</definedName>
    <definedName name="_____NPW8">#REF!</definedName>
    <definedName name="_____NPW9">#REF!</definedName>
    <definedName name="_____Oct01">#REF!</definedName>
    <definedName name="_____Oct02">#REF!</definedName>
    <definedName name="_____Oct97">#REF!</definedName>
    <definedName name="_____Oct98">#REF!</definedName>
    <definedName name="_____oct99">#REF!</definedName>
    <definedName name="_____okt01">#REF!</definedName>
    <definedName name="_____okt02">#REF!</definedName>
    <definedName name="_____okt03">#REF!</definedName>
    <definedName name="_____okt04">#REF!</definedName>
    <definedName name="_____okt05">#REF!</definedName>
    <definedName name="_____okt07">#REF!</definedName>
    <definedName name="_____okt09">#REF!</definedName>
    <definedName name="_____okt10">#REF!</definedName>
    <definedName name="_____okt11">#REF!</definedName>
    <definedName name="_____okt12">#REF!</definedName>
    <definedName name="_____okt14">#REF!</definedName>
    <definedName name="_____okt16">#REF!</definedName>
    <definedName name="_____okt17">#REF!</definedName>
    <definedName name="_____okt18">#REF!</definedName>
    <definedName name="_____okt19">#REF!</definedName>
    <definedName name="_____okt21">#REF!</definedName>
    <definedName name="_____okt22">#REF!</definedName>
    <definedName name="_____okt24">#REF!</definedName>
    <definedName name="_____okt25">#REF!</definedName>
    <definedName name="_____okt27">#REF!</definedName>
    <definedName name="_____okt28">#REF!</definedName>
    <definedName name="_____okt29">#REF!</definedName>
    <definedName name="_____okt30">#REF!</definedName>
    <definedName name="_____okt31">#REF!</definedName>
    <definedName name="_____okt98">#REF!</definedName>
    <definedName name="_____osp1">#REF!</definedName>
    <definedName name="_____pan1">#REF!</definedName>
    <definedName name="_____pem1">#REF!</definedName>
    <definedName name="_____pem2">#REF!</definedName>
    <definedName name="_____pem3">#REF!</definedName>
    <definedName name="_____pi1">#REF!</definedName>
    <definedName name="_____pi2">#REF!</definedName>
    <definedName name="_____pi3">#REF!</definedName>
    <definedName name="_____PL1">#REF!</definedName>
    <definedName name="_____PL2">#REF!</definedName>
    <definedName name="_____PL3">#REF!</definedName>
    <definedName name="_____poc01">#REF!</definedName>
    <definedName name="_____poc02">#REF!</definedName>
    <definedName name="_____poc03">#REF!</definedName>
    <definedName name="_____poc04">#REF!</definedName>
    <definedName name="_____poc05">#REF!</definedName>
    <definedName name="_____PPE2">#REF!</definedName>
    <definedName name="_____PPH23">#REF!</definedName>
    <definedName name="_____QQ2">#REF!</definedName>
    <definedName name="_____SA1">#REF!</definedName>
    <definedName name="_____sep01">#REF!</definedName>
    <definedName name="_____Sep02">#REF!</definedName>
    <definedName name="_____sep03">#REF!</definedName>
    <definedName name="_____sep04">#REF!</definedName>
    <definedName name="_____sep05">#REF!</definedName>
    <definedName name="_____sep06">#REF!</definedName>
    <definedName name="_____sep07">#REF!</definedName>
    <definedName name="_____sep10">#REF!</definedName>
    <definedName name="_____sep11">#REF!</definedName>
    <definedName name="_____sep12">#REF!</definedName>
    <definedName name="_____sep13">#REF!</definedName>
    <definedName name="_____sep16">#REF!</definedName>
    <definedName name="_____sep17">#REF!</definedName>
    <definedName name="_____sep18">#REF!</definedName>
    <definedName name="_____sep19">#REF!</definedName>
    <definedName name="_____sep20">#REF!</definedName>
    <definedName name="_____sep21">#REF!</definedName>
    <definedName name="_____sep24">#REF!</definedName>
    <definedName name="_____sep25">#REF!</definedName>
    <definedName name="_____sep26">#REF!</definedName>
    <definedName name="_____sep28">#REF!</definedName>
    <definedName name="_____sep30">#REF!</definedName>
    <definedName name="_____Sep97">#REF!</definedName>
    <definedName name="_____Sep98">#REF!</definedName>
    <definedName name="_____Sep99">#REF!</definedName>
    <definedName name="_____set5">#REF!</definedName>
    <definedName name="_____set7">#REF!</definedName>
    <definedName name="_____Spm2">#REF!</definedName>
    <definedName name="_____SPm21">#REF!</definedName>
    <definedName name="_____sti2">#REF!</definedName>
    <definedName name="_____tax1">#REF!</definedName>
    <definedName name="_____tb03">#REF!</definedName>
    <definedName name="_____td2">#REF!</definedName>
    <definedName name="_____TP1">#REF!</definedName>
    <definedName name="_____UM1">#REF!</definedName>
    <definedName name="_____UM2">#REF!</definedName>
    <definedName name="_____UM3">#REF!</definedName>
    <definedName name="_____UM4">#REF!</definedName>
    <definedName name="_____vib01">#REF!</definedName>
    <definedName name="_____vib02">#REF!</definedName>
    <definedName name="_____vib03">#REF!</definedName>
    <definedName name="_____vib04">#REF!</definedName>
    <definedName name="_____vib05">#REF!</definedName>
    <definedName name="_____vib06">#REF!</definedName>
    <definedName name="_____vib07">#REF!</definedName>
    <definedName name="_____WIL1">#REF!</definedName>
    <definedName name="_____YW1">#REF!</definedName>
    <definedName name="____5235">#REF!</definedName>
    <definedName name="____6235">#REF!</definedName>
    <definedName name="____7235">#REF!</definedName>
    <definedName name="____a100000">#REF!</definedName>
    <definedName name="____a11">#REF!</definedName>
    <definedName name="____a140000">#REF!</definedName>
    <definedName name="____a500000">#REF!</definedName>
    <definedName name="____abs2">#REF!</definedName>
    <definedName name="____ADV2">#REF!</definedName>
    <definedName name="____agt01">#REF!</definedName>
    <definedName name="____agt02">#REF!</definedName>
    <definedName name="____agt98">#REF!</definedName>
    <definedName name="____APL02">#REF!</definedName>
    <definedName name="____Apr01">#REF!</definedName>
    <definedName name="____Apr02">#REF!</definedName>
    <definedName name="____apr04">#REF!</definedName>
    <definedName name="____apr10">#REF!</definedName>
    <definedName name="____apr12">#REF!</definedName>
    <definedName name="____apr23">#REF!</definedName>
    <definedName name="____apr24">#REF!</definedName>
    <definedName name="____apr27">#REF!</definedName>
    <definedName name="____apr29">#REF!</definedName>
    <definedName name="____apr30">#REF!</definedName>
    <definedName name="____Apr97">#REF!</definedName>
    <definedName name="____Apr98">#REF!</definedName>
    <definedName name="____Apr99">#REF!</definedName>
    <definedName name="____are1">#REF!</definedName>
    <definedName name="____ARE2000">#REF!</definedName>
    <definedName name="____ARE98">#REF!</definedName>
    <definedName name="____ARE99">#REF!</definedName>
    <definedName name="____AST2">#REF!</definedName>
    <definedName name="____Aug01">#REF!</definedName>
    <definedName name="____Aug02">#REF!</definedName>
    <definedName name="____aug03">#REF!</definedName>
    <definedName name="____aug04">#REF!</definedName>
    <definedName name="____aug05">#REF!</definedName>
    <definedName name="____aug06">#REF!</definedName>
    <definedName name="____aug07">#REF!</definedName>
    <definedName name="____aug08">#REF!</definedName>
    <definedName name="____aug09">#REF!</definedName>
    <definedName name="____aug10">#REF!</definedName>
    <definedName name="____aug12">#REF!</definedName>
    <definedName name="____aug13">#REF!</definedName>
    <definedName name="____aug14">#REF!</definedName>
    <definedName name="____aug15">#REF!</definedName>
    <definedName name="____aug16">#REF!</definedName>
    <definedName name="____aug19">#REF!</definedName>
    <definedName name="____aug20">#REF!</definedName>
    <definedName name="____aug21">#REF!</definedName>
    <definedName name="____aug22">#REF!</definedName>
    <definedName name="____aug23">#REF!</definedName>
    <definedName name="____aug24">#REF!</definedName>
    <definedName name="____aug26">#REF!</definedName>
    <definedName name="____aug27">#REF!</definedName>
    <definedName name="____aug28">#REF!</definedName>
    <definedName name="____aug29">#REF!</definedName>
    <definedName name="____aug30">#REF!</definedName>
    <definedName name="____aug31">#REF!</definedName>
    <definedName name="____Aug97">#REF!</definedName>
    <definedName name="____Aug98">#REF!</definedName>
    <definedName name="____Aug99">#REF!</definedName>
    <definedName name="____Avr0102">#REF!</definedName>
    <definedName name="____Avr0202">#REF!</definedName>
    <definedName name="____Avr0302">#REF!</definedName>
    <definedName name="____Avr0402">#REF!</definedName>
    <definedName name="____Avr0502">#REF!</definedName>
    <definedName name="____Avr0602">#REF!</definedName>
    <definedName name="____Avr0701">#REF!</definedName>
    <definedName name="____Avr0702">#REF!</definedName>
    <definedName name="____Avr0801">#REF!</definedName>
    <definedName name="____Avr08010">#REF!</definedName>
    <definedName name="____Avr0802">#REF!</definedName>
    <definedName name="____Avr0901">#REF!</definedName>
    <definedName name="____Avr0902">#REF!</definedName>
    <definedName name="____Avr1001">#REF!</definedName>
    <definedName name="____Avr1002">#REF!</definedName>
    <definedName name="____Avr1003">#REF!</definedName>
    <definedName name="____Avr1101">#REF!</definedName>
    <definedName name="____Avr1102">#REF!</definedName>
    <definedName name="____Avr1201">#REF!</definedName>
    <definedName name="____avr1202">#REF!</definedName>
    <definedName name="____CFL2">#REF!</definedName>
    <definedName name="____CIP0100">#REF!</definedName>
    <definedName name="____CIP0101">#REF!</definedName>
    <definedName name="____CIP0102">#REF!</definedName>
    <definedName name="____CIP0200">#REF!</definedName>
    <definedName name="____CIP0201">#REF!</definedName>
    <definedName name="____CIP0202">#REF!</definedName>
    <definedName name="____CIP0300">#REF!</definedName>
    <definedName name="____CIP0301">#REF!</definedName>
    <definedName name="____CIP0302">#REF!</definedName>
    <definedName name="____CIP0400">#REF!</definedName>
    <definedName name="____CIP0401">#REF!</definedName>
    <definedName name="____CIP0402">#REF!</definedName>
    <definedName name="____CIP0500">#REF!</definedName>
    <definedName name="____CIP0501">#REF!</definedName>
    <definedName name="____CIP0502">#REF!</definedName>
    <definedName name="____CIP0600">#REF!</definedName>
    <definedName name="____CIP0601">#REF!</definedName>
    <definedName name="____CIP0602">#REF!</definedName>
    <definedName name="____CIP0700">#REF!</definedName>
    <definedName name="____CIP0701">#REF!</definedName>
    <definedName name="____CIP0702">#REF!</definedName>
    <definedName name="____CIP0800">#REF!</definedName>
    <definedName name="____CIP0801">#REF!</definedName>
    <definedName name="____CIP0802">#REF!</definedName>
    <definedName name="____CIP0900">#REF!</definedName>
    <definedName name="____CIP0901">#REF!</definedName>
    <definedName name="____CIP0902">#REF!</definedName>
    <definedName name="____CIP1000">#REF!</definedName>
    <definedName name="____CIP1001">#REF!</definedName>
    <definedName name="____CIP1002">#REF!</definedName>
    <definedName name="____CIP1100">#REF!</definedName>
    <definedName name="____CIP1101">#REF!</definedName>
    <definedName name="____CIP1102">#REF!</definedName>
    <definedName name="____CIP1200">#REF!</definedName>
    <definedName name="____CIP1201">#REF!</definedName>
    <definedName name="____CIP1202">#REF!</definedName>
    <definedName name="____CIP1299">#REF!</definedName>
    <definedName name="____CIP93">#REF!</definedName>
    <definedName name="____CIP94">#REF!</definedName>
    <definedName name="____CIP95">#REF!</definedName>
    <definedName name="____CIP96">#REF!</definedName>
    <definedName name="____CIP97">#REF!</definedName>
    <definedName name="____CIP98">#REF!</definedName>
    <definedName name="____CIP99">#REF!</definedName>
    <definedName name="____CON1">#REF!</definedName>
    <definedName name="____d4">#REF!</definedName>
    <definedName name="____DAT1">#REF!</definedName>
    <definedName name="____DAT10">#REF!</definedName>
    <definedName name="____DAT10_1">#REF!</definedName>
    <definedName name="____DAT11">#REF!</definedName>
    <definedName name="____DAT11_1">#REF!</definedName>
    <definedName name="____DAT12">#REF!</definedName>
    <definedName name="____DAT12_1">#REF!</definedName>
    <definedName name="____DAT13">#REF!</definedName>
    <definedName name="____DAT13_1">#REF!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_1">#REF!</definedName>
    <definedName name="____DAT20">#REF!</definedName>
    <definedName name="____DAT21">#REF!</definedName>
    <definedName name="____DAT22">#REF!</definedName>
    <definedName name="____DAT3">#REF!</definedName>
    <definedName name="____DAT3_1">#REF!</definedName>
    <definedName name="____DAT4">#REF!</definedName>
    <definedName name="____DAT4_1">#REF!</definedName>
    <definedName name="____DAT5">#REF!</definedName>
    <definedName name="____DAT5_1">#REF!</definedName>
    <definedName name="____DAT6">#REF!</definedName>
    <definedName name="____DAT6_1">#REF!</definedName>
    <definedName name="____DAT7">#REF!</definedName>
    <definedName name="____DAT7_1">#REF!</definedName>
    <definedName name="____DAT8">#REF!</definedName>
    <definedName name="____DAT8_1">#REF!</definedName>
    <definedName name="____DAT9">#REF!</definedName>
    <definedName name="____DAT9_1">#REF!</definedName>
    <definedName name="____Dec01">#REF!</definedName>
    <definedName name="____Dec02">#REF!</definedName>
    <definedName name="____dec03">#REF!</definedName>
    <definedName name="____dec04">#REF!</definedName>
    <definedName name="____dec11">#REF!</definedName>
    <definedName name="____dec12">#REF!</definedName>
    <definedName name="____dec16">#REF!</definedName>
    <definedName name="____dec18">#REF!</definedName>
    <definedName name="____dec19">#REF!</definedName>
    <definedName name="____dec20">#REF!</definedName>
    <definedName name="____dec21">#REF!</definedName>
    <definedName name="____dec23">#REF!</definedName>
    <definedName name="____dec24">#REF!</definedName>
    <definedName name="____dec28">#REF!</definedName>
    <definedName name="____dec30">#REF!</definedName>
    <definedName name="____dec31">#REF!</definedName>
    <definedName name="____Dec97">#REF!</definedName>
    <definedName name="____Dec98">#REF!</definedName>
    <definedName name="____dec99">#REF!</definedName>
    <definedName name="____des01">#REF!</definedName>
    <definedName name="____des02">#REF!</definedName>
    <definedName name="____des06">#REF!</definedName>
    <definedName name="____f4">#REF!</definedName>
    <definedName name="____F45">#REF!</definedName>
    <definedName name="____F56">#REF!</definedName>
    <definedName name="____FAC2">#REF!</definedName>
    <definedName name="____fbr01">#REF!</definedName>
    <definedName name="____fbr04">#REF!</definedName>
    <definedName name="____fbr06">#REF!</definedName>
    <definedName name="____fbr07">#REF!</definedName>
    <definedName name="____fbr10">#REF!</definedName>
    <definedName name="____fbr11">#REF!</definedName>
    <definedName name="____fbr13">#REF!</definedName>
    <definedName name="____fbr15">#REF!</definedName>
    <definedName name="____fbr18">#REF!</definedName>
    <definedName name="____fbr19">#REF!</definedName>
    <definedName name="____fbr20">#REF!</definedName>
    <definedName name="____fbr21">#REF!</definedName>
    <definedName name="____fbr24">#REF!</definedName>
    <definedName name="____fbr25">#REF!</definedName>
    <definedName name="____fbr26">#REF!</definedName>
    <definedName name="____fbr27">#REF!</definedName>
    <definedName name="____fbr28">#REF!</definedName>
    <definedName name="____Feb01">#REF!</definedName>
    <definedName name="____Feb02">#REF!</definedName>
    <definedName name="____FEB05">#REF!</definedName>
    <definedName name="____FEB20">#REF!</definedName>
    <definedName name="____FEB27">#REF!</definedName>
    <definedName name="____FEB28">#REF!</definedName>
    <definedName name="____Feb97">#REF!</definedName>
    <definedName name="____Feb98">#REF!</definedName>
    <definedName name="____Feb99">#REF!</definedName>
    <definedName name="____g5">#REF!</definedName>
    <definedName name="____g6">#REF!</definedName>
    <definedName name="____h57">#REF!</definedName>
    <definedName name="____h58">#REF!</definedName>
    <definedName name="____h59">#REF!</definedName>
    <definedName name="____h76">#REF!</definedName>
    <definedName name="____HAL12">#REF!</definedName>
    <definedName name="____HDG2">#REF!</definedName>
    <definedName name="____i9">#REF!</definedName>
    <definedName name="____i99">#REF!</definedName>
    <definedName name="____ii8">#REF!</definedName>
    <definedName name="____INC2">#REF!</definedName>
    <definedName name="____IRB99">#REF!</definedName>
    <definedName name="____iu86">#REF!</definedName>
    <definedName name="____j1">#REF!</definedName>
    <definedName name="____j10">#REF!</definedName>
    <definedName name="____j1123">#REF!</definedName>
    <definedName name="____j12">#REF!</definedName>
    <definedName name="____j13">#REF!</definedName>
    <definedName name="____j14">#REF!</definedName>
    <definedName name="____j15">#REF!</definedName>
    <definedName name="____j16">#REF!</definedName>
    <definedName name="____j17">#REF!</definedName>
    <definedName name="____j18">#REF!</definedName>
    <definedName name="____j2">#REF!</definedName>
    <definedName name="____j22">#REF!</definedName>
    <definedName name="____j23">#REF!</definedName>
    <definedName name="____j234">#REF!</definedName>
    <definedName name="____j24">#REF!</definedName>
    <definedName name="____j25">#REF!</definedName>
    <definedName name="____j27">#REF!</definedName>
    <definedName name="____j28">#REF!</definedName>
    <definedName name="____j29">#REF!</definedName>
    <definedName name="____j30">#REF!</definedName>
    <definedName name="____j33">#REF!</definedName>
    <definedName name="____j345">#REF!</definedName>
    <definedName name="____j35">#REF!</definedName>
    <definedName name="____j36">#REF!</definedName>
    <definedName name="____j37">#REF!</definedName>
    <definedName name="____j39">#REF!</definedName>
    <definedName name="____j4">#REF!</definedName>
    <definedName name="____j40">#REF!</definedName>
    <definedName name="____j45">#REF!</definedName>
    <definedName name="____j46">#REF!</definedName>
    <definedName name="____j47">#REF!</definedName>
    <definedName name="____j49">#REF!</definedName>
    <definedName name="____j5">#REF!</definedName>
    <definedName name="____j55">#REF!</definedName>
    <definedName name="____j56">#REF!</definedName>
    <definedName name="____j567">#REF!</definedName>
    <definedName name="____j6">#REF!</definedName>
    <definedName name="____j66">#REF!</definedName>
    <definedName name="____j67">#REF!</definedName>
    <definedName name="____j678">#REF!</definedName>
    <definedName name="____j68">#REF!</definedName>
    <definedName name="____j69">#REF!</definedName>
    <definedName name="____j7">#REF!</definedName>
    <definedName name="____j77">#REF!</definedName>
    <definedName name="____j78">#REF!</definedName>
    <definedName name="____j789">#REF!</definedName>
    <definedName name="____j8">#REF!</definedName>
    <definedName name="____j80">#REF!</definedName>
    <definedName name="____j88">#REF!</definedName>
    <definedName name="____j9">#REF!</definedName>
    <definedName name="____j90">#REF!</definedName>
    <definedName name="____j99">#REF!</definedName>
    <definedName name="____JA02">#REF!</definedName>
    <definedName name="____JA03">#REF!</definedName>
    <definedName name="____JA04">#REF!</definedName>
    <definedName name="____JA06">#REF!</definedName>
    <definedName name="____JA07">#REF!</definedName>
    <definedName name="____JA08">#REF!</definedName>
    <definedName name="____JA10">#REF!</definedName>
    <definedName name="____JA13">#REF!</definedName>
    <definedName name="____JA14">#REF!</definedName>
    <definedName name="____JA16">#REF!</definedName>
    <definedName name="____JA17">#REF!</definedName>
    <definedName name="____JA18">#REF!</definedName>
    <definedName name="____JA20">#REF!</definedName>
    <definedName name="____JA21">#REF!</definedName>
    <definedName name="____JA22">#REF!</definedName>
    <definedName name="____JA23">#REF!</definedName>
    <definedName name="____JA24">#REF!</definedName>
    <definedName name="____JA27">#REF!</definedName>
    <definedName name="____JA28">#REF!</definedName>
    <definedName name="____JA29">#REF!</definedName>
    <definedName name="____ja30">#REF!</definedName>
    <definedName name="____ja31">#REF!</definedName>
    <definedName name="____Jan01">#REF!</definedName>
    <definedName name="____Jan02">#REF!</definedName>
    <definedName name="____JAN04">#REF!</definedName>
    <definedName name="____jan25">#REF!</definedName>
    <definedName name="____jan31">#REF!</definedName>
    <definedName name="____Jan97">#REF!</definedName>
    <definedName name="____Jan98">#REF!</definedName>
    <definedName name="____Jan99">#REF!</definedName>
    <definedName name="____ji1">#REF!</definedName>
    <definedName name="____jj6">#REF!</definedName>
    <definedName name="____jj7">#REF!</definedName>
    <definedName name="____Jul01">#REF!</definedName>
    <definedName name="____Jul02">#REF!</definedName>
    <definedName name="____jul03">#REF!</definedName>
    <definedName name="____jul05">#REF!</definedName>
    <definedName name="____jul06">#REF!</definedName>
    <definedName name="____jul08">#REF!</definedName>
    <definedName name="____jul10">#REF!</definedName>
    <definedName name="____jul11">#REF!</definedName>
    <definedName name="____jul12">#REF!</definedName>
    <definedName name="____jul13">#REF!</definedName>
    <definedName name="____jul14">#REF!</definedName>
    <definedName name="____jul15">#REF!</definedName>
    <definedName name="____jul17">#REF!</definedName>
    <definedName name="____jul18">#REF!</definedName>
    <definedName name="____jul20">#REF!</definedName>
    <definedName name="____jul22">#REF!</definedName>
    <definedName name="____jul24">#REF!</definedName>
    <definedName name="____jul25">#REF!</definedName>
    <definedName name="____jul26">#REF!</definedName>
    <definedName name="____jul27">#REF!</definedName>
    <definedName name="____jul29">#REF!</definedName>
    <definedName name="____jul30">#REF!</definedName>
    <definedName name="____jul31">#REF!</definedName>
    <definedName name="____jul98">#REF!</definedName>
    <definedName name="____JUL99">#REF!</definedName>
    <definedName name="____Jun01">#REF!</definedName>
    <definedName name="____Jun02">#REF!</definedName>
    <definedName name="____jun03">#REF!</definedName>
    <definedName name="____jun04">#REF!</definedName>
    <definedName name="____jun06">#REF!</definedName>
    <definedName name="____jun10">#REF!</definedName>
    <definedName name="____jun11">#REF!</definedName>
    <definedName name="____jun13">#REF!</definedName>
    <definedName name="____jun14">#REF!</definedName>
    <definedName name="____jun15">#REF!</definedName>
    <definedName name="____jun17">#REF!</definedName>
    <definedName name="____jun19">#REF!</definedName>
    <definedName name="____jun20">#REF!</definedName>
    <definedName name="____jun21">#REF!</definedName>
    <definedName name="____jun24">#REF!</definedName>
    <definedName name="____jun25">#REF!</definedName>
    <definedName name="____jun30">#REF!</definedName>
    <definedName name="____jun98">#REF!</definedName>
    <definedName name="____JUN99">#REF!</definedName>
    <definedName name="____k798798">#REF!</definedName>
    <definedName name="____LIA2">#REF!</definedName>
    <definedName name="____Mar01">#REF!</definedName>
    <definedName name="____Mar02">#REF!</definedName>
    <definedName name="____mar09">#REF!</definedName>
    <definedName name="____mar18">#REF!</definedName>
    <definedName name="____mar23">#REF!</definedName>
    <definedName name="____mar25">#REF!</definedName>
    <definedName name="____mar26">#REF!</definedName>
    <definedName name="____mar27">#REF!</definedName>
    <definedName name="____mar28">#REF!</definedName>
    <definedName name="____mar31">#REF!</definedName>
    <definedName name="____Mar97">#REF!</definedName>
    <definedName name="____Mar98">#REF!</definedName>
    <definedName name="____Mar99">#REF!</definedName>
    <definedName name="____May01">#REF!</definedName>
    <definedName name="____May02">#REF!</definedName>
    <definedName name="____may05">#REF!</definedName>
    <definedName name="____may06">#REF!</definedName>
    <definedName name="____may07">#REF!</definedName>
    <definedName name="____may08">#REF!</definedName>
    <definedName name="____may09">#REF!</definedName>
    <definedName name="____may10">#REF!</definedName>
    <definedName name="____may11">#REF!</definedName>
    <definedName name="____may12">#REF!</definedName>
    <definedName name="____may14">#REF!</definedName>
    <definedName name="____may15">#REF!</definedName>
    <definedName name="____may16">#REF!</definedName>
    <definedName name="____may17">#REF!</definedName>
    <definedName name="____May97">#REF!</definedName>
    <definedName name="____May98">#REF!</definedName>
    <definedName name="____May99">#REF!</definedName>
    <definedName name="____MEI02">#REF!</definedName>
    <definedName name="____MEI03">#REF!</definedName>
    <definedName name="____MEI05">#REF!</definedName>
    <definedName name="____MEI06">#REF!</definedName>
    <definedName name="____MEI08">#REF!</definedName>
    <definedName name="____MEI14">#REF!</definedName>
    <definedName name="____MEI16">#REF!</definedName>
    <definedName name="____MEI18">#REF!</definedName>
    <definedName name="____MEI21">#REF!</definedName>
    <definedName name="____MEI24">#REF!</definedName>
    <definedName name="____MEI27">#REF!</definedName>
    <definedName name="____MEI28">#REF!</definedName>
    <definedName name="____MEI30">#REF!</definedName>
    <definedName name="____MEI31">#REF!</definedName>
    <definedName name="____mei98">#REF!</definedName>
    <definedName name="____MEI99">#REF!</definedName>
    <definedName name="____mm02">#REF!</definedName>
    <definedName name="____mm03">#REF!</definedName>
    <definedName name="____mm2">#REF!</definedName>
    <definedName name="____mm3">#REF!</definedName>
    <definedName name="____mr04">#REF!</definedName>
    <definedName name="____mr05">#REF!</definedName>
    <definedName name="____mr06">#REF!</definedName>
    <definedName name="____mr07">#REF!</definedName>
    <definedName name="____mr11">#REF!</definedName>
    <definedName name="____mr12">#REF!</definedName>
    <definedName name="____mr13">#REF!</definedName>
    <definedName name="____mr14">#REF!</definedName>
    <definedName name="____mr15">#REF!</definedName>
    <definedName name="____mr17">#REF!</definedName>
    <definedName name="____mr18">#REF!</definedName>
    <definedName name="____mr20">#REF!</definedName>
    <definedName name="____mr21">#REF!</definedName>
    <definedName name="____mr25">#REF!</definedName>
    <definedName name="____mr26">#REF!</definedName>
    <definedName name="____mr27">#REF!</definedName>
    <definedName name="____mr28">#REF!</definedName>
    <definedName name="____mr31">#REF!</definedName>
    <definedName name="____nop02">#REF!</definedName>
    <definedName name="____Nov01">#REF!</definedName>
    <definedName name="____Nov02">#REF!</definedName>
    <definedName name="____nov04">#REF!</definedName>
    <definedName name="____nov05">#REF!</definedName>
    <definedName name="____nov07">#REF!</definedName>
    <definedName name="____nov08">#REF!</definedName>
    <definedName name="____nov11">#REF!</definedName>
    <definedName name="____nov12">#REF!</definedName>
    <definedName name="____nov13">#REF!</definedName>
    <definedName name="____nov14">#REF!</definedName>
    <definedName name="____nov15">#REF!</definedName>
    <definedName name="____nov16">#REF!</definedName>
    <definedName name="____nov18">#REF!</definedName>
    <definedName name="____nov19">#REF!</definedName>
    <definedName name="____nov20">#REF!</definedName>
    <definedName name="____nov21">#REF!</definedName>
    <definedName name="____nov22">#REF!</definedName>
    <definedName name="____nov23">#REF!</definedName>
    <definedName name="____nov25">#REF!</definedName>
    <definedName name="____nov26">#REF!</definedName>
    <definedName name="____nov27">#REF!</definedName>
    <definedName name="____nov28">#REF!</definedName>
    <definedName name="____nov29">#REF!</definedName>
    <definedName name="____nov30">#REF!</definedName>
    <definedName name="____Nov97">#REF!</definedName>
    <definedName name="____Nov98">#REF!</definedName>
    <definedName name="____nov99">#REF!</definedName>
    <definedName name="____NPW1">#REF!</definedName>
    <definedName name="____NPW10">#REF!</definedName>
    <definedName name="____NPW11">#REF!</definedName>
    <definedName name="____NPW2">#REF!</definedName>
    <definedName name="____NPW3">#REF!</definedName>
    <definedName name="____NPW4">#REF!</definedName>
    <definedName name="____NPW5">#REF!</definedName>
    <definedName name="____NPW6">#REF!</definedName>
    <definedName name="____NPW7">#REF!</definedName>
    <definedName name="____NPW8">#REF!</definedName>
    <definedName name="____NPW9">#REF!</definedName>
    <definedName name="____Oct01">#REF!</definedName>
    <definedName name="____Oct02">#REF!</definedName>
    <definedName name="____Oct97">#REF!</definedName>
    <definedName name="____Oct98">#REF!</definedName>
    <definedName name="____oct99">#REF!</definedName>
    <definedName name="____oi9">#REF!</definedName>
    <definedName name="____okt01">#REF!</definedName>
    <definedName name="____okt02">#REF!</definedName>
    <definedName name="____okt03">#REF!</definedName>
    <definedName name="____okt04">#REF!</definedName>
    <definedName name="____okt05">#REF!</definedName>
    <definedName name="____okt07">#REF!</definedName>
    <definedName name="____okt09">#REF!</definedName>
    <definedName name="____okt10">#REF!</definedName>
    <definedName name="____okt11">#REF!</definedName>
    <definedName name="____okt12">#REF!</definedName>
    <definedName name="____okt14">#REF!</definedName>
    <definedName name="____okt16">#REF!</definedName>
    <definedName name="____okt17">#REF!</definedName>
    <definedName name="____okt18">#REF!</definedName>
    <definedName name="____okt19">#REF!</definedName>
    <definedName name="____okt21">#REF!</definedName>
    <definedName name="____okt22">#REF!</definedName>
    <definedName name="____okt24">#REF!</definedName>
    <definedName name="____okt25">#REF!</definedName>
    <definedName name="____okt27">#REF!</definedName>
    <definedName name="____okt28">#REF!</definedName>
    <definedName name="____okt29">#REF!</definedName>
    <definedName name="____okt30">#REF!</definedName>
    <definedName name="____okt31">#REF!</definedName>
    <definedName name="____okt98">#REF!</definedName>
    <definedName name="____osp1">#REF!</definedName>
    <definedName name="____pan1">#REF!</definedName>
    <definedName name="____PB71">#REF!</definedName>
    <definedName name="____pem1">#REF!</definedName>
    <definedName name="____pem2">#REF!</definedName>
    <definedName name="____pem3">#REF!</definedName>
    <definedName name="____PHK1">#REF!</definedName>
    <definedName name="____PHK2">#REF!</definedName>
    <definedName name="____pi1">#REF!</definedName>
    <definedName name="____pi2">#REF!</definedName>
    <definedName name="____pi3">#REF!</definedName>
    <definedName name="____PL1">#REF!</definedName>
    <definedName name="____PL2">#REF!</definedName>
    <definedName name="____PL3">#REF!</definedName>
    <definedName name="____poc01">#REF!</definedName>
    <definedName name="____poc02">#REF!</definedName>
    <definedName name="____poc03">#REF!</definedName>
    <definedName name="____poc04">#REF!</definedName>
    <definedName name="____poc05">#REF!</definedName>
    <definedName name="____PPE2">#REF!</definedName>
    <definedName name="____PPH23">#REF!</definedName>
    <definedName name="____QQ2">#REF!</definedName>
    <definedName name="____re5">#REF!</definedName>
    <definedName name="____rt5">#REF!</definedName>
    <definedName name="____rt6">#REF!</definedName>
    <definedName name="____RV1">#REF!</definedName>
    <definedName name="____RV2">#REF!</definedName>
    <definedName name="____S3">#REF!</definedName>
    <definedName name="____s5">#REF!</definedName>
    <definedName name="____SA1">#REF!</definedName>
    <definedName name="____sep01">#REF!</definedName>
    <definedName name="____Sep02">#REF!</definedName>
    <definedName name="____sep03">#REF!</definedName>
    <definedName name="____sep04">#REF!</definedName>
    <definedName name="____sep05">#REF!</definedName>
    <definedName name="____sep06">#REF!</definedName>
    <definedName name="____sep07">#REF!</definedName>
    <definedName name="____sep10">#REF!</definedName>
    <definedName name="____sep11">#REF!</definedName>
    <definedName name="____sep12">#REF!</definedName>
    <definedName name="____sep13">#REF!</definedName>
    <definedName name="____sep16">#REF!</definedName>
    <definedName name="____sep17">#REF!</definedName>
    <definedName name="____sep18">#REF!</definedName>
    <definedName name="____sep19">#REF!</definedName>
    <definedName name="____sep20">#REF!</definedName>
    <definedName name="____sep21">#REF!</definedName>
    <definedName name="____sep24">#REF!</definedName>
    <definedName name="____sep25">#REF!</definedName>
    <definedName name="____sep26">#REF!</definedName>
    <definedName name="____sep28">#REF!</definedName>
    <definedName name="____sep30">#REF!</definedName>
    <definedName name="____Sep97">#REF!</definedName>
    <definedName name="____Sep98">#REF!</definedName>
    <definedName name="____Sep99">#REF!</definedName>
    <definedName name="____set5">#REF!</definedName>
    <definedName name="____set7">#REF!</definedName>
    <definedName name="____si7">#REF!</definedName>
    <definedName name="____Spm2">#REF!</definedName>
    <definedName name="____SPm21">#REF!</definedName>
    <definedName name="____sti2">#REF!</definedName>
    <definedName name="____t5">#REF!</definedName>
    <definedName name="____t6">#REF!</definedName>
    <definedName name="____t7">#REF!</definedName>
    <definedName name="____tax1">#REF!</definedName>
    <definedName name="____tb03">#REF!</definedName>
    <definedName name="____td2">#REF!</definedName>
    <definedName name="____TP1">#REF!</definedName>
    <definedName name="____u89">#REF!</definedName>
    <definedName name="____ui7">#REF!</definedName>
    <definedName name="____UM1">#REF!</definedName>
    <definedName name="____UM2">#REF!</definedName>
    <definedName name="____UM3">#REF!</definedName>
    <definedName name="____UM4">#REF!</definedName>
    <definedName name="____vib01">#REF!</definedName>
    <definedName name="____vib02">#REF!</definedName>
    <definedName name="____vib03">#REF!</definedName>
    <definedName name="____vib04">#REF!</definedName>
    <definedName name="____vib05">#REF!</definedName>
    <definedName name="____vib06">#REF!</definedName>
    <definedName name="____vib07">#REF!</definedName>
    <definedName name="____WIL1">#REF!</definedName>
    <definedName name="____y5">#REF!</definedName>
    <definedName name="____y6">#REF!</definedName>
    <definedName name="____y66">#REF!</definedName>
    <definedName name="____y7">#REF!</definedName>
    <definedName name="____y78">#REF!</definedName>
    <definedName name="____YW1">#REF!</definedName>
    <definedName name="____yy7">#REF!</definedName>
    <definedName name="___5235">#REF!</definedName>
    <definedName name="___6235">#REF!</definedName>
    <definedName name="___7235">#REF!</definedName>
    <definedName name="___a1">#REF!</definedName>
    <definedName name="___a100000">#REF!</definedName>
    <definedName name="___a11">#REF!</definedName>
    <definedName name="___a140000">#REF!</definedName>
    <definedName name="___a500000">#REF!</definedName>
    <definedName name="___A69456">#REF!</definedName>
    <definedName name="___a7">#REF!</definedName>
    <definedName name="___A74456">#REF!</definedName>
    <definedName name="___A99999">#REF!</definedName>
    <definedName name="___abs2">#REF!</definedName>
    <definedName name="___ADV2">#REF!</definedName>
    <definedName name="___agt01">#REF!</definedName>
    <definedName name="___agt02">#REF!</definedName>
    <definedName name="___agt98">#REF!</definedName>
    <definedName name="___APL02">#REF!</definedName>
    <definedName name="___Apr01">#REF!</definedName>
    <definedName name="___Apr02">#REF!</definedName>
    <definedName name="___apr04">#REF!</definedName>
    <definedName name="___apr10">#REF!</definedName>
    <definedName name="___apr12">#REF!</definedName>
    <definedName name="___apr23">#REF!</definedName>
    <definedName name="___apr24">#REF!</definedName>
    <definedName name="___apr27">#REF!</definedName>
    <definedName name="___apr29">#REF!</definedName>
    <definedName name="___apr30">#REF!</definedName>
    <definedName name="___Apr97">#REF!</definedName>
    <definedName name="___Apr98">#REF!</definedName>
    <definedName name="___Apr99">#REF!</definedName>
    <definedName name="___are1">#REF!</definedName>
    <definedName name="___ARE2000">#REF!</definedName>
    <definedName name="___ARE98">#REF!</definedName>
    <definedName name="___ARE99">#REF!</definedName>
    <definedName name="___AST2">#REF!</definedName>
    <definedName name="___Aug01">#REF!</definedName>
    <definedName name="___Aug02">#REF!</definedName>
    <definedName name="___aug03">#REF!</definedName>
    <definedName name="___aug04">#REF!</definedName>
    <definedName name="___aug05">#REF!</definedName>
    <definedName name="___aug06">#REF!</definedName>
    <definedName name="___aug07">#REF!</definedName>
    <definedName name="___aug08">#REF!</definedName>
    <definedName name="___aug09">#REF!</definedName>
    <definedName name="___aug10">#REF!</definedName>
    <definedName name="___aug12">#REF!</definedName>
    <definedName name="___aug13">#REF!</definedName>
    <definedName name="___aug14">#REF!</definedName>
    <definedName name="___aug15">#REF!</definedName>
    <definedName name="___aug16">#REF!</definedName>
    <definedName name="___aug19">#REF!</definedName>
    <definedName name="___aug20">#REF!</definedName>
    <definedName name="___aug21">#REF!</definedName>
    <definedName name="___aug22">#REF!</definedName>
    <definedName name="___aug23">#REF!</definedName>
    <definedName name="___aug24">#REF!</definedName>
    <definedName name="___aug26">#REF!</definedName>
    <definedName name="___aug27">#REF!</definedName>
    <definedName name="___aug28">#REF!</definedName>
    <definedName name="___aug29">#REF!</definedName>
    <definedName name="___aug30">#REF!</definedName>
    <definedName name="___aug31">#REF!</definedName>
    <definedName name="___Aug97">#REF!</definedName>
    <definedName name="___Aug98">#REF!</definedName>
    <definedName name="___Aug99">#REF!</definedName>
    <definedName name="___Avr0102">#REF!</definedName>
    <definedName name="___Avr0202">#REF!</definedName>
    <definedName name="___Avr0302">#REF!</definedName>
    <definedName name="___Avr0402">#REF!</definedName>
    <definedName name="___Avr0502">#REF!</definedName>
    <definedName name="___Avr0602">#REF!</definedName>
    <definedName name="___Avr0701">#REF!</definedName>
    <definedName name="___Avr0702">#REF!</definedName>
    <definedName name="___Avr0801">#REF!</definedName>
    <definedName name="___Avr08010">#REF!</definedName>
    <definedName name="___Avr0802">#REF!</definedName>
    <definedName name="___Avr0901">#REF!</definedName>
    <definedName name="___Avr0902">#REF!</definedName>
    <definedName name="___Avr1001">#REF!</definedName>
    <definedName name="___Avr1002">#REF!</definedName>
    <definedName name="___Avr1003">#REF!</definedName>
    <definedName name="___Avr1101">#REF!</definedName>
    <definedName name="___Avr1102">#REF!</definedName>
    <definedName name="___Avr1201">#REF!</definedName>
    <definedName name="___avr1202">#REF!</definedName>
    <definedName name="___CFL2">#REF!</definedName>
    <definedName name="___CIP0100">#REF!</definedName>
    <definedName name="___CIP0101">#REF!</definedName>
    <definedName name="___CIP0102">#REF!</definedName>
    <definedName name="___CIP0200">#REF!</definedName>
    <definedName name="___CIP0201">#REF!</definedName>
    <definedName name="___CIP0202">#REF!</definedName>
    <definedName name="___CIP0300">#REF!</definedName>
    <definedName name="___CIP0301">#REF!</definedName>
    <definedName name="___CIP0302">#REF!</definedName>
    <definedName name="___CIP0400">#REF!</definedName>
    <definedName name="___CIP0401">#REF!</definedName>
    <definedName name="___CIP0402">#REF!</definedName>
    <definedName name="___CIP0500">#REF!</definedName>
    <definedName name="___CIP0501">#REF!</definedName>
    <definedName name="___CIP0502">#REF!</definedName>
    <definedName name="___CIP0600">#REF!</definedName>
    <definedName name="___CIP0601">#REF!</definedName>
    <definedName name="___CIP0602">#REF!</definedName>
    <definedName name="___CIP0700">#REF!</definedName>
    <definedName name="___CIP0701">#REF!</definedName>
    <definedName name="___CIP0702">#REF!</definedName>
    <definedName name="___CIP0800">#REF!</definedName>
    <definedName name="___CIP0801">#REF!</definedName>
    <definedName name="___CIP0802">#REF!</definedName>
    <definedName name="___CIP0900">#REF!</definedName>
    <definedName name="___CIP0901">#REF!</definedName>
    <definedName name="___CIP0902">#REF!</definedName>
    <definedName name="___CIP1000">#REF!</definedName>
    <definedName name="___CIP1001">#REF!</definedName>
    <definedName name="___CIP1002">#REF!</definedName>
    <definedName name="___CIP1100">#REF!</definedName>
    <definedName name="___CIP1101">#REF!</definedName>
    <definedName name="___CIP1102">#REF!</definedName>
    <definedName name="___CIP1200">#REF!</definedName>
    <definedName name="___CIP1201">#REF!</definedName>
    <definedName name="___CIP1202">#REF!</definedName>
    <definedName name="___CIP1299">#REF!</definedName>
    <definedName name="___CIP93">#REF!</definedName>
    <definedName name="___CIP94">#REF!</definedName>
    <definedName name="___CIP95">#REF!</definedName>
    <definedName name="___CIP96">#REF!</definedName>
    <definedName name="___CIP97">#REF!</definedName>
    <definedName name="___CIP98">#REF!</definedName>
    <definedName name="___CIP99">#REF!</definedName>
    <definedName name="___CON1">#REF!</definedName>
    <definedName name="___d4">#REF!</definedName>
    <definedName name="___DAT1">#REF!</definedName>
    <definedName name="___DAT1_1">#REF!</definedName>
    <definedName name="___DAT10">#REF!</definedName>
    <definedName name="___DAT10_1">#REF!</definedName>
    <definedName name="___DAT11">#REF!</definedName>
    <definedName name="___DAT11_1">#REF!</definedName>
    <definedName name="___DAT12">#REF!</definedName>
    <definedName name="___DAT12_1">#REF!</definedName>
    <definedName name="___DAT13">#REF!</definedName>
    <definedName name="___DAT13_1">#REF!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_1">#REF!</definedName>
    <definedName name="___DAT20">#REF!</definedName>
    <definedName name="___DAT21">#REF!</definedName>
    <definedName name="___DAT22">#REF!</definedName>
    <definedName name="___DAT23">#REF!</definedName>
    <definedName name="___DAT3">#REF!</definedName>
    <definedName name="___DAT3_1">#REF!</definedName>
    <definedName name="___DAT4">#REF!</definedName>
    <definedName name="___DAT4_1">#REF!</definedName>
    <definedName name="___DAT5">#REF!</definedName>
    <definedName name="___DAT5_1">#REF!</definedName>
    <definedName name="___DAT6">#REF!</definedName>
    <definedName name="___DAT6_1">#REF!</definedName>
    <definedName name="___DAT7">#REF!</definedName>
    <definedName name="___DAT7_1">#REF!</definedName>
    <definedName name="___DAT8">#REF!</definedName>
    <definedName name="___DAT8_1">#REF!</definedName>
    <definedName name="___DAT9">#REF!</definedName>
    <definedName name="___DAT9_1">#REF!</definedName>
    <definedName name="___Dec01">#REF!</definedName>
    <definedName name="___Dec02">#REF!</definedName>
    <definedName name="___dec03">#REF!</definedName>
    <definedName name="___dec04">#REF!</definedName>
    <definedName name="___dec11">#REF!</definedName>
    <definedName name="___dec12">#REF!</definedName>
    <definedName name="___dec16">#REF!</definedName>
    <definedName name="___dec18">#REF!</definedName>
    <definedName name="___dec19">#REF!</definedName>
    <definedName name="___dec20">#REF!</definedName>
    <definedName name="___dec21">#REF!</definedName>
    <definedName name="___dec23">#REF!</definedName>
    <definedName name="___dec24">#REF!</definedName>
    <definedName name="___dec28">#REF!</definedName>
    <definedName name="___dec30">#REF!</definedName>
    <definedName name="___dec31">#REF!</definedName>
    <definedName name="___Dec97">#REF!</definedName>
    <definedName name="___Dec98">#REF!</definedName>
    <definedName name="___dec99">#REF!</definedName>
    <definedName name="___des01">#REF!</definedName>
    <definedName name="___des02">#REF!</definedName>
    <definedName name="___des06">#REF!</definedName>
    <definedName name="___FAC2">#REF!</definedName>
    <definedName name="___fbr01">#REF!</definedName>
    <definedName name="___fbr04">#REF!</definedName>
    <definedName name="___fbr06">#REF!</definedName>
    <definedName name="___fbr07">#REF!</definedName>
    <definedName name="___fbr10">#REF!</definedName>
    <definedName name="___fbr11">#REF!</definedName>
    <definedName name="___fbr13">#REF!</definedName>
    <definedName name="___fbr15">#REF!</definedName>
    <definedName name="___fbr18">#REF!</definedName>
    <definedName name="___fbr19">#REF!</definedName>
    <definedName name="___fbr20">#REF!</definedName>
    <definedName name="___fbr21">#REF!</definedName>
    <definedName name="___fbr24">#REF!</definedName>
    <definedName name="___fbr25">#REF!</definedName>
    <definedName name="___fbr26">#REF!</definedName>
    <definedName name="___fbr27">#REF!</definedName>
    <definedName name="___fbr28">#REF!</definedName>
    <definedName name="___Feb01">#REF!</definedName>
    <definedName name="___Feb02">#REF!</definedName>
    <definedName name="___FEB05">#REF!</definedName>
    <definedName name="___FEB20">#REF!</definedName>
    <definedName name="___FEB27">#REF!</definedName>
    <definedName name="___FEB28">#REF!</definedName>
    <definedName name="___Feb97">#REF!</definedName>
    <definedName name="___Feb98">#REF!</definedName>
    <definedName name="___Feb99">#REF!</definedName>
    <definedName name="___H66000">#REF!</definedName>
    <definedName name="___H666666">#REF!</definedName>
    <definedName name="___HAL12">#REF!</definedName>
    <definedName name="___HDG2">#REF!</definedName>
    <definedName name="___INC2">#REF!</definedName>
    <definedName name="___IRB99">#REF!</definedName>
    <definedName name="___IV80000">#REF!</definedName>
    <definedName name="___JA02">#REF!</definedName>
    <definedName name="___JA03">#REF!</definedName>
    <definedName name="___JA04">#REF!</definedName>
    <definedName name="___JA06">#REF!</definedName>
    <definedName name="___JA07">#REF!</definedName>
    <definedName name="___JA08">#REF!</definedName>
    <definedName name="___JA10">#REF!</definedName>
    <definedName name="___JA13">#REF!</definedName>
    <definedName name="___JA14">#REF!</definedName>
    <definedName name="___JA16">#REF!</definedName>
    <definedName name="___JA17">#REF!</definedName>
    <definedName name="___JA18">#REF!</definedName>
    <definedName name="___JA20">#REF!</definedName>
    <definedName name="___JA21">#REF!</definedName>
    <definedName name="___JA22">#REF!</definedName>
    <definedName name="___JA23">#REF!</definedName>
    <definedName name="___JA24">#REF!</definedName>
    <definedName name="___JA27">#REF!</definedName>
    <definedName name="___JA28">#REF!</definedName>
    <definedName name="___JA29">#REF!</definedName>
    <definedName name="___ja30">#REF!</definedName>
    <definedName name="___ja31">#REF!</definedName>
    <definedName name="___Jan01">#REF!</definedName>
    <definedName name="___Jan02">#REF!</definedName>
    <definedName name="___JAN04">#REF!</definedName>
    <definedName name="___jan25">#REF!</definedName>
    <definedName name="___jan31">#REF!</definedName>
    <definedName name="___Jan97">#REF!</definedName>
    <definedName name="___Jan98">#REF!</definedName>
    <definedName name="___Jan99">#REF!</definedName>
    <definedName name="___ji1">#REF!</definedName>
    <definedName name="___Jul01">#REF!</definedName>
    <definedName name="___Jul02">#REF!</definedName>
    <definedName name="___jul03">#REF!</definedName>
    <definedName name="___jul05">#REF!</definedName>
    <definedName name="___jul06">#REF!</definedName>
    <definedName name="___jul08">#REF!</definedName>
    <definedName name="___jul10">#REF!</definedName>
    <definedName name="___jul11">#REF!</definedName>
    <definedName name="___jul12">#REF!</definedName>
    <definedName name="___jul13">#REF!</definedName>
    <definedName name="___jul14">#REF!</definedName>
    <definedName name="___jul15">#REF!</definedName>
    <definedName name="___jul17">#REF!</definedName>
    <definedName name="___jul18">#REF!</definedName>
    <definedName name="___jul20">#REF!</definedName>
    <definedName name="___jul22">#REF!</definedName>
    <definedName name="___jul24">#REF!</definedName>
    <definedName name="___jul25">#REF!</definedName>
    <definedName name="___jul26">#REF!</definedName>
    <definedName name="___jul27">#REF!</definedName>
    <definedName name="___jul29">#REF!</definedName>
    <definedName name="___jul30">#REF!</definedName>
    <definedName name="___jul31">#REF!</definedName>
    <definedName name="___jul98">#REF!</definedName>
    <definedName name="___JUL99">#REF!</definedName>
    <definedName name="___Jun01">#REF!</definedName>
    <definedName name="___Jun02">#REF!</definedName>
    <definedName name="___jun03">#REF!</definedName>
    <definedName name="___jun04">#REF!</definedName>
    <definedName name="___jun06">#REF!</definedName>
    <definedName name="___jun10">#REF!</definedName>
    <definedName name="___jun11">#REF!</definedName>
    <definedName name="___jun13">#REF!</definedName>
    <definedName name="___jun14">#REF!</definedName>
    <definedName name="___jun15">#REF!</definedName>
    <definedName name="___jun17">#REF!</definedName>
    <definedName name="___jun19">#REF!</definedName>
    <definedName name="___jun20">#REF!</definedName>
    <definedName name="___jun21">#REF!</definedName>
    <definedName name="___jun24">#REF!</definedName>
    <definedName name="___jun25">#REF!</definedName>
    <definedName name="___jun30">#REF!</definedName>
    <definedName name="___jun98">#REF!</definedName>
    <definedName name="___JUN99">#REF!</definedName>
    <definedName name="___k798798">#REF!</definedName>
    <definedName name="___LIA2">#REF!</definedName>
    <definedName name="___Mar01">#REF!</definedName>
    <definedName name="___Mar02">#REF!</definedName>
    <definedName name="___mar09">#REF!</definedName>
    <definedName name="___mar18">#REF!</definedName>
    <definedName name="___mar23">#REF!</definedName>
    <definedName name="___mar25">#REF!</definedName>
    <definedName name="___mar26">#REF!</definedName>
    <definedName name="___mar27">#REF!</definedName>
    <definedName name="___mar28">#REF!</definedName>
    <definedName name="___mar31">#REF!</definedName>
    <definedName name="___Mar97">#REF!</definedName>
    <definedName name="___Mar98">#REF!</definedName>
    <definedName name="___Mar99">#REF!</definedName>
    <definedName name="___May01">#REF!</definedName>
    <definedName name="___May02">#REF!</definedName>
    <definedName name="___may05">#REF!</definedName>
    <definedName name="___may06">#REF!</definedName>
    <definedName name="___may07">#REF!</definedName>
    <definedName name="___may08">#REF!</definedName>
    <definedName name="___may09">#REF!</definedName>
    <definedName name="___may10">#REF!</definedName>
    <definedName name="___may11">#REF!</definedName>
    <definedName name="___may12">#REF!</definedName>
    <definedName name="___may14">#REF!</definedName>
    <definedName name="___may15">#REF!</definedName>
    <definedName name="___may16">#REF!</definedName>
    <definedName name="___may17">#REF!</definedName>
    <definedName name="___May97">#REF!</definedName>
    <definedName name="___May98">#REF!</definedName>
    <definedName name="___May99">#REF!</definedName>
    <definedName name="___MEI02">#REF!</definedName>
    <definedName name="___MEI03">#REF!</definedName>
    <definedName name="___MEI05">#REF!</definedName>
    <definedName name="___MEI06">#REF!</definedName>
    <definedName name="___MEI08">#REF!</definedName>
    <definedName name="___MEI14">#REF!</definedName>
    <definedName name="___MEI16">#REF!</definedName>
    <definedName name="___MEI18">#REF!</definedName>
    <definedName name="___MEI21">#REF!</definedName>
    <definedName name="___MEI24">#REF!</definedName>
    <definedName name="___MEI27">#REF!</definedName>
    <definedName name="___MEI28">#REF!</definedName>
    <definedName name="___MEI30">#REF!</definedName>
    <definedName name="___MEI31">#REF!</definedName>
    <definedName name="___mei98">#REF!</definedName>
    <definedName name="___MEI99">#REF!</definedName>
    <definedName name="___mm02">#REF!</definedName>
    <definedName name="___mm03">#REF!</definedName>
    <definedName name="___mm2">#REF!</definedName>
    <definedName name="___mm3">#REF!</definedName>
    <definedName name="___mr04">#REF!</definedName>
    <definedName name="___mr05">#REF!</definedName>
    <definedName name="___mr06">#REF!</definedName>
    <definedName name="___mr07">#REF!</definedName>
    <definedName name="___mr11">#REF!</definedName>
    <definedName name="___mr12">#REF!</definedName>
    <definedName name="___mr13">#REF!</definedName>
    <definedName name="___mr14">#REF!</definedName>
    <definedName name="___mr15">#REF!</definedName>
    <definedName name="___mr17">#REF!</definedName>
    <definedName name="___mr18">#REF!</definedName>
    <definedName name="___mr20">#REF!</definedName>
    <definedName name="___mr21">#REF!</definedName>
    <definedName name="___mr25">#REF!</definedName>
    <definedName name="___mr26">#REF!</definedName>
    <definedName name="___mr27">#REF!</definedName>
    <definedName name="___mr28">#REF!</definedName>
    <definedName name="___mr31">#REF!</definedName>
    <definedName name="___nop02">#REF!</definedName>
    <definedName name="___Nov01">#REF!</definedName>
    <definedName name="___Nov02">#REF!</definedName>
    <definedName name="___nov04">#REF!</definedName>
    <definedName name="___nov05">#REF!</definedName>
    <definedName name="___nov07">#REF!</definedName>
    <definedName name="___nov08">#REF!</definedName>
    <definedName name="___nov11">#REF!</definedName>
    <definedName name="___nov12">#REF!</definedName>
    <definedName name="___nov13">#REF!</definedName>
    <definedName name="___nov14">#REF!</definedName>
    <definedName name="___nov15">#REF!</definedName>
    <definedName name="___nov16">#REF!</definedName>
    <definedName name="___nov18">#REF!</definedName>
    <definedName name="___nov19">#REF!</definedName>
    <definedName name="___nov20">#REF!</definedName>
    <definedName name="___nov21">#REF!</definedName>
    <definedName name="___nov22">#REF!</definedName>
    <definedName name="___nov23">#REF!</definedName>
    <definedName name="___nov25">#REF!</definedName>
    <definedName name="___nov26">#REF!</definedName>
    <definedName name="___nov27">#REF!</definedName>
    <definedName name="___nov28">#REF!</definedName>
    <definedName name="___nov29">#REF!</definedName>
    <definedName name="___nov30">#REF!</definedName>
    <definedName name="___Nov97">#REF!</definedName>
    <definedName name="___Nov98">#REF!</definedName>
    <definedName name="___nov99">#REF!</definedName>
    <definedName name="___NPW1">#REF!</definedName>
    <definedName name="___NPW10">#REF!</definedName>
    <definedName name="___NPW11">#REF!</definedName>
    <definedName name="___NPW2">#REF!</definedName>
    <definedName name="___NPW3">#REF!</definedName>
    <definedName name="___NPW4">#REF!</definedName>
    <definedName name="___NPW5">#REF!</definedName>
    <definedName name="___NPW6">#REF!</definedName>
    <definedName name="___NPW7">#REF!</definedName>
    <definedName name="___NPW8">#REF!</definedName>
    <definedName name="___NPW9">#REF!</definedName>
    <definedName name="___Oct01">#REF!</definedName>
    <definedName name="___Oct02">#REF!</definedName>
    <definedName name="___Oct97">#REF!</definedName>
    <definedName name="___Oct98">#REF!</definedName>
    <definedName name="___oct99">#REF!</definedName>
    <definedName name="___okt01">#REF!</definedName>
    <definedName name="___okt02">#REF!</definedName>
    <definedName name="___okt03">#REF!</definedName>
    <definedName name="___okt04">#REF!</definedName>
    <definedName name="___okt05">#REF!</definedName>
    <definedName name="___okt07">#REF!</definedName>
    <definedName name="___okt09">#REF!</definedName>
    <definedName name="___okt10">#REF!</definedName>
    <definedName name="___okt11">#REF!</definedName>
    <definedName name="___okt12">#REF!</definedName>
    <definedName name="___okt14">#REF!</definedName>
    <definedName name="___okt16">#REF!</definedName>
    <definedName name="___okt17">#REF!</definedName>
    <definedName name="___okt18">#REF!</definedName>
    <definedName name="___okt19">#REF!</definedName>
    <definedName name="___okt21">#REF!</definedName>
    <definedName name="___okt22">#REF!</definedName>
    <definedName name="___okt24">#REF!</definedName>
    <definedName name="___okt25">#REF!</definedName>
    <definedName name="___okt27">#REF!</definedName>
    <definedName name="___okt28">#REF!</definedName>
    <definedName name="___okt29">#REF!</definedName>
    <definedName name="___okt30">#REF!</definedName>
    <definedName name="___okt31">#REF!</definedName>
    <definedName name="___okt98">#REF!</definedName>
    <definedName name="___osp1">#REF!</definedName>
    <definedName name="___pan1">#REF!</definedName>
    <definedName name="___PB71">#REF!</definedName>
    <definedName name="___pem1">#REF!</definedName>
    <definedName name="___pem2">#REF!</definedName>
    <definedName name="___pem3">#REF!</definedName>
    <definedName name="___PHK1">#REF!</definedName>
    <definedName name="___PHK2">#REF!</definedName>
    <definedName name="___pi1">#REF!</definedName>
    <definedName name="___pi2">#REF!</definedName>
    <definedName name="___pi3">#REF!</definedName>
    <definedName name="___PL1">#REF!</definedName>
    <definedName name="___PL2">#REF!</definedName>
    <definedName name="___PL3">#REF!</definedName>
    <definedName name="___poc01">#REF!</definedName>
    <definedName name="___poc02">#REF!</definedName>
    <definedName name="___poc03">#REF!</definedName>
    <definedName name="___poc04">#REF!</definedName>
    <definedName name="___poc05">#REF!</definedName>
    <definedName name="___PPE2">#REF!</definedName>
    <definedName name="___PPH23">#REF!</definedName>
    <definedName name="___QQ2">#REF!</definedName>
    <definedName name="___SA1">#REF!</definedName>
    <definedName name="___sep01">#REF!</definedName>
    <definedName name="___Sep02">#REF!</definedName>
    <definedName name="___sep03">#REF!</definedName>
    <definedName name="___sep04">#REF!</definedName>
    <definedName name="___sep05">#REF!</definedName>
    <definedName name="___sep06">#REF!</definedName>
    <definedName name="___sep07">#REF!</definedName>
    <definedName name="___sep10">#REF!</definedName>
    <definedName name="___sep11">#REF!</definedName>
    <definedName name="___sep12">#REF!</definedName>
    <definedName name="___sep13">#REF!</definedName>
    <definedName name="___sep16">#REF!</definedName>
    <definedName name="___sep17">#REF!</definedName>
    <definedName name="___sep18">#REF!</definedName>
    <definedName name="___sep19">#REF!</definedName>
    <definedName name="___sep20">#REF!</definedName>
    <definedName name="___sep21">#REF!</definedName>
    <definedName name="___sep24">#REF!</definedName>
    <definedName name="___sep25">#REF!</definedName>
    <definedName name="___sep26">#REF!</definedName>
    <definedName name="___sep28">#REF!</definedName>
    <definedName name="___sep30">#REF!</definedName>
    <definedName name="___Sep97">#REF!</definedName>
    <definedName name="___Sep98">#REF!</definedName>
    <definedName name="___Sep99">#REF!</definedName>
    <definedName name="___set5">#REF!</definedName>
    <definedName name="___set7">#REF!</definedName>
    <definedName name="___Spm2">#REF!</definedName>
    <definedName name="___SPm21">#REF!</definedName>
    <definedName name="___sti2">#REF!</definedName>
    <definedName name="___tax1">#REF!</definedName>
    <definedName name="___tb03">#REF!</definedName>
    <definedName name="___td2">#REF!</definedName>
    <definedName name="___TP1">#REF!</definedName>
    <definedName name="___UM1">#REF!</definedName>
    <definedName name="___UM2">#REF!</definedName>
    <definedName name="___UM3">#REF!</definedName>
    <definedName name="___UM4">#REF!</definedName>
    <definedName name="___vib01">#REF!</definedName>
    <definedName name="___vib02">#REF!</definedName>
    <definedName name="___vib03">#REF!</definedName>
    <definedName name="___vib04">#REF!</definedName>
    <definedName name="___vib05">#REF!</definedName>
    <definedName name="___vib06">#REF!</definedName>
    <definedName name="___vib07">#REF!</definedName>
    <definedName name="___WIL1">#REF!</definedName>
    <definedName name="___YW1">#REF!</definedName>
    <definedName name="__1_">#REF!</definedName>
    <definedName name="__123Graph_A">#REF!</definedName>
    <definedName name="__123Graph_B">#REF!</definedName>
    <definedName name="__123Graph_BCurrent">#REF!</definedName>
    <definedName name="__123Graph_C">#REF!</definedName>
    <definedName name="__123Graph_CCHART1">#REF!</definedName>
    <definedName name="__123Graph_CCHART10">#REF!</definedName>
    <definedName name="__123Graph_CCHART11">#REF!</definedName>
    <definedName name="__123Graph_CCHART12">#REF!</definedName>
    <definedName name="__123Graph_CCHART13">#REF!</definedName>
    <definedName name="__123Graph_CCHART14">#REF!</definedName>
    <definedName name="__123Graph_CCHART15">#REF!</definedName>
    <definedName name="__123Graph_CCHART16">#REF!</definedName>
    <definedName name="__123Graph_CCHART17">#REF!</definedName>
    <definedName name="__123Graph_CCHART18">#REF!</definedName>
    <definedName name="__123Graph_CCHART19">#REF!</definedName>
    <definedName name="__123Graph_CCHART2">#REF!</definedName>
    <definedName name="__123Graph_CCHART20">#REF!</definedName>
    <definedName name="__123Graph_CCHART21">#REF!</definedName>
    <definedName name="__123Graph_CCHART22">#REF!</definedName>
    <definedName name="__123Graph_CCHART23">#REF!</definedName>
    <definedName name="__123Graph_CCHART24">#REF!</definedName>
    <definedName name="__123Graph_CCHART25">#REF!</definedName>
    <definedName name="__123Graph_CCHART26">#REF!</definedName>
    <definedName name="__123Graph_CCHART27">#REF!</definedName>
    <definedName name="__123Graph_CCHART28">#REF!</definedName>
    <definedName name="__123Graph_CCHART29">#REF!</definedName>
    <definedName name="__123Graph_CCHART3">#REF!</definedName>
    <definedName name="__123Graph_CCHART30">#REF!</definedName>
    <definedName name="__123Graph_CCHART31">#REF!</definedName>
    <definedName name="__123Graph_CCHART32">#REF!</definedName>
    <definedName name="__123Graph_CCHART33">#REF!</definedName>
    <definedName name="__123Graph_CCHART34">#REF!</definedName>
    <definedName name="__123Graph_CCHART35">#REF!</definedName>
    <definedName name="__123Graph_CCHART36">#REF!</definedName>
    <definedName name="__123Graph_CCHART37">#REF!</definedName>
    <definedName name="__123Graph_CCHART38">#REF!</definedName>
    <definedName name="__123Graph_CCHART39">#REF!</definedName>
    <definedName name="__123Graph_CCHART4">#REF!</definedName>
    <definedName name="__123Graph_CCHART40">#REF!</definedName>
    <definedName name="__123Graph_CCHART41">#REF!</definedName>
    <definedName name="__123Graph_CCHART42">#REF!</definedName>
    <definedName name="__123Graph_CCHART47">#REF!</definedName>
    <definedName name="__123Graph_CCHART48">#REF!</definedName>
    <definedName name="__123Graph_CCHART49">#REF!</definedName>
    <definedName name="__123Graph_CCHART5">#REF!</definedName>
    <definedName name="__123Graph_CCHART50">#REF!</definedName>
    <definedName name="__123Graph_CCHART51">#REF!</definedName>
    <definedName name="__123Graph_CCHART52">#REF!</definedName>
    <definedName name="__123Graph_CCHART53">#REF!</definedName>
    <definedName name="__123Graph_CCHART54">#REF!</definedName>
    <definedName name="__123Graph_CCHART55">#REF!</definedName>
    <definedName name="__123Graph_CCHART56">#REF!</definedName>
    <definedName name="__123Graph_CCHART57">#REF!</definedName>
    <definedName name="__123Graph_CCHART58">#REF!</definedName>
    <definedName name="__123Graph_CCHART59">#REF!</definedName>
    <definedName name="__123Graph_CCHART6">#REF!</definedName>
    <definedName name="__123Graph_CCHART60">#REF!</definedName>
    <definedName name="__123Graph_CCHART7">#REF!</definedName>
    <definedName name="__123Graph_CCHART8">#REF!</definedName>
    <definedName name="__123Graph_CCHART9">#REF!</definedName>
    <definedName name="__123Graph_CCURRENT">#REF!</definedName>
    <definedName name="__123Graph_D">#REF!</definedName>
    <definedName name="__123Graph_DCurrent">#REF!</definedName>
    <definedName name="__123Graph_E">#REF!</definedName>
    <definedName name="__123Graph_ECurrent">#REF!</definedName>
    <definedName name="__123Graph_F">#REF!</definedName>
    <definedName name="__123Graph_FCurrent">#REF!</definedName>
    <definedName name="__123Graph_X">#REF!</definedName>
    <definedName name="__1Excel_BuiltIn_Print_Area_2_1">#REF!</definedName>
    <definedName name="__5235">#REF!</definedName>
    <definedName name="__6235">#REF!</definedName>
    <definedName name="__7235">#REF!</definedName>
    <definedName name="__a100000">#REF!</definedName>
    <definedName name="__a140000">#REF!</definedName>
    <definedName name="__a500000">#REF!</definedName>
    <definedName name="__A69456">#REF!</definedName>
    <definedName name="__A74456">#REF!</definedName>
    <definedName name="__A99999">#REF!</definedName>
    <definedName name="__ADV2">#REF!</definedName>
    <definedName name="__agt01">#REF!</definedName>
    <definedName name="__agt02">#REF!</definedName>
    <definedName name="__agt98">#REF!</definedName>
    <definedName name="__aje2">#REF!</definedName>
    <definedName name="__APL02">#REF!</definedName>
    <definedName name="__Apr01">#REF!</definedName>
    <definedName name="__Apr02">#REF!</definedName>
    <definedName name="__apr04">#REF!</definedName>
    <definedName name="__apr10">#REF!</definedName>
    <definedName name="__apr12">#REF!</definedName>
    <definedName name="__apr23">#REF!</definedName>
    <definedName name="__apr24">#REF!</definedName>
    <definedName name="__apr27">#REF!</definedName>
    <definedName name="__apr29">#REF!</definedName>
    <definedName name="__apr30">#REF!</definedName>
    <definedName name="__Apr97">#REF!</definedName>
    <definedName name="__Apr98">#REF!</definedName>
    <definedName name="__Apr99">#REF!</definedName>
    <definedName name="__are1">#REF!</definedName>
    <definedName name="__ARE2000">#REF!</definedName>
    <definedName name="__ARE98">#REF!</definedName>
    <definedName name="__ARE99">#REF!</definedName>
    <definedName name="__AST2">#REF!</definedName>
    <definedName name="__AST2_1">#REF!</definedName>
    <definedName name="__Aug01">#REF!</definedName>
    <definedName name="__Aug02">#REF!</definedName>
    <definedName name="__aug03">#REF!</definedName>
    <definedName name="__aug04">#REF!</definedName>
    <definedName name="__aug05">#REF!</definedName>
    <definedName name="__aug06">#REF!</definedName>
    <definedName name="__aug07">#REF!</definedName>
    <definedName name="__aug08">#REF!</definedName>
    <definedName name="__aug09">#REF!</definedName>
    <definedName name="__aug10">#REF!</definedName>
    <definedName name="__aug12">#REF!</definedName>
    <definedName name="__aug13">#REF!</definedName>
    <definedName name="__aug14">#REF!</definedName>
    <definedName name="__aug15">#REF!</definedName>
    <definedName name="__aug16">#REF!</definedName>
    <definedName name="__aug19">#REF!</definedName>
    <definedName name="__aug20">#REF!</definedName>
    <definedName name="__aug21">#REF!</definedName>
    <definedName name="__aug22">#REF!</definedName>
    <definedName name="__aug23">#REF!</definedName>
    <definedName name="__aug24">#REF!</definedName>
    <definedName name="__aug26">#REF!</definedName>
    <definedName name="__aug27">#REF!</definedName>
    <definedName name="__aug28">#REF!</definedName>
    <definedName name="__aug29">#REF!</definedName>
    <definedName name="__aug30">#REF!</definedName>
    <definedName name="__aug31">#REF!</definedName>
    <definedName name="__Aug97">#REF!</definedName>
    <definedName name="__Aug98">#REF!</definedName>
    <definedName name="__Aug99">#REF!</definedName>
    <definedName name="__Avr0102">#REF!</definedName>
    <definedName name="__Avr0202">#REF!</definedName>
    <definedName name="__Avr0302">#REF!</definedName>
    <definedName name="__Avr0402">#REF!</definedName>
    <definedName name="__Avr0502">#REF!</definedName>
    <definedName name="__Avr0602">#REF!</definedName>
    <definedName name="__Avr0701">#REF!</definedName>
    <definedName name="__Avr0702">#REF!</definedName>
    <definedName name="__Avr0801">#REF!</definedName>
    <definedName name="__Avr08010">#REF!</definedName>
    <definedName name="__Avr0802">#REF!</definedName>
    <definedName name="__Avr0901">#REF!</definedName>
    <definedName name="__Avr0902">#REF!</definedName>
    <definedName name="__Avr1001">#REF!</definedName>
    <definedName name="__Avr1002">#REF!</definedName>
    <definedName name="__Avr1003">#REF!</definedName>
    <definedName name="__Avr1101">#REF!</definedName>
    <definedName name="__Avr1102">#REF!</definedName>
    <definedName name="__Avr1201">#REF!</definedName>
    <definedName name="__avr1202">#REF!</definedName>
    <definedName name="__B3">#REF!</definedName>
    <definedName name="__CFL2">#REF!</definedName>
    <definedName name="__CFL2_1">#REF!</definedName>
    <definedName name="__CIP0100">#REF!</definedName>
    <definedName name="__CIP0101">#REF!</definedName>
    <definedName name="__CIP0102">#REF!</definedName>
    <definedName name="__CIP0200">#REF!</definedName>
    <definedName name="__CIP0201">#REF!</definedName>
    <definedName name="__CIP0202">#REF!</definedName>
    <definedName name="__CIP0300">#REF!</definedName>
    <definedName name="__CIP0301">#REF!</definedName>
    <definedName name="__CIP0302">#REF!</definedName>
    <definedName name="__CIP0400">#REF!</definedName>
    <definedName name="__CIP0401">#REF!</definedName>
    <definedName name="__CIP0402">#REF!</definedName>
    <definedName name="__CIP0500">#REF!</definedName>
    <definedName name="__CIP0501">#REF!</definedName>
    <definedName name="__CIP0502">#REF!</definedName>
    <definedName name="__CIP0600">#REF!</definedName>
    <definedName name="__CIP0601">#REF!</definedName>
    <definedName name="__CIP0602">#REF!</definedName>
    <definedName name="__CIP0700">#REF!</definedName>
    <definedName name="__CIP0701">#REF!</definedName>
    <definedName name="__CIP0702">#REF!</definedName>
    <definedName name="__CIP0800">#REF!</definedName>
    <definedName name="__CIP0801">#REF!</definedName>
    <definedName name="__CIP0802">#REF!</definedName>
    <definedName name="__CIP0900">#REF!</definedName>
    <definedName name="__CIP0901">#REF!</definedName>
    <definedName name="__CIP0902">#REF!</definedName>
    <definedName name="__CIP1000">#REF!</definedName>
    <definedName name="__CIP1001">#REF!</definedName>
    <definedName name="__CIP1002">#REF!</definedName>
    <definedName name="__CIP1100">#REF!</definedName>
    <definedName name="__CIP1101">#REF!</definedName>
    <definedName name="__CIP1102">#REF!</definedName>
    <definedName name="__CIP1200">#REF!</definedName>
    <definedName name="__CIP1201">#REF!</definedName>
    <definedName name="__CIP1202">#REF!</definedName>
    <definedName name="__CIP1299">#REF!</definedName>
    <definedName name="__CIP93">#REF!</definedName>
    <definedName name="__CIP94">#REF!</definedName>
    <definedName name="__CIP95">#REF!</definedName>
    <definedName name="__CIP96">#REF!</definedName>
    <definedName name="__CIP97">#REF!</definedName>
    <definedName name="__CIP98">#REF!</definedName>
    <definedName name="__CIP99">#REF!</definedName>
    <definedName name="__CON1">#REF!</definedName>
    <definedName name="__DAT1">#REF!</definedName>
    <definedName name="__DAT1_1">#REF!</definedName>
    <definedName name="__DAT10">#REF!</definedName>
    <definedName name="__DAT10_1">#REF!</definedName>
    <definedName name="__DAT11">#REF!</definedName>
    <definedName name="__DAT11_1">#REF!</definedName>
    <definedName name="__DAT12">#REF!</definedName>
    <definedName name="__DAT12_1">#REF!</definedName>
    <definedName name="__DAT13">#REF!</definedName>
    <definedName name="__DAT13_1">#REF!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_1">#REF!</definedName>
    <definedName name="__DAT20">#REF!</definedName>
    <definedName name="__DAT21">#REF!</definedName>
    <definedName name="__DAT22">#REF!</definedName>
    <definedName name="__DAT23">#REF!</definedName>
    <definedName name="__DAT3">#REF!</definedName>
    <definedName name="__DAT3_1">#REF!</definedName>
    <definedName name="__DAT4">#REF!</definedName>
    <definedName name="__DAT4_1">#REF!</definedName>
    <definedName name="__DAT5">#REF!</definedName>
    <definedName name="__DAT5_1">#REF!</definedName>
    <definedName name="__DAT6">#REF!</definedName>
    <definedName name="__DAT6_1">#REF!</definedName>
    <definedName name="__DAT7">#REF!</definedName>
    <definedName name="__DAT7_1">#REF!</definedName>
    <definedName name="__DAT8">#REF!</definedName>
    <definedName name="__DAT8_1">#REF!</definedName>
    <definedName name="__DAT9">#REF!</definedName>
    <definedName name="__DAT9_1">#REF!</definedName>
    <definedName name="__Dec01">#REF!</definedName>
    <definedName name="__Dec02">#REF!</definedName>
    <definedName name="__dec03">#REF!</definedName>
    <definedName name="__dec04">#REF!</definedName>
    <definedName name="__dec11">#REF!</definedName>
    <definedName name="__dec12">#REF!</definedName>
    <definedName name="__dec16">#REF!</definedName>
    <definedName name="__dec18">#REF!</definedName>
    <definedName name="__dec19">#REF!</definedName>
    <definedName name="__dec20">#REF!</definedName>
    <definedName name="__dec21">#REF!</definedName>
    <definedName name="__dec23">#REF!</definedName>
    <definedName name="__dec24">#REF!</definedName>
    <definedName name="__dec28">#REF!</definedName>
    <definedName name="__dec30">#REF!</definedName>
    <definedName name="__dec31">#REF!</definedName>
    <definedName name="__Dec97">#REF!</definedName>
    <definedName name="__Dec98">#REF!</definedName>
    <definedName name="__dec99">#REF!</definedName>
    <definedName name="__des01">#REF!</definedName>
    <definedName name="__des02">#REF!</definedName>
    <definedName name="__des06">#REF!</definedName>
    <definedName name="__FAC2">#REF!</definedName>
    <definedName name="__FAC2_1">#REF!</definedName>
    <definedName name="__fbr01">#REF!</definedName>
    <definedName name="__fbr04">#REF!</definedName>
    <definedName name="__fbr06">#REF!</definedName>
    <definedName name="__fbr07">#REF!</definedName>
    <definedName name="__fbr10">#REF!</definedName>
    <definedName name="__fbr11">#REF!</definedName>
    <definedName name="__fbr13">#REF!</definedName>
    <definedName name="__fbr15">#REF!</definedName>
    <definedName name="__fbr18">#REF!</definedName>
    <definedName name="__fbr19">#REF!</definedName>
    <definedName name="__fbr20">#REF!</definedName>
    <definedName name="__fbr21">#REF!</definedName>
    <definedName name="__fbr24">#REF!</definedName>
    <definedName name="__fbr25">#REF!</definedName>
    <definedName name="__fbr26">#REF!</definedName>
    <definedName name="__fbr27">#REF!</definedName>
    <definedName name="__fbr28">#REF!</definedName>
    <definedName name="__Feb01">#REF!</definedName>
    <definedName name="__Feb02">#REF!</definedName>
    <definedName name="__FEB05">#REF!</definedName>
    <definedName name="__FEB20">#REF!</definedName>
    <definedName name="__FEB27">#REF!</definedName>
    <definedName name="__FEB28">#REF!</definedName>
    <definedName name="__Feb97">#REF!</definedName>
    <definedName name="__Feb98">#REF!</definedName>
    <definedName name="__Feb99">#REF!</definedName>
    <definedName name="__H66000">#REF!</definedName>
    <definedName name="__H666666">#REF!</definedName>
    <definedName name="__HAL12">#REF!</definedName>
    <definedName name="__HDG2">#REF!</definedName>
    <definedName name="__HDG2_1">#REF!</definedName>
    <definedName name="__INC2">#REF!</definedName>
    <definedName name="__IRB99">#REF!</definedName>
    <definedName name="__IV80000">#REF!</definedName>
    <definedName name="__JA02">#REF!</definedName>
    <definedName name="__JA03">#REF!</definedName>
    <definedName name="__JA04">#REF!</definedName>
    <definedName name="__JA06">#REF!</definedName>
    <definedName name="__JA07">#REF!</definedName>
    <definedName name="__JA08">#REF!</definedName>
    <definedName name="__JA10">#REF!</definedName>
    <definedName name="__JA13">#REF!</definedName>
    <definedName name="__JA14">#REF!</definedName>
    <definedName name="__JA16">#REF!</definedName>
    <definedName name="__JA17">#REF!</definedName>
    <definedName name="__JA18">#REF!</definedName>
    <definedName name="__JA20">#REF!</definedName>
    <definedName name="__JA21">#REF!</definedName>
    <definedName name="__JA22">#REF!</definedName>
    <definedName name="__JA23">#REF!</definedName>
    <definedName name="__JA24">#REF!</definedName>
    <definedName name="__JA27">#REF!</definedName>
    <definedName name="__JA28">#REF!</definedName>
    <definedName name="__JA29">#REF!</definedName>
    <definedName name="__ja30">#REF!</definedName>
    <definedName name="__ja31">#REF!</definedName>
    <definedName name="__Jan01">#REF!</definedName>
    <definedName name="__Jan02">#REF!</definedName>
    <definedName name="__JAN04">#REF!</definedName>
    <definedName name="__jan25">#REF!</definedName>
    <definedName name="__jan31">#REF!</definedName>
    <definedName name="__Jan97">#REF!</definedName>
    <definedName name="__Jan98">#REF!</definedName>
    <definedName name="__Jan99">#REF!</definedName>
    <definedName name="__ji1">#REF!</definedName>
    <definedName name="__Jul01">#REF!</definedName>
    <definedName name="__Jul02">#REF!</definedName>
    <definedName name="__jul03">#REF!</definedName>
    <definedName name="__jul05">#REF!</definedName>
    <definedName name="__jul06">#REF!</definedName>
    <definedName name="__jul08">#REF!</definedName>
    <definedName name="__jul10">#REF!</definedName>
    <definedName name="__jul11">#REF!</definedName>
    <definedName name="__jul12">#REF!</definedName>
    <definedName name="__jul13">#REF!</definedName>
    <definedName name="__jul14">#REF!</definedName>
    <definedName name="__jul15">#REF!</definedName>
    <definedName name="__jul17">#REF!</definedName>
    <definedName name="__jul18">#REF!</definedName>
    <definedName name="__jul20">#REF!</definedName>
    <definedName name="__jul22">#REF!</definedName>
    <definedName name="__jul24">#REF!</definedName>
    <definedName name="__jul25">#REF!</definedName>
    <definedName name="__jul26">#REF!</definedName>
    <definedName name="__jul27">#REF!</definedName>
    <definedName name="__jul29">#REF!</definedName>
    <definedName name="__jul30">#REF!</definedName>
    <definedName name="__jul31">#REF!</definedName>
    <definedName name="__jul98">#REF!</definedName>
    <definedName name="__JUL99">#REF!</definedName>
    <definedName name="__Jun01">#REF!</definedName>
    <definedName name="__Jun02">#REF!</definedName>
    <definedName name="__jun03">#REF!</definedName>
    <definedName name="__jun04">#REF!</definedName>
    <definedName name="__jun06">#REF!</definedName>
    <definedName name="__jun10">#REF!</definedName>
    <definedName name="__jun11">#REF!</definedName>
    <definedName name="__jun13">#REF!</definedName>
    <definedName name="__jun14">#REF!</definedName>
    <definedName name="__jun15">#REF!</definedName>
    <definedName name="__jun17">#REF!</definedName>
    <definedName name="__jun19">#REF!</definedName>
    <definedName name="__jun20">#REF!</definedName>
    <definedName name="__jun21">#REF!</definedName>
    <definedName name="__jun24">#REF!</definedName>
    <definedName name="__jun25">#REF!</definedName>
    <definedName name="__jun30">#REF!</definedName>
    <definedName name="__jun98">#REF!</definedName>
    <definedName name="__JUN99">#REF!</definedName>
    <definedName name="__k798798">#REF!</definedName>
    <definedName name="__ki040">#REF!</definedName>
    <definedName name="__kii44">#REF!</definedName>
    <definedName name="__LIA2">#REF!</definedName>
    <definedName name="__LIA2_1">#REF!</definedName>
    <definedName name="__lia21">#REF!</definedName>
    <definedName name="__Mar01">#REF!</definedName>
    <definedName name="__Mar02">#REF!</definedName>
    <definedName name="__mar09">#REF!</definedName>
    <definedName name="__mar18">#REF!</definedName>
    <definedName name="__mar23">#REF!</definedName>
    <definedName name="__mar25">#REF!</definedName>
    <definedName name="__mar26">#REF!</definedName>
    <definedName name="__mar27">#REF!</definedName>
    <definedName name="__mar28">#REF!</definedName>
    <definedName name="__mar31">#REF!</definedName>
    <definedName name="__Mar97">#REF!</definedName>
    <definedName name="__Mar98">#REF!</definedName>
    <definedName name="__Mar99">#REF!</definedName>
    <definedName name="__May01">#REF!</definedName>
    <definedName name="__May02">#REF!</definedName>
    <definedName name="__may05">#REF!</definedName>
    <definedName name="__may06">#REF!</definedName>
    <definedName name="__may07">#REF!</definedName>
    <definedName name="__may08">#REF!</definedName>
    <definedName name="__may09">#REF!</definedName>
    <definedName name="__may10">#REF!</definedName>
    <definedName name="__may11">#REF!</definedName>
    <definedName name="__may12">#REF!</definedName>
    <definedName name="__may14">#REF!</definedName>
    <definedName name="__may15">#REF!</definedName>
    <definedName name="__may16">#REF!</definedName>
    <definedName name="__may17">#REF!</definedName>
    <definedName name="__May97">#REF!</definedName>
    <definedName name="__May98">#REF!</definedName>
    <definedName name="__May99">#REF!</definedName>
    <definedName name="__MEI02">#REF!</definedName>
    <definedName name="__MEI03">#REF!</definedName>
    <definedName name="__MEI05">#REF!</definedName>
    <definedName name="__MEI06">#REF!</definedName>
    <definedName name="__MEI08">#REF!</definedName>
    <definedName name="__MEI14">#REF!</definedName>
    <definedName name="__MEI16">#REF!</definedName>
    <definedName name="__MEI18">#REF!</definedName>
    <definedName name="__MEI21">#REF!</definedName>
    <definedName name="__MEI24">#REF!</definedName>
    <definedName name="__MEI27">#REF!</definedName>
    <definedName name="__MEI28">#REF!</definedName>
    <definedName name="__MEI30">#REF!</definedName>
    <definedName name="__MEI31">#REF!</definedName>
    <definedName name="__mei98">#REF!</definedName>
    <definedName name="__MEI99">#REF!</definedName>
    <definedName name="__mm02">#REF!</definedName>
    <definedName name="__mm03">#REF!</definedName>
    <definedName name="__mm2">#REF!</definedName>
    <definedName name="__mr04">#REF!</definedName>
    <definedName name="__mr05">#REF!</definedName>
    <definedName name="__mr06">#REF!</definedName>
    <definedName name="__mr07">#REF!</definedName>
    <definedName name="__mr11">#REF!</definedName>
    <definedName name="__mr12">#REF!</definedName>
    <definedName name="__mr13">#REF!</definedName>
    <definedName name="__mr14">#REF!</definedName>
    <definedName name="__mr15">#REF!</definedName>
    <definedName name="__mr17">#REF!</definedName>
    <definedName name="__mr18">#REF!</definedName>
    <definedName name="__mr20">#REF!</definedName>
    <definedName name="__mr21">#REF!</definedName>
    <definedName name="__mr25">#REF!</definedName>
    <definedName name="__mr26">#REF!</definedName>
    <definedName name="__mr27">#REF!</definedName>
    <definedName name="__mr28">#REF!</definedName>
    <definedName name="__mr31">#REF!</definedName>
    <definedName name="__nop02">#REF!</definedName>
    <definedName name="__Nov01">#REF!</definedName>
    <definedName name="__Nov02">#REF!</definedName>
    <definedName name="__nov04">#REF!</definedName>
    <definedName name="__nov05">#REF!</definedName>
    <definedName name="__nov07">#REF!</definedName>
    <definedName name="__nov08">#REF!</definedName>
    <definedName name="__nov11">#REF!</definedName>
    <definedName name="__nov12">#REF!</definedName>
    <definedName name="__nov13">#REF!</definedName>
    <definedName name="__nov14">#REF!</definedName>
    <definedName name="__nov15">#REF!</definedName>
    <definedName name="__nov16">#REF!</definedName>
    <definedName name="__nov18">#REF!</definedName>
    <definedName name="__nov19">#REF!</definedName>
    <definedName name="__nov20">#REF!</definedName>
    <definedName name="__nov21">#REF!</definedName>
    <definedName name="__nov22">#REF!</definedName>
    <definedName name="__nov23">#REF!</definedName>
    <definedName name="__nov25">#REF!</definedName>
    <definedName name="__nov26">#REF!</definedName>
    <definedName name="__nov27">#REF!</definedName>
    <definedName name="__nov28">#REF!</definedName>
    <definedName name="__nov29">#REF!</definedName>
    <definedName name="__nov30">#REF!</definedName>
    <definedName name="__Nov97">#REF!</definedName>
    <definedName name="__Nov98">#REF!</definedName>
    <definedName name="__nov99">#REF!</definedName>
    <definedName name="__NPW1">#REF!</definedName>
    <definedName name="__NPW10">#REF!</definedName>
    <definedName name="__NPW11">#REF!</definedName>
    <definedName name="__NPW2">#REF!</definedName>
    <definedName name="__NPW3">#REF!</definedName>
    <definedName name="__NPW4">#REF!</definedName>
    <definedName name="__NPW5">#REF!</definedName>
    <definedName name="__NPW6">#REF!</definedName>
    <definedName name="__NPW7">#REF!</definedName>
    <definedName name="__NPW8">#REF!</definedName>
    <definedName name="__NPW9">#REF!</definedName>
    <definedName name="__Oct01">#REF!</definedName>
    <definedName name="__Oct02">#REF!</definedName>
    <definedName name="__Oct97">#REF!</definedName>
    <definedName name="__Oct98">#REF!</definedName>
    <definedName name="__oct99">#REF!</definedName>
    <definedName name="__okt01">#REF!</definedName>
    <definedName name="__okt02">#REF!</definedName>
    <definedName name="__okt03">#REF!</definedName>
    <definedName name="__okt04">#REF!</definedName>
    <definedName name="__okt05">#REF!</definedName>
    <definedName name="__okt07">#REF!</definedName>
    <definedName name="__okt09">#REF!</definedName>
    <definedName name="__okt10">#REF!</definedName>
    <definedName name="__okt11">#REF!</definedName>
    <definedName name="__okt12">#REF!</definedName>
    <definedName name="__okt14">#REF!</definedName>
    <definedName name="__okt16">#REF!</definedName>
    <definedName name="__okt17">#REF!</definedName>
    <definedName name="__okt18">#REF!</definedName>
    <definedName name="__okt19">#REF!</definedName>
    <definedName name="__okt21">#REF!</definedName>
    <definedName name="__okt22">#REF!</definedName>
    <definedName name="__okt24">#REF!</definedName>
    <definedName name="__okt25">#REF!</definedName>
    <definedName name="__okt27">#REF!</definedName>
    <definedName name="__okt28">#REF!</definedName>
    <definedName name="__okt29">#REF!</definedName>
    <definedName name="__okt30">#REF!</definedName>
    <definedName name="__okt31">#REF!</definedName>
    <definedName name="__okt98">#REF!</definedName>
    <definedName name="__osp1">#REF!</definedName>
    <definedName name="__pan1">#REF!</definedName>
    <definedName name="__PB71">#REF!</definedName>
    <definedName name="__pem1">#REF!</definedName>
    <definedName name="__pem2">#REF!</definedName>
    <definedName name="__pem3">#REF!</definedName>
    <definedName name="__PHK1">#REF!</definedName>
    <definedName name="__PHK2">#REF!</definedName>
    <definedName name="__pi1">#REF!</definedName>
    <definedName name="__pi2">#REF!</definedName>
    <definedName name="__pi3">#REF!</definedName>
    <definedName name="__PL1">#REF!</definedName>
    <definedName name="__PL2">#REF!</definedName>
    <definedName name="__PL3">#REF!</definedName>
    <definedName name="__poc01">#REF!</definedName>
    <definedName name="__poc02">#REF!</definedName>
    <definedName name="__poc03">#REF!</definedName>
    <definedName name="__poc04">#REF!</definedName>
    <definedName name="__poc05">#REF!</definedName>
    <definedName name="__PPE2">#REF!</definedName>
    <definedName name="__PPH23">#REF!</definedName>
    <definedName name="__QQ2">#REF!</definedName>
    <definedName name="__SA1">#REF!</definedName>
    <definedName name="__sep01">#REF!</definedName>
    <definedName name="__Sep02">#REF!</definedName>
    <definedName name="__sep03">#REF!</definedName>
    <definedName name="__sep04">#REF!</definedName>
    <definedName name="__sep05">#REF!</definedName>
    <definedName name="__sep06">#REF!</definedName>
    <definedName name="__sep07">#REF!</definedName>
    <definedName name="__sep10">#REF!</definedName>
    <definedName name="__sep11">#REF!</definedName>
    <definedName name="__sep12">#REF!</definedName>
    <definedName name="__sep13">#REF!</definedName>
    <definedName name="__sep16">#REF!</definedName>
    <definedName name="__sep17">#REF!</definedName>
    <definedName name="__sep18">#REF!</definedName>
    <definedName name="__sep19">#REF!</definedName>
    <definedName name="__sep20">#REF!</definedName>
    <definedName name="__sep21">#REF!</definedName>
    <definedName name="__sep24">#REF!</definedName>
    <definedName name="__sep25">#REF!</definedName>
    <definedName name="__sep26">#REF!</definedName>
    <definedName name="__sep28">#REF!</definedName>
    <definedName name="__sep30">#REF!</definedName>
    <definedName name="__Sep97">#REF!</definedName>
    <definedName name="__Sep98">#REF!</definedName>
    <definedName name="__Sep99">#REF!</definedName>
    <definedName name="__set5">#REF!</definedName>
    <definedName name="__set7">#REF!</definedName>
    <definedName name="__SO01">#REF!</definedName>
    <definedName name="__Spm2">#REF!</definedName>
    <definedName name="__SPm21">#REF!</definedName>
    <definedName name="__sti2">#REF!</definedName>
    <definedName name="__tax1">#REF!</definedName>
    <definedName name="__tax1_1">#REF!</definedName>
    <definedName name="__tb03">#REF!</definedName>
    <definedName name="__td2">#REF!</definedName>
    <definedName name="__tgl1">#REF!</definedName>
    <definedName name="__TP1">#REF!</definedName>
    <definedName name="__UM1">#REF!</definedName>
    <definedName name="__UM2">#REF!</definedName>
    <definedName name="__UM3">#REF!</definedName>
    <definedName name="__UM4">#REF!</definedName>
    <definedName name="__vib01">#REF!</definedName>
    <definedName name="__vib02">#REF!</definedName>
    <definedName name="__vib03">#REF!</definedName>
    <definedName name="__vib04">#REF!</definedName>
    <definedName name="__vib05">#REF!</definedName>
    <definedName name="__vib06">#REF!</definedName>
    <definedName name="__vib07">#REF!</definedName>
    <definedName name="__WIL1">#REF!</definedName>
    <definedName name="__xlnm.Print_Area_14">#REF!</definedName>
    <definedName name="__xlnm.Print_Area_24">#REF!</definedName>
    <definedName name="__YW1">#REF!</definedName>
    <definedName name="_1">#REF!</definedName>
    <definedName name="_1_">#REF!</definedName>
    <definedName name="_1_______Excel_BuiltIn_Print_Area_2_1">#REF!</definedName>
    <definedName name="_1_0">#REF!</definedName>
    <definedName name="_1_4">#REF!</definedName>
    <definedName name="_1.2A">#REF!</definedName>
    <definedName name="_100_3_1">#REF!</definedName>
    <definedName name="_100_7235">#REF!</definedName>
    <definedName name="_1001Cwvu.CapersView._3_2">#REF!</definedName>
    <definedName name="_1010Cwvu.CapersView._3_3">#REF!</definedName>
    <definedName name="_1019Cwvu.CapersView._4_1">#REF!</definedName>
    <definedName name="_1028Cwvu.CapersView._4_2">#REF!</definedName>
    <definedName name="_1037Cwvu.CapersView._4_3">#REF!</definedName>
    <definedName name="_1046Cwvu.CapersView._5_1">#REF!</definedName>
    <definedName name="_1055Cwvu.CapersView._5_2">#REF!</definedName>
    <definedName name="_1064Cwvu.CapersView._5_3">#REF!</definedName>
    <definedName name="_1073Cwvu.CapersView._6_1">#REF!</definedName>
    <definedName name="_108_3_3_1">#REF!</definedName>
    <definedName name="_1082Cwvu.CapersView._6_2">#REF!</definedName>
    <definedName name="_1091Cwvu.CapersView._6_3">#REF!</definedName>
    <definedName name="_11_0">#REF!</definedName>
    <definedName name="_1105Cwvu.Japan_Capers_Ed_Pub._1">#REF!</definedName>
    <definedName name="_1114Cwvu.Japan_Capers_Ed_Pub._10">#REF!</definedName>
    <definedName name="_111Cwvu.Japan_Capers_Ed_Pub._1">#REF!</definedName>
    <definedName name="_1123Cwvu.Japan_Capers_Ed_Pub._11">#REF!</definedName>
    <definedName name="_1137Cwvu.Japan_Capers_Ed_Pub._2">#REF!</definedName>
    <definedName name="_1146Cwvu.Japan_Capers_Ed_Pub._3">#REF!</definedName>
    <definedName name="_1155Cwvu.Japan_Capers_Ed_Pub._4">#REF!</definedName>
    <definedName name="_1164Cwvu.Japan_Capers_Ed_Pub._5">#REF!</definedName>
    <definedName name="_117_3_4_1">#REF!</definedName>
    <definedName name="_1173Cwvu.Japan_Capers_Ed_Pub._6">#REF!</definedName>
    <definedName name="_1182Cwvu.Japan_Capers_Ed_Pub._7">#REF!</definedName>
    <definedName name="_1191Cwvu.Japan_Capers_Ed_Pub._8">#REF!</definedName>
    <definedName name="_1195.B1">#REF!</definedName>
    <definedName name="_1195a">#REF!</definedName>
    <definedName name="_11A">#REF!</definedName>
    <definedName name="_11DATA_01_1">#REF!</definedName>
    <definedName name="_1200Cwvu.Japan_Capers_Ed_Pub._9">#REF!</definedName>
    <definedName name="_1209Cwvu.Japan_Capers_Ed_Pub._1_1">#REF!</definedName>
    <definedName name="_1218Cwvu.Japan_Capers_Ed_Pub._1_2">#REF!</definedName>
    <definedName name="_1227Cwvu.Japan_Capers_Ed_Pub._1_3">#REF!</definedName>
    <definedName name="_1236Cwvu.Japan_Capers_Ed_Pub._1_4">#REF!</definedName>
    <definedName name="_1245Cwvu.Japan_Capers_Ed_Pub._1_5">#REF!</definedName>
    <definedName name="_1254Cwvu.Japan_Capers_Ed_Pub._1_6">#REF!</definedName>
    <definedName name="_126_4_1">#REF!</definedName>
    <definedName name="_1263Cwvu.Japan_Capers_Ed_Pub._1_7">#REF!</definedName>
    <definedName name="_126Cwvu.Japan_Capers_Ed_Pub._2">#REF!</definedName>
    <definedName name="_1272Cwvu.Japan_Capers_Ed_Pub._2_1">#REF!</definedName>
    <definedName name="_1281Cwvu.Japan_Capers_Ed_Pub._2_2">#REF!</definedName>
    <definedName name="_1290Cwvu.Japan_Capers_Ed_Pub._2_3">#REF!</definedName>
    <definedName name="_1299Cwvu.Japan_Capers_Ed_Pub._2_4">#REF!</definedName>
    <definedName name="_12DATA_01_2">#REF!</definedName>
    <definedName name="_13____Excel_BuiltIn_Print_Area_2_1">#REF!</definedName>
    <definedName name="_1308Cwvu.Japan_Capers_Ed_Pub._2_5">#REF!</definedName>
    <definedName name="_1317Cwvu.Japan_Capers_Ed_Pub._2_6">#REF!</definedName>
    <definedName name="_13193set5_1">#REF!</definedName>
    <definedName name="_13194set5_2">#REF!</definedName>
    <definedName name="_13195set5_3">#REF!</definedName>
    <definedName name="_13196set7_1">#REF!</definedName>
    <definedName name="_13197set7_2">#REF!</definedName>
    <definedName name="_13198set7_3">#REF!</definedName>
    <definedName name="_1326Cwvu.Japan_Capers_Ed_Pub._2_7">#REF!</definedName>
    <definedName name="_1335Cwvu.Japan_Capers_Ed_Pub._3_1">#REF!</definedName>
    <definedName name="_1344Cwvu.Japan_Capers_Ed_Pub._3_2">#REF!</definedName>
    <definedName name="_135_4_1_1">#REF!</definedName>
    <definedName name="_1353Cwvu.Japan_Capers_Ed_Pub._3_3">#REF!</definedName>
    <definedName name="_1362Cwvu.Japan_Capers_Ed_Pub._4_1">#REF!</definedName>
    <definedName name="_1371Cwvu.Japan_Capers_Ed_Pub._4_2">#REF!</definedName>
    <definedName name="_1380Cwvu.Japan_Capers_Ed_Pub._4_3">#REF!</definedName>
    <definedName name="_1389Cwvu.Japan_Capers_Ed_Pub._5_1">#REF!</definedName>
    <definedName name="_1398Cwvu.Japan_Capers_Ed_Pub._5_2">#REF!</definedName>
    <definedName name="_13DATA_02_1">#REF!</definedName>
    <definedName name="_13FLOW">#REF!</definedName>
    <definedName name="_1407Cwvu.Japan_Capers_Ed_Pub._5_3">#REF!</definedName>
    <definedName name="_1416Cwvu.Japan_Capers_Ed_Pub._6_1">#REF!</definedName>
    <definedName name="_1425Cwvu.Japan_Capers_Ed_Pub._6_2">#REF!</definedName>
    <definedName name="_1434Cwvu.Japan_Capers_Ed_Pub._6_3">#REF!</definedName>
    <definedName name="_144_4_3_1">#REF!</definedName>
    <definedName name="_14499umum_1">#REF!</definedName>
    <definedName name="_14500umum_2">#REF!</definedName>
    <definedName name="_14DATA_02_2">#REF!</definedName>
    <definedName name="_14FLOW?_1">#REF!</definedName>
    <definedName name="_15">#REF!</definedName>
    <definedName name="_15_2">#REF!</definedName>
    <definedName name="_153_4_4_1">#REF!</definedName>
    <definedName name="_15DATA_03_1">#REF!</definedName>
    <definedName name="_162_5_1">#REF!</definedName>
    <definedName name="_16DATA_03_2">#REF!</definedName>
    <definedName name="_17_">#REF!</definedName>
    <definedName name="_17___Excel_BuiltIn_Print_Area_2_1">#REF!</definedName>
    <definedName name="_171_5_1_1">#REF!</definedName>
    <definedName name="_173DATA_01_1">#REF!</definedName>
    <definedName name="_17DATA_04_1">#REF!</definedName>
    <definedName name="_18___0">#REF!</definedName>
    <definedName name="_18_13FLOW_1">#REF!</definedName>
    <definedName name="_180_5_3_1">#REF!</definedName>
    <definedName name="_1809DATA_01_1">#REF!</definedName>
    <definedName name="_1823DATA_01_2">#REF!</definedName>
    <definedName name="_1832DATA_01_3">#REF!</definedName>
    <definedName name="_1841DATA_01_4">#REF!</definedName>
    <definedName name="_1850DATA_01_5">#REF!</definedName>
    <definedName name="_1859DATA_01_6">#REF!</definedName>
    <definedName name="_1868DATA_01_7">#REF!</definedName>
    <definedName name="_1877DATA_01_8">#REF!</definedName>
    <definedName name="_1886DATA_01_9">#REF!</definedName>
    <definedName name="_189_5_4_1">#REF!</definedName>
    <definedName name="_1895DATA_01_1_1">#REF!</definedName>
    <definedName name="_18DATA_04_2">#REF!</definedName>
    <definedName name="_19_">#REF!</definedName>
    <definedName name="_1904DATA_01_1_2">#REF!</definedName>
    <definedName name="_190DATA_01_2">#REF!</definedName>
    <definedName name="_1913DATA_01_1_3">#REF!</definedName>
    <definedName name="_1922DATA_01_1_4">#REF!</definedName>
    <definedName name="_1931DATA_01_1_5">#REF!</definedName>
    <definedName name="_1940DATA_01_1_6">#REF!</definedName>
    <definedName name="_1949DATA_01_1_7">#REF!</definedName>
    <definedName name="_1958DATA_01_2_1">#REF!</definedName>
    <definedName name="_1967DATA_01_2_2">#REF!</definedName>
    <definedName name="_1976DATA_01_2_3">#REF!</definedName>
    <definedName name="_198_6_1">#REF!</definedName>
    <definedName name="_1985DATA_01_2_4">#REF!</definedName>
    <definedName name="_1994DATA_01_2_5">#REF!</definedName>
    <definedName name="_1999">#REF!</definedName>
    <definedName name="_19DATA_05_1">#REF!</definedName>
    <definedName name="_1ACwvu.CapersView._1">#REF!</definedName>
    <definedName name="_1Excel_BuiltIn_Database_1">#REF!</definedName>
    <definedName name="_1Excel_BuiltIn_Print_Area_2_1">#REF!</definedName>
    <definedName name="_1Excel_BuiltIn_Print_Area_4_1">#REF!</definedName>
    <definedName name="_1Excel_BuiltIn_Print_Area_5_1">#REF!</definedName>
    <definedName name="_1H02_ADJ">#REF!</definedName>
    <definedName name="_1H03_ADJ">#REF!</definedName>
    <definedName name="_1H04_ADJ">#REF!</definedName>
    <definedName name="_1H05_ADJ">#REF!</definedName>
    <definedName name="_1H06_ADJ">#REF!</definedName>
    <definedName name="_1jeneponto_1_1_1">#REF!</definedName>
    <definedName name="_2">#REF!</definedName>
    <definedName name="_2_">#REF!</definedName>
    <definedName name="_2_0">#REF!</definedName>
    <definedName name="_2.1">#REF!</definedName>
    <definedName name="_2.2">#REF!</definedName>
    <definedName name="_2.3.3">#REF!</definedName>
    <definedName name="_20____0">#REF!</definedName>
    <definedName name="_20___Excel_BuiltIn_Print_Area_6_1_1_1_1">#REF!</definedName>
    <definedName name="_2003DATA_01_2_6">#REF!</definedName>
    <definedName name="_2012DATA_01_2_7">#REF!</definedName>
    <definedName name="_2026DATA_02_1">#REF!</definedName>
    <definedName name="_2040DATA_02_2">#REF!</definedName>
    <definedName name="_2049DATA_02_3">#REF!</definedName>
    <definedName name="_2058DATA_02_4">#REF!</definedName>
    <definedName name="_2067DATA_02_5">#REF!</definedName>
    <definedName name="_207_6_1_1">#REF!</definedName>
    <definedName name="_2076DATA_02_6">#REF!</definedName>
    <definedName name="_207DATA_02_1">#REF!</definedName>
    <definedName name="_2085DATA_02_7">#REF!</definedName>
    <definedName name="_2094DATA_02_8">#REF!</definedName>
    <definedName name="_20DATA_05_2">#REF!</definedName>
    <definedName name="_21_">#REF!</definedName>
    <definedName name="_21__Excel_BuiltIn_Print_Area_2_1">#REF!</definedName>
    <definedName name="_2103DATA_02_9">#REF!</definedName>
    <definedName name="_2112DATA_02_1_1">#REF!</definedName>
    <definedName name="_2121DATA_02_1_2">#REF!</definedName>
    <definedName name="_2130DATA_02_1_3">#REF!</definedName>
    <definedName name="_2139DATA_02_1_4">#REF!</definedName>
    <definedName name="_2148DATA_02_1_5">#REF!</definedName>
    <definedName name="_2157DATA_02_1_6">#REF!</definedName>
    <definedName name="_216_6_3_1">#REF!</definedName>
    <definedName name="_2166DATA_02_1_7">#REF!</definedName>
    <definedName name="_2175DATA_02_2_1">#REF!</definedName>
    <definedName name="_2184DATA_02_2_2">#REF!</definedName>
    <definedName name="_2193DATA_02_2_3">#REF!</definedName>
    <definedName name="_21DATA_06_1">#REF!</definedName>
    <definedName name="_22_____0">#REF!</definedName>
    <definedName name="_2202DATA_02_2_4">#REF!</definedName>
    <definedName name="_2211DATA_02_2_5">#REF!</definedName>
    <definedName name="_2220DATA_02_2_6">#REF!</definedName>
    <definedName name="_2229DATA_02_2_7">#REF!</definedName>
    <definedName name="_2243DATA_03_1">#REF!</definedName>
    <definedName name="_224DATA_02_2">#REF!</definedName>
    <definedName name="_225_6_4_1">#REF!</definedName>
    <definedName name="_2257DATA_03_2">#REF!</definedName>
    <definedName name="_2266DATA_03_3">#REF!</definedName>
    <definedName name="_2275DATA_03_4">#REF!</definedName>
    <definedName name="_2284DATA_03_5">#REF!</definedName>
    <definedName name="_2293DATA_03_6">#REF!</definedName>
    <definedName name="_22DATA_06_2">#REF!</definedName>
    <definedName name="_23_">#REF!</definedName>
    <definedName name="_2302DATA_03_7">#REF!</definedName>
    <definedName name="_2311DATA_03_8">#REF!</definedName>
    <definedName name="_2320DATA_03_9">#REF!</definedName>
    <definedName name="_2329DATA_03_1_1">#REF!</definedName>
    <definedName name="_2338DATA_03_1_2">#REF!</definedName>
    <definedName name="_234_6Excel_BuiltIn_Print_Area_2_1_1">#REF!</definedName>
    <definedName name="_2347DATA_03_1_3">#REF!</definedName>
    <definedName name="_2356DATA_03_1_4">#REF!</definedName>
    <definedName name="_2365DATA_03_1_5">#REF!</definedName>
    <definedName name="_2374DATA_03_1_6">#REF!</definedName>
    <definedName name="_2383DATA_03_1_7">#REF!</definedName>
    <definedName name="_2392DATA_03_2_1">#REF!</definedName>
    <definedName name="_23Excel_BuiltIn_Print_Area_2_1">#REF!</definedName>
    <definedName name="_24______0">#REF!</definedName>
    <definedName name="_2401DATA_03_2_2">#REF!</definedName>
    <definedName name="_2410DATA_03_2_3">#REF!</definedName>
    <definedName name="_2419DATA_03_2_4">#REF!</definedName>
    <definedName name="_241DATA_03_1">#REF!</definedName>
    <definedName name="_2428DATA_03_2_5">#REF!</definedName>
    <definedName name="_243_6FLOW_1">#REF!</definedName>
    <definedName name="_2437DATA_03_2_6">#REF!</definedName>
    <definedName name="_2446DATA_03_2_7">#REF!</definedName>
    <definedName name="_2460DATA_04_1">#REF!</definedName>
    <definedName name="_2474DATA_04_2">#REF!</definedName>
    <definedName name="_2483DATA_04_3">#REF!</definedName>
    <definedName name="_2492DATA_04_4">#REF!</definedName>
    <definedName name="_24FLOW">#REF!</definedName>
    <definedName name="_25_______0">#REF!</definedName>
    <definedName name="_25_Excel_BuiltIn_Print_Area_2_1">#REF!</definedName>
    <definedName name="_2501DATA_04_5">#REF!</definedName>
    <definedName name="_2510DATA_04_6">#REF!</definedName>
    <definedName name="_2519DATA_04_7">#REF!</definedName>
    <definedName name="_252_6FLOW_2">#REF!</definedName>
    <definedName name="_2528DATA_04_8">#REF!</definedName>
    <definedName name="_2537DATA_04_9">#REF!</definedName>
    <definedName name="_2546DATA_04_1_1">#REF!</definedName>
    <definedName name="_2555DATA_04_1_2">#REF!</definedName>
    <definedName name="_2564DATA_04_1_3">#REF!</definedName>
    <definedName name="_2573DATA_04_1_4">#REF!</definedName>
    <definedName name="_2582DATA_04_1_5">#REF!</definedName>
    <definedName name="_258DATA_03_2">#REF!</definedName>
    <definedName name="_2591DATA_04_1_6">#REF!</definedName>
    <definedName name="_26_5235">#REF!</definedName>
    <definedName name="_2600DATA_04_1_7">#REF!</definedName>
    <definedName name="_2609DATA_04_2_1">#REF!</definedName>
    <definedName name="_261_6FLOW_3">#REF!</definedName>
    <definedName name="_2618DATA_04_2_2">#REF!</definedName>
    <definedName name="_2627DATA_04_2_3">#REF!</definedName>
    <definedName name="_2636DATA_04_2_4">#REF!</definedName>
    <definedName name="_2645DATA_04_2_5">#REF!</definedName>
    <definedName name="_2654DATA_04_2_6">#REF!</definedName>
    <definedName name="_2663DATA_04_2_7">#REF!</definedName>
    <definedName name="_2677DATA_05_1">#REF!</definedName>
    <definedName name="_2691DATA_05_2">#REF!</definedName>
    <definedName name="_27_14FLOW?_1_1">#REF!</definedName>
    <definedName name="_27_6235">#REF!</definedName>
    <definedName name="_27_Mar">#REF!</definedName>
    <definedName name="_270_a_1">#REF!</definedName>
    <definedName name="_2700DATA_05_3">#REF!</definedName>
    <definedName name="_2709DATA_05_4">#REF!</definedName>
    <definedName name="_2718DATA_05_5">#REF!</definedName>
    <definedName name="_2727DATA_05_6">#REF!</definedName>
    <definedName name="_2736DATA_05_7">#REF!</definedName>
    <definedName name="_2745DATA_05_8">#REF!</definedName>
    <definedName name="_2754DATA_05_9">#REF!</definedName>
    <definedName name="_275DATA_04_1">#REF!</definedName>
    <definedName name="_2763DATA_05_1_1">#REF!</definedName>
    <definedName name="_2772DATA_05_1_2">#REF!</definedName>
    <definedName name="_2781DATA_05_1_3">#REF!</definedName>
    <definedName name="_279_a_1_1">#REF!</definedName>
    <definedName name="_2790DATA_05_1_4">#REF!</definedName>
    <definedName name="_2799DATA_05_1_5">#REF!</definedName>
    <definedName name="_27IntroPrintArea_1">#REF!</definedName>
    <definedName name="_28_7235">#REF!</definedName>
    <definedName name="_2808DATA_05_1_6">#REF!</definedName>
    <definedName name="_2817DATA_05_1_7">#REF!</definedName>
    <definedName name="_2826DATA_05_2_1">#REF!</definedName>
    <definedName name="_2835DATA_05_2_2">#REF!</definedName>
    <definedName name="_2844DATA_05_2_3">#REF!</definedName>
    <definedName name="_2853DATA_05_2_4">#REF!</definedName>
    <definedName name="_2862DATA_05_2_5">#REF!</definedName>
    <definedName name="_2871DATA_05_2_6">#REF!</definedName>
    <definedName name="_288_a_3_1">#REF!</definedName>
    <definedName name="_2880DATA_05_2_7">#REF!</definedName>
    <definedName name="_2894DATA_06_1">#REF!</definedName>
    <definedName name="_28IntroPrintArea_2">#REF!</definedName>
    <definedName name="_2908DATA_06_2">#REF!</definedName>
    <definedName name="_2917DATA_06_3">#REF!</definedName>
    <definedName name="_2926DATA_06_4">#REF!</definedName>
    <definedName name="_292DATA_04_2">#REF!</definedName>
    <definedName name="_2935DATA_06_5">#REF!</definedName>
    <definedName name="_2944DATA_06_6">#REF!</definedName>
    <definedName name="_2953DATA_06_7">#REF!</definedName>
    <definedName name="_2962DATA_06_8">#REF!</definedName>
    <definedName name="_297_a_4_1">#REF!</definedName>
    <definedName name="_2971DATA_06_9">#REF!</definedName>
    <definedName name="_2980DATA_06_1_1">#REF!</definedName>
    <definedName name="_2989DATA_06_1_2">#REF!</definedName>
    <definedName name="_2998DATA_06_1_3">#REF!</definedName>
    <definedName name="_2ACwvu.CapersView._2">#REF!</definedName>
    <definedName name="_2Excel_BuiltIn_Print_Area_2_1">#REF!</definedName>
    <definedName name="_2Excel_BuiltIn_Print_Area_6_1">#REF!</definedName>
    <definedName name="_2FLOW">#REF!</definedName>
    <definedName name="_2H02_ADJ">#REF!</definedName>
    <definedName name="_2H03_ADJ">#REF!</definedName>
    <definedName name="_2H04_ADJ">#REF!</definedName>
    <definedName name="_2H05_ADJ">#REF!</definedName>
    <definedName name="_2H06_ADJ">#REF!</definedName>
    <definedName name="_2H07_ADJ">#REF!</definedName>
    <definedName name="_3">#REF!</definedName>
    <definedName name="_3_">#REF!</definedName>
    <definedName name="_3_0">#REF!</definedName>
    <definedName name="_3_1">#REF!</definedName>
    <definedName name="_3_3">#REF!</definedName>
    <definedName name="_3_4">#REF!</definedName>
    <definedName name="_3.2.2">#REF!</definedName>
    <definedName name="_3.3">#REF!</definedName>
    <definedName name="_3007DATA_06_1_4">#REF!</definedName>
    <definedName name="_3016DATA_06_1_5">#REF!</definedName>
    <definedName name="_3025DATA_06_1_6">#REF!</definedName>
    <definedName name="_3034DATA_06_1_7">#REF!</definedName>
    <definedName name="_3043DATA_06_2_1">#REF!</definedName>
    <definedName name="_3052DATA_06_2_2">#REF!</definedName>
    <definedName name="_3061DATA_06_2_3">#REF!</definedName>
    <definedName name="_3070DATA_06_2_4">#REF!</definedName>
    <definedName name="_3079DATA_06_2_5">#REF!</definedName>
    <definedName name="_3088DATA_06_2_6">#REF!</definedName>
    <definedName name="_3097DATA_06_2_7">#REF!</definedName>
    <definedName name="_309DATA_05_1">#REF!</definedName>
    <definedName name="_3106deal_1">#REF!</definedName>
    <definedName name="_3115deal_2">#REF!</definedName>
    <definedName name="_311ACwvu.CapersView._1">#REF!</definedName>
    <definedName name="_3124deal_3">#REF!</definedName>
    <definedName name="_3133E_1">#REF!</definedName>
    <definedName name="_3142E_1_1">#REF!</definedName>
    <definedName name="_3151E_3_1">#REF!</definedName>
    <definedName name="_3160E_4_1">#REF!</definedName>
    <definedName name="_3169enamratus_1">#REF!</definedName>
    <definedName name="_3178enamratus_2">#REF!</definedName>
    <definedName name="_3187enamratus_3">#REF!</definedName>
    <definedName name="_3196ENU_4_1">#REF!</definedName>
    <definedName name="_3205ET_1">#REF!</definedName>
    <definedName name="_3206Excel_BuiltIn_Database_1">#REF!</definedName>
    <definedName name="_320ACwvu.CapersView._10">#REF!</definedName>
    <definedName name="_3215Excel_BuiltIn_Database_1_1">#REF!</definedName>
    <definedName name="_3224Excel_BuiltIn_Database_1_2">#REF!</definedName>
    <definedName name="_3233Excel_BuiltIn_Database_1_3">#REF!</definedName>
    <definedName name="_3242Excel_BuiltIn_Print_Area_1_1">#REF!</definedName>
    <definedName name="_3251Excel_BuiltIn_Print_Area_1_2">#REF!</definedName>
    <definedName name="_3260Excel_BuiltIn_Print_Area_1_3">#REF!</definedName>
    <definedName name="_3269Excel_BuiltIn_Print_Area_1_1_1">#REF!</definedName>
    <definedName name="_326DATA_05_2">#REF!</definedName>
    <definedName name="_3276Excel_BuiltIn_Print_Area_2_1">#REF!</definedName>
    <definedName name="_3285Excel_BuiltIn_Print_Area_2_1_1">#REF!</definedName>
    <definedName name="_3294Excel_BuiltIn_Print_Area_2_1_2">#REF!</definedName>
    <definedName name="_329ACwvu.CapersView._11">#REF!</definedName>
    <definedName name="_3303F_1">#REF!</definedName>
    <definedName name="_3312FLOW?_1">#REF!</definedName>
    <definedName name="_3321FLOW?_2">#REF!</definedName>
    <definedName name="_3330FLOW?_3">#REF!</definedName>
    <definedName name="_3339FLOW?_4">#REF!</definedName>
    <definedName name="_3348FLOW?_5">#REF!</definedName>
    <definedName name="_3357FLOW?_6">#REF!</definedName>
    <definedName name="_3366FLOW?_7">#REF!</definedName>
    <definedName name="_3375FLOW?_1_1">#REF!</definedName>
    <definedName name="_3384FLOW?_1_2">#REF!</definedName>
    <definedName name="_3393FLOW?_1_3">#REF!</definedName>
    <definedName name="_33Rwvu.CapersView._1">#REF!</definedName>
    <definedName name="_3402FLOW0_1">#REF!</definedName>
    <definedName name="_3411FLOW0_2">#REF!</definedName>
    <definedName name="_3420FLOW0_3">#REF!</definedName>
    <definedName name="_3429GANT_DATE_RANGE_1">#REF!</definedName>
    <definedName name="_3438GANT_DATE_RANGE_2">#REF!</definedName>
    <definedName name="_343ACwvu.CapersView._2">#REF!</definedName>
    <definedName name="_343DATA_06_1">#REF!</definedName>
    <definedName name="_3447GANT_DATE_RANGE_3">#REF!</definedName>
    <definedName name="_3483GANT_TOTALS_RANGE_1">#REF!</definedName>
    <definedName name="_3492GANT_TOTALS_RANGE_2">#REF!</definedName>
    <definedName name="_34Rwvu.Japan_Capers_Ed_Pub._1">#REF!</definedName>
    <definedName name="_3501GANT_TOTALS_RANGE_3">#REF!</definedName>
    <definedName name="_3510H_1">#REF!</definedName>
    <definedName name="_3519HK_1">#REF!</definedName>
    <definedName name="_3528HK_4_1">#REF!</definedName>
    <definedName name="_352ACwvu.CapersView._3">#REF!</definedName>
    <definedName name="_3537HOUSE_1">#REF!</definedName>
    <definedName name="_3546HOUSE_2">#REF!</definedName>
    <definedName name="_3555HOUSE_3">#REF!</definedName>
    <definedName name="_3564HOUSE_CAPACITY_1">#REF!</definedName>
    <definedName name="_3573HOUSE_CAPACITY_2">#REF!</definedName>
    <definedName name="_3582HOUSE_CAPACITY_3">#REF!</definedName>
    <definedName name="_35Rwvu.KJP_CC._1">#REF!</definedName>
    <definedName name="_36_1Excel_BuiltIn_Database_1_1">#REF!</definedName>
    <definedName name="_3616IntroPrintArea_1">#REF!</definedName>
    <definedName name="_361ACwvu.CapersView._4">#REF!</definedName>
    <definedName name="_3630IntroPrintArea_2">#REF!</definedName>
    <definedName name="_3639IntroPrintArea_3">#REF!</definedName>
    <definedName name="_3648IntroPrintArea_4">#REF!</definedName>
    <definedName name="_364Excel_BuiltIn_Print_Area_2_1">#REF!</definedName>
    <definedName name="_3657IntroPrintArea_5">#REF!</definedName>
    <definedName name="_3666IntroPrintArea_6">#REF!</definedName>
    <definedName name="_3675IntroPrintArea_7">#REF!</definedName>
    <definedName name="_367Excel_BuiltIn_Print_Area_6_1_1_1_1">#REF!</definedName>
    <definedName name="_3684IntroPrintArea_8">#REF!</definedName>
    <definedName name="_3693IntroPrintArea_9">#REF!</definedName>
    <definedName name="_36Swvu.CapersView._1">#REF!</definedName>
    <definedName name="_3702IntroPrintArea_1_1">#REF!</definedName>
    <definedName name="_370ACwvu.CapersView._5">#REF!</definedName>
    <definedName name="_3711IntroPrintArea_1_2">#REF!</definedName>
    <definedName name="_3720IntroPrintArea_1_3">#REF!</definedName>
    <definedName name="_3729IntroPrintArea_1_4">#REF!</definedName>
    <definedName name="_3738IntroPrintArea_1_5">#REF!</definedName>
    <definedName name="_3747IntroPrintArea_1_6">#REF!</definedName>
    <definedName name="_3756IntroPrintArea_1_7">#REF!</definedName>
    <definedName name="_3765IntroPrintArea_2_1">#REF!</definedName>
    <definedName name="_3774IntroPrintArea_2_2">#REF!</definedName>
    <definedName name="_3783IntroPrintArea_2_3">#REF!</definedName>
    <definedName name="_3792IntroPrintArea_2_4">#REF!</definedName>
    <definedName name="_379ACwvu.CapersView._6">#REF!</definedName>
    <definedName name="_37Swvu.CapersView._2">#REF!</definedName>
    <definedName name="_3801IntroPrintArea_2_5">#REF!</definedName>
    <definedName name="_3810IntroPrintArea_2_6">#REF!</definedName>
    <definedName name="_3819IntroPrintArea_2_7">#REF!</definedName>
    <definedName name="_3828JLH_1">#REF!</definedName>
    <definedName name="_3837JLH_4_1">#REF!</definedName>
    <definedName name="_3846LATEKS_1">#REF!</definedName>
    <definedName name="_3855LATEKS_2">#REF!</definedName>
    <definedName name="_3864LATEKS_3">#REF!</definedName>
    <definedName name="_3873LOWER_GANT_1">#REF!</definedName>
    <definedName name="_3882LOWER_GANT_2">#REF!</definedName>
    <definedName name="_388ACwvu.CapersView._7">#REF!</definedName>
    <definedName name="_3891LOWER_GANT_3">#REF!</definedName>
    <definedName name="_38Swvu.Japan_Capers_Ed_Pub._1">#REF!</definedName>
    <definedName name="_3900NAMA_1">#REF!</definedName>
    <definedName name="_3901over_2">#REF!</definedName>
    <definedName name="_3910P_1">#REF!</definedName>
    <definedName name="_3911PAN_1">#REF!</definedName>
    <definedName name="_3912PAN_2">#REF!</definedName>
    <definedName name="_3913PAN_3">#REF!</definedName>
    <definedName name="_3914pan1_1">#REF!</definedName>
    <definedName name="_3915pan1_2">#REF!</definedName>
    <definedName name="_3916pan1_3">#REF!</definedName>
    <definedName name="_3917pemel_1">#REF!</definedName>
    <definedName name="_3918pemel_2">#REF!</definedName>
    <definedName name="_3919pemel_3">#REF!</definedName>
    <definedName name="_3920pemel1_1">#REF!</definedName>
    <definedName name="_3921pemel1_2">#REF!</definedName>
    <definedName name="_3922pemel1_3">#REF!</definedName>
    <definedName name="_3931Print_Area_MI_1_1">#REF!</definedName>
    <definedName name="_3940Print_Area_MI_1_2">#REF!</definedName>
    <definedName name="_3949Print_Area_MI_1_3">#REF!</definedName>
    <definedName name="_3958RE_1">#REF!</definedName>
    <definedName name="_3967RE_1_1">#REF!</definedName>
    <definedName name="_3976RE_3_1">#REF!</definedName>
    <definedName name="_397ACwvu.CapersView._8">#REF!</definedName>
    <definedName name="_3985RE_4_1">#REF!</definedName>
    <definedName name="_398IntroPrintArea_1">#REF!</definedName>
    <definedName name="_39Swvu.KJP_CC._1">#REF!</definedName>
    <definedName name="_3ACwvu.Japan_Capers_Ed_Pub._1">#REF!</definedName>
    <definedName name="_3Excel_BuiltIn_Print_Titles_5_1">#REF!</definedName>
    <definedName name="_3FLOW">#REF!</definedName>
    <definedName name="_4">#REF!</definedName>
    <definedName name="_4_______Excel_BuiltIn_Print_Area_6_1_1_1_1">#REF!</definedName>
    <definedName name="_4_0">#REF!</definedName>
    <definedName name="_4_1">#REF!</definedName>
    <definedName name="_4_3">#REF!</definedName>
    <definedName name="_4_4">#REF!</definedName>
    <definedName name="_4026Rwvu.CapersView._1">#REF!</definedName>
    <definedName name="_4027Rwvu.CapersView._2">#REF!</definedName>
    <definedName name="_4028Rwvu.CapersView._3">#REF!</definedName>
    <definedName name="_4029Rwvu.CapersView._4">#REF!</definedName>
    <definedName name="_4030Rwvu.CapersView._5">#REF!</definedName>
    <definedName name="_4031Rwvu.CapersView._6">#REF!</definedName>
    <definedName name="_4032Rwvu.CapersView._7">#REF!</definedName>
    <definedName name="_4033Rwvu.CapersView._8">#REF!</definedName>
    <definedName name="_4034Rwvu.CapersView._1_1">#REF!</definedName>
    <definedName name="_4035Rwvu.Japan_Capers_Ed_Pub._1">#REF!</definedName>
    <definedName name="_4036Rwvu.Japan_Capers_Ed_Pub._2">#REF!</definedName>
    <definedName name="_4037Rwvu.Japan_Capers_Ed_Pub._3">#REF!</definedName>
    <definedName name="_4038Rwvu.Japan_Capers_Ed_Pub._4">#REF!</definedName>
    <definedName name="_4039Rwvu.Japan_Capers_Ed_Pub._5">#REF!</definedName>
    <definedName name="_4040Rwvu.Japan_Capers_Ed_Pub._6">#REF!</definedName>
    <definedName name="_4041Rwvu.Japan_Capers_Ed_Pub._7">#REF!</definedName>
    <definedName name="_4042Rwvu.Japan_Capers_Ed_Pub._8">#REF!</definedName>
    <definedName name="_4043Rwvu.Japan_Capers_Ed_Pub._1_1">#REF!</definedName>
    <definedName name="_4044Rwvu.KJP_CC._1">#REF!</definedName>
    <definedName name="_4045Rwvu.KJP_CC._2">#REF!</definedName>
    <definedName name="_4046Rwvu.KJP_CC._3">#REF!</definedName>
    <definedName name="_4047Rwvu.KJP_CC._4">#REF!</definedName>
    <definedName name="_4048Rwvu.KJP_CC._5">#REF!</definedName>
    <definedName name="_4049Rwvu.KJP_CC._6">#REF!</definedName>
    <definedName name="_4050Rwvu.KJP_CC._7">#REF!</definedName>
    <definedName name="_4051Rwvu.KJP_CC._8">#REF!</definedName>
    <definedName name="_4052Rwvu.KJP_CC._1_1">#REF!</definedName>
    <definedName name="_4053s.over_2">#REF!</definedName>
    <definedName name="_4054s.umum_2">#REF!</definedName>
    <definedName name="_4055set5_1">#REF!</definedName>
    <definedName name="_4056set5_2">#REF!</definedName>
    <definedName name="_4057set5_3">#REF!</definedName>
    <definedName name="_4058set7_1">#REF!</definedName>
    <definedName name="_4059set7_2">#REF!</definedName>
    <definedName name="_406">#REF!</definedName>
    <definedName name="_4060set7_3">#REF!</definedName>
    <definedName name="_4069SHEET_1">#REF!</definedName>
    <definedName name="_406ACwvu.CapersView._9">#REF!</definedName>
    <definedName name="_4078SHEET_2">#REF!</definedName>
    <definedName name="_4087SHEET_3">#REF!</definedName>
    <definedName name="_4101Swvu.CapersView._1">#REF!</definedName>
    <definedName name="_4110Swvu.CapersView._10">#REF!</definedName>
    <definedName name="_4119Swvu.CapersView._11">#REF!</definedName>
    <definedName name="_4133Swvu.CapersView._2">#REF!</definedName>
    <definedName name="_4142Swvu.CapersView._3">#REF!</definedName>
    <definedName name="_4151Swvu.CapersView._4">#REF!</definedName>
    <definedName name="_415ACwvu.CapersView._1_1">#REF!</definedName>
    <definedName name="_415IntroPrintArea_2">#REF!</definedName>
    <definedName name="_4160Swvu.CapersView._5">#REF!</definedName>
    <definedName name="_4169Swvu.CapersView._6">#REF!</definedName>
    <definedName name="_4178Swvu.CapersView._7">#REF!</definedName>
    <definedName name="_4187Swvu.CapersView._8">#REF!</definedName>
    <definedName name="_4196Swvu.CapersView._9">#REF!</definedName>
    <definedName name="_4205Swvu.CapersView._1_1">#REF!</definedName>
    <definedName name="_4214Swvu.CapersView._1_2">#REF!</definedName>
    <definedName name="_4223Swvu.CapersView._1_3">#REF!</definedName>
    <definedName name="_4232Swvu.CapersView._1_4">#REF!</definedName>
    <definedName name="_4241Swvu.CapersView._1_5">#REF!</definedName>
    <definedName name="_424ACwvu.CapersView._1_2">#REF!</definedName>
    <definedName name="_4250Swvu.CapersView._1_6">#REF!</definedName>
    <definedName name="_4259Swvu.CapersView._1_7">#REF!</definedName>
    <definedName name="_4268Swvu.CapersView._2_1">#REF!</definedName>
    <definedName name="_4277Swvu.CapersView._2_2">#REF!</definedName>
    <definedName name="_4286Swvu.CapersView._2_3">#REF!</definedName>
    <definedName name="_4295Swvu.CapersView._2_4">#REF!</definedName>
    <definedName name="_4304Swvu.CapersView._2_5">#REF!</definedName>
    <definedName name="_4313Swvu.CapersView._2_6">#REF!</definedName>
    <definedName name="_4322Swvu.CapersView._2_7">#REF!</definedName>
    <definedName name="_4331Swvu.CapersView._3_1">#REF!</definedName>
    <definedName name="_4335pemel_1">#REF!</definedName>
    <definedName name="_4336pemel_2">#REF!</definedName>
    <definedName name="_4337pemel_3">#REF!</definedName>
    <definedName name="_4338pemel1_1">#REF!</definedName>
    <definedName name="_4339pemel1_2">#REF!</definedName>
    <definedName name="_433ACwvu.CapersView._1_3">#REF!</definedName>
    <definedName name="_4340Swvu.CapersView._3_2">#REF!</definedName>
    <definedName name="_4349Swvu.CapersView._3_3">#REF!</definedName>
    <definedName name="_4358Swvu.CapersView._4_1">#REF!</definedName>
    <definedName name="_4367Swvu.CapersView._4_2">#REF!</definedName>
    <definedName name="_4376Swvu.CapersView._4_3">#REF!</definedName>
    <definedName name="_4385Swvu.CapersView._5_1">#REF!</definedName>
    <definedName name="_4394Swvu.CapersView._5_2">#REF!</definedName>
    <definedName name="_439Rwvu.CapersView._1">#REF!</definedName>
    <definedName name="_43ACwvu.CapersView._1">#REF!</definedName>
    <definedName name="_4403Swvu.CapersView._5_3">#REF!</definedName>
    <definedName name="_4412Swvu.CapersView._6_1">#REF!</definedName>
    <definedName name="_4421Swvu.CapersView._6_2">#REF!</definedName>
    <definedName name="_442ACwvu.CapersView._1_4">#REF!</definedName>
    <definedName name="_4430Swvu.CapersView._6_3">#REF!</definedName>
    <definedName name="_4431Swvu.Japan_Capers_Ed_Pub._1">#REF!</definedName>
    <definedName name="_4432Swvu.Japan_Capers_Ed_Pub._2">#REF!</definedName>
    <definedName name="_4433Swvu.Japan_Capers_Ed_Pub._3">#REF!</definedName>
    <definedName name="_4434Swvu.Japan_Capers_Ed_Pub._4">#REF!</definedName>
    <definedName name="_4435Swvu.Japan_Capers_Ed_Pub._5">#REF!</definedName>
    <definedName name="_4436Swvu.Japan_Capers_Ed_Pub._6">#REF!</definedName>
    <definedName name="_4437Swvu.Japan_Capers_Ed_Pub._7">#REF!</definedName>
    <definedName name="_4438Swvu.Japan_Capers_Ed_Pub._8">#REF!</definedName>
    <definedName name="_4439Swvu.Japan_Capers_Ed_Pub._1_1">#REF!</definedName>
    <definedName name="_4440Swvu.KJP_CC._1">#REF!</definedName>
    <definedName name="_4441Swvu.KJP_CC._2">#REF!</definedName>
    <definedName name="_4442Swvu.KJP_CC._3">#REF!</definedName>
    <definedName name="_4443Swvu.KJP_CC._4">#REF!</definedName>
    <definedName name="_4444Swvu.KJP_CC._5">#REF!</definedName>
    <definedName name="_4445Swvu.KJP_CC._6">#REF!</definedName>
    <definedName name="_4446Swvu.KJP_CC._7">#REF!</definedName>
    <definedName name="_4447Swvu.KJP_CC._8">#REF!</definedName>
    <definedName name="_4448Swvu.KJP_CC._1_1">#REF!</definedName>
    <definedName name="_4453Rwvu.CapersView._3">#REF!</definedName>
    <definedName name="_4454Rwvu.CapersView._4">#REF!</definedName>
    <definedName name="_4455Rwvu.CapersView._5">#REF!</definedName>
    <definedName name="_4456Rwvu.CapersView._6">#REF!</definedName>
    <definedName name="_4457Rwvu.CapersView._7">#REF!</definedName>
    <definedName name="_4457T_1">#REF!</definedName>
    <definedName name="_4458Rwvu.CapersView._8">#REF!</definedName>
    <definedName name="_4459Rwvu.CapersView._1_1">#REF!</definedName>
    <definedName name="_4465Rwvu.Japan_Capers_Ed_Pub._6">#REF!</definedName>
    <definedName name="_4466Rwvu.Japan_Capers_Ed_Pub._7">#REF!</definedName>
    <definedName name="_4466TABLE_2_1">#REF!</definedName>
    <definedName name="_4467Rwvu.Japan_Capers_Ed_Pub._8">#REF!</definedName>
    <definedName name="_4468Rwvu.Japan_Capers_Ed_Pub._1_1">#REF!</definedName>
    <definedName name="_4469Rwvu.KJP_CC._1">#REF!</definedName>
    <definedName name="_4475Rwvu.KJP_CC._7">#REF!</definedName>
    <definedName name="_4475TABLE_2_2">#REF!</definedName>
    <definedName name="_4476Rwvu.KJP_CC._8">#REF!</definedName>
    <definedName name="_4477Rwvu.KJP_CC._1_1">#REF!</definedName>
    <definedName name="_4478s.over_2">#REF!</definedName>
    <definedName name="_4479s.umum_2">#REF!</definedName>
    <definedName name="_4484TABLE_2_3">#REF!</definedName>
    <definedName name="_4485UM3_1">#REF!</definedName>
    <definedName name="_4486UM3_2">#REF!</definedName>
    <definedName name="_4487UM3_3">#REF!</definedName>
    <definedName name="_4488UM4_1">#REF!</definedName>
    <definedName name="_4489UM4_2">#REF!</definedName>
    <definedName name="_4490UM4_3">#REF!</definedName>
    <definedName name="_4491umum_1">#REF!</definedName>
    <definedName name="_4492umum_2">#REF!</definedName>
    <definedName name="_4493umum_5">#REF!</definedName>
    <definedName name="_45_1Excel_BuiltIn_Print_Area_2_1_1">#REF!</definedName>
    <definedName name="_451ACwvu.CapersView._1_5">#REF!</definedName>
    <definedName name="_460ACwvu.CapersView._1_6">#REF!</definedName>
    <definedName name="_462Swvu.CapersView._1">#REF!</definedName>
    <definedName name="_4697Z_9A428CE1_B4D9_11D0_A8AA_0000C071AEE7_.wvu.PrintArea_1">#REF!</definedName>
    <definedName name="_4698Z_9A428CE1_B4D9_11D0_A8AA_0000C071AEE7_.wvu.PrintArea_2">#REF!</definedName>
    <definedName name="_4699Z_9A428CE1_B4D9_11D0_A8AA_0000C071AEE7_.wvu.PrintArea_3">#REF!</definedName>
    <definedName name="_469ACwvu.CapersView._1_7">#REF!</definedName>
    <definedName name="_4700Z_9A428CE1_B4D9_11D0_A8AA_0000C071AEE7_.wvu.PrintArea_4">#REF!</definedName>
    <definedName name="_4701Z_9A428CE1_B4D9_11D0_A8AA_0000C071AEE7_.wvu.PrintArea_5">#REF!</definedName>
    <definedName name="_4702Z_9A428CE1_B4D9_11D0_A8AA_0000C071AEE7_.wvu.PrintArea_6">#REF!</definedName>
    <definedName name="_4703Z_9A428CE1_B4D9_11D0_A8AA_0000C071AEE7_.wvu.PrintArea_7">#REF!</definedName>
    <definedName name="_4704Z_9A428CE1_B4D9_11D0_A8AA_0000C071AEE7_.wvu.PrintArea_8">#REF!</definedName>
    <definedName name="_4705Z_9A428CE1_B4D9_11D0_A8AA_0000C071AEE7_.wvu.PrintArea_1_1">#REF!</definedName>
    <definedName name="_478ACwvu.CapersView._2_1">#REF!</definedName>
    <definedName name="_481Swvu.Japan_Capers_Ed_Pub._1">#REF!</definedName>
    <definedName name="_487ACwvu.CapersView._2_2">#REF!</definedName>
    <definedName name="_4905Swvu.KJP_CC._1">#REF!</definedName>
    <definedName name="_4906Swvu.KJP_CC._2">#REF!</definedName>
    <definedName name="_4907Swvu.KJP_CC._3">#REF!</definedName>
    <definedName name="_4908Swvu.KJP_CC._4">#REF!</definedName>
    <definedName name="_4909Swvu.KJP_CC._5">#REF!</definedName>
    <definedName name="_4959UM4_3">#REF!</definedName>
    <definedName name="_496ACwvu.CapersView._2_3">#REF!</definedName>
    <definedName name="_4A">#REF!</definedName>
    <definedName name="_4ACwvu.KJP_CC._1">#REF!</definedName>
    <definedName name="_5">#REF!</definedName>
    <definedName name="_5______Excel_BuiltIn_Print_Area_2_1">#REF!</definedName>
    <definedName name="_5_1">#REF!</definedName>
    <definedName name="_5_3">#REF!</definedName>
    <definedName name="_5_4">#REF!</definedName>
    <definedName name="_5.1">#REF!</definedName>
    <definedName name="_5.1.2">#REF!</definedName>
    <definedName name="_505ACwvu.CapersView._2_4">#REF!</definedName>
    <definedName name="_514ACwvu.CapersView._2_5">#REF!</definedName>
    <definedName name="_5235">#REF!</definedName>
    <definedName name="_523ACwvu.CapersView._2_6">#REF!</definedName>
    <definedName name="_532ACwvu.CapersView._2_7">#REF!</definedName>
    <definedName name="_54_2Excel_BuiltIn_Print_Area_2_1_1">#REF!</definedName>
    <definedName name="_541ACwvu.CapersView._3_1">#REF!</definedName>
    <definedName name="_550ACwvu.CapersView._3_2">#REF!</definedName>
    <definedName name="_559ACwvu.CapersView._3_3">#REF!</definedName>
    <definedName name="_568ACwvu.CapersView._4_1">#REF!</definedName>
    <definedName name="_577ACwvu.CapersView._4_2">#REF!</definedName>
    <definedName name="_586ACwvu.CapersView._4_3">#REF!</definedName>
    <definedName name="_58ACwvu.CapersView._2">#REF!</definedName>
    <definedName name="_58Rwvu.KJP_CC._1">#REF!</definedName>
    <definedName name="_595ACwvu.CapersView._5_1">#REF!</definedName>
    <definedName name="_5Cwvu.CapersView._1">#REF!</definedName>
    <definedName name="_6">#REF!</definedName>
    <definedName name="_6_1">#REF!</definedName>
    <definedName name="_6_3">#REF!</definedName>
    <definedName name="_6_4">#REF!</definedName>
    <definedName name="_6.1.1">#REF!</definedName>
    <definedName name="_604ACwvu.CapersView._5_2">#REF!</definedName>
    <definedName name="_60Z_9A428CE1_B4D9_11D0_A8AA_0000C071AEE7_.wvu.PrintArea_1">#REF!</definedName>
    <definedName name="_613ACwvu.CapersView._5_3">#REF!</definedName>
    <definedName name="_622ACwvu.CapersView._6_1">#REF!</definedName>
    <definedName name="_6235">#REF!</definedName>
    <definedName name="_62ACwvu.Japan_Capers_Ed_Pub._1">#REF!</definedName>
    <definedName name="_63_2Excel_BuiltIn_Print_Area_2_1_2">#REF!</definedName>
    <definedName name="_631ACwvu.CapersView._6_2">#REF!</definedName>
    <definedName name="_640ACwvu.CapersView._6_3">#REF!</definedName>
    <definedName name="_641ACwvu.Japan_Capers_Ed_Pub._1">#REF!</definedName>
    <definedName name="_642ACwvu.Japan_Capers_Ed_Pub._2">#REF!</definedName>
    <definedName name="_643ACwvu.Japan_Capers_Ed_Pub._3">#REF!</definedName>
    <definedName name="_644ACwvu.Japan_Capers_Ed_Pub._4">#REF!</definedName>
    <definedName name="_645ACwvu.Japan_Capers_Ed_Pub._5">#REF!</definedName>
    <definedName name="_646ACwvu.Japan_Capers_Ed_Pub._6">#REF!</definedName>
    <definedName name="_647ACwvu.Japan_Capers_Ed_Pub._7">#REF!</definedName>
    <definedName name="_648ACwvu.Japan_Capers_Ed_Pub._8">#REF!</definedName>
    <definedName name="_649ACwvu.Japan_Capers_Ed_Pub._1_1">#REF!</definedName>
    <definedName name="_650ACwvu.KJP_CC._1">#REF!</definedName>
    <definedName name="_651ACwvu.KJP_CC._2">#REF!</definedName>
    <definedName name="_652ACwvu.KJP_CC._3">#REF!</definedName>
    <definedName name="_653ACwvu.KJP_CC._4">#REF!</definedName>
    <definedName name="_654ACwvu.KJP_CC._5">#REF!</definedName>
    <definedName name="_655ACwvu.KJP_CC._6">#REF!</definedName>
    <definedName name="_656ACwvu.KJP_CC._7">#REF!</definedName>
    <definedName name="_657ACwvu.KJP_CC._8">#REF!</definedName>
    <definedName name="_658ACwvu.KJP_CC._1_1">#REF!</definedName>
    <definedName name="_667bos_1">#REF!</definedName>
    <definedName name="_66ACwvu.KJP_CC._1">#REF!</definedName>
    <definedName name="_676bos_2">#REF!</definedName>
    <definedName name="_685bos_3">#REF!</definedName>
    <definedName name="_694BU_1">#REF!</definedName>
    <definedName name="_6Cwvu.CapersView._2">#REF!</definedName>
    <definedName name="_6Excel_BuiltIn_Print_Area_2_1">#REF!</definedName>
    <definedName name="_6FLOW">#REF!</definedName>
    <definedName name="_7">#REF!</definedName>
    <definedName name="_7.4">#REF!</definedName>
    <definedName name="_703BU_1_1">#REF!</definedName>
    <definedName name="_712BU_3_1">#REF!</definedName>
    <definedName name="_714ACwvu.Japan_Capers_Ed_Pub._4">#REF!</definedName>
    <definedName name="_717ACwvu.Japan_Capers_Ed_Pub._7">#REF!</definedName>
    <definedName name="_72_2Excel_BuiltIn_Print_Area_2_1_3">#REF!</definedName>
    <definedName name="_721CET_1">#REF!</definedName>
    <definedName name="_7235">#REF!</definedName>
    <definedName name="_726ACwvu.KJP_CC._7">#REF!</definedName>
    <definedName name="_730CET_1_1">#REF!</definedName>
    <definedName name="_739CET_3_1">#REF!</definedName>
    <definedName name="_748CET_4_1">#REF!</definedName>
    <definedName name="_762Cwvu.CapersView._1">#REF!</definedName>
    <definedName name="_771Cwvu.CapersView._10">#REF!</definedName>
    <definedName name="_780Cwvu.CapersView._11">#REF!</definedName>
    <definedName name="_794Cwvu.CapersView._2">#REF!</definedName>
    <definedName name="_7Cwvu.Japan_Capers_Ed_Pub._1">#REF!</definedName>
    <definedName name="_8_0">#REF!</definedName>
    <definedName name="_8.1.7">#REF!</definedName>
    <definedName name="_803Cwvu.CapersView._3">#REF!</definedName>
    <definedName name="_81_2FLOW_1">#REF!</definedName>
    <definedName name="_812Cwvu.CapersView._4">#REF!</definedName>
    <definedName name="_81Cwvu.CapersView._1">#REF!</definedName>
    <definedName name="_821Cwvu.CapersView._5">#REF!</definedName>
    <definedName name="_830Cwvu.CapersView._6">#REF!</definedName>
    <definedName name="_8311">#REF!</definedName>
    <definedName name="_8311_1">#REF!</definedName>
    <definedName name="_839Cwvu.CapersView._7">#REF!</definedName>
    <definedName name="_848Cwvu.CapersView._8">#REF!</definedName>
    <definedName name="_857Cwvu.CapersView._9">#REF!</definedName>
    <definedName name="_866Cwvu.CapersView._1_1">#REF!</definedName>
    <definedName name="_875Cwvu.CapersView._1_2">#REF!</definedName>
    <definedName name="_884Cwvu.CapersView._1_3">#REF!</definedName>
    <definedName name="_893Cwvu.CapersView._1_4">#REF!</definedName>
    <definedName name="_8A">#REF!</definedName>
    <definedName name="_8Cwvu.Japan_Capers_Ed_Pub._2">#REF!</definedName>
    <definedName name="_9_____Excel_BuiltIn_Print_Area_2_1">#REF!</definedName>
    <definedName name="_9_1_4_1">#REF!</definedName>
    <definedName name="_90_3_1">#REF!</definedName>
    <definedName name="_902Cwvu.CapersView._1_5">#REF!</definedName>
    <definedName name="_911Cwvu.CapersView._1_6">#REF!</definedName>
    <definedName name="_920Cwvu.CapersView._1_7">#REF!</definedName>
    <definedName name="_929Cwvu.CapersView._2_1">#REF!</definedName>
    <definedName name="_938Cwvu.CapersView._2_2">#REF!</definedName>
    <definedName name="_947Cwvu.CapersView._2_3">#REF!</definedName>
    <definedName name="_956Cwvu.CapersView._2_4">#REF!</definedName>
    <definedName name="_965Cwvu.CapersView._2_5">#REF!</definedName>
    <definedName name="_96Cwvu.CapersView._2">#REF!</definedName>
    <definedName name="_97___0">#REF!</definedName>
    <definedName name="_974Cwvu.CapersView._2_6">#REF!</definedName>
    <definedName name="_98_5235">#REF!</definedName>
    <definedName name="_983Cwvu.CapersView._2_7">#REF!</definedName>
    <definedName name="_99_3_1_1">#REF!</definedName>
    <definedName name="_99_6235">#REF!</definedName>
    <definedName name="_992Cwvu.CapersView._3_1">#REF!</definedName>
    <definedName name="_a">#REF!</definedName>
    <definedName name="_a_1">#REF!</definedName>
    <definedName name="_a_3">#REF!</definedName>
    <definedName name="_a_4">#REF!</definedName>
    <definedName name="_a100000">#REF!</definedName>
    <definedName name="_a140000">#REF!</definedName>
    <definedName name="_a500000">#REF!</definedName>
    <definedName name="_A69456">#REF!</definedName>
    <definedName name="_A74456">#REF!</definedName>
    <definedName name="_A99999">#REF!</definedName>
    <definedName name="_AD68045">#REF!</definedName>
    <definedName name="_ADV2">#REF!</definedName>
    <definedName name="_agt01">#REF!</definedName>
    <definedName name="_agt02">#REF!</definedName>
    <definedName name="_agt98">#REF!</definedName>
    <definedName name="_aje2">#REF!</definedName>
    <definedName name="_APL02">#REF!</definedName>
    <definedName name="_Apr01">#REF!</definedName>
    <definedName name="_Apr02">#REF!</definedName>
    <definedName name="_apr04">#REF!</definedName>
    <definedName name="_apr10">#REF!</definedName>
    <definedName name="_apr12">#REF!</definedName>
    <definedName name="_apr23">#REF!</definedName>
    <definedName name="_apr24">#REF!</definedName>
    <definedName name="_apr27">#REF!</definedName>
    <definedName name="_apr29">#REF!</definedName>
    <definedName name="_apr30">#REF!</definedName>
    <definedName name="_Apr97">#REF!</definedName>
    <definedName name="_Apr98">#REF!</definedName>
    <definedName name="_Apr99">#REF!</definedName>
    <definedName name="_are1">#REF!</definedName>
    <definedName name="_ARE2000">#REF!</definedName>
    <definedName name="_ARE98">#REF!</definedName>
    <definedName name="_ARE99">#REF!</definedName>
    <definedName name="_AST2">#REF!</definedName>
    <definedName name="_Aug01">#REF!</definedName>
    <definedName name="_Aug02">#REF!</definedName>
    <definedName name="_aug03">#REF!</definedName>
    <definedName name="_aug04">#REF!</definedName>
    <definedName name="_aug05">#REF!</definedName>
    <definedName name="_aug06">#REF!</definedName>
    <definedName name="_aug07">#REF!</definedName>
    <definedName name="_aug08">#REF!</definedName>
    <definedName name="_aug09">#REF!</definedName>
    <definedName name="_aug10">#REF!</definedName>
    <definedName name="_aug12">#REF!</definedName>
    <definedName name="_aug13">#REF!</definedName>
    <definedName name="_aug14">#REF!</definedName>
    <definedName name="_aug15">#REF!</definedName>
    <definedName name="_aug16">#REF!</definedName>
    <definedName name="_aug19">#REF!</definedName>
    <definedName name="_aug20">#REF!</definedName>
    <definedName name="_aug21">#REF!</definedName>
    <definedName name="_aug22">#REF!</definedName>
    <definedName name="_aug23">#REF!</definedName>
    <definedName name="_aug24">#REF!</definedName>
    <definedName name="_aug26">#REF!</definedName>
    <definedName name="_aug27">#REF!</definedName>
    <definedName name="_aug28">#REF!</definedName>
    <definedName name="_aug29">#REF!</definedName>
    <definedName name="_aug30">#REF!</definedName>
    <definedName name="_aug31">#REF!</definedName>
    <definedName name="_Aug97">#REF!</definedName>
    <definedName name="_Aug98">#REF!</definedName>
    <definedName name="_Aug99">#REF!</definedName>
    <definedName name="_Avr0100">#REF!</definedName>
    <definedName name="_Avr0101">#REF!</definedName>
    <definedName name="_Avr0102">#REF!</definedName>
    <definedName name="_Avr0103">#REF!</definedName>
    <definedName name="_Avr0200">#REF!</definedName>
    <definedName name="_Avr0201">#REF!</definedName>
    <definedName name="_Avr0202">#REF!</definedName>
    <definedName name="_Avr0203">#REF!</definedName>
    <definedName name="_Avr0300">#REF!</definedName>
    <definedName name="_Avr0301">#REF!</definedName>
    <definedName name="_Avr0302">#REF!</definedName>
    <definedName name="_Avr0303">#REF!</definedName>
    <definedName name="_Avr0400">#REF!</definedName>
    <definedName name="_Avr0401">#REF!</definedName>
    <definedName name="_Avr0402">#REF!</definedName>
    <definedName name="_Avr0403">#REF!</definedName>
    <definedName name="_Avr0500">#REF!</definedName>
    <definedName name="_Avr0501">#REF!</definedName>
    <definedName name="_Avr0502">#REF!</definedName>
    <definedName name="_Avr0503">#REF!</definedName>
    <definedName name="_Avr0600">#REF!</definedName>
    <definedName name="_Avr0601">#REF!</definedName>
    <definedName name="_Avr0602">#REF!</definedName>
    <definedName name="_Avr0603">#REF!</definedName>
    <definedName name="_Avr0700">#REF!</definedName>
    <definedName name="_Avr0701">#REF!</definedName>
    <definedName name="_Avr0702">#REF!</definedName>
    <definedName name="_Avr0800">#REF!</definedName>
    <definedName name="_Avr0801">#REF!</definedName>
    <definedName name="_Avr08010">#REF!</definedName>
    <definedName name="_Avr0802">#REF!</definedName>
    <definedName name="_Avr0900">#REF!</definedName>
    <definedName name="_Avr0901">#REF!</definedName>
    <definedName name="_Avr0902">#REF!</definedName>
    <definedName name="_Avr1000">#REF!</definedName>
    <definedName name="_Avr1001">#REF!</definedName>
    <definedName name="_Avr1002">#REF!</definedName>
    <definedName name="_Avr1003">#REF!</definedName>
    <definedName name="_Avr1100">#REF!</definedName>
    <definedName name="_Avr1101">#REF!</definedName>
    <definedName name="_Avr1102">#REF!</definedName>
    <definedName name="_Avr1200">#REF!</definedName>
    <definedName name="_Avr1201">#REF!</definedName>
    <definedName name="_avr1202">#REF!</definedName>
    <definedName name="_b">#REF!</definedName>
    <definedName name="_b_1">#REF!</definedName>
    <definedName name="_BCG54">#REF!</definedName>
    <definedName name="_BEC3457">#REF!</definedName>
    <definedName name="_BEC3508">#REF!</definedName>
    <definedName name="_BEEP_1000__BEE">#REF!</definedName>
    <definedName name="_C">#REF!</definedName>
    <definedName name="_C_">#REF!</definedName>
    <definedName name="_CA110">#REF!</definedName>
    <definedName name="_CALC_">#REF!</definedName>
    <definedName name="_CFL2">#REF!</definedName>
    <definedName name="_CIP0100">#REF!</definedName>
    <definedName name="_CIP0101">#REF!</definedName>
    <definedName name="_CIP0102">#REF!</definedName>
    <definedName name="_CIP0200">#REF!</definedName>
    <definedName name="_CIP0201">#REF!</definedName>
    <definedName name="_CIP0202">#REF!</definedName>
    <definedName name="_CIP0300">#REF!</definedName>
    <definedName name="_CIP0301">#REF!</definedName>
    <definedName name="_CIP0302">#REF!</definedName>
    <definedName name="_CIP0400">#REF!</definedName>
    <definedName name="_CIP0401">#REF!</definedName>
    <definedName name="_CIP0402">#REF!</definedName>
    <definedName name="_CIP0500">#REF!</definedName>
    <definedName name="_CIP0501">#REF!</definedName>
    <definedName name="_CIP0502">#REF!</definedName>
    <definedName name="_CIP0600">#REF!</definedName>
    <definedName name="_CIP0601">#REF!</definedName>
    <definedName name="_CIP0602">#REF!</definedName>
    <definedName name="_CIP0700">#REF!</definedName>
    <definedName name="_CIP0701">#REF!</definedName>
    <definedName name="_CIP0702">#REF!</definedName>
    <definedName name="_CIP0800">#REF!</definedName>
    <definedName name="_CIP0801">#REF!</definedName>
    <definedName name="_CIP0802">#REF!</definedName>
    <definedName name="_CIP0900">#REF!</definedName>
    <definedName name="_CIP0901">#REF!</definedName>
    <definedName name="_CIP0902">#REF!</definedName>
    <definedName name="_CIP1000">#REF!</definedName>
    <definedName name="_CIP1001">#REF!</definedName>
    <definedName name="_CIP1002">#REF!</definedName>
    <definedName name="_CIP1100">#REF!</definedName>
    <definedName name="_CIP1101">#REF!</definedName>
    <definedName name="_CIP1102">#REF!</definedName>
    <definedName name="_CIP1200">#REF!</definedName>
    <definedName name="_CIP1201">#REF!</definedName>
    <definedName name="_CIP1202">#REF!</definedName>
    <definedName name="_CIP1299">#REF!</definedName>
    <definedName name="_CIP93">#REF!</definedName>
    <definedName name="_CIP94">#REF!</definedName>
    <definedName name="_CIP95">#REF!</definedName>
    <definedName name="_CIP96">#REF!</definedName>
    <definedName name="_CIP97">#REF!</definedName>
    <definedName name="_CIP98">#REF!</definedName>
    <definedName name="_CIP99">#REF!</definedName>
    <definedName name="_CON1">#REF!</definedName>
    <definedName name="_CRA">#REF!</definedName>
    <definedName name="_cut">#REF!</definedName>
    <definedName name="_D">#REF!</definedName>
    <definedName name="_DAF_ISI">#REF!</definedName>
    <definedName name="_DAT1">#REF!</definedName>
    <definedName name="_DAT1_1">#REF!</definedName>
    <definedName name="_DAT10">#REF!</definedName>
    <definedName name="_DAT10_1">#REF!</definedName>
    <definedName name="_DAT10000">#REF!</definedName>
    <definedName name="_DAT11">#REF!</definedName>
    <definedName name="_DAT11_1">#REF!</definedName>
    <definedName name="_DAT12">#REF!</definedName>
    <definedName name="_DAT12_1">#REF!</definedName>
    <definedName name="_DAT13">#REF!</definedName>
    <definedName name="_DAT13_1">#REF!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_1">#REF!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_1">#REF!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9">#REF!</definedName>
    <definedName name="_DAT4">#REF!</definedName>
    <definedName name="_DAT4_1">#REF!</definedName>
    <definedName name="_DAT41">#REF!</definedName>
    <definedName name="_DAT43">#REF!</definedName>
    <definedName name="_DAT44">#REF!</definedName>
    <definedName name="_DAT45">#REF!</definedName>
    <definedName name="_DAT5">#REF!</definedName>
    <definedName name="_DAT5_1">#REF!</definedName>
    <definedName name="_DAT6">#REF!</definedName>
    <definedName name="_DAT6_1">#REF!</definedName>
    <definedName name="_DAT7">#REF!</definedName>
    <definedName name="_DAT7_1">#REF!</definedName>
    <definedName name="_DAT8">#REF!</definedName>
    <definedName name="_DAT8_1">#REF!</definedName>
    <definedName name="_DAT9">#REF!</definedName>
    <definedName name="_DAT9_1">#REF!</definedName>
    <definedName name="_Dec01">#REF!</definedName>
    <definedName name="_Dec02">#REF!</definedName>
    <definedName name="_dec03">#REF!</definedName>
    <definedName name="_dec04">#REF!</definedName>
    <definedName name="_dec11">#REF!</definedName>
    <definedName name="_dec12">#REF!</definedName>
    <definedName name="_dec16">#REF!</definedName>
    <definedName name="_dec18">#REF!</definedName>
    <definedName name="_dec19">#REF!</definedName>
    <definedName name="_dec20">#REF!</definedName>
    <definedName name="_dec21">#REF!</definedName>
    <definedName name="_dec23">#REF!</definedName>
    <definedName name="_dec24">#REF!</definedName>
    <definedName name="_dec28">#REF!</definedName>
    <definedName name="_dec30">#REF!</definedName>
    <definedName name="_dec31">#REF!</definedName>
    <definedName name="_Dec97">#REF!</definedName>
    <definedName name="_Dec98">#REF!</definedName>
    <definedName name="_dec99">#REF!</definedName>
    <definedName name="_des01">#REF!</definedName>
    <definedName name="_des02">#REF!</definedName>
    <definedName name="_des06">#REF!</definedName>
    <definedName name="_Dist_Bin">#REF!</definedName>
    <definedName name="_Dist_Values">#REF!</definedName>
    <definedName name="_dsn23">#REF!</definedName>
    <definedName name="_DSUM_INPUT_5_C">#REF!</definedName>
    <definedName name="_E">#REF!</definedName>
    <definedName name="_E200">#REF!</definedName>
    <definedName name="_E300">#REF!</definedName>
    <definedName name="_E400">#REF!</definedName>
    <definedName name="_END__D__D__100">#REF!</definedName>
    <definedName name="_F">#REF!</definedName>
    <definedName name="_F501">#REF!</definedName>
    <definedName name="_FAC2">#REF!</definedName>
    <definedName name="_fbr01">#REF!</definedName>
    <definedName name="_fbr04">#REF!</definedName>
    <definedName name="_fbr06">#REF!</definedName>
    <definedName name="_fbr07">#REF!</definedName>
    <definedName name="_fbr10">#REF!</definedName>
    <definedName name="_fbr11">#REF!</definedName>
    <definedName name="_fbr13">#REF!</definedName>
    <definedName name="_fbr15">#REF!</definedName>
    <definedName name="_fbr18">#REF!</definedName>
    <definedName name="_fbr19">#REF!</definedName>
    <definedName name="_fbr20">#REF!</definedName>
    <definedName name="_fbr21">#REF!</definedName>
    <definedName name="_fbr24">#REF!</definedName>
    <definedName name="_fbr25">#REF!</definedName>
    <definedName name="_fbr26">#REF!</definedName>
    <definedName name="_fbr27">#REF!</definedName>
    <definedName name="_fbr28">#REF!</definedName>
    <definedName name="_Feb01">#REF!</definedName>
    <definedName name="_Feb02">#REF!</definedName>
    <definedName name="_FEB05">#REF!</definedName>
    <definedName name="_FEB20">#REF!</definedName>
    <definedName name="_FEB27">#REF!</definedName>
    <definedName name="_FEB28">#REF!</definedName>
    <definedName name="_Feb97">#REF!</definedName>
    <definedName name="_Feb98">#REF!</definedName>
    <definedName name="_Feb99">#REF!</definedName>
    <definedName name="_Fill">#REF!</definedName>
    <definedName name="_xlnm._FilterDatabase" localSheetId="18" hidden="1">N4R1!$A$4:$N$47</definedName>
    <definedName name="_xlnm._FilterDatabase" localSheetId="19" hidden="1">N4R2!$A$4:$N$50</definedName>
    <definedName name="_xlnm._FilterDatabase" localSheetId="20" hidden="1">N4R3!$A$4:$N$54</definedName>
    <definedName name="_xlnm._FilterDatabase" localSheetId="21" hidden="1">N4R4!$A$4:$N$52</definedName>
    <definedName name="_xlnm._FilterDatabase" localSheetId="22" hidden="1">N4R5!$A$4:$N$44</definedName>
    <definedName name="_xlnm._FilterDatabase" localSheetId="23" hidden="1">N4R6!$A$4:$N$41</definedName>
    <definedName name="_xlnm._FilterDatabase" localSheetId="24" hidden="1">N4R7!$A$4:$N$34</definedName>
    <definedName name="_xlnm._FilterDatabase" localSheetId="2" hidden="1">Rekap!$K$3:$P$119</definedName>
    <definedName name="_FMC1">#REF!</definedName>
    <definedName name="_g">#REF!</definedName>
    <definedName name="_g_1">#REF!</definedName>
    <definedName name="_H">#REF!</definedName>
    <definedName name="_H66000">#REF!</definedName>
    <definedName name="_H666666">#REF!</definedName>
    <definedName name="_HAL12">#REF!</definedName>
    <definedName name="_HDG2">#REF!</definedName>
    <definedName name="_HYU78">#REF!</definedName>
    <definedName name="_I">#REF!</definedName>
    <definedName name="_IF__CELLPOINTE">#REF!</definedName>
    <definedName name="_INC2">#REF!</definedName>
    <definedName name="_INV1">#REF!</definedName>
    <definedName name="_INV2">#REF!</definedName>
    <definedName name="_IRB99">#REF!</definedName>
    <definedName name="_isi3">#REF!</definedName>
    <definedName name="_IV80000">#REF!</definedName>
    <definedName name="_J">#REF!</definedName>
    <definedName name="_JA02">#REF!</definedName>
    <definedName name="_JA03">#REF!</definedName>
    <definedName name="_JA04">#REF!</definedName>
    <definedName name="_JA06">#REF!</definedName>
    <definedName name="_JA07">#REF!</definedName>
    <definedName name="_JA08">#REF!</definedName>
    <definedName name="_JA10">#REF!</definedName>
    <definedName name="_JA13">#REF!</definedName>
    <definedName name="_JA14">#REF!</definedName>
    <definedName name="_JA16">#REF!</definedName>
    <definedName name="_JA17">#REF!</definedName>
    <definedName name="_JA18">#REF!</definedName>
    <definedName name="_JA20">#REF!</definedName>
    <definedName name="_JA21">#REF!</definedName>
    <definedName name="_JA22">#REF!</definedName>
    <definedName name="_JA23">#REF!</definedName>
    <definedName name="_JA24">#REF!</definedName>
    <definedName name="_JA27">#REF!</definedName>
    <definedName name="_JA28">#REF!</definedName>
    <definedName name="_JA29">#REF!</definedName>
    <definedName name="_ja30">#REF!</definedName>
    <definedName name="_ja31">#REF!</definedName>
    <definedName name="_JAK8116">#REF!</definedName>
    <definedName name="_Jan01">#REF!</definedName>
    <definedName name="_Jan02">#REF!</definedName>
    <definedName name="_JAN04">#REF!</definedName>
    <definedName name="_jan25">#REF!</definedName>
    <definedName name="_jan31">#REF!</definedName>
    <definedName name="_Jan97">#REF!</definedName>
    <definedName name="_Jan98">#REF!</definedName>
    <definedName name="_Jan99">#REF!</definedName>
    <definedName name="_JCC2934">#REF!</definedName>
    <definedName name="_JCD7460">#REF!</definedName>
    <definedName name="_JCE5834">#REF!</definedName>
    <definedName name="_JCV6310">#REF!</definedName>
    <definedName name="_JCY1366">#REF!</definedName>
    <definedName name="_JCY2116">#REF!</definedName>
    <definedName name="_JDC3818">#REF!</definedName>
    <definedName name="_JDF3422">#REF!</definedName>
    <definedName name="_JDF4294">#REF!</definedName>
    <definedName name="_JDK3227">#REF!</definedName>
    <definedName name="_JDL9350">#REF!</definedName>
    <definedName name="_JDN2320">#REF!</definedName>
    <definedName name="_JDN6580">#REF!</definedName>
    <definedName name="_JDN6772">#REF!</definedName>
    <definedName name="_JDP2875">#REF!</definedName>
    <definedName name="_JDQ1891">#REF!</definedName>
    <definedName name="_JDQ2468">#REF!</definedName>
    <definedName name="_JDR3022">#REF!</definedName>
    <definedName name="_JDR9740">#REF!</definedName>
    <definedName name="_JDS601">#REF!</definedName>
    <definedName name="_JDV3439">#REF!</definedName>
    <definedName name="_ji1">#REF!</definedName>
    <definedName name="_JUD1">#REF!</definedName>
    <definedName name="_JUD2">#REF!</definedName>
    <definedName name="_JUD3">#REF!</definedName>
    <definedName name="_juj09">#REF!</definedName>
    <definedName name="_Jul01">#REF!</definedName>
    <definedName name="_Jul02">#REF!</definedName>
    <definedName name="_jul03">#REF!</definedName>
    <definedName name="_jul05">#REF!</definedName>
    <definedName name="_jul06">#REF!</definedName>
    <definedName name="_jul08">#REF!</definedName>
    <definedName name="_jul10">#REF!</definedName>
    <definedName name="_jul11">#REF!</definedName>
    <definedName name="_jul12">#REF!</definedName>
    <definedName name="_jul13">#REF!</definedName>
    <definedName name="_jul14">#REF!</definedName>
    <definedName name="_jul15">#REF!</definedName>
    <definedName name="_jul17">#REF!</definedName>
    <definedName name="_jul18">#REF!</definedName>
    <definedName name="_jul20">#REF!</definedName>
    <definedName name="_jul22">#REF!</definedName>
    <definedName name="_jul24">#REF!</definedName>
    <definedName name="_jul25">#REF!</definedName>
    <definedName name="_jul26">#REF!</definedName>
    <definedName name="_jul27">#REF!</definedName>
    <definedName name="_jul29">#REF!</definedName>
    <definedName name="_jul30">#REF!</definedName>
    <definedName name="_jul31">#REF!</definedName>
    <definedName name="_jul98">#REF!</definedName>
    <definedName name="_JUL99">#REF!</definedName>
    <definedName name="_Jun01">#REF!</definedName>
    <definedName name="_Jun02">#REF!</definedName>
    <definedName name="_jun03">#REF!</definedName>
    <definedName name="_jun04">#REF!</definedName>
    <definedName name="_jun06">#REF!</definedName>
    <definedName name="_jun10">#REF!</definedName>
    <definedName name="_jun11">#REF!</definedName>
    <definedName name="_jun13">#REF!</definedName>
    <definedName name="_jun14">#REF!</definedName>
    <definedName name="_jun15">#REF!</definedName>
    <definedName name="_jun17">#REF!</definedName>
    <definedName name="_jun19">#REF!</definedName>
    <definedName name="_jun20">#REF!</definedName>
    <definedName name="_jun21">#REF!</definedName>
    <definedName name="_jun24">#REF!</definedName>
    <definedName name="_jun25">#REF!</definedName>
    <definedName name="_jun30">#REF!</definedName>
    <definedName name="_jun98">#REF!</definedName>
    <definedName name="_JUN99">#REF!</definedName>
    <definedName name="_K">#REF!</definedName>
    <definedName name="_k798798">#REF!</definedName>
    <definedName name="_Key1">#REF!</definedName>
    <definedName name="_Key2">#REF!</definedName>
    <definedName name="_Key3">#REF!</definedName>
    <definedName name="_key4">#REF!</definedName>
    <definedName name="_ki040">#REF!</definedName>
    <definedName name="_kii44">#REF!</definedName>
    <definedName name="_L">#REF!</definedName>
    <definedName name="_lbr6">#REF!</definedName>
    <definedName name="_LET_ISI__CELLP">#REF!</definedName>
    <definedName name="_LIA2">#REF!</definedName>
    <definedName name="_lia21">#REF!</definedName>
    <definedName name="_M">#REF!</definedName>
    <definedName name="_Mar01">#REF!</definedName>
    <definedName name="_Mar02">#REF!</definedName>
    <definedName name="_mar09">#REF!</definedName>
    <definedName name="_mar18">#REF!</definedName>
    <definedName name="_mar23">#REF!</definedName>
    <definedName name="_mar25">#REF!</definedName>
    <definedName name="_mar26">#REF!</definedName>
    <definedName name="_mar27">#REF!</definedName>
    <definedName name="_mar28">#REF!</definedName>
    <definedName name="_mar31">#REF!</definedName>
    <definedName name="_Mar97">#REF!</definedName>
    <definedName name="_Mar98">#REF!</definedName>
    <definedName name="_Mar99">#REF!</definedName>
    <definedName name="_MatInverse_In">#REF!</definedName>
    <definedName name="_MatMult_A">#REF!</definedName>
    <definedName name="_MatMult_AxB">#REF!</definedName>
    <definedName name="_MatMult_B">#REF!</definedName>
    <definedName name="_May01">#REF!</definedName>
    <definedName name="_May02">#REF!</definedName>
    <definedName name="_may05">#REF!</definedName>
    <definedName name="_may06">#REF!</definedName>
    <definedName name="_may07">#REF!</definedName>
    <definedName name="_may08">#REF!</definedName>
    <definedName name="_may09">#REF!</definedName>
    <definedName name="_may10">#REF!</definedName>
    <definedName name="_may11">#REF!</definedName>
    <definedName name="_may12">#REF!</definedName>
    <definedName name="_may14">#REF!</definedName>
    <definedName name="_may15">#REF!</definedName>
    <definedName name="_may16">#REF!</definedName>
    <definedName name="_may17">#REF!</definedName>
    <definedName name="_May97">#REF!</definedName>
    <definedName name="_May98">#REF!</definedName>
    <definedName name="_May99">#REF!</definedName>
    <definedName name="_mei01">#REF!</definedName>
    <definedName name="_MEI02">#REF!</definedName>
    <definedName name="_MEI03">#REF!</definedName>
    <definedName name="_MEI05">#REF!</definedName>
    <definedName name="_MEI06">#REF!</definedName>
    <definedName name="_MEI08">#REF!</definedName>
    <definedName name="_MEI14">#REF!</definedName>
    <definedName name="_MEI16">#REF!</definedName>
    <definedName name="_MEI18">#REF!</definedName>
    <definedName name="_MEI21">#REF!</definedName>
    <definedName name="_MEI24">#REF!</definedName>
    <definedName name="_MEI27">#REF!</definedName>
    <definedName name="_MEI28">#REF!</definedName>
    <definedName name="_MEI30">#REF!</definedName>
    <definedName name="_MEI31">#REF!</definedName>
    <definedName name="_mei98">#REF!</definedName>
    <definedName name="_MEI99">#REF!</definedName>
    <definedName name="_mm02">#REF!</definedName>
    <definedName name="_mm03">#REF!</definedName>
    <definedName name="_mm2">#REF!</definedName>
    <definedName name="_mm3">#REF!</definedName>
    <definedName name="_mr04">#REF!</definedName>
    <definedName name="_mr05">#REF!</definedName>
    <definedName name="_mr06">#REF!</definedName>
    <definedName name="_mr07">#REF!</definedName>
    <definedName name="_mr11">#REF!</definedName>
    <definedName name="_mr12">#REF!</definedName>
    <definedName name="_mr13">#REF!</definedName>
    <definedName name="_mr14">#REF!</definedName>
    <definedName name="_mr15">#REF!</definedName>
    <definedName name="_mr17">#REF!</definedName>
    <definedName name="_mr18">#REF!</definedName>
    <definedName name="_mr20">#REF!</definedName>
    <definedName name="_mr21">#REF!</definedName>
    <definedName name="_mr25">#REF!</definedName>
    <definedName name="_mr26">#REF!</definedName>
    <definedName name="_mr27">#REF!</definedName>
    <definedName name="_mr28">#REF!</definedName>
    <definedName name="_mr31">#REF!</definedName>
    <definedName name="_mui98">#REF!</definedName>
    <definedName name="_n">#REF!</definedName>
    <definedName name="_n_1">#REF!</definedName>
    <definedName name="_N200">#REF!</definedName>
    <definedName name="_N210">#REF!</definedName>
    <definedName name="_N211">#REF!</definedName>
    <definedName name="_N300">#REF!</definedName>
    <definedName name="_N400">#REF!</definedName>
    <definedName name="_NAH67">#REF!</definedName>
    <definedName name="_NHY67">#REF!</definedName>
    <definedName name="_nop02">#REF!</definedName>
    <definedName name="_Nov01">#REF!</definedName>
    <definedName name="_Nov02">#REF!</definedName>
    <definedName name="_nov04">#REF!</definedName>
    <definedName name="_nov05">#REF!</definedName>
    <definedName name="_nov07">#REF!</definedName>
    <definedName name="_nov08">#REF!</definedName>
    <definedName name="_nov11">#REF!</definedName>
    <definedName name="_nov12">#REF!</definedName>
    <definedName name="_nov13">#REF!</definedName>
    <definedName name="_nov14">#REF!</definedName>
    <definedName name="_nov15">#REF!</definedName>
    <definedName name="_nov16">#REF!</definedName>
    <definedName name="_nov18">#REF!</definedName>
    <definedName name="_nov19">#REF!</definedName>
    <definedName name="_nov20">#REF!</definedName>
    <definedName name="_nov21">#REF!</definedName>
    <definedName name="_nov22">#REF!</definedName>
    <definedName name="_nov23">#REF!</definedName>
    <definedName name="_nov25">#REF!</definedName>
    <definedName name="_nov26">#REF!</definedName>
    <definedName name="_nov27">#REF!</definedName>
    <definedName name="_nov28">#REF!</definedName>
    <definedName name="_nov29">#REF!</definedName>
    <definedName name="_nov30">#REF!</definedName>
    <definedName name="_Nov97">#REF!</definedName>
    <definedName name="_Nov98">#REF!</definedName>
    <definedName name="_nov99">#REF!</definedName>
    <definedName name="_NPW1">#REF!</definedName>
    <definedName name="_NPW10">#REF!</definedName>
    <definedName name="_NPW11">#REF!</definedName>
    <definedName name="_NPW2">#REF!</definedName>
    <definedName name="_NPW3">#REF!</definedName>
    <definedName name="_NPW4">#REF!</definedName>
    <definedName name="_NPW5">#REF!</definedName>
    <definedName name="_NPW6">#REF!</definedName>
    <definedName name="_NPW7">#REF!</definedName>
    <definedName name="_NPW8">#REF!</definedName>
    <definedName name="_NPW9">#REF!</definedName>
    <definedName name="_O">#REF!</definedName>
    <definedName name="_o2">#REF!</definedName>
    <definedName name="_Oct01">#REF!</definedName>
    <definedName name="_Oct02">#REF!</definedName>
    <definedName name="_OCT334">#REF!</definedName>
    <definedName name="_Oct97">#REF!</definedName>
    <definedName name="_Oct98">#REF!</definedName>
    <definedName name="_oct99">#REF!</definedName>
    <definedName name="_okt01">#REF!</definedName>
    <definedName name="_okt02">#REF!</definedName>
    <definedName name="_okt03">#REF!</definedName>
    <definedName name="_okt04">#REF!</definedName>
    <definedName name="_okt05">#REF!</definedName>
    <definedName name="_okt07">#REF!</definedName>
    <definedName name="_okt09">#REF!</definedName>
    <definedName name="_okt10">#REF!</definedName>
    <definedName name="_okt11">#REF!</definedName>
    <definedName name="_okt12">#REF!</definedName>
    <definedName name="_okt14">#REF!</definedName>
    <definedName name="_okt16">#REF!</definedName>
    <definedName name="_okt17">#REF!</definedName>
    <definedName name="_okt18">#REF!</definedName>
    <definedName name="_okt19">#REF!</definedName>
    <definedName name="_okt21">#REF!</definedName>
    <definedName name="_okt22">#REF!</definedName>
    <definedName name="_okt24">#REF!</definedName>
    <definedName name="_okt25">#REF!</definedName>
    <definedName name="_okt27">#REF!</definedName>
    <definedName name="_okt28">#REF!</definedName>
    <definedName name="_okt29">#REF!</definedName>
    <definedName name="_okt30">#REF!</definedName>
    <definedName name="_okt31">#REF!</definedName>
    <definedName name="_okt98">#REF!</definedName>
    <definedName name="_osp1">#REF!</definedName>
    <definedName name="_P">#REF!</definedName>
    <definedName name="_pan1">#REF!</definedName>
    <definedName name="_PB71">#REF!</definedName>
    <definedName name="_pem1">#REF!</definedName>
    <definedName name="_pem2">#REF!</definedName>
    <definedName name="_pem3">#REF!</definedName>
    <definedName name="_PHK1">#REF!</definedName>
    <definedName name="_PHK2">#REF!</definedName>
    <definedName name="_pi1">#REF!</definedName>
    <definedName name="_pi2">#REF!</definedName>
    <definedName name="_pi3">#REF!</definedName>
    <definedName name="_PL1">#REF!</definedName>
    <definedName name="_PL2">#REF!</definedName>
    <definedName name="_PL3">#REF!</definedName>
    <definedName name="_poc01">#REF!</definedName>
    <definedName name="_poc02">#REF!</definedName>
    <definedName name="_poc03">#REF!</definedName>
    <definedName name="_poc04">#REF!</definedName>
    <definedName name="_poc05">#REF!</definedName>
    <definedName name="_PPE2">#REF!</definedName>
    <definedName name="_PPh23">#REF!</definedName>
    <definedName name="_PPH25">#REF!</definedName>
    <definedName name="_PROG">#REF!</definedName>
    <definedName name="_Q">#REF!</definedName>
    <definedName name="_QQ2">#REF!</definedName>
    <definedName name="_R">#REF!</definedName>
    <definedName name="_R11ATT">#REF!</definedName>
    <definedName name="_R16_1">#REF!</definedName>
    <definedName name="_R16_1OIL">#REF!</definedName>
    <definedName name="_R16_2">#REF!</definedName>
    <definedName name="_R16_2GAS">#REF!</definedName>
    <definedName name="_R16_2LPG">#REF!</definedName>
    <definedName name="_R1A">#REF!</definedName>
    <definedName name="_R4ATT">#REF!</definedName>
    <definedName name="_R8_">#REF!</definedName>
    <definedName name="_R8ATT">#REF!</definedName>
    <definedName name="_R8WKS">#REF!</definedName>
    <definedName name="_Regression_Out">#REF!</definedName>
    <definedName name="_Regression_X">#REF!</definedName>
    <definedName name="_Regression_Y">#REF!</definedName>
    <definedName name="_REKAP">#REF!</definedName>
    <definedName name="_REP1">#REF!</definedName>
    <definedName name="_REP11">#REF!</definedName>
    <definedName name="_REP14">#REF!</definedName>
    <definedName name="_REP15">#REF!</definedName>
    <definedName name="_REP2">#REF!</definedName>
    <definedName name="_REP3">#REF!</definedName>
    <definedName name="_REP4">#REF!</definedName>
    <definedName name="_REP8">#REF!</definedName>
    <definedName name="_rig2">#REF!</definedName>
    <definedName name="_rig3">#REF!</definedName>
    <definedName name="_rig4">#REF!</definedName>
    <definedName name="_rig6">#REF!</definedName>
    <definedName name="_S">#REF!</definedName>
    <definedName name="_SA1">#REF!</definedName>
    <definedName name="_SBM11">#REF!</definedName>
    <definedName name="_SBM12">#REF!</definedName>
    <definedName name="_sep01">#REF!</definedName>
    <definedName name="_Sep02">#REF!</definedName>
    <definedName name="_sep03">#REF!</definedName>
    <definedName name="_sep04">#REF!</definedName>
    <definedName name="_sep05">#REF!</definedName>
    <definedName name="_sep06">#REF!</definedName>
    <definedName name="_sep07">#REF!</definedName>
    <definedName name="_sep10">#REF!</definedName>
    <definedName name="_sep11">#REF!</definedName>
    <definedName name="_sep12">#REF!</definedName>
    <definedName name="_sep13">#REF!</definedName>
    <definedName name="_sep16">#REF!</definedName>
    <definedName name="_sep17">#REF!</definedName>
    <definedName name="_sep18">#REF!</definedName>
    <definedName name="_sep19">#REF!</definedName>
    <definedName name="_sep20">#REF!</definedName>
    <definedName name="_sep21">#REF!</definedName>
    <definedName name="_sep24">#REF!</definedName>
    <definedName name="_sep25">#REF!</definedName>
    <definedName name="_sep26">#REF!</definedName>
    <definedName name="_sep28">#REF!</definedName>
    <definedName name="_sep30">#REF!</definedName>
    <definedName name="_Sep97">#REF!</definedName>
    <definedName name="_Sep98">#REF!</definedName>
    <definedName name="_Sep99">#REF!</definedName>
    <definedName name="_set5">#REF!</definedName>
    <definedName name="_set7">#REF!</definedName>
    <definedName name="_SO01">#REF!</definedName>
    <definedName name="_Sort">#REF!</definedName>
    <definedName name="_Sort2">#REF!</definedName>
    <definedName name="_Spm2">#REF!</definedName>
    <definedName name="_SPm21">#REF!</definedName>
    <definedName name="_sti2">#REF!</definedName>
    <definedName name="_T">#REF!</definedName>
    <definedName name="_Table1_In1">#REF!</definedName>
    <definedName name="_Table1_Out">#REF!</definedName>
    <definedName name="_tax1">#REF!</definedName>
    <definedName name="_tb03">#REF!</definedName>
    <definedName name="_TBM1">#REF!</definedName>
    <definedName name="_TBM2">#REF!</definedName>
    <definedName name="_TBM3">#REF!</definedName>
    <definedName name="_td2">#REF!</definedName>
    <definedName name="_tgl1">#REF!</definedName>
    <definedName name="_TM1">#REF!</definedName>
    <definedName name="_TP1">#REF!</definedName>
    <definedName name="_U">#REF!</definedName>
    <definedName name="_UM1">#REF!</definedName>
    <definedName name="_UM2">#REF!</definedName>
    <definedName name="_UM3">#REF!</definedName>
    <definedName name="_UM4">#REF!</definedName>
    <definedName name="_us6">#REF!</definedName>
    <definedName name="_V">#REF!</definedName>
    <definedName name="_vib01">#REF!</definedName>
    <definedName name="_vib02">#REF!</definedName>
    <definedName name="_vib03">#REF!</definedName>
    <definedName name="_vib04">#REF!</definedName>
    <definedName name="_vib05">#REF!</definedName>
    <definedName name="_vib06">#REF!</definedName>
    <definedName name="_vib07">#REF!</definedName>
    <definedName name="_WAS7962">#REF!</definedName>
    <definedName name="_WIL1">#REF!</definedName>
    <definedName name="_WIR1">#REF!</definedName>
    <definedName name="_WS1">#REF!</definedName>
    <definedName name="_WS2">#REF!</definedName>
    <definedName name="_YW1">#REF!</definedName>
    <definedName name="a">#REF!</definedName>
    <definedName name="A_1">#REF!</definedName>
    <definedName name="a_2">#REF!</definedName>
    <definedName name="A80SL">#REF!</definedName>
    <definedName name="aa">#REF!</definedName>
    <definedName name="aa_1">#REF!</definedName>
    <definedName name="aaa">#REF!</definedName>
    <definedName name="aaaa">#REF!</definedName>
    <definedName name="aaaaa">#REF!</definedName>
    <definedName name="aaaaaa">#REF!</definedName>
    <definedName name="AAAAAAAA">#REF!</definedName>
    <definedName name="aaaaaaaaa">#REF!</definedName>
    <definedName name="AAClaim">#REF!</definedName>
    <definedName name="ABB_T_D_Limited">#REF!</definedName>
    <definedName name="Abbrebiation">#REF!</definedName>
    <definedName name="abc">#REF!</definedName>
    <definedName name="ABCD31">#REF!</definedName>
    <definedName name="Acc.Interest">#REF!</definedName>
    <definedName name="AccAdjCr">#REF!</definedName>
    <definedName name="AccAdjDr">#REF!</definedName>
    <definedName name="ACCG_CHARGE">#REF!</definedName>
    <definedName name="ACCIDENTPLUS">#REF!</definedName>
    <definedName name="ACCOUNT_CODE">#REF!</definedName>
    <definedName name="ACCOUNT_LIST">#REF!</definedName>
    <definedName name="ACCOUNT_NAME">#REF!</definedName>
    <definedName name="accrdexp2">#REF!</definedName>
    <definedName name="AccRecCr">#REF!</definedName>
    <definedName name="AccRecDr">#REF!</definedName>
    <definedName name="accrual">#REF!</definedName>
    <definedName name="accrual2">#REF!</definedName>
    <definedName name="ACCRUEDEXPENSE">#REF!</definedName>
    <definedName name="accumdeprbegbalBuildingsandimprovements">#REF!</definedName>
    <definedName name="accumdeprbegbalCIP">#REF!</definedName>
    <definedName name="accumdeprbegbalfurniture_Fixture">#REF!</definedName>
    <definedName name="accumdeprbegbalLandandlandrights">#REF!</definedName>
    <definedName name="accumdeprbegbalLandimprovements">#REF!</definedName>
    <definedName name="accumdeprbegbalLease">#REF!</definedName>
    <definedName name="accumdeprbegbalMachineryandequipment">#REF!</definedName>
    <definedName name="accumdeprbegbalMatureplantations">#REF!</definedName>
    <definedName name="accumdeprbegbalOfficeequipment">#REF!</definedName>
    <definedName name="accumdeprbegbalTelecommunicationsequipment">#REF!</definedName>
    <definedName name="accumdeprbegbalTransportationequipment">#REF!</definedName>
    <definedName name="acd">#REF!</definedName>
    <definedName name="ACOY">#REF!</definedName>
    <definedName name="ACTARIS__SAS_Africa_middle_East_Division">#REF!</definedName>
    <definedName name="Actaris_Contadores___SA">#REF!</definedName>
    <definedName name="Actaris_Ltda.">#REF!</definedName>
    <definedName name="ACTARIS_METERFABRIEK_BV">#REF!</definedName>
    <definedName name="ACTARIS_SAS">#REF!</definedName>
    <definedName name="ACTARIS_SINGAPORE_PTE_LTD">#REF!</definedName>
    <definedName name="ACTUAL_12MO_IS">#REF!</definedName>
    <definedName name="ACTUAL_BS">#REF!</definedName>
    <definedName name="ACTUAL_IS">#REF!</definedName>
    <definedName name="ACTUAL_SC">#REF!</definedName>
    <definedName name="ACwvu.CapersView.">#REF!</definedName>
    <definedName name="ACwvu.CapersView._1">#REF!</definedName>
    <definedName name="ACwvu.CapersView._2">#REF!</definedName>
    <definedName name="ACwvu.CapersView._3">#REF!</definedName>
    <definedName name="ACwvu.CapersView._4">#REF!</definedName>
    <definedName name="ACwvu.CapersView._5">#REF!</definedName>
    <definedName name="ACwvu.CapersView._6">#REF!</definedName>
    <definedName name="ACwvu.Japan_Capers_Ed_Pub.">#REF!</definedName>
    <definedName name="ACwvu.Japan_Capers_Ed_Pub._1">#REF!</definedName>
    <definedName name="ACwvu.Japan_Capers_Ed_Pub._2">#REF!</definedName>
    <definedName name="ACwvu.Japan_Capers_Ed_Pub._3">#REF!</definedName>
    <definedName name="ACwvu.Japan_Capers_Ed_Pub._4">#REF!</definedName>
    <definedName name="ACwvu.Japan_Capers_Ed_Pub._5">#REF!</definedName>
    <definedName name="ACwvu.Japan_Capers_Ed_Pub._6">#REF!</definedName>
    <definedName name="ACwvu.KJP_CC.">#REF!</definedName>
    <definedName name="ACwvu.KJP_CC._1">#REF!</definedName>
    <definedName name="ACwvu.KJP_CC._2">#REF!</definedName>
    <definedName name="ACwvu.KJP_CC._3">#REF!</definedName>
    <definedName name="ACwvu.KJP_CC._4">#REF!</definedName>
    <definedName name="ACwvu.KJP_CC._5">#REF!</definedName>
    <definedName name="ACwvu.KJP_CC._6">#REF!</definedName>
    <definedName name="ad">#REF!</definedName>
    <definedName name="adada">#REF!</definedName>
    <definedName name="additional">#REF!</definedName>
    <definedName name="ADDPAININCAPITAL">#REF!</definedName>
    <definedName name="address01">#REF!</definedName>
    <definedName name="address02">#REF!</definedName>
    <definedName name="address03">#REF!</definedName>
    <definedName name="ADDRESS1">#REF!</definedName>
    <definedName name="address2">#REF!</definedName>
    <definedName name="ADDRESS3">#REF!</definedName>
    <definedName name="adfad">#REF!</definedName>
    <definedName name="adfqa">#REF!</definedName>
    <definedName name="ADJPROOF">#REF!</definedName>
    <definedName name="adm">#REF!</definedName>
    <definedName name="ADMIN">#REF!</definedName>
    <definedName name="ADMIN1">#REF!</definedName>
    <definedName name="ADMIN2">#REF!</definedName>
    <definedName name="ADMIN5">#REF!</definedName>
    <definedName name="ADMIN6">#REF!</definedName>
    <definedName name="ADMIN7">#REF!</definedName>
    <definedName name="ADMNI2">#REF!</definedName>
    <definedName name="ADONATION">#REF!</definedName>
    <definedName name="adsqd">#REF!</definedName>
    <definedName name="ADVANCEFORSALE">#REF!</definedName>
    <definedName name="ADVANCES">#REF!</definedName>
    <definedName name="ADVFORACQUISITIONOFINVESTMENT">#REF!</definedName>
    <definedName name="AE">#REF!</definedName>
    <definedName name="AES_TELASI">#REF!</definedName>
    <definedName name="afdawdqwdqwdq">#REF!</definedName>
    <definedName name="afdkcnjsh">#REF!</definedName>
    <definedName name="AFL">#REF!</definedName>
    <definedName name="Aging_dollars">#REF!</definedName>
    <definedName name="ags">#REF!</definedName>
    <definedName name="Ags_01">#REF!</definedName>
    <definedName name="agt">#REF!</definedName>
    <definedName name="Agt_02">#REF!</definedName>
    <definedName name="AGUS99">#REF!</definedName>
    <definedName name="Agust">#REF!</definedName>
    <definedName name="Agust_1">#REF!</definedName>
    <definedName name="Agustus">#REF!</definedName>
    <definedName name="Agustus_1">#REF!</definedName>
    <definedName name="AHMED_NASSER_ASSOC._PARTNER">#REF!</definedName>
    <definedName name="AJE">#REF!</definedName>
    <definedName name="aje_07">#REF!</definedName>
    <definedName name="aje_07_1">#REF!</definedName>
    <definedName name="AJE_1">#REF!</definedName>
    <definedName name="AJE_2">#REF!</definedName>
    <definedName name="AKHIRGDG">#REF!</definedName>
    <definedName name="AKHIRGDGIDR50">#REF!</definedName>
    <definedName name="AKHIRGDGUOM50">#REF!</definedName>
    <definedName name="Aktiva">#REF!</definedName>
    <definedName name="aku">#REF!</definedName>
    <definedName name="AKU_1">#REF!</definedName>
    <definedName name="Akun">#REF!</definedName>
    <definedName name="AL_QAISI_FOR_ELECTROMECHANI">#REF!</definedName>
    <definedName name="Alamat">#REF!</definedName>
    <definedName name="ALATBERAT">#REF!</definedName>
    <definedName name="ALATBERAT_1">#REF!</definedName>
    <definedName name="ALATBERAT_2">#REF!</definedName>
    <definedName name="ALATBERAT_5">#REF!</definedName>
    <definedName name="ALCKWIIVLS">#REF!</definedName>
    <definedName name="ALCKWIRP">#REF!</definedName>
    <definedName name="ALCMAUTRP">#REF!</definedName>
    <definedName name="ALCMAUTVLS">#REF!</definedName>
    <definedName name="ALCMCHANGERRP">#REF!</definedName>
    <definedName name="ALCMCHANGERVLS">#REF!</definedName>
    <definedName name="ALCMDUARP">#REF!</definedName>
    <definedName name="ALCMDUAVLS">#REF!</definedName>
    <definedName name="ALCMUMBAIRP">#REF!</definedName>
    <definedName name="ALCMUMBAIVLS">#REF!</definedName>
    <definedName name="ALCPOLIMRP">#REF!</definedName>
    <definedName name="ALCPOLIMVLS">#REF!</definedName>
    <definedName name="ALCPUSATRP">#REF!</definedName>
    <definedName name="ALCPUSATVLS">#REF!</definedName>
    <definedName name="ALCTCRP">#REF!</definedName>
    <definedName name="ALCTCVLS">#REF!</definedName>
    <definedName name="ALCTHAMRINRP">#REF!</definedName>
    <definedName name="ALCTHAMRINVLS">#REF!</definedName>
    <definedName name="alket">#REF!</definedName>
    <definedName name="ALL">#REF!</definedName>
    <definedName name="allexpat20050">#REF!</definedName>
    <definedName name="allinkind20020">#REF!</definedName>
    <definedName name="Allinkind21020">#REF!</definedName>
    <definedName name="AllNet">#REF!</definedName>
    <definedName name="AllO_1">#REF!</definedName>
    <definedName name="AllO_10">#REF!</definedName>
    <definedName name="AllO_11">#REF!</definedName>
    <definedName name="AllO_12">#REF!</definedName>
    <definedName name="AllO_2">#REF!</definedName>
    <definedName name="AllO_3">#REF!</definedName>
    <definedName name="AllO_4">#REF!</definedName>
    <definedName name="AllO_5">#REF!</definedName>
    <definedName name="AllO_6">#REF!</definedName>
    <definedName name="AllO_7">#REF!</definedName>
    <definedName name="AllO_8">#REF!</definedName>
    <definedName name="AllO_9">#REF!</definedName>
    <definedName name="ALLOWANCE10">#REF!</definedName>
    <definedName name="ALLOWANCE12">#REF!</definedName>
    <definedName name="ALLOWANCE14">#REF!</definedName>
    <definedName name="ALLOWANCE16">#REF!</definedName>
    <definedName name="ALLOWANCE40">#REF!</definedName>
    <definedName name="ALLOWANCE8">#REF!</definedName>
    <definedName name="alokasi">#REF!</definedName>
    <definedName name="ALT">#REF!</definedName>
    <definedName name="ALTRANIATI">#REF!</definedName>
    <definedName name="AmAdjCr">#REF!</definedName>
    <definedName name="AmAdjDr">#REF!</definedName>
    <definedName name="AMBON">#REF!</definedName>
    <definedName name="Amortisasi_Pra_Operasi">#REF!</definedName>
    <definedName name="AmRecCr">#REF!</definedName>
    <definedName name="AmRecDr">#REF!</definedName>
    <definedName name="analysisde1">#REF!</definedName>
    <definedName name="analysisde2">#REF!</definedName>
    <definedName name="Angsa_Daya">#REF!</definedName>
    <definedName name="ANGSURAN">#REF!</definedName>
    <definedName name="Angsuran_Ke">#REF!</definedName>
    <definedName name="Angsuran_Total">#REF!</definedName>
    <definedName name="Angsuran_Total_12">#REF!</definedName>
    <definedName name="Angsuran_Total_13">#REF!</definedName>
    <definedName name="ANI">#REF!</definedName>
    <definedName name="ANI.XLS">#REF!</definedName>
    <definedName name="ANIMATION_MUST_START">#REF!</definedName>
    <definedName name="ANNBUD_IS">#REF!</definedName>
    <definedName name="ANNBUD_SC">#REF!</definedName>
    <definedName name="ANNYAKSIONG">#REF!</definedName>
    <definedName name="ANP">#REF!</definedName>
    <definedName name="ANP_3">#REF!</definedName>
    <definedName name="ANP_4">#REF!</definedName>
    <definedName name="ANT">#REF!</definedName>
    <definedName name="AP">#REF!</definedName>
    <definedName name="APAFF2">#REF!</definedName>
    <definedName name="APAFFBB">#REF!</definedName>
    <definedName name="APAFFCON">#REF!</definedName>
    <definedName name="APDEFERREDTAX">#REF!</definedName>
    <definedName name="APGFG">#REF!</definedName>
    <definedName name="APGFR">#REF!</definedName>
    <definedName name="APINTERCOMPANYACCOUNT">#REF!</definedName>
    <definedName name="APMINORITYINTEREST">#REF!</definedName>
    <definedName name="APOTHRELATED">#REF!</definedName>
    <definedName name="apothrs2">#REF!</definedName>
    <definedName name="APOTHTHIRD">#REF!</definedName>
    <definedName name="APP">#REF!</definedName>
    <definedName name="appendix1">#REF!</definedName>
    <definedName name="appendix2_1">#REF!</definedName>
    <definedName name="appendix2_2">#REF!</definedName>
    <definedName name="appx">#REF!</definedName>
    <definedName name="apr">#REF!</definedName>
    <definedName name="Apr_00">#REF!</definedName>
    <definedName name="Apr_01">#REF!</definedName>
    <definedName name="Apr_02">#REF!</definedName>
    <definedName name="Apr_03">#REF!</definedName>
    <definedName name="Apr_1">#REF!</definedName>
    <definedName name="AprAv00">#REF!</definedName>
    <definedName name="April">#REF!</definedName>
    <definedName name="April_1">#REF!</definedName>
    <definedName name="April01">#REF!</definedName>
    <definedName name="April03">#REF!</definedName>
    <definedName name="April04">#REF!</definedName>
    <definedName name="April07">#REF!</definedName>
    <definedName name="April08">#REF!</definedName>
    <definedName name="April10">#REF!</definedName>
    <definedName name="April11">#REF!</definedName>
    <definedName name="April14">#REF!</definedName>
    <definedName name="April15">#REF!</definedName>
    <definedName name="April17">#REF!</definedName>
    <definedName name="April21">#REF!</definedName>
    <definedName name="April22">#REF!</definedName>
    <definedName name="April23">#REF!</definedName>
    <definedName name="April25">#REF!</definedName>
    <definedName name="April28">#REF!</definedName>
    <definedName name="April30">#REF!</definedName>
    <definedName name="APSUBSBB">#REF!</definedName>
    <definedName name="APSUBSCON">#REF!</definedName>
    <definedName name="APSUMMARY">#REF!</definedName>
    <definedName name="APTRADRELATED">#REF!</definedName>
    <definedName name="APTRADTHIRD">#REF!</definedName>
    <definedName name="APTRD2">#REF!</definedName>
    <definedName name="APYE">#REF!</definedName>
    <definedName name="aq">#REF!</definedName>
    <definedName name="AQUA_GAS_VALVES_FITTING_COR">#REF!</definedName>
    <definedName name="AR">#REF!</definedName>
    <definedName name="AR_1">#REF!</definedName>
    <definedName name="AR_2">#REF!</definedName>
    <definedName name="ARA_Threshold">#REF!</definedName>
    <definedName name="ARAFFBB">#REF!</definedName>
    <definedName name="ARAFFCON">#REF!</definedName>
    <definedName name="are">#REF!</definedName>
    <definedName name="AREAFY">#REF!</definedName>
    <definedName name="AREAL">#REF!</definedName>
    <definedName name="AREC">#REF!</definedName>
    <definedName name="AREJUNDEC">#REF!</definedName>
    <definedName name="areoctdec">#REF!</definedName>
    <definedName name="AREYTDMAY">#REF!</definedName>
    <definedName name="ARGF">#REF!</definedName>
    <definedName name="ARGFR">#REF!</definedName>
    <definedName name="ARothr2">#REF!</definedName>
    <definedName name="AROTHRELATED">#REF!</definedName>
    <definedName name="AROTHTHIRD">#REF!</definedName>
    <definedName name="ARP_Threshold">#REF!</definedName>
    <definedName name="ARrelated2">#REF!</definedName>
    <definedName name="ARSUBSBB">#REF!</definedName>
    <definedName name="ARSUBSCON">#REF!</definedName>
    <definedName name="ARthird2">#REF!</definedName>
    <definedName name="ARTRADRELATED">#REF!</definedName>
    <definedName name="ARTRADTHIRD">#REF!</definedName>
    <definedName name="arus_kas">#REF!</definedName>
    <definedName name="aruskas">#REF!</definedName>
    <definedName name="aruskas_1">#REF!</definedName>
    <definedName name="aruskas2">#REF!</definedName>
    <definedName name="aruskas2_1">#REF!</definedName>
    <definedName name="AS2StaticLS">#REF!</definedName>
    <definedName name="AS2TickmarkLS">#REF!</definedName>
    <definedName name="asa">#REF!</definedName>
    <definedName name="ASD">#REF!</definedName>
    <definedName name="asda">#REF!</definedName>
    <definedName name="asdafs">#REF!</definedName>
    <definedName name="asdfadfdsa">#REF!</definedName>
    <definedName name="asdfsdf">#REF!</definedName>
    <definedName name="asdqa">#REF!</definedName>
    <definedName name="aset">#REF!</definedName>
    <definedName name="asfas">#REF!</definedName>
    <definedName name="asfdsaf">#REF!</definedName>
    <definedName name="ashan">#REF!</definedName>
    <definedName name="Asia_Victory">#REF!</definedName>
    <definedName name="asm">#REF!</definedName>
    <definedName name="ASPAC">#REF!</definedName>
    <definedName name="ASRI">#REF!</definedName>
    <definedName name="ASRI_1">#REF!</definedName>
    <definedName name="ASRI_JENERU">#REF!</definedName>
    <definedName name="ASRI_JENERU_1">#REF!</definedName>
    <definedName name="ASRI1">#REF!</definedName>
    <definedName name="ASRI1_1">#REF!</definedName>
    <definedName name="ASRI2">#REF!</definedName>
    <definedName name="ASRI2_1">#REF!</definedName>
    <definedName name="ass.s">#REF!</definedName>
    <definedName name="Asset0100">#REF!</definedName>
    <definedName name="Asset0101">#REF!</definedName>
    <definedName name="Asset0102">#REF!</definedName>
    <definedName name="Asset0200">#REF!</definedName>
    <definedName name="Asset0201">#REF!</definedName>
    <definedName name="Asset0202">#REF!</definedName>
    <definedName name="Asset0300">#REF!</definedName>
    <definedName name="Asset0301">#REF!</definedName>
    <definedName name="Asset0302">#REF!</definedName>
    <definedName name="Asset0400">#REF!</definedName>
    <definedName name="Asset0401">#REF!</definedName>
    <definedName name="Asset0402">#REF!</definedName>
    <definedName name="Asset0500">#REF!</definedName>
    <definedName name="Asset0501">#REF!</definedName>
    <definedName name="Asset0502">#REF!</definedName>
    <definedName name="Asset0600">#REF!</definedName>
    <definedName name="Asset0601">#REF!</definedName>
    <definedName name="Asset0602">#REF!</definedName>
    <definedName name="Asset0700">#REF!</definedName>
    <definedName name="Asset0701">#REF!</definedName>
    <definedName name="Asset0702">#REF!</definedName>
    <definedName name="Asset0800">#REF!</definedName>
    <definedName name="Asset0801">#REF!</definedName>
    <definedName name="Asset0802">#REF!</definedName>
    <definedName name="Asset0900">#REF!</definedName>
    <definedName name="Asset0901">#REF!</definedName>
    <definedName name="Asset0902">#REF!</definedName>
    <definedName name="Asset1000">#REF!</definedName>
    <definedName name="Asset1001">#REF!</definedName>
    <definedName name="Asset1002">#REF!</definedName>
    <definedName name="Asset1100">#REF!</definedName>
    <definedName name="Asset1101">#REF!</definedName>
    <definedName name="Asset1102">#REF!</definedName>
    <definedName name="Asset1200">#REF!</definedName>
    <definedName name="Asset1201">#REF!</definedName>
    <definedName name="Asset1202">#REF!</definedName>
    <definedName name="assetnop">#REF!</definedName>
    <definedName name="ASSETS">#REF!</definedName>
    <definedName name="ASSETUNDERCAPITALLEASE">#REF!</definedName>
    <definedName name="Asso_1">#REF!</definedName>
    <definedName name="Asso_10">#REF!</definedName>
    <definedName name="Asso_11">#REF!</definedName>
    <definedName name="Asso_12">#REF!</definedName>
    <definedName name="Asso_2">#REF!</definedName>
    <definedName name="Asso_3">#REF!</definedName>
    <definedName name="Asso_4">#REF!</definedName>
    <definedName name="Asso_5">#REF!</definedName>
    <definedName name="Asso_6">#REF!</definedName>
    <definedName name="Asso_7">#REF!</definedName>
    <definedName name="Asso_8">#REF!</definedName>
    <definedName name="Asso_9">#REF!</definedName>
    <definedName name="Assr">#REF!</definedName>
    <definedName name="asu">#REF!</definedName>
    <definedName name="at">#REF!</definedName>
    <definedName name="ATB">#REF!</definedName>
    <definedName name="ATC_5">#REF!</definedName>
    <definedName name="ATF">#REF!</definedName>
    <definedName name="ATMR">#REF!</definedName>
    <definedName name="ATP">#REF!</definedName>
    <definedName name="Attach_to_1_of__6">#REF!</definedName>
    <definedName name="Attach_to_6_of_6">#REF!</definedName>
    <definedName name="Attachment_16.2">#REF!</definedName>
    <definedName name="attachVI">#REF!</definedName>
    <definedName name="AttVI">#REF!</definedName>
    <definedName name="AUD">#REF!</definedName>
    <definedName name="aug">#REF!</definedName>
    <definedName name="Aug_00">#REF!</definedName>
    <definedName name="AugAv00">#REF!</definedName>
    <definedName name="Auto_Data">#REF!</definedName>
    <definedName name="AUTOMATIC10">#REF!</definedName>
    <definedName name="avagt">#REF!</definedName>
    <definedName name="avagt00">#REF!</definedName>
    <definedName name="avagt01">#REF!</definedName>
    <definedName name="avagt02">#REF!</definedName>
    <definedName name="avapr">#REF!</definedName>
    <definedName name="avapr00">#REF!</definedName>
    <definedName name="avapr01">#REF!</definedName>
    <definedName name="avapr02">#REF!</definedName>
    <definedName name="avaug00">#REF!</definedName>
    <definedName name="avdes">#REF!</definedName>
    <definedName name="avdes01">#REF!</definedName>
    <definedName name="avdes02">#REF!</definedName>
    <definedName name="avejan01">#REF!</definedName>
    <definedName name="average">#REF!</definedName>
    <definedName name="avfeb">#REF!</definedName>
    <definedName name="avfeb00">#REF!</definedName>
    <definedName name="avfeb01">#REF!</definedName>
    <definedName name="avfeb02">#REF!</definedName>
    <definedName name="avgmei">#REF!</definedName>
    <definedName name="avgmei02">#REF!</definedName>
    <definedName name="AVGRATE0001">#REF!</definedName>
    <definedName name="AVGRATE0002">#REF!</definedName>
    <definedName name="AVGRATE0003">#REF!</definedName>
    <definedName name="AVGRATE0004">#REF!</definedName>
    <definedName name="AVGRATE0005">#REF!</definedName>
    <definedName name="AVGRATE0006">#REF!</definedName>
    <definedName name="AVGRATE0007">#REF!</definedName>
    <definedName name="AVGRATE0008">#REF!</definedName>
    <definedName name="AVGRATE0009">#REF!</definedName>
    <definedName name="AVGYTDNOV">#REF!</definedName>
    <definedName name="avjan">#REF!</definedName>
    <definedName name="avjan00">#REF!</definedName>
    <definedName name="avjan01">#REF!</definedName>
    <definedName name="avjan02">#REF!</definedName>
    <definedName name="avjul">#REF!</definedName>
    <definedName name="avjul00">#REF!</definedName>
    <definedName name="avjul01">#REF!</definedName>
    <definedName name="avjul02">#REF!</definedName>
    <definedName name="avjuly00">#REF!</definedName>
    <definedName name="avjun">#REF!</definedName>
    <definedName name="avjun00">#REF!</definedName>
    <definedName name="avjun01">#REF!</definedName>
    <definedName name="avjun02">#REF!</definedName>
    <definedName name="avmar">#REF!</definedName>
    <definedName name="avmar00">#REF!</definedName>
    <definedName name="avmar01">#REF!</definedName>
    <definedName name="avmar02">#REF!</definedName>
    <definedName name="avmay">#REF!</definedName>
    <definedName name="avmay00">#REF!</definedName>
    <definedName name="avmei01">#REF!</definedName>
    <definedName name="avmei02">#REF!</definedName>
    <definedName name="avnov">#REF!</definedName>
    <definedName name="avnov01">#REF!</definedName>
    <definedName name="avnov02">#REF!</definedName>
    <definedName name="avoct00">#REF!</definedName>
    <definedName name="avokt">#REF!</definedName>
    <definedName name="avokt01">#REF!</definedName>
    <definedName name="avokt02">#REF!</definedName>
    <definedName name="Avr_0103">#REF!</definedName>
    <definedName name="Avr_0203">#REF!</definedName>
    <definedName name="Avr_0303">#REF!</definedName>
    <definedName name="Avr_0403">#REF!</definedName>
    <definedName name="AVSC">#REF!</definedName>
    <definedName name="avsep">#REF!</definedName>
    <definedName name="avsep00">#REF!</definedName>
    <definedName name="avsep01">#REF!</definedName>
    <definedName name="avsep02">#REF!</definedName>
    <definedName name="aw">#REF!</definedName>
    <definedName name="aw_1">#REF!</definedName>
    <definedName name="awa">#REF!</definedName>
    <definedName name="AWALGDG">#REF!</definedName>
    <definedName name="awfewqffwfwef">#REF!</definedName>
    <definedName name="awps">#REF!</definedName>
    <definedName name="Aws">#REF!</definedName>
    <definedName name="az">#REF!</definedName>
    <definedName name="b">#REF!</definedName>
    <definedName name="B_SPROOF">#REF!</definedName>
    <definedName name="B.N_BHARADWAJ">#REF!</definedName>
    <definedName name="B1_">#REF!</definedName>
    <definedName name="b2mthact">#REF!</definedName>
    <definedName name="b2ytdact">#REF!</definedName>
    <definedName name="B49616F1">#REF!</definedName>
    <definedName name="B9A">#REF!</definedName>
    <definedName name="BAClaim">#REF!</definedName>
    <definedName name="Badan">#REF!</definedName>
    <definedName name="BADDEBT">#REF!</definedName>
    <definedName name="BAG">#REF!</definedName>
    <definedName name="bagan">#REF!</definedName>
    <definedName name="BAGIAN__3.09">#REF!</definedName>
    <definedName name="BAGUTUH01">#REF!</definedName>
    <definedName name="BAGUTUH02">#REF!</definedName>
    <definedName name="BAGUTUH03">#REF!</definedName>
    <definedName name="BAHT">#REF!</definedName>
    <definedName name="BAL">#REF!</definedName>
    <definedName name="balancesheets">#REF!</definedName>
    <definedName name="balancing">#REF!</definedName>
    <definedName name="BALIKPAPAN">#REF!</definedName>
    <definedName name="BALIKPAPAN_GROGOT">#REF!</definedName>
    <definedName name="balsheet">#REF!</definedName>
    <definedName name="BANGUNAN">#REF!</definedName>
    <definedName name="BANGUNAN_1">#REF!</definedName>
    <definedName name="BANGUNAN_2">#REF!</definedName>
    <definedName name="BANGUNAN_5">#REF!</definedName>
    <definedName name="BANGUNAN_6">#REF!</definedName>
    <definedName name="BANK">#REF!</definedName>
    <definedName name="Bank_ASPAC">#REF!</definedName>
    <definedName name="bank2">#REF!</definedName>
    <definedName name="BANYUANGI">#REF!</definedName>
    <definedName name="BANYUWANGI">#REF!</definedName>
    <definedName name="baru">#REF!</definedName>
    <definedName name="bas">#REF!</definedName>
    <definedName name="base_year">#REF!</definedName>
    <definedName name="BASIC">#REF!</definedName>
    <definedName name="Batavia_Perkasa">#REF!</definedName>
    <definedName name="batih">#REF!</definedName>
    <definedName name="bb">#REF!</definedName>
    <definedName name="BB_Bln">#REF!</definedName>
    <definedName name="BB_Debet">#REF!</definedName>
    <definedName name="BB_KB">#REF!</definedName>
    <definedName name="BB_Ket">#REF!</definedName>
    <definedName name="BB_Kode">#REF!</definedName>
    <definedName name="BB_kredit">#REF!</definedName>
    <definedName name="BB_Nama_akun">#REF!</definedName>
    <definedName name="BB_Reff">#REF!</definedName>
    <definedName name="BB_Saldo">#REF!</definedName>
    <definedName name="BB_Tanggal">#REF!</definedName>
    <definedName name="BBB">#REF!</definedName>
    <definedName name="BBBBBBBBBBBb">#REF!</definedName>
    <definedName name="BBD">#REF!</definedName>
    <definedName name="BBM_SOLAR_DAN_OLI">#REF!</definedName>
    <definedName name="BBT">#REF!</definedName>
    <definedName name="BC">#REF!</definedName>
    <definedName name="BCA">#REF!</definedName>
    <definedName name="BCClaim">#REF!</definedName>
    <definedName name="bd">#REF!</definedName>
    <definedName name="BddProd">#REF!</definedName>
    <definedName name="BDN">#REF!</definedName>
    <definedName name="BDNI">#REF!</definedName>
    <definedName name="BEBAN3OO">#REF!</definedName>
    <definedName name="Before_Turnaround">#REF!</definedName>
    <definedName name="Beg_Bal">#REF!</definedName>
    <definedName name="benefit">#REF!</definedName>
    <definedName name="Bentala">#REF!</definedName>
    <definedName name="beras">#REF!</definedName>
    <definedName name="bf">#REF!</definedName>
    <definedName name="Bgamat">#REF!</definedName>
    <definedName name="bgtmth03">#REF!</definedName>
    <definedName name="bgtytd03">#REF!</definedName>
    <definedName name="BHS">#REF!</definedName>
    <definedName name="bi_admi">#REF!</definedName>
    <definedName name="bi_kirim">#REF!</definedName>
    <definedName name="bi_lain">#REF!</definedName>
    <definedName name="Bi_Produksi">#REF!</definedName>
    <definedName name="Bi_Tetap">#REF!</definedName>
    <definedName name="BI98I">#REF!</definedName>
    <definedName name="BI98P">#REF!</definedName>
    <definedName name="BI99I">#REF!</definedName>
    <definedName name="BI99P">#REF!</definedName>
    <definedName name="Biaya">#REF!</definedName>
    <definedName name="BIAYA_LAB">#REF!</definedName>
    <definedName name="biaya_lain">#REF!</definedName>
    <definedName name="BIBIT1">#REF!</definedName>
    <definedName name="BIBIT2">#REF!</definedName>
    <definedName name="BIG">#REF!</definedName>
    <definedName name="BII">#REF!</definedName>
    <definedName name="BIK">#REF!</definedName>
    <definedName name="bikexpenses">#REF!</definedName>
    <definedName name="bikxpenses">#REF!</definedName>
    <definedName name="BinaNusa_Rama">#REF!</definedName>
    <definedName name="Birotika">#REF!</definedName>
    <definedName name="bisos">#REF!</definedName>
    <definedName name="bjjkjbj">#REF!</definedName>
    <definedName name="bkjhj">#REF!</definedName>
    <definedName name="bkjhj_1">#REF!</definedName>
    <definedName name="BLANK">#REF!</definedName>
    <definedName name="BLDG">#REF!</definedName>
    <definedName name="BldgContractor">#REF!</definedName>
    <definedName name="blue">#REF!</definedName>
    <definedName name="BM">#REF!</definedName>
    <definedName name="bnb">#REF!</definedName>
    <definedName name="BNE">#REF!</definedName>
    <definedName name="BNIMKS">#REF!</definedName>
    <definedName name="BOND2">#REF!</definedName>
    <definedName name="BONDPAYABLE">#REF!</definedName>
    <definedName name="bookyear">#REF!</definedName>
    <definedName name="bos">#REF!</definedName>
    <definedName name="BP_23">#REF!</definedName>
    <definedName name="BPKB">#REF!</definedName>
    <definedName name="BPKBMSN">#REF!</definedName>
    <definedName name="BPLL">#REF!</definedName>
    <definedName name="BPN">#REF!</definedName>
    <definedName name="BQ_1">#REF!</definedName>
    <definedName name="BRASS_FORGING___MACHINING">#REF!</definedName>
    <definedName name="BROTO">#REF!</definedName>
    <definedName name="BRUS">#REF!</definedName>
    <definedName name="BS">#REF!</definedName>
    <definedName name="BS_2">#REF!</definedName>
    <definedName name="BS_REP">#REF!</definedName>
    <definedName name="BS_REPO">#REF!</definedName>
    <definedName name="BS1_">#REF!</definedName>
    <definedName name="BS2_">#REF!</definedName>
    <definedName name="BS2LWP">#REF!</definedName>
    <definedName name="BSANAL_90">#REF!</definedName>
    <definedName name="BSB">#REF!</definedName>
    <definedName name="BSBIPRINENG">#REF!</definedName>
    <definedName name="BSBIPRINTENG">#REF!</definedName>
    <definedName name="BSBIPRINTIND">#REF!</definedName>
    <definedName name="BSDT1">#REF!</definedName>
    <definedName name="BSDT2">#REF!</definedName>
    <definedName name="BSHOPRINTENG">#REF!</definedName>
    <definedName name="BSHOPRINTIND">#REF!</definedName>
    <definedName name="BSMAC">#REF!</definedName>
    <definedName name="BSMENU">#REF!</definedName>
    <definedName name="BSPROOF">#REF!</definedName>
    <definedName name="bsum">#REF!</definedName>
    <definedName name="bswip">#REF!</definedName>
    <definedName name="bswip_3">#REF!</definedName>
    <definedName name="bswip_4">#REF!</definedName>
    <definedName name="BT">#REF!</definedName>
    <definedName name="BT_1">#REF!</definedName>
    <definedName name="BT_3">#REF!</definedName>
    <definedName name="BT_4">#REF!</definedName>
    <definedName name="BTA">#REF!</definedName>
    <definedName name="BTL">#REF!</definedName>
    <definedName name="BU">#REF!</definedName>
    <definedName name="BU_1">#REF!</definedName>
    <definedName name="BU_3">#REF!</definedName>
    <definedName name="BU_4">#REF!</definedName>
    <definedName name="Buana_Graha_Artha">#REF!</definedName>
    <definedName name="Bukopin">#REF!</definedName>
    <definedName name="Bukopin_10">#REF!</definedName>
    <definedName name="BULAN">#REF!</definedName>
    <definedName name="Bulan_1">#REF!</definedName>
    <definedName name="Bulan_2">#REF!</definedName>
    <definedName name="BULAN_SINDIKASI">#REF!</definedName>
    <definedName name="BULAN_SINDIKASI_1">#REF!</definedName>
    <definedName name="BUN">#REF!</definedName>
    <definedName name="Bunga">#REF!</definedName>
    <definedName name="BusinessIncome">#REF!</definedName>
    <definedName name="businesstype">#REF!</definedName>
    <definedName name="BUT_ONE">#REF!</definedName>
    <definedName name="By_Transport_U_langsir_dari_Conveyor_Ke_Gudang_AJ">#REF!</definedName>
    <definedName name="bybunga">#REF!</definedName>
    <definedName name="BYPMKADM09">#REF!</definedName>
    <definedName name="BYPMKPJL09">#REF!</definedName>
    <definedName name="BZZB_7ST">#REF!</definedName>
    <definedName name="C_">#REF!</definedName>
    <definedName name="C_Aug">#REF!</definedName>
    <definedName name="C_Dec">#REF!</definedName>
    <definedName name="C_Feb">#REF!</definedName>
    <definedName name="C_Jan">#REF!</definedName>
    <definedName name="C_Jul">#REF!</definedName>
    <definedName name="C_Jun">#REF!</definedName>
    <definedName name="C_Mar">#REF!</definedName>
    <definedName name="C_May">#REF!</definedName>
    <definedName name="C_Nov">#REF!</definedName>
    <definedName name="C_Oct">#REF!</definedName>
    <definedName name="C_Sep">#REF!</definedName>
    <definedName name="C.3">#REF!</definedName>
    <definedName name="C.3.6">#REF!</definedName>
    <definedName name="C.E.A.C">#REF!</definedName>
    <definedName name="CA">#REF!</definedName>
    <definedName name="cabang">#REF!</definedName>
    <definedName name="cad">#REF!</definedName>
    <definedName name="caforward">#REF!</definedName>
    <definedName name="CalcData">#REF!</definedName>
    <definedName name="Calcs_205_206">#REF!</definedName>
    <definedName name="calculation">#REF!</definedName>
    <definedName name="calendar">#REF!</definedName>
    <definedName name="Calender">#REF!</definedName>
    <definedName name="callme">#REF!</definedName>
    <definedName name="CAP">#REF!</definedName>
    <definedName name="CAPACITY_ANIMATION_FRAMES_PER_WEEK">#REF!</definedName>
    <definedName name="CAPACITY_INK___PAINT_FRAMES_PER_WEEK">#REF!</definedName>
    <definedName name="CAPACITY_PREP_FRAMES_PER_WEEK">#REF!</definedName>
    <definedName name="capex2">#REF!</definedName>
    <definedName name="CAPGAINS">#REF!</definedName>
    <definedName name="CAPI">#REF!</definedName>
    <definedName name="CAPIT">#REF!</definedName>
    <definedName name="capital">#REF!</definedName>
    <definedName name="CAPITALISE">#REF!</definedName>
    <definedName name="CAPLOSS">#REF!</definedName>
    <definedName name="CAPPAIDINEXCESSOFPARVALUE">#REF!</definedName>
    <definedName name="carried5542">#REF!</definedName>
    <definedName name="CASE印刷">#REF!</definedName>
    <definedName name="CASH">#REF!</definedName>
    <definedName name="cash2">#REF!</definedName>
    <definedName name="CASHFLOW">#REF!</definedName>
    <definedName name="CASHFLOW2">#REF!</definedName>
    <definedName name="CASHTIMEDEPOSIT">#REF!</definedName>
    <definedName name="CASMUR_S.A.">#REF!</definedName>
    <definedName name="CATotals">#REF!</definedName>
    <definedName name="CATU">#REF!</definedName>
    <definedName name="cb">#REF!</definedName>
    <definedName name="cc">#REF!</definedName>
    <definedName name="CC_CTR">#REF!</definedName>
    <definedName name="ccc">#REF!</definedName>
    <definedName name="cccc">#REF!</definedName>
    <definedName name="ccccccc">#REF!</definedName>
    <definedName name="CCCCCCCCCCCCCc">#REF!</definedName>
    <definedName name="CCd">#REF!</definedName>
    <definedName name="CCRS">#REF!</definedName>
    <definedName name="cd">#REF!</definedName>
    <definedName name="ce">#REF!</definedName>
    <definedName name="CET">#REF!</definedName>
    <definedName name="CET_1">#REF!</definedName>
    <definedName name="CET_3">#REF!</definedName>
    <definedName name="CET_4">#REF!</definedName>
    <definedName name="CETAK">#REF!</definedName>
    <definedName name="Cetak1">#REF!</definedName>
    <definedName name="Cetak2">#REF!</definedName>
    <definedName name="Cetak3">#REF!</definedName>
    <definedName name="Cetak4">#REF!</definedName>
    <definedName name="Cetak5">#REF!</definedName>
    <definedName name="Cetak6">#REF!</definedName>
    <definedName name="cetak7">#REF!</definedName>
    <definedName name="CEYLON_ELECTRICITY_BOARD">#REF!</definedName>
    <definedName name="CG_Schlumberger_Elect.Man.L">#REF!</definedName>
    <definedName name="CG_SCHLUMBERGER_ELEECTRICIT">#REF!</definedName>
    <definedName name="CGM">#REF!</definedName>
    <definedName name="CGMOCT1">#REF!</definedName>
    <definedName name="CGMOCT2">#REF!</definedName>
    <definedName name="CGMSEPT1">#REF!</definedName>
    <definedName name="CGMSEPT2">#REF!</definedName>
    <definedName name="CH">#REF!</definedName>
    <definedName name="changecolor">#REF!</definedName>
    <definedName name="Chargeable">#REF!</definedName>
    <definedName name="CHATSWOOD_TRADING">#REF!</definedName>
    <definedName name="CHEK">#REF!</definedName>
    <definedName name="CHK">#REF!</definedName>
    <definedName name="Chonglee_Leong_Seng_Co._LTD">#REF!</definedName>
    <definedName name="CHONGQING_SCHLUMBERGER">#REF!</definedName>
    <definedName name="CHUANHUAT">#REF!</definedName>
    <definedName name="cip">#REF!</definedName>
    <definedName name="CIPHSJ">#REF!</definedName>
    <definedName name="CITI">#REF!</definedName>
    <definedName name="cl">#REF!</definedName>
    <definedName name="CLAY">#REF!</definedName>
    <definedName name="Clerical">#REF!</definedName>
    <definedName name="CLIENT_NAME">#REF!</definedName>
    <definedName name="CLIENT_NAME_3">#REF!</definedName>
    <definedName name="CLIENT_NAME_4">#REF!</definedName>
    <definedName name="clients">#REF!</definedName>
    <definedName name="cmr_co">#REF!</definedName>
    <definedName name="cnew">#REF!</definedName>
    <definedName name="coa">#REF!</definedName>
    <definedName name="COA_Debet">#REF!</definedName>
    <definedName name="COA_Kredit">#REF!</definedName>
    <definedName name="COA_Pos">#REF!</definedName>
    <definedName name="COA_SN">#REF!</definedName>
    <definedName name="coba">#REF!</definedName>
    <definedName name="Code">#REF!</definedName>
    <definedName name="CODEWS">#REF!</definedName>
    <definedName name="COGS">#REF!</definedName>
    <definedName name="colnum">#REF!</definedName>
    <definedName name="color_CANCEL">#REF!</definedName>
    <definedName name="color_DEFAULT">#REF!</definedName>
    <definedName name="color_OK">#REF!</definedName>
    <definedName name="ColorArea">#REF!</definedName>
    <definedName name="ColorArea_3">#REF!</definedName>
    <definedName name="ColorArea_4">#REF!</definedName>
    <definedName name="colorlist_change">#REF!</definedName>
    <definedName name="com">#REF!</definedName>
    <definedName name="Comin_Asia">#REF!</definedName>
    <definedName name="COMIN_KHMERE">#REF!</definedName>
    <definedName name="CommPrintOptions">#REF!</definedName>
    <definedName name="COMMSTOCKSUBSCRIPTIONRECEIVABLE">#REF!</definedName>
    <definedName name="communi20720">#REF!</definedName>
    <definedName name="COMPANIA_CHILENA_DE_MEDIDOR">#REF!</definedName>
    <definedName name="COMPANIA_CHILENA_DEMEDIDORE">#REF!</definedName>
    <definedName name="companyofficer">#REF!</definedName>
    <definedName name="COMPAQ">#REF!</definedName>
    <definedName name="COMPTOIR_SUD">#REF!</definedName>
    <definedName name="computer">#REF!</definedName>
    <definedName name="CON">#REF!</definedName>
    <definedName name="coname">#REF!</definedName>
    <definedName name="CONS">#REF!</definedName>
    <definedName name="consumable5541">#REF!</definedName>
    <definedName name="Cont_1">#REF!</definedName>
    <definedName name="Cont_10">#REF!</definedName>
    <definedName name="Cont_11">#REF!</definedName>
    <definedName name="Cont_12">#REF!</definedName>
    <definedName name="Cont_2">#REF!</definedName>
    <definedName name="Cont_3">#REF!</definedName>
    <definedName name="Cont_4">#REF!</definedName>
    <definedName name="Cont_5">#REF!</definedName>
    <definedName name="Cont_6">#REF!</definedName>
    <definedName name="Cont_7">#REF!</definedName>
    <definedName name="Cont_8">#REF!</definedName>
    <definedName name="Cont_9">#REF!</definedName>
    <definedName name="contract">#REF!</definedName>
    <definedName name="CONVERTIBLENOTES">#REF!</definedName>
    <definedName name="cooperation">#REF!</definedName>
    <definedName name="copy">#REF!</definedName>
    <definedName name="COST">#REF!</definedName>
    <definedName name="cost_centres">#REF!</definedName>
    <definedName name="costbegbalBuildingsandimprovements">#REF!</definedName>
    <definedName name="costbegbalCIP">#REF!</definedName>
    <definedName name="costbegbalfurniture_Fixture">#REF!</definedName>
    <definedName name="costbegbalLandandlandrights">#REF!</definedName>
    <definedName name="costbegbalLandimprovements">#REF!</definedName>
    <definedName name="costbegbalLease">#REF!</definedName>
    <definedName name="costbegbalMachineryandequipment">#REF!</definedName>
    <definedName name="costbegbalMatureplantations">#REF!</definedName>
    <definedName name="costbegbalOfficeequipment">#REF!</definedName>
    <definedName name="costbegbalTelecommunicationsequipment">#REF!</definedName>
    <definedName name="costbegbalTransportationequipment">#REF!</definedName>
    <definedName name="COSTREC">#REF!</definedName>
    <definedName name="Country_Electric_System_Ltd">#REF!</definedName>
    <definedName name="Country_Electric_Systems_Lt">#REF!</definedName>
    <definedName name="COV">#REF!</definedName>
    <definedName name="Cover">#REF!</definedName>
    <definedName name="cover.1">#REF!</definedName>
    <definedName name="Coy_cell">#REF!</definedName>
    <definedName name="Coy_name">#REF!</definedName>
    <definedName name="CR">#REF!</definedName>
    <definedName name="CreditAdjust">#REF!</definedName>
    <definedName name="CRIT1">#REF!</definedName>
    <definedName name="CRIT10">#REF!</definedName>
    <definedName name="CRIT11">#REF!</definedName>
    <definedName name="CRIT12">#REF!</definedName>
    <definedName name="CRIT13">#REF!</definedName>
    <definedName name="CRIT14">#REF!</definedName>
    <definedName name="CRIT15">#REF!</definedName>
    <definedName name="CRIT16">#REF!</definedName>
    <definedName name="CRIT17">#REF!</definedName>
    <definedName name="CRIT18">#REF!</definedName>
    <definedName name="CRIT19">#REF!</definedName>
    <definedName name="CRIT2">#REF!</definedName>
    <definedName name="CRIT20">#REF!</definedName>
    <definedName name="CRIT21">#REF!</definedName>
    <definedName name="CRIT22">#REF!</definedName>
    <definedName name="CRIT23">#REF!</definedName>
    <definedName name="CRIT24">#REF!</definedName>
    <definedName name="CRIT25">#REF!</definedName>
    <definedName name="CRIT26">#REF!</definedName>
    <definedName name="CRIT27">#REF!</definedName>
    <definedName name="CRIT28">#REF!</definedName>
    <definedName name="CRIT29">#REF!</definedName>
    <definedName name="CRIT3">#REF!</definedName>
    <definedName name="CRIT30">#REF!</definedName>
    <definedName name="CRIT31">#REF!</definedName>
    <definedName name="CRIT32">#REF!</definedName>
    <definedName name="CRIT33">#REF!</definedName>
    <definedName name="CRIT34">#REF!</definedName>
    <definedName name="CRIT35">#REF!</definedName>
    <definedName name="CRIT36">#REF!</definedName>
    <definedName name="CRIT37">#REF!</definedName>
    <definedName name="CRIT38">#REF!</definedName>
    <definedName name="CRIT39">#REF!</definedName>
    <definedName name="CRIT4">#REF!</definedName>
    <definedName name="CRIT40">#REF!</definedName>
    <definedName name="CRIT41">#REF!</definedName>
    <definedName name="CRIT42">#REF!</definedName>
    <definedName name="CRIT43">#REF!</definedName>
    <definedName name="CRIT44">#REF!</definedName>
    <definedName name="CRIT45">#REF!</definedName>
    <definedName name="CRIT46">#REF!</definedName>
    <definedName name="CRIT47">#REF!</definedName>
    <definedName name="CRIT48">#REF!</definedName>
    <definedName name="CRIT49">#REF!</definedName>
    <definedName name="CRIT5">#REF!</definedName>
    <definedName name="CRIT50">#REF!</definedName>
    <definedName name="CRIT51">#REF!</definedName>
    <definedName name="CRIT52">#REF!</definedName>
    <definedName name="CRIT53">#REF!</definedName>
    <definedName name="CRIT54">#REF!</definedName>
    <definedName name="CRIT55">#REF!</definedName>
    <definedName name="CRIT57">#REF!</definedName>
    <definedName name="CRIT58">#REF!</definedName>
    <definedName name="CRIT59">#REF!</definedName>
    <definedName name="CRIT6">#REF!</definedName>
    <definedName name="CRIT60">#REF!</definedName>
    <definedName name="CRIT61">#REF!</definedName>
    <definedName name="CRIT62">#REF!</definedName>
    <definedName name="CRIT63">#REF!</definedName>
    <definedName name="CRIT64">#REF!</definedName>
    <definedName name="CRIT65">#REF!</definedName>
    <definedName name="CRIT66">#REF!</definedName>
    <definedName name="CRIT67">#REF!</definedName>
    <definedName name="CRIT68">#REF!</definedName>
    <definedName name="CRIT69">#REF!</definedName>
    <definedName name="CRIT7">#REF!</definedName>
    <definedName name="CRIT70">#REF!</definedName>
    <definedName name="CRIT71">#REF!</definedName>
    <definedName name="CRIT72">#REF!</definedName>
    <definedName name="CRIT73">#REF!</definedName>
    <definedName name="CRIT74">#REF!</definedName>
    <definedName name="CRIT75">#REF!</definedName>
    <definedName name="CRIT76">#REF!</definedName>
    <definedName name="CRIT77">#REF!</definedName>
    <definedName name="CRIT78">#REF!</definedName>
    <definedName name="CRIT8">#REF!</definedName>
    <definedName name="CRIT9">#REF!</definedName>
    <definedName name="Criteria_MI">#REF!</definedName>
    <definedName name="CRS">#REF!</definedName>
    <definedName name="CS">#REF!</definedName>
    <definedName name="csiantar">#REF!</definedName>
    <definedName name="csingaraja">#REF!</definedName>
    <definedName name="csolo">#REF!</definedName>
    <definedName name="csorong">#REF!</definedName>
    <definedName name="CTTotals">#REF!</definedName>
    <definedName name="CUMMINS">#REF!</definedName>
    <definedName name="CumMonth">#REF!</definedName>
    <definedName name="Cumulative_Difference">#REF!</definedName>
    <definedName name="Curr">#REF!</definedName>
    <definedName name="currBS">#REF!</definedName>
    <definedName name="CurrCode">#REF!</definedName>
    <definedName name="CURRDATE">#REF!</definedName>
    <definedName name="Currency">#REF!</definedName>
    <definedName name="CURRENCYEXPSUM">#REF!</definedName>
    <definedName name="Current">#REF!</definedName>
    <definedName name="CurrentYA">#REF!</definedName>
    <definedName name="CURRLTDDEBTS">#REF!</definedName>
    <definedName name="CURRLTDDIFFPAYMONFAACQ">#REF!</definedName>
    <definedName name="CURRLTDLOAN">#REF!</definedName>
    <definedName name="CURRLTDOBLIGATION">#REF!</definedName>
    <definedName name="CURRLTDOTHER">#REF!</definedName>
    <definedName name="CURRLTDRELATED">#REF!</definedName>
    <definedName name="CURRMATURITIESOFDUEFROMSTOCKHOLDER">#REF!</definedName>
    <definedName name="CurrMonth">#REF!</definedName>
    <definedName name="CurrPL">#REF!</definedName>
    <definedName name="CurrYA">#REF!</definedName>
    <definedName name="CurrYear">#REF!</definedName>
    <definedName name="CUS">#REF!</definedName>
    <definedName name="CUSTOMERDEPOSIT">#REF!</definedName>
    <definedName name="Customers">#REF!</definedName>
    <definedName name="Cwvu.CapersView.">#REF!</definedName>
    <definedName name="Cwvu.CapersView._1">#REF!</definedName>
    <definedName name="Cwvu.CapersView._2">#REF!</definedName>
    <definedName name="Cwvu.CapersView._3">#REF!</definedName>
    <definedName name="Cwvu.CapersView._4">#REF!</definedName>
    <definedName name="Cwvu.CapersView._5">#REF!</definedName>
    <definedName name="Cwvu.CapersView._6">#REF!</definedName>
    <definedName name="Cwvu.Japan_Capers_Ed_Pub.">#REF!</definedName>
    <definedName name="Cwvu.Japan_Capers_Ed_Pub._1">#REF!</definedName>
    <definedName name="Cwvu.Japan_Capers_Ed_Pub._2">#REF!</definedName>
    <definedName name="Cwvu.Japan_Capers_Ed_Pub._3">#REF!</definedName>
    <definedName name="Cwvu.Japan_Capers_Ed_Pub._4">#REF!</definedName>
    <definedName name="Cwvu.Japan_Capers_Ed_Pub._5">#REF!</definedName>
    <definedName name="Cwvu.Japan_Capers_Ed_Pub._6">#REF!</definedName>
    <definedName name="cy_net_income">#REF!</definedName>
    <definedName name="cy_ret_earn_beg">#REF!</definedName>
    <definedName name="cy_retained_earnings">#REF!</definedName>
    <definedName name="cy_share_equity">#REF!</definedName>
    <definedName name="CYCLE">#REF!</definedName>
    <definedName name="CYCLES">#REF!</definedName>
    <definedName name="D">#REF!</definedName>
    <definedName name="D_Aug">#REF!</definedName>
    <definedName name="D_B12_">#REF!</definedName>
    <definedName name="D_Dec">#REF!</definedName>
    <definedName name="D_Feb">#REF!</definedName>
    <definedName name="D_Jan">#REF!</definedName>
    <definedName name="D_Jul">#REF!</definedName>
    <definedName name="D_Jun">#REF!</definedName>
    <definedName name="D_Mar">#REF!</definedName>
    <definedName name="D_May">#REF!</definedName>
    <definedName name="D_Nov">#REF!</definedName>
    <definedName name="D_Oct">#REF!</definedName>
    <definedName name="D_Sep">#REF!</definedName>
    <definedName name="D1A">#REF!</definedName>
    <definedName name="D1B">#REF!</definedName>
    <definedName name="da">#REF!</definedName>
    <definedName name="dads">#REF!</definedName>
    <definedName name="dafjda">#REF!</definedName>
    <definedName name="DAFTAR">#REF!</definedName>
    <definedName name="DAFTAR_HARGA">#REF!</definedName>
    <definedName name="DAILY">#REF!</definedName>
    <definedName name="DAILY0201">#REF!</definedName>
    <definedName name="DAILY0202">#REF!</definedName>
    <definedName name="DAILY0203">#REF!</definedName>
    <definedName name="DAILY0204">#REF!</definedName>
    <definedName name="DAILY0205">#REF!</definedName>
    <definedName name="DAILY0206">#REF!</definedName>
    <definedName name="DAILY0207">#REF!</definedName>
    <definedName name="DAILY0208">#REF!</definedName>
    <definedName name="DAILY0209">#REF!</definedName>
    <definedName name="DAILY0210">#REF!</definedName>
    <definedName name="DAILY0211">#REF!</definedName>
    <definedName name="DAILY0212">#REF!</definedName>
    <definedName name="Dalmatians_Game">#REF!</definedName>
    <definedName name="DANAMON">#REF!</definedName>
    <definedName name="DANAMON_LK">#REF!</definedName>
    <definedName name="DAS">#REF!</definedName>
    <definedName name="dat_lbbuII">#REF!</definedName>
    <definedName name="DAT1_1">#REF!</definedName>
    <definedName name="DAT10_1">#REF!</definedName>
    <definedName name="DAT11_1">#REF!</definedName>
    <definedName name="DAT12_1">#REF!</definedName>
    <definedName name="DAT13_1">#REF!</definedName>
    <definedName name="DAT2_1">#REF!</definedName>
    <definedName name="DAT3_1">#REF!</definedName>
    <definedName name="DAT4_1">#REF!</definedName>
    <definedName name="DAT5_1">#REF!</definedName>
    <definedName name="DAT6_1">#REF!</definedName>
    <definedName name="DAT7_1">#REF!</definedName>
    <definedName name="DAT8_1">#REF!</definedName>
    <definedName name="DAT9_1">#REF!</definedName>
    <definedName name="data">#REF!</definedName>
    <definedName name="DATA_01">#REF!</definedName>
    <definedName name="DATA_01_1">#REF!</definedName>
    <definedName name="DATA_01_2">#REF!</definedName>
    <definedName name="DATA_02">#REF!</definedName>
    <definedName name="DATA_02_1">#REF!</definedName>
    <definedName name="DATA_02_2">#REF!</definedName>
    <definedName name="DATA_03">#REF!</definedName>
    <definedName name="DATA_03_1">#REF!</definedName>
    <definedName name="DATA_03_2">#REF!</definedName>
    <definedName name="DATA_04">#REF!</definedName>
    <definedName name="DATA_04_1">#REF!</definedName>
    <definedName name="DATA_04_2">#REF!</definedName>
    <definedName name="DATA_05">#REF!</definedName>
    <definedName name="DATA_05_1">#REF!</definedName>
    <definedName name="DATA_05_2">#REF!</definedName>
    <definedName name="DATA_06">#REF!</definedName>
    <definedName name="DATA_06_1">#REF!</definedName>
    <definedName name="DATA_06_2">#REF!</definedName>
    <definedName name="Data_21">#REF!</definedName>
    <definedName name="Data_23">#REF!</definedName>
    <definedName name="Data_FP">#REF!</definedName>
    <definedName name="Data_SSP">#REF!</definedName>
    <definedName name="DATA_WP">#REF!</definedName>
    <definedName name="Data21">#REF!</definedName>
    <definedName name="Data23">#REF!</definedName>
    <definedName name="Data23_2">#REF!</definedName>
    <definedName name="data231">#REF!</definedName>
    <definedName name="DATA26">#REF!</definedName>
    <definedName name="data261">#REF!</definedName>
    <definedName name="Database_MI">#REF!</definedName>
    <definedName name="Database1">#REF!</definedName>
    <definedName name="DATANER">#REF!</definedName>
    <definedName name="DataSF">#REF!</definedName>
    <definedName name="DataUmum">#REF!</definedName>
    <definedName name="DATE">#REF!</definedName>
    <definedName name="DateRange">#REF!</definedName>
    <definedName name="DAYS">#REF!</definedName>
    <definedName name="DBASE">#REF!</definedName>
    <definedName name="DBASEPRO">#REF!</definedName>
    <definedName name="DBFTGL">#REF!</definedName>
    <definedName name="dbm">#REF!</definedName>
    <definedName name="DCS">#REF!</definedName>
    <definedName name="DCSmatch">#REF!</definedName>
    <definedName name="DCUNEARNED1">#REF!</definedName>
    <definedName name="DCUNEARNED2">#REF!</definedName>
    <definedName name="DD">#REF!</definedName>
    <definedName name="DDD">#REF!</definedName>
    <definedName name="DDDDDDDDDDDDDdddd">#REF!</definedName>
    <definedName name="ddiee">#REF!</definedName>
    <definedName name="ddw">#REF!</definedName>
    <definedName name="deal">#REF!</definedName>
    <definedName name="DEBET">#REF!</definedName>
    <definedName name="DebetAdjust">#REF!</definedName>
    <definedName name="dec">#REF!</definedName>
    <definedName name="Dec_00">#REF!</definedName>
    <definedName name="Dec_01">#REF!</definedName>
    <definedName name="December_23__1999">#REF!</definedName>
    <definedName name="ded">#REF!</definedName>
    <definedName name="DEDE">#REF!</definedName>
    <definedName name="Def">#REF!</definedName>
    <definedName name="DEFERREDGAINONSALE">#REF!</definedName>
    <definedName name="DEFERREDTAX">#REF!</definedName>
    <definedName name="deffcharges2">#REF!</definedName>
    <definedName name="deffproject2">#REF!</definedName>
    <definedName name="DEFFTAX">#REF!</definedName>
    <definedName name="deftax2">#REF!</definedName>
    <definedName name="DELAPAN">#REF!</definedName>
    <definedName name="delete">#REF!</definedName>
    <definedName name="dem">#REF!</definedName>
    <definedName name="DENPASAR">#REF!</definedName>
    <definedName name="dep">#REF!</definedName>
    <definedName name="Dep_ESSD">#REF!</definedName>
    <definedName name="depchedule">#REF!</definedName>
    <definedName name="Dependant">#REF!</definedName>
    <definedName name="DEPN">#REF!</definedName>
    <definedName name="DEPNADM">#REF!</definedName>
    <definedName name="DEPNMFG">#REF!</definedName>
    <definedName name="DEPOSITO">#REF!</definedName>
    <definedName name="depr">#REF!</definedName>
    <definedName name="depre21300">#REF!</definedName>
    <definedName name="depreciation">#REF!</definedName>
    <definedName name="DEPRECIATION_DEPRECIATION_REPORT_List">#REF!</definedName>
    <definedName name="DEPRECIATION0">#REF!</definedName>
    <definedName name="depreciationcalculation">#REF!</definedName>
    <definedName name="Depreop">#REF!</definedName>
    <definedName name="Deprepro">#REF!</definedName>
    <definedName name="DEPRESIASI">#REF!</definedName>
    <definedName name="DES">#REF!</definedName>
    <definedName name="Des_1">#REF!</definedName>
    <definedName name="Desember">#REF!</definedName>
    <definedName name="Desember_1">#REF!</definedName>
    <definedName name="DETAILS">#REF!</definedName>
    <definedName name="dewi">#REF!</definedName>
    <definedName name="DFD">#REF!</definedName>
    <definedName name="dfdf">#REF!</definedName>
    <definedName name="dfdfd">#REF!</definedName>
    <definedName name="dfdfdfdfth">#REF!</definedName>
    <definedName name="dfgdbkif">#REF!</definedName>
    <definedName name="dfgdbkif_1">#REF!</definedName>
    <definedName name="dfgdfg">#REF!</definedName>
    <definedName name="DFGF">#REF!</definedName>
    <definedName name="DFL">#REF!</definedName>
    <definedName name="dfsd">#REF!</definedName>
    <definedName name="DFUNEARNED1">#REF!</definedName>
    <definedName name="DFUNEARNED2">#REF!</definedName>
    <definedName name="dhh">#REF!</definedName>
    <definedName name="DIFFINVALUEOFTRANSACTIONWITHUCC">#REF!</definedName>
    <definedName name="DIFFRESULTFROMEQUITYTRANSACTIONOFSUBS">#REF!</definedName>
    <definedName name="DIFFRESULTFROMFOREXTRANSLATION">#REF!</definedName>
    <definedName name="dina">#REF!</definedName>
    <definedName name="DirectIndirect">#REF!</definedName>
    <definedName name="DIS">#REF!</definedName>
    <definedName name="dis.s">#REF!</definedName>
    <definedName name="Diskon">#REF!</definedName>
    <definedName name="DisposalTotals">#REF!</definedName>
    <definedName name="DISTRIBUTOR">#REF!</definedName>
    <definedName name="DITL">#REF!</definedName>
    <definedName name="dividen">#REF!</definedName>
    <definedName name="dividend">#REF!</definedName>
    <definedName name="DIVIDENPAYABLE">#REF!</definedName>
    <definedName name="Divisi">#REF!</definedName>
    <definedName name="Division">#REF!</definedName>
    <definedName name="DJ">#REF!</definedName>
    <definedName name="DKI">#REF!</definedName>
    <definedName name="DKI_JAKARTA">#REF!</definedName>
    <definedName name="DKIBM">#REF!</definedName>
    <definedName name="DKIBMJG">#REF!</definedName>
    <definedName name="DKIMIN">#REF!</definedName>
    <definedName name="DL">#REF!</definedName>
    <definedName name="DLOAD">#REF!</definedName>
    <definedName name="DNBAG01">#REF!</definedName>
    <definedName name="DNBAG02">#REF!</definedName>
    <definedName name="DNSBM01">#REF!</definedName>
    <definedName name="DNSBM02">#REF!</definedName>
    <definedName name="DNSBM03">#REF!</definedName>
    <definedName name="DNSBM04">#REF!</definedName>
    <definedName name="dnthamrin">#REF!</definedName>
    <definedName name="DO">#REF!</definedName>
    <definedName name="doddy">#REF!</definedName>
    <definedName name="donald">#REF!</definedName>
    <definedName name="donation">#REF!</definedName>
    <definedName name="donation20900">#REF!</definedName>
    <definedName name="donkey">#REF!</definedName>
    <definedName name="doub">#REF!</definedName>
    <definedName name="DOUBTFUL">#REF!</definedName>
    <definedName name="DPSBM">#REF!</definedName>
    <definedName name="DPSBM01">#REF!</definedName>
    <definedName name="DPSBM02">#REF!</definedName>
    <definedName name="DPSBM03">#REF!</definedName>
    <definedName name="DRS">#REF!</definedName>
    <definedName name="DS">#REF!</definedName>
    <definedName name="DSD">#REF!</definedName>
    <definedName name="dsdas">#REF!</definedName>
    <definedName name="dsdd">#REF!</definedName>
    <definedName name="dsdd_1">#REF!</definedName>
    <definedName name="DSHP">#REF!</definedName>
    <definedName name="DSTSI">#REF!</definedName>
    <definedName name="DUA">#REF!</definedName>
    <definedName name="duaenam">#REF!</definedName>
    <definedName name="duasatu">#REF!</definedName>
    <definedName name="duatiga">#REF!</definedName>
    <definedName name="DUEFROMAFFBB">#REF!</definedName>
    <definedName name="DUEFROMAFFCO">#REF!</definedName>
    <definedName name="DUEFROMAFFCON">#REF!</definedName>
    <definedName name="DUEFROMCOUNTERPART">#REF!</definedName>
    <definedName name="DUEFROMOTHSTOCKHOLDER">#REF!</definedName>
    <definedName name="DUEFROMSTOCKHOLDER">#REF!</definedName>
    <definedName name="DUEFROMSUBSCO">#REF!</definedName>
    <definedName name="DUETOAFFBB">#REF!</definedName>
    <definedName name="DUETOAFFCO">#REF!</definedName>
    <definedName name="DUETOAFFCON">#REF!</definedName>
    <definedName name="DUETOCOUNTERPART">#REF!</definedName>
    <definedName name="DUETOPLASMAPROJECT">#REF!</definedName>
    <definedName name="DUETOSTOCKHOLDER">#REF!</definedName>
    <definedName name="DUETOSTOCKSUBSBB">#REF!</definedName>
    <definedName name="DUETOSTOCKSUBSCON">#REF!</definedName>
    <definedName name="DUS_AMO">#REF!</definedName>
    <definedName name="DUTA">#REF!</definedName>
    <definedName name="Duta_Sarana_Perkasa">#REF!</definedName>
    <definedName name="DWI">#REF!</definedName>
    <definedName name="E">#REF!</definedName>
    <definedName name="E_1">#REF!</definedName>
    <definedName name="E_3">#REF!</definedName>
    <definedName name="E_4">#REF!</definedName>
    <definedName name="E_T_D_E_Direction_Inter.">#REF!</definedName>
    <definedName name="E1A">#REF!</definedName>
    <definedName name="ebittax">#REF!</definedName>
    <definedName name="EBT">#REF!</definedName>
    <definedName name="ed">#REF!</definedName>
    <definedName name="eddi">#REF!</definedName>
    <definedName name="EDECO_PETROLEUM_SERVICES_LIMITED">#REF!</definedName>
    <definedName name="edi">#REF!</definedName>
    <definedName name="EDKAM">#REF!</definedName>
    <definedName name="EE">#REF!</definedName>
    <definedName name="ef">#REF!</definedName>
    <definedName name="EF10_">#REF!</definedName>
    <definedName name="EF12_">#REF!</definedName>
    <definedName name="EFG">#REF!</definedName>
    <definedName name="eg">#REF!</definedName>
    <definedName name="eguyti">#REF!</definedName>
    <definedName name="eguyti_1">#REF!</definedName>
    <definedName name="EILBS">#REF!</definedName>
    <definedName name="EJ_5">#REF!</definedName>
    <definedName name="ELECT">#REF!</definedName>
    <definedName name="ELECTRICAL_JGC_PARTS">#REF!</definedName>
    <definedName name="ELECTRICAL16">#REF!</definedName>
    <definedName name="ELECTRICAL2">#REF!</definedName>
    <definedName name="Electricite_Du_Cambodge">#REF!</definedName>
    <definedName name="ELECTROBIT">#REF!</definedName>
    <definedName name="Elegant_Textile">#REF!</definedName>
    <definedName name="elsa">#REF!</definedName>
    <definedName name="elwan">#REF!</definedName>
    <definedName name="empat">#REF!</definedName>
    <definedName name="EMPATBELAS">#REF!</definedName>
    <definedName name="EmpData">#REF!</definedName>
    <definedName name="emplinctax20014">#REF!</definedName>
    <definedName name="EmploymentIncome">#REF!</definedName>
    <definedName name="enamratus">#REF!</definedName>
    <definedName name="End_Bal">#REF!</definedName>
    <definedName name="endyear">#REF!</definedName>
    <definedName name="ENERGY___TELECOMS__T__LTD">#REF!</definedName>
    <definedName name="english">#REF!</definedName>
    <definedName name="Enplas_Co.__S_pore__Pte_Ltd">#REF!</definedName>
    <definedName name="ENPLAS_CO.__Singapore__LTD">#REF!</definedName>
    <definedName name="ENT_OR_EDU_GROUP_INPUT">#REF!</definedName>
    <definedName name="entertain20810">#REF!</definedName>
    <definedName name="ENTERTAINMENT">#REF!</definedName>
    <definedName name="Entity">#REF!</definedName>
    <definedName name="ENU">#REF!</definedName>
    <definedName name="ENU_1">#REF!</definedName>
    <definedName name="ENU_3">#REF!</definedName>
    <definedName name="ENU_4">#REF!</definedName>
    <definedName name="EP">#REF!</definedName>
    <definedName name="EPHP">#REF!</definedName>
    <definedName name="eq">#REF!</definedName>
    <definedName name="eq_1">#REF!</definedName>
    <definedName name="equipment10">#REF!</definedName>
    <definedName name="equipment12">#REF!</definedName>
    <definedName name="equitas">#REF!</definedName>
    <definedName name="equitas_1">#REF!</definedName>
    <definedName name="er">#REF!</definedName>
    <definedName name="ERGERG">#REF!</definedName>
    <definedName name="ERGF">#REF!</definedName>
    <definedName name="Eritrea_Electric_Authority">#REF!</definedName>
    <definedName name="Errors_CY">#REF!</definedName>
    <definedName name="Errors_PY">#REF!</definedName>
    <definedName name="ert">#REF!</definedName>
    <definedName name="ES">#REF!</definedName>
    <definedName name="Escatec_Engineering_LTD">#REF!</definedName>
    <definedName name="ESOS">#REF!</definedName>
    <definedName name="esrt">#REF!</definedName>
    <definedName name="ess">#REF!</definedName>
    <definedName name="ESSD_INT">#REF!</definedName>
    <definedName name="esther">#REF!</definedName>
    <definedName name="ESV">#REF!</definedName>
    <definedName name="ESVBS">#REF!</definedName>
    <definedName name="ET">#REF!</definedName>
    <definedName name="ETAK">#REF!</definedName>
    <definedName name="ETAK_1">#REF!</definedName>
    <definedName name="ETAK_3">#REF!</definedName>
    <definedName name="ETAK_4">#REF!</definedName>
    <definedName name="ETB">#REF!</definedName>
    <definedName name="ETWERGERG">#REF!</definedName>
    <definedName name="eur">#REF!</definedName>
    <definedName name="EURO_ORIENTAL_TRADING_CO_LT">#REF!</definedName>
    <definedName name="EVERTRANSIT_CO">#REF!</definedName>
    <definedName name="excel_builtin_area_52">#REF!</definedName>
    <definedName name="Excel_BuiltIn_Database">#REF!</definedName>
    <definedName name="Excel_BuiltIn_Database_1">#REF!</definedName>
    <definedName name="Excel_BuiltIn_Database_3">#REF!</definedName>
    <definedName name="Excel_BuiltIn_Database_4">#REF!</definedName>
    <definedName name="Excel_BuiltIn_Extract">#REF!</definedName>
    <definedName name="Excel_BuiltIn_Print_Area">#REF!</definedName>
    <definedName name="Excel_BuiltIn_Print_Area_0">#REF!</definedName>
    <definedName name="Excel_BuiltIn_Print_Area_1">#REF!</definedName>
    <definedName name="Excel_BuiltIn_Print_Area_1_1_1">#REF!</definedName>
    <definedName name="Excel_BuiltIn_Print_Area_10">#REF!</definedName>
    <definedName name="Excel_BuiltIn_Print_Area_104_1">#REF!</definedName>
    <definedName name="Excel_BuiltIn_Print_Area_104_1_1">#REF!</definedName>
    <definedName name="Excel_BuiltIn_Print_Area_106_1">#REF!</definedName>
    <definedName name="Excel_BuiltIn_Print_Area_108_1">#REF!</definedName>
    <definedName name="Excel_BuiltIn_Print_Area_109_1">#REF!</definedName>
    <definedName name="Excel_BuiltIn_Print_Area_11">#REF!</definedName>
    <definedName name="Excel_BuiltIn_Print_Area_11_1">#REF!</definedName>
    <definedName name="Excel_BuiltIn_Print_Area_113_1_1_1">#REF!</definedName>
    <definedName name="Excel_BuiltIn_Print_Area_12">#REF!</definedName>
    <definedName name="Excel_BuiltIn_Print_Area_13">#REF!</definedName>
    <definedName name="Excel_BuiltIn_Print_Area_14">#REF!</definedName>
    <definedName name="Excel_BuiltIn_Print_Area_15">#REF!</definedName>
    <definedName name="Excel_BuiltIn_Print_Area_16">#REF!</definedName>
    <definedName name="Excel_BuiltIn_Print_Area_17">#REF!</definedName>
    <definedName name="Excel_BuiltIn_Print_Area_18">#REF!</definedName>
    <definedName name="Excel_BuiltIn_Print_Area_19">#REF!</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1">#REF!</definedName>
    <definedName name="Excel_BuiltIn_Print_Area_22">#REF!</definedName>
    <definedName name="Excel_BuiltIn_Print_Area_23">#REF!</definedName>
    <definedName name="Excel_BuiltIn_Print_Area_24">#REF!</definedName>
    <definedName name="Excel_BuiltIn_Print_Area_25">#REF!</definedName>
    <definedName name="Excel_BuiltIn_Print_Area_25_1">#REF!</definedName>
    <definedName name="Excel_BuiltIn_Print_Area_26">#REF!</definedName>
    <definedName name="Excel_BuiltIn_Print_Area_26_1">#REF!</definedName>
    <definedName name="Excel_BuiltIn_Print_Area_27">#REF!</definedName>
    <definedName name="Excel_BuiltIn_Print_Area_28">#REF!</definedName>
    <definedName name="Excel_BuiltIn_Print_Area_28_1">#REF!</definedName>
    <definedName name="Excel_BuiltIn_Print_Area_29">#REF!</definedName>
    <definedName name="Excel_BuiltIn_Print_Area_3">#REF!</definedName>
    <definedName name="Excel_BuiltIn_Print_Area_3_1">#REF!</definedName>
    <definedName name="Excel_BuiltIn_Print_Area_30">#REF!</definedName>
    <definedName name="Excel_BuiltIn_Print_Area_31">#REF!</definedName>
    <definedName name="Excel_BuiltIn_Print_Area_33">#REF!</definedName>
    <definedName name="Excel_BuiltIn_Print_Area_34">#REF!</definedName>
    <definedName name="Excel_BuiltIn_Print_Area_35">#REF!</definedName>
    <definedName name="Excel_BuiltIn_Print_Area_36">#REF!</definedName>
    <definedName name="Excel_BuiltIn_Print_Area_37">#REF!</definedName>
    <definedName name="Excel_BuiltIn_Print_Area_38">#REF!</definedName>
    <definedName name="Excel_BuiltIn_Print_Area_39">#REF!</definedName>
    <definedName name="Excel_BuiltIn_Print_Area_4_1">#REF!</definedName>
    <definedName name="Excel_BuiltIn_Print_Area_4_1_1">#REF!</definedName>
    <definedName name="Excel_BuiltIn_Print_Area_4_1_1_1">#REF!</definedName>
    <definedName name="Excel_BuiltIn_Print_Area_40">#REF!</definedName>
    <definedName name="Excel_BuiltIn_Print_Area_42">#REF!</definedName>
    <definedName name="Excel_BuiltIn_Print_Area_43">#REF!</definedName>
    <definedName name="Excel_BuiltIn_Print_Area_44">#REF!</definedName>
    <definedName name="Excel_BuiltIn_Print_Area_44_1">#REF!</definedName>
    <definedName name="Excel_BuiltIn_Print_Area_45">#REF!</definedName>
    <definedName name="Excel_BuiltIn_Print_Area_47">#REF!</definedName>
    <definedName name="Excel_BuiltIn_Print_Area_49">#REF!</definedName>
    <definedName name="Excel_BuiltIn_Print_Area_5">#REF!</definedName>
    <definedName name="Excel_BuiltIn_Print_Area_5_1">#REF!</definedName>
    <definedName name="Excel_BuiltIn_Print_Area_50">#REF!</definedName>
    <definedName name="Excel_BuiltIn_Print_Area_52">#REF!</definedName>
    <definedName name="Excel_BuiltIn_Print_Area_53">#REF!</definedName>
    <definedName name="Excel_BuiltIn_Print_Area_54">#REF!</definedName>
    <definedName name="Excel_BuiltIn_Print_Area_55">#REF!</definedName>
    <definedName name="Excel_BuiltIn_Print_Area_56">#REF!</definedName>
    <definedName name="Excel_BuiltIn_Print_Area_57">#REF!</definedName>
    <definedName name="Excel_BuiltIn_Print_Area_58_1_1">#REF!</definedName>
    <definedName name="Excel_BuiltIn_Print_Area_59">#REF!</definedName>
    <definedName name="Excel_BuiltIn_Print_Area_6">#REF!</definedName>
    <definedName name="Excel_BuiltIn_Print_Area_60">#REF!</definedName>
    <definedName name="Excel_BuiltIn_Print_Area_61">#REF!</definedName>
    <definedName name="Excel_BuiltIn_Print_Area_63">#REF!</definedName>
    <definedName name="Excel_BuiltIn_Print_Area_7">#REF!</definedName>
    <definedName name="Excel_BuiltIn_Print_Area_8">#REF!</definedName>
    <definedName name="Excel_BuiltIn_Print_Area_9">#REF!</definedName>
    <definedName name="Excel_BuiltIn_Print_Titles">#REF!</definedName>
    <definedName name="Excel_BuiltIn_Print_Titles_1">#REF!</definedName>
    <definedName name="Excel_BuiltIn_Print_Titles_2_1">#REF!</definedName>
    <definedName name="Excel_BuiltIn_Print_Titles_3">#REF!</definedName>
    <definedName name="Excel_BuiltIn_Print_Titles_4">#REF!</definedName>
    <definedName name="Excel_BuiltIn_Print_Titles_5">#REF!</definedName>
    <definedName name="Excel_BuiltIn_Print_Titles_6">#REF!</definedName>
    <definedName name="Excel_BuiltIn_Print_Titles_7">#REF!</definedName>
    <definedName name="Excel_BuiltIn_Print_Titles_8">#REF!</definedName>
    <definedName name="Excel_BuiltIn_Print_Titles_9">#REF!</definedName>
    <definedName name="EXCESSOFBOOKVALUEOVERCOST">#REF!</definedName>
    <definedName name="EXCESSOFCONSTRUCTIONOVERCLAIM">#REF!</definedName>
    <definedName name="EXCHANGE">#REF!</definedName>
    <definedName name="EXIM">#REF!</definedName>
    <definedName name="exittax">#REF!</definedName>
    <definedName name="exittaxtotal">#REF!</definedName>
    <definedName name="EXP">#REF!</definedName>
    <definedName name="expodep">#REF!</definedName>
    <definedName name="Exrate93">#REF!</definedName>
    <definedName name="ExRate94">#REF!</definedName>
    <definedName name="ExRate95">#REF!</definedName>
    <definedName name="ExRate96">#REF!</definedName>
    <definedName name="ExRate97">#REF!</definedName>
    <definedName name="ExRate98">#REF!</definedName>
    <definedName name="EXRATE99">#REF!</definedName>
    <definedName name="Extra_Pay">#REF!</definedName>
    <definedName name="EXTRUDER">#REF!</definedName>
    <definedName name="ExYTDAv">#REF!</definedName>
    <definedName name="f">#REF!</definedName>
    <definedName name="f_1">#REF!</definedName>
    <definedName name="F.3.1">#REF!</definedName>
    <definedName name="F1A">#REF!</definedName>
    <definedName name="F1B">#REF!</definedName>
    <definedName name="F501_Labsupply">#REF!</definedName>
    <definedName name="F501_Labsupply2">#REF!</definedName>
    <definedName name="FA">#REF!</definedName>
    <definedName name="FA1ACCUMDEPR">#REF!</definedName>
    <definedName name="FA1CARRYINGVALUE">#REF!</definedName>
    <definedName name="FA2ACCUMDEPR">#REF!</definedName>
    <definedName name="FA2CARRYINGVALUE">#REF!</definedName>
    <definedName name="FACTORY.EQ10">#REF!</definedName>
    <definedName name="factory10">#REF!</definedName>
    <definedName name="FACTORY12">#REF!</definedName>
    <definedName name="FACTORY2">#REF!</definedName>
    <definedName name="fadfdsaf">#REF!</definedName>
    <definedName name="FANBV93">#REF!</definedName>
    <definedName name="FANBV94">#REF!</definedName>
    <definedName name="FANBV95">#REF!</definedName>
    <definedName name="FANBV96">#REF!</definedName>
    <definedName name="FANBV97">#REF!</definedName>
    <definedName name="FANBV98">#REF!</definedName>
    <definedName name="FCA">#REF!</definedName>
    <definedName name="FCP">#REF!</definedName>
    <definedName name="FD">#REF!</definedName>
    <definedName name="fdfdsafas">#REF!</definedName>
    <definedName name="FDG">#REF!</definedName>
    <definedName name="FDGDF">#REF!</definedName>
    <definedName name="FDHDFHFD">#REF!</definedName>
    <definedName name="FDHFDH">#REF!</definedName>
    <definedName name="FDHFDHFD">#REF!</definedName>
    <definedName name="FDHFDHFDH">#REF!</definedName>
    <definedName name="feb">#REF!</definedName>
    <definedName name="Feb_00">#REF!</definedName>
    <definedName name="Feb_02">#REF!</definedName>
    <definedName name="Feb_1">#REF!</definedName>
    <definedName name="FebAv00">#REF!</definedName>
    <definedName name="Februari">#REF!</definedName>
    <definedName name="Februari_1">#REF!</definedName>
    <definedName name="fef">#REF!</definedName>
    <definedName name="fesefwas">#REF!</definedName>
    <definedName name="ｆｆ">#REF!</definedName>
    <definedName name="ff_1">#REF!</definedName>
    <definedName name="FF10_">#REF!</definedName>
    <definedName name="FF12_">#REF!</definedName>
    <definedName name="FF14_">#REF!</definedName>
    <definedName name="FF16_">#REF!</definedName>
    <definedName name="FF40_">#REF!</definedName>
    <definedName name="FF8_">#REF!</definedName>
    <definedName name="FFE">#REF!</definedName>
    <definedName name="ｆｆｆ">#REF!</definedName>
    <definedName name="ｆｆｆｆｆｆ">#REF!</definedName>
    <definedName name="ｆｆｆｆｆｆｆｆ">#REF!</definedName>
    <definedName name="FFR">#REF!</definedName>
    <definedName name="FG">#REF!</definedName>
    <definedName name="FGDF">#REF!</definedName>
    <definedName name="fgfgfgff">#REF!</definedName>
    <definedName name="FGFGVHB">#REF!</definedName>
    <definedName name="FH単価呼び込み">#REF!</definedName>
    <definedName name="fifo">#REF!</definedName>
    <definedName name="FileName">#REF!</definedName>
    <definedName name="FIN">#REF!</definedName>
    <definedName name="FINL">#REF!</definedName>
    <definedName name="fiscalprofit">#REF!</definedName>
    <definedName name="fiscalprofits">#REF!</definedName>
    <definedName name="FITB">#REF!</definedName>
    <definedName name="fittings10">#REF!</definedName>
    <definedName name="FITTINGS12">#REF!</definedName>
    <definedName name="FITTINGS14">#REF!</definedName>
    <definedName name="FITTINGS40">#REF!</definedName>
    <definedName name="fittings8">#REF!</definedName>
    <definedName name="fix">#REF!</definedName>
    <definedName name="fixed">#REF!</definedName>
    <definedName name="FLASH_LIGHT_PRODUCTION_CO.">#REF!</definedName>
    <definedName name="flo">#REF!</definedName>
    <definedName name="FLOW">#REF!</definedName>
    <definedName name="FLOW?">#REF!</definedName>
    <definedName name="FLOW?_1">#REF!</definedName>
    <definedName name="FLOW0">#REF!</definedName>
    <definedName name="FmlAA">#REF!</definedName>
    <definedName name="FmlBA">#REF!</definedName>
    <definedName name="FmlBC">#REF!</definedName>
    <definedName name="FmlIA">#REF!</definedName>
    <definedName name="FmlQECF">#REF!</definedName>
    <definedName name="FmlREAddition">#REF!</definedName>
    <definedName name="FmlRECF">#REF!</definedName>
    <definedName name="FmlREDisposal">#REF!</definedName>
    <definedName name="FmlRETotal">#REF!</definedName>
    <definedName name="FOH">#REF!</definedName>
    <definedName name="forecast1">#REF!</definedName>
    <definedName name="FOREX">#REF!</definedName>
    <definedName name="form_17">#REF!</definedName>
    <definedName name="FORM1">#REF!</definedName>
    <definedName name="FORM2">#REF!</definedName>
    <definedName name="Format">#REF!</definedName>
    <definedName name="FORMB">#REF!</definedName>
    <definedName name="FORNISMO">#REF!</definedName>
    <definedName name="foundation">#REF!</definedName>
    <definedName name="FP">#REF!</definedName>
    <definedName name="FRATELLI_PEREGO">#REF!</definedName>
    <definedName name="freebuilding">#REF!</definedName>
    <definedName name="FS">#REF!</definedName>
    <definedName name="fsdf">#REF!</definedName>
    <definedName name="fsdfewsfsd">#REF!</definedName>
    <definedName name="FTOOLS14">#REF!</definedName>
    <definedName name="Full_Print">#REF!</definedName>
    <definedName name="FURNITURE12">#REF!</definedName>
    <definedName name="FURNITURE8">#REF!</definedName>
    <definedName name="fwd_p">#REF!</definedName>
    <definedName name="fwd_s">#REF!</definedName>
    <definedName name="fxrate">#REF!</definedName>
    <definedName name="g">#REF!</definedName>
    <definedName name="G_1">#REF!</definedName>
    <definedName name="G_3">#REF!</definedName>
    <definedName name="G_4">#REF!</definedName>
    <definedName name="G1A">#REF!</definedName>
    <definedName name="GAANAL">#REF!</definedName>
    <definedName name="gabungan">#REF!</definedName>
    <definedName name="gabungan_1">#REF!</definedName>
    <definedName name="gain">#REF!</definedName>
    <definedName name="gains">#REF!</definedName>
    <definedName name="Gaji">#REF!</definedName>
    <definedName name="GAJI2009">#REF!</definedName>
    <definedName name="GAKAR">#REF!</definedName>
    <definedName name="GANT_DATE_RANGE">#REF!</definedName>
    <definedName name="GANT_TOTALS_RANGE">#REF!</definedName>
    <definedName name="Ganz_Hungary">#REF!</definedName>
    <definedName name="GANZ_MEROGYAR_KFT">#REF!</definedName>
    <definedName name="gasdga">#REF!</definedName>
    <definedName name="GBP">#REF!</definedName>
    <definedName name="GENERAL">#REF!</definedName>
    <definedName name="GFDHSFDH">#REF!</definedName>
    <definedName name="gfgfg">#REF!</definedName>
    <definedName name="gfgfg_1">#REF!</definedName>
    <definedName name="GG">#REF!</definedName>
    <definedName name="ggg">#REF!</definedName>
    <definedName name="ggggg">#REF!</definedName>
    <definedName name="gj">#REF!</definedName>
    <definedName name="gj_1">#REF!</definedName>
    <definedName name="gl">#REF!</definedName>
    <definedName name="GLGLU">#REF!</definedName>
    <definedName name="GLGLU1">#REF!</definedName>
    <definedName name="GLMAST_AKHIR_BULAN_2">#REF!</definedName>
    <definedName name="GLOBAL">#REF!</definedName>
    <definedName name="glold">#REF!</definedName>
    <definedName name="GLTRV">#REF!</definedName>
    <definedName name="GLVAR">#REF!</definedName>
    <definedName name="GLVAR1">#REF!</definedName>
    <definedName name="GOLF">#REF!</definedName>
    <definedName name="GOODISSUE01">#REF!</definedName>
    <definedName name="GOODISSUE02">#REF!</definedName>
    <definedName name="GOODISSUE03">#REF!</definedName>
    <definedName name="GOODISSUEBAG01">#REF!</definedName>
    <definedName name="GOODISSUECRH01">#REF!</definedName>
    <definedName name="GOODWILL">#REF!</definedName>
    <definedName name="GORONTALO">#REF!</definedName>
    <definedName name="GOVTBORNE">#REF!</definedName>
    <definedName name="GovtLifting">#REF!</definedName>
    <definedName name="GP">#REF!</definedName>
    <definedName name="GR">#REF!</definedName>
    <definedName name="GRADES">#REF!</definedName>
    <definedName name="Graph1In">#REF!</definedName>
    <definedName name="Graph1Net">#REF!</definedName>
    <definedName name="Graph1Out">#REF!</definedName>
    <definedName name="Graph2In">#REF!</definedName>
    <definedName name="Graph2Net">#REF!</definedName>
    <definedName name="Graph2Out">#REF!</definedName>
    <definedName name="Graph3In">#REF!</definedName>
    <definedName name="Graph3Net">#REF!</definedName>
    <definedName name="Graph3Out">#REF!</definedName>
    <definedName name="Graph4In">#REF!</definedName>
    <definedName name="Graph4Net">#REF!</definedName>
    <definedName name="Graph4Out">#REF!</definedName>
    <definedName name="GroupA">#REF!</definedName>
    <definedName name="GT">#REF!</definedName>
    <definedName name="GTDRY1">#REF!</definedName>
    <definedName name="GTGLU">#REF!</definedName>
    <definedName name="GTGLU1">#REF!</definedName>
    <definedName name="GTROT">#REF!</definedName>
    <definedName name="GTROT1">#REF!</definedName>
    <definedName name="GTVAR">#REF!</definedName>
    <definedName name="GTVAR1">#REF!</definedName>
    <definedName name="guarantee2">#REF!</definedName>
    <definedName name="H">#REF!</definedName>
    <definedName name="H1A">#REF!</definedName>
    <definedName name="H285_">#REF!</definedName>
    <definedName name="HAPUS">#REF!</definedName>
    <definedName name="HARAPANMASA">#REF!</definedName>
    <definedName name="HARGA">#REF!</definedName>
    <definedName name="HARGA_EKP_CLINKER">#REF!</definedName>
    <definedName name="HARGA_EKS_BAG">#REF!</definedName>
    <definedName name="HARGA_EKS_CURAH">#REF!</definedName>
    <definedName name="Harga_Jual">#REF!</definedName>
    <definedName name="HARGA_KANTONG">#REF!</definedName>
    <definedName name="HARGA_NON_PLASTINDO">#REF!</definedName>
    <definedName name="HARGA_PLASTINDO">#REF!</definedName>
    <definedName name="HARI">#REF!</definedName>
    <definedName name="Hari1">#REF!</definedName>
    <definedName name="Hari2">#REF!</definedName>
    <definedName name="HARSAT_BAG">#REF!</definedName>
    <definedName name="HARSAT_BAGIMPORT">#REF!</definedName>
    <definedName name="HARSAT_CLAY">#REF!</definedName>
    <definedName name="HARSAT_CMILL">#REF!</definedName>
    <definedName name="HARSAT_KILN">#REF!</definedName>
    <definedName name="HARSAT_MIX">#REF!</definedName>
    <definedName name="HARSAT_PAPER">#REF!</definedName>
    <definedName name="HARSAT_QUARY">#REF!</definedName>
    <definedName name="HARSAT_RMILL">#REF!</definedName>
    <definedName name="HDRANNYAKSIONG">#REF!</definedName>
    <definedName name="HDRBROTO">#REF!</definedName>
    <definedName name="HDRCHUANHUAT">#REF!</definedName>
    <definedName name="HDRDEPOSITO">#REF!</definedName>
    <definedName name="HDRGLOBAL">#REF!</definedName>
    <definedName name="HDRHARAPANMASA">#REF!</definedName>
    <definedName name="HDRHOCKSOON">#REF!</definedName>
    <definedName name="HDRINTISUMBER">#REF!</definedName>
    <definedName name="HDRIPMUDA">#REF!</definedName>
    <definedName name="HDRKEANSOON">#REF!</definedName>
    <definedName name="HDRKEESENG">#REF!</definedName>
    <definedName name="HDRKINKEE">#REF!</definedName>
    <definedName name="HDRMARGA">#REF!</definedName>
    <definedName name="HDRPDTIGA">#REF!</definedName>
    <definedName name="HDRSOONHIN">#REF!</definedName>
    <definedName name="HDRSUWARNO">#REF!</definedName>
    <definedName name="HDRYIHKUANG">#REF!</definedName>
    <definedName name="HEADER">#REF!</definedName>
    <definedName name="heading">#REF!</definedName>
    <definedName name="hery">#REF!</definedName>
    <definedName name="HEXA">#REF!</definedName>
    <definedName name="HEXE">#REF!</definedName>
    <definedName name="hf">#REF!</definedName>
    <definedName name="HFDG">#REF!</definedName>
    <definedName name="HFDHFDH">#REF!</definedName>
    <definedName name="hfh">#REF!</definedName>
    <definedName name="HFHDFH">#REF!</definedName>
    <definedName name="hgfd">#REF!</definedName>
    <definedName name="HH">#REF!</definedName>
    <definedName name="hhhh">#REF!</definedName>
    <definedName name="HIDEDATE">#REF!</definedName>
    <definedName name="HIDEENG">#REF!</definedName>
    <definedName name="HIDEIND">#REF!</definedName>
    <definedName name="hik">#REF!</definedName>
    <definedName name="HIRP">#REF!</definedName>
    <definedName name="Hitek">#REF!</definedName>
    <definedName name="hitung">#REF!</definedName>
    <definedName name="HJA">#REF!</definedName>
    <definedName name="HK">#REF!</definedName>
    <definedName name="HK_4">#REF!</definedName>
    <definedName name="HKD">#REF!</definedName>
    <definedName name="HOCKSOON">#REF!</definedName>
    <definedName name="HOME">#REF!</definedName>
    <definedName name="homeaddress">#REF!</definedName>
    <definedName name="homephone">#REF!</definedName>
    <definedName name="hospitl20030">#REF!</definedName>
    <definedName name="Hospitl21030">#REF!</definedName>
    <definedName name="HOST_COUNTRY_ALLW">#REF!</definedName>
    <definedName name="hostel5525">#REF!</definedName>
    <definedName name="hostel6220">#REF!</definedName>
    <definedName name="HOUSE">#REF!</definedName>
    <definedName name="HOUSE_CAPACITY">#REF!</definedName>
    <definedName name="HPDetails">#REF!</definedName>
    <definedName name="HPP">#REF!</definedName>
    <definedName name="HPP_LK">#REF!</definedName>
    <definedName name="HQ_SII_BRANCH">#REF!</definedName>
    <definedName name="HSD">#REF!</definedName>
    <definedName name="HSL">#REF!</definedName>
    <definedName name="HSLPRD5001">#REF!</definedName>
    <definedName name="HSLPRDCRH01">#REF!</definedName>
    <definedName name="HSTTX">#REF!</definedName>
    <definedName name="Ht">#REF!</definedName>
    <definedName name="Hutang">#REF!</definedName>
    <definedName name="I">#REF!</definedName>
    <definedName name="i_bs">#REF!</definedName>
    <definedName name="I_SPROOF">#REF!</definedName>
    <definedName name="I1A">#REF!</definedName>
    <definedName name="IA">#REF!</definedName>
    <definedName name="IAClaim">#REF!</definedName>
    <definedName name="IB">#REF!</definedName>
    <definedName name="IC">#REF!</definedName>
    <definedName name="ID">#REF!</definedName>
    <definedName name="ID_CODE">#REF!</definedName>
    <definedName name="IDENTIFIKASI_BMIS_DOUBLE">#REF!</definedName>
    <definedName name="IDR">#REF!</definedName>
    <definedName name="IDRAPR">#REF!</definedName>
    <definedName name="IDRAUG">#REF!</definedName>
    <definedName name="IDRDEC">#REF!</definedName>
    <definedName name="IDRFEB">#REF!</definedName>
    <definedName name="IDRJAN">#REF!</definedName>
    <definedName name="IDRJUL">#REF!</definedName>
    <definedName name="IDRJUN">#REF!</definedName>
    <definedName name="IDRMAR">#REF!</definedName>
    <definedName name="IDRMAY">#REF!</definedName>
    <definedName name="IDRNOV">#REF!</definedName>
    <definedName name="IDROCT">#REF!</definedName>
    <definedName name="IDRSEP">#REF!</definedName>
    <definedName name="IIA">#REF!</definedName>
    <definedName name="IIB">#REF!</definedName>
    <definedName name="IIC">#REF!</definedName>
    <definedName name="IID">#REF!</definedName>
    <definedName name="IIIA">#REF!</definedName>
    <definedName name="IIIB">#REF!</definedName>
    <definedName name="IIIC">#REF!</definedName>
    <definedName name="IIID">#REF!</definedName>
    <definedName name="iiiii">#REF!</definedName>
    <definedName name="Ikad_Kedaung">#REF!</definedName>
    <definedName name="iktisarcabang">#REF!</definedName>
    <definedName name="iktisarpemegangsaham">#REF!</definedName>
    <definedName name="iktisarpenerima">#REF!</definedName>
    <definedName name="iktisarpengurus">#REF!</definedName>
    <definedName name="iktisarpph22">#REF!</definedName>
    <definedName name="iktisarpph23">#REF!</definedName>
    <definedName name="iktisarpph24">#REF!</definedName>
    <definedName name="iktisarpph25">#REF!</definedName>
    <definedName name="iktisarpphgvb">#REF!</definedName>
    <definedName name="ilyas">#REF!</definedName>
    <definedName name="IMMATUREPLANTATION">#REF!</definedName>
    <definedName name="immov">#REF!</definedName>
    <definedName name="INAL_INDUSTRIA_NACIONAL_DE">#REF!</definedName>
    <definedName name="inboundincomes">#REF!</definedName>
    <definedName name="INC">#REF!</definedName>
    <definedName name="INC_STM">#REF!</definedName>
    <definedName name="INC_TAX">#REF!</definedName>
    <definedName name="INCO">#REF!</definedName>
    <definedName name="increase">#REF!</definedName>
    <definedName name="INDEKS">#REF!</definedName>
    <definedName name="Indofica_Housing">#REF!</definedName>
    <definedName name="indonesian">#REF!</definedName>
    <definedName name="industry">#REF!</definedName>
    <definedName name="INFO">#REF!</definedName>
    <definedName name="INI">#REF!</definedName>
    <definedName name="INK_PAINT_MUST_START">#REF!</definedName>
    <definedName name="INPUT_PAYMENTS">#REF!</definedName>
    <definedName name="INPUT_PAYMENTS_3">#REF!</definedName>
    <definedName name="INPUT_PAYMENTS_4">#REF!</definedName>
    <definedName name="INPUT_RANGE">#REF!</definedName>
    <definedName name="inputform3">#REF!</definedName>
    <definedName name="ins">#REF!</definedName>
    <definedName name="InsertCASum">#REF!</definedName>
    <definedName name="INSTRI">#REF!</definedName>
    <definedName name="Instrimpek_Pudong_Import">#REF!</definedName>
    <definedName name="int">#REF!</definedName>
    <definedName name="INTAN">#REF!</definedName>
    <definedName name="INTER">#REF!</definedName>
    <definedName name="Inter_PacificBank">#REF!</definedName>
    <definedName name="interes">#REF!</definedName>
    <definedName name="interest">#REF!</definedName>
    <definedName name="interest_a_year">#REF!</definedName>
    <definedName name="Interest_Rate">#REF!</definedName>
    <definedName name="interest33">#REF!</definedName>
    <definedName name="interim">#REF!</definedName>
    <definedName name="Interval_cutoff">#REF!</definedName>
    <definedName name="INTI">#REF!</definedName>
    <definedName name="INTI1">#REF!</definedName>
    <definedName name="INTI2">#REF!</definedName>
    <definedName name="INTISUMBER">#REF!</definedName>
    <definedName name="IntroPrintArea">#REF!</definedName>
    <definedName name="IntroPrintArea_1">#REF!</definedName>
    <definedName name="IntroPrintArea_2">#REF!</definedName>
    <definedName name="INV">#REF!</definedName>
    <definedName name="INVBNKEL">#REF!</definedName>
    <definedName name="INVBNKEL_1">#REF!</definedName>
    <definedName name="INVBNKEL_2">#REF!</definedName>
    <definedName name="INVBNKEL_5">#REF!</definedName>
    <definedName name="INVBNKEL_6">#REF!</definedName>
    <definedName name="invent2">#REF!</definedName>
    <definedName name="INVENTORIES">#REF!</definedName>
    <definedName name="INVES">#REF!</definedName>
    <definedName name="Invest0100">#REF!</definedName>
    <definedName name="Invest0101">#REF!</definedName>
    <definedName name="Invest0201">#REF!</definedName>
    <definedName name="Invest0301">#REF!</definedName>
    <definedName name="Invest0401">#REF!</definedName>
    <definedName name="invest0402">#REF!</definedName>
    <definedName name="Invest0501">#REF!</definedName>
    <definedName name="invest0601">#REF!</definedName>
    <definedName name="invest0701">#REF!</definedName>
    <definedName name="invest0801">#REF!</definedName>
    <definedName name="Invest0900">#REF!</definedName>
    <definedName name="invest0901">#REF!</definedName>
    <definedName name="Invest1200">#REF!</definedName>
    <definedName name="Invest93">#REF!</definedName>
    <definedName name="Invest94">#REF!</definedName>
    <definedName name="Invest95">#REF!</definedName>
    <definedName name="Invest96">#REF!</definedName>
    <definedName name="Invest97">#REF!</definedName>
    <definedName name="Invest98">#REF!</definedName>
    <definedName name="Invest99">#REF!</definedName>
    <definedName name="INVESTASI">#REF!</definedName>
    <definedName name="investment">#REF!</definedName>
    <definedName name="investmentfund">#REF!</definedName>
    <definedName name="INVESTMENTINSHAREOFSTOCKS">#REF!</definedName>
    <definedName name="INVKTRJKT">#REF!</definedName>
    <definedName name="INVKTRJKT_1">#REF!</definedName>
    <definedName name="INVKTRJKT_2">#REF!</definedName>
    <definedName name="INVKTRJKT_5">#REF!</definedName>
    <definedName name="INVKTRKBN">#REF!</definedName>
    <definedName name="INVKTRKBN_1">#REF!</definedName>
    <definedName name="INVKTRKBN_2">#REF!</definedName>
    <definedName name="INVKTRKBN_5">#REF!</definedName>
    <definedName name="INVLAPNGAN">#REF!</definedName>
    <definedName name="INVLAPNGAN_1">#REF!</definedName>
    <definedName name="INVLAPNGAN_2">#REF!</definedName>
    <definedName name="INVLAPNGAN_5">#REF!</definedName>
    <definedName name="INVMESSKBN">#REF!</definedName>
    <definedName name="INVMESSKBN_1">#REF!</definedName>
    <definedName name="INVMESSKBN_2">#REF!</definedName>
    <definedName name="INVMESSKBN_5">#REF!</definedName>
    <definedName name="INVOICELIST">#REF!</definedName>
    <definedName name="INVRMHPKU">#REF!</definedName>
    <definedName name="INVRMHPKU_1">#REF!</definedName>
    <definedName name="INVRMHPKU_2">#REF!</definedName>
    <definedName name="INVRMHPKU_5">#REF!</definedName>
    <definedName name="INVYE">#REF!</definedName>
    <definedName name="invz">#REF!</definedName>
    <definedName name="IPdua">#REF!</definedName>
    <definedName name="IPMUDA">#REF!</definedName>
    <definedName name="IRBI98">#REF!</definedName>
    <definedName name="irrc">#REF!</definedName>
    <definedName name="irrc_">#REF!</definedName>
    <definedName name="IrregularIncome">#REF!</definedName>
    <definedName name="IRRSC">#REF!</definedName>
    <definedName name="IS">#REF!</definedName>
    <definedName name="isi">#REF!</definedName>
    <definedName name="isi_10">#REF!</definedName>
    <definedName name="ISO_BUT">#REF!</definedName>
    <definedName name="istf">#REF!</definedName>
    <definedName name="istft">#REF!</definedName>
    <definedName name="Item">#REF!</definedName>
    <definedName name="IVA">#REF!</definedName>
    <definedName name="ivan">#REF!</definedName>
    <definedName name="IVB">#REF!</definedName>
    <definedName name="IVC">#REF!</definedName>
    <definedName name="IVD">#REF!</definedName>
    <definedName name="IWB">#REF!</definedName>
    <definedName name="J">#REF!</definedName>
    <definedName name="J_cutoff">#REF!</definedName>
    <definedName name="J1A">#REF!</definedName>
    <definedName name="J1B">#REF!</definedName>
    <definedName name="JABAR">#REF!</definedName>
    <definedName name="JABARBM">#REF!</definedName>
    <definedName name="JABARBMJG">#REF!</definedName>
    <definedName name="JABARMIN">#REF!</definedName>
    <definedName name="JABATANKARPEL">#REF!</definedName>
    <definedName name="jagir">#REF!</definedName>
    <definedName name="JALAN">#REF!</definedName>
    <definedName name="JALAN_1">#REF!</definedName>
    <definedName name="JALAN_2">#REF!</definedName>
    <definedName name="JALAN_5">#REF!</definedName>
    <definedName name="JAMUAN_MAKAN">#REF!</definedName>
    <definedName name="jan">#REF!</definedName>
    <definedName name="Jan_00">#REF!</definedName>
    <definedName name="Jan_01">#REF!</definedName>
    <definedName name="Jan_02">#REF!</definedName>
    <definedName name="Jan_03">#REF!</definedName>
    <definedName name="Jan_1">#REF!</definedName>
    <definedName name="JanAV00">#REF!</definedName>
    <definedName name="JANGKA">#REF!</definedName>
    <definedName name="JANGKA_10">#REF!</definedName>
    <definedName name="JANGKA01">#REF!</definedName>
    <definedName name="JANGKA01_10">#REF!</definedName>
    <definedName name="Januari">#REF!</definedName>
    <definedName name="Januari_1">#REF!</definedName>
    <definedName name="JARAK">#REF!</definedName>
    <definedName name="JATIM">#REF!</definedName>
    <definedName name="JATIMBM">#REF!</definedName>
    <definedName name="JATIMBMJG">#REF!</definedName>
    <definedName name="JATIMMIN">#REF!</definedName>
    <definedName name="JAWAK">#REF!</definedName>
    <definedName name="JAYAPURA">#REF!</definedName>
    <definedName name="JBFA98">#REF!</definedName>
    <definedName name="JDL">#REF!</definedName>
    <definedName name="JENEPONTO">#REF!</definedName>
    <definedName name="jeneponto_1">#REF!</definedName>
    <definedName name="jeneponto_1_1">#REF!</definedName>
    <definedName name="jeneponto_2">#REF!</definedName>
    <definedName name="jeneponto_2_1">#REF!</definedName>
    <definedName name="jeneponto_3">#REF!</definedName>
    <definedName name="jeneponto_3_1">#REF!</definedName>
    <definedName name="jeneponto_4">#REF!</definedName>
    <definedName name="jeneponto_4_1">#REF!</definedName>
    <definedName name="jeneponto_5">#REF!</definedName>
    <definedName name="jeneponto_5_1">#REF!</definedName>
    <definedName name="JenisAktiva">#REF!</definedName>
    <definedName name="JERSEY_INDUSTRIAL_COMPANY_L">#REF!</definedName>
    <definedName name="jg">#REF!</definedName>
    <definedName name="jgj">#REF!</definedName>
    <definedName name="JIANGDU_FOREIGN_TRADE_CORPO">#REF!</definedName>
    <definedName name="jik">#REF!</definedName>
    <definedName name="jik_1">#REF!</definedName>
    <definedName name="jik_2">#REF!</definedName>
    <definedName name="jj">#REF!</definedName>
    <definedName name="jjhjhhfff">#REF!</definedName>
    <definedName name="jjj">#REF!</definedName>
    <definedName name="JJJJ">#REF!</definedName>
    <definedName name="jjk">#REF!</definedName>
    <definedName name="jjk_1">#REF!</definedName>
    <definedName name="jkl">#REF!</definedName>
    <definedName name="Jkt_Setiabudi">#REF!</definedName>
    <definedName name="JL">#REF!</definedName>
    <definedName name="JLH">#REF!</definedName>
    <definedName name="JLH_4">#REF!</definedName>
    <definedName name="JN">#REF!</definedName>
    <definedName name="JNL">#REF!</definedName>
    <definedName name="job">#REF!</definedName>
    <definedName name="Jobs">#REF!</definedName>
    <definedName name="Johnson">#REF!</definedName>
    <definedName name="JOINT_VENTURE_TRADING_CO._L">#REF!</definedName>
    <definedName name="Jon">#REF!</definedName>
    <definedName name="joni">#REF!</definedName>
    <definedName name="Journal">#REF!</definedName>
    <definedName name="jpy">#REF!</definedName>
    <definedName name="JR">#REF!</definedName>
    <definedName name="JU_Debet">#REF!</definedName>
    <definedName name="JU_J3">#REF!</definedName>
    <definedName name="JU_KB">#REF!</definedName>
    <definedName name="JU_KB_Bulan">#REF!</definedName>
    <definedName name="JU_Ket">#REF!</definedName>
    <definedName name="JU_Kode">#REF!</definedName>
    <definedName name="JU_Kredit">#REF!</definedName>
    <definedName name="JU_Reff">#REF!</definedName>
    <definedName name="JU_Tanggal">#REF!</definedName>
    <definedName name="JUAL">#REF!</definedName>
    <definedName name="JUALGDG">#REF!</definedName>
    <definedName name="JUD">#REF!</definedName>
    <definedName name="Judgments_CY">#REF!</definedName>
    <definedName name="Judgments_PY">#REF!</definedName>
    <definedName name="JUDUL">#REF!</definedName>
    <definedName name="JUKEN_TECHNOLOGY__S__PTE_LT">#REF!</definedName>
    <definedName name="jul">#REF!</definedName>
    <definedName name="Jul_00">#REF!</definedName>
    <definedName name="Jul_01">#REF!</definedName>
    <definedName name="Jul_02">#REF!</definedName>
    <definedName name="Jul_1">#REF!</definedName>
    <definedName name="JulAv00">#REF!</definedName>
    <definedName name="Juli">#REF!</definedName>
    <definedName name="Juli_1">#REF!</definedName>
    <definedName name="July_15__1997">#REF!</definedName>
    <definedName name="july00">#REF!</definedName>
    <definedName name="July97">#REF!</definedName>
    <definedName name="July98">#REF!</definedName>
    <definedName name="July99">#REF!</definedName>
    <definedName name="jumlah">#REF!</definedName>
    <definedName name="JUMLAH_BULANAN">#REF!</definedName>
    <definedName name="jumlah.5">#REF!</definedName>
    <definedName name="jumlah1">#REF!</definedName>
    <definedName name="Jumlah2">#REF!</definedName>
    <definedName name="jumlah3">#REF!</definedName>
    <definedName name="Jumlah4">#REF!</definedName>
    <definedName name="jun">#REF!</definedName>
    <definedName name="Jun_00">#REF!</definedName>
    <definedName name="Jun_01">#REF!</definedName>
    <definedName name="Jun_02">#REF!</definedName>
    <definedName name="Jun_1">#REF!</definedName>
    <definedName name="JunAv00">#REF!</definedName>
    <definedName name="June">#REF!</definedName>
    <definedName name="June97">#REF!</definedName>
    <definedName name="June98">#REF!</definedName>
    <definedName name="June99">#REF!</definedName>
    <definedName name="Juni">#REF!</definedName>
    <definedName name="Juni_1">#REF!</definedName>
    <definedName name="jurnal_nonsulsel">#REF!</definedName>
    <definedName name="jurnal_nonsulsel_1">#REF!</definedName>
    <definedName name="jurnal_pst">#REF!</definedName>
    <definedName name="jurnal_pst_1">#REF!</definedName>
    <definedName name="jurnal_pusat">#REF!</definedName>
    <definedName name="jurnal_pusat_1">#REF!</definedName>
    <definedName name="jurnal_sulsel">#REF!</definedName>
    <definedName name="jurnal_sulsel_1">#REF!</definedName>
    <definedName name="JurnBNI">#REF!</definedName>
    <definedName name="JUTAAN">#REF!</definedName>
    <definedName name="JY">#REF!</definedName>
    <definedName name="JYJEYTJ">#REF!</definedName>
    <definedName name="JYTJ">#REF!</definedName>
    <definedName name="k">#REF!</definedName>
    <definedName name="K_A_T_O_R">#REF!</definedName>
    <definedName name="K1A">#REF!</definedName>
    <definedName name="K25g488">#REF!</definedName>
    <definedName name="kagt97">#REF!</definedName>
    <definedName name="kagt98">#REF!</definedName>
    <definedName name="KAKAO">#REF!</definedName>
    <definedName name="kalender">#REF!</definedName>
    <definedName name="KANDIR">#REF!</definedName>
    <definedName name="kapitasi">#REF!</definedName>
    <definedName name="karet">#REF!</definedName>
    <definedName name="karetrkap">#REF!</definedName>
    <definedName name="Karimun">#REF!</definedName>
    <definedName name="karpel">#REF!</definedName>
    <definedName name="KARPEL1">#REF!</definedName>
    <definedName name="KARPIM">#REF!</definedName>
    <definedName name="KAS">#REF!</definedName>
    <definedName name="KawasanIndustri_Jababeka">#REF!</definedName>
    <definedName name="KB_JU_TGL1">#REF!</definedName>
    <definedName name="KD_COY">#REF!</definedName>
    <definedName name="KD_PRK">#REF!</definedName>
    <definedName name="kdes97">#REF!</definedName>
    <definedName name="kdes98">#REF!</definedName>
    <definedName name="KEANSOON">#REF!</definedName>
    <definedName name="keb">#REF!</definedName>
    <definedName name="KEBUN">#REF!</definedName>
    <definedName name="Kedaung_Industrial">#REF!</definedName>
    <definedName name="KEESENG">#REF!</definedName>
    <definedName name="KELAMIN">#REF!</definedName>
    <definedName name="Keluar">#REF!</definedName>
    <definedName name="kembar">#REF!</definedName>
    <definedName name="kembar_1">#REF!</definedName>
    <definedName name="KENDARAAN">#REF!</definedName>
    <definedName name="KENDARAAN_1">#REF!</definedName>
    <definedName name="KENDARAAN_2">#REF!</definedName>
    <definedName name="KENDARAAN_5">#REF!</definedName>
    <definedName name="KENDARI">#REF!</definedName>
    <definedName name="KESL_IS_MTH">#REF!</definedName>
    <definedName name="KESL_IS_QTR">#REF!</definedName>
    <definedName name="keyz">#REF!</definedName>
    <definedName name="kff">#REF!</definedName>
    <definedName name="KHT_12MO_IS">#REF!</definedName>
    <definedName name="KHT_BS">#REF!</definedName>
    <definedName name="KHT_CM">#REF!</definedName>
    <definedName name="KHT_CM_PERDAY">#REF!</definedName>
    <definedName name="KHT_IS">#REF!</definedName>
    <definedName name="KHT_IS_PERDAY">#REF!</definedName>
    <definedName name="KHT_SCFP">#REF!</definedName>
    <definedName name="kilo">#REF!</definedName>
    <definedName name="KINKEE">#REF!</definedName>
    <definedName name="kj">#REF!</definedName>
    <definedName name="KJLRS">#REF!</definedName>
    <definedName name="kjul97">#REF!</definedName>
    <definedName name="kjul98">#REF!</definedName>
    <definedName name="KK_INTERCONNECT">#REF!</definedName>
    <definedName name="KKINO">#REF!</definedName>
    <definedName name="klic">#REF!</definedName>
    <definedName name="KLIK">#REF!</definedName>
    <definedName name="klu">#REF!</definedName>
    <definedName name="knov97">#REF!</definedName>
    <definedName name="knov98">#REF!</definedName>
    <definedName name="ko">#REF!</definedName>
    <definedName name="KO_COA">#REF!</definedName>
    <definedName name="Kode">#REF!</definedName>
    <definedName name="Kode_k">#REF!</definedName>
    <definedName name="KodeAdjust">#REF!</definedName>
    <definedName name="KodeAktiva">#REF!</definedName>
    <definedName name="kok">#REF!</definedName>
    <definedName name="kokt97">#REF!</definedName>
    <definedName name="kokt98">#REF!</definedName>
    <definedName name="KOM">#REF!</definedName>
    <definedName name="kompare">#REF!</definedName>
    <definedName name="KOMPO">#REF!</definedName>
    <definedName name="Kontrak">#REF!</definedName>
    <definedName name="Kontraktor">#REF!</definedName>
    <definedName name="KOREK1">#REF!</definedName>
    <definedName name="KOTA">#REF!</definedName>
    <definedName name="KPIP1H">#REF!</definedName>
    <definedName name="KPIP1V">#REF!</definedName>
    <definedName name="KPP">#REF!</definedName>
    <definedName name="krdkw3rp">#REF!</definedName>
    <definedName name="krdkw3vls">#REF!</definedName>
    <definedName name="KRDMAUTRP">#REF!</definedName>
    <definedName name="KRDMAUTVLS">#REF!</definedName>
    <definedName name="KRDMCHANGERRP">#REF!</definedName>
    <definedName name="KRDMCHANGERVLS">#REF!</definedName>
    <definedName name="KRDMUMBAIRP">#REF!</definedName>
    <definedName name="KRDMUMBAIVLS">#REF!</definedName>
    <definedName name="KRDPUSATRP">#REF!</definedName>
    <definedName name="KRDPUSATVLS">#REF!</definedName>
    <definedName name="KRDTCRP">#REF!</definedName>
    <definedName name="KRDTCVLS">#REF!</definedName>
    <definedName name="kredit">#REF!</definedName>
    <definedName name="Kriteria1">#REF!</definedName>
    <definedName name="Kriteria2">#REF!</definedName>
    <definedName name="KRT">#REF!</definedName>
    <definedName name="ksep97">#REF!</definedName>
    <definedName name="ksep98">#REF!</definedName>
    <definedName name="KT_Debet">#REF!</definedName>
    <definedName name="KT_Kredit">#REF!</definedName>
    <definedName name="KT_Reff">#REF!</definedName>
    <definedName name="KT_Saldo">#REF!</definedName>
    <definedName name="KT_Tgl">#REF!</definedName>
    <definedName name="KT_Uraian">#REF!</definedName>
    <definedName name="KUKAR">#REF!</definedName>
    <definedName name="Kumho_Metertech_INC">#REF!</definedName>
    <definedName name="KUPANG">#REF!</definedName>
    <definedName name="Kurihara_Kogyo_Co._LTD">#REF!</definedName>
    <definedName name="kurs">#REF!</definedName>
    <definedName name="kurva">#REF!</definedName>
    <definedName name="KY">#REF!</definedName>
    <definedName name="L">#REF!</definedName>
    <definedName name="L_300_Minibus">#REF!</definedName>
    <definedName name="L_Adjust">#REF!</definedName>
    <definedName name="L_AJE_Tot">#REF!</definedName>
    <definedName name="L_CY_Beg">#REF!</definedName>
    <definedName name="L_CY_End">#REF!</definedName>
    <definedName name="L_PY_End">#REF!</definedName>
    <definedName name="L_RJE_Tot">#REF!</definedName>
    <definedName name="L1A">#REF!</definedName>
    <definedName name="LA_RU">#REF!</definedName>
    <definedName name="LAB_CALCULATION">#REF!</definedName>
    <definedName name="Laba">#REF!</definedName>
    <definedName name="labarugiaktiva">#REF!</definedName>
    <definedName name="LabData203EndDate">#REF!</definedName>
    <definedName name="labdata205">#REF!</definedName>
    <definedName name="labdata205b">#REF!</definedName>
    <definedName name="labdata205bmatch">#REF!</definedName>
    <definedName name="labdata205match">#REF!</definedName>
    <definedName name="labdata206">#REF!</definedName>
    <definedName name="labdata206match">#REF!</definedName>
    <definedName name="laborcost">#REF!</definedName>
    <definedName name="LAHAN1">#REF!</definedName>
    <definedName name="LAHAN2">#REF!</definedName>
    <definedName name="lain">#REF!</definedName>
    <definedName name="Lalt">#REF!</definedName>
    <definedName name="lam">#REF!</definedName>
    <definedName name="lamp">#REF!</definedName>
    <definedName name="lampiran">#REF!</definedName>
    <definedName name="lampiran_1">#REF!</definedName>
    <definedName name="lampiran_10">#REF!</definedName>
    <definedName name="lampiran_2">#REF!</definedName>
    <definedName name="lampiran_2_1">#REF!</definedName>
    <definedName name="Lampiran14">#REF!</definedName>
    <definedName name="Lampiran15">#REF!</definedName>
    <definedName name="Lampiran15677">#REF!</definedName>
    <definedName name="Lampirang14">#REF!</definedName>
    <definedName name="Language">#REF!</definedName>
    <definedName name="Lanka_D._Network__PVT__LTD">#REF!</definedName>
    <definedName name="LANKA_ELECTRICITY_CO_PVT_Lt">#REF!</definedName>
    <definedName name="lapkas">#REF!</definedName>
    <definedName name="lapkas_1">#REF!</definedName>
    <definedName name="lapsewa">#REF!</definedName>
    <definedName name="Last_Row">#REF!</definedName>
    <definedName name="Last_Row_12">#REF!</definedName>
    <definedName name="Last_Row_13">#REF!</definedName>
    <definedName name="latek1">#REF!</definedName>
    <definedName name="LATEKS">#REF!</definedName>
    <definedName name="LB_10">#REF!</definedName>
    <definedName name="LBHDPCWD2006">#REF!</definedName>
    <definedName name="lbrbk">#REF!</definedName>
    <definedName name="LD_6">#REF!</definedName>
    <definedName name="LE_1A">#REF!</definedName>
    <definedName name="LE_6">#REF!</definedName>
    <definedName name="leasebuilding">#REF!</definedName>
    <definedName name="LEGAL">#REF!</definedName>
    <definedName name="LEMBUR">#REF!</definedName>
    <definedName name="lety">#REF!</definedName>
    <definedName name="LH">#REF!</definedName>
    <definedName name="LHI_DEP">#REF!</definedName>
    <definedName name="LHI_INT">#REF!</definedName>
    <definedName name="lia">#REF!</definedName>
    <definedName name="LIABFORRETIREMENTBENEFIT">#REF!</definedName>
    <definedName name="liabnop">#REF!</definedName>
    <definedName name="licence">#REF!</definedName>
    <definedName name="liftingsum">#REF!</definedName>
    <definedName name="LIFTOIL">#REF!</definedName>
    <definedName name="Liku_Telaga">#REF!</definedName>
    <definedName name="LIPPO">#REF!</definedName>
    <definedName name="Lippo_Bank">#REF!</definedName>
    <definedName name="list">#REF!</definedName>
    <definedName name="list_for_mfg">#REF!</definedName>
    <definedName name="listfacon">#REF!</definedName>
    <definedName name="LISTINV">#REF!</definedName>
    <definedName name="LITLE01">#REF!</definedName>
    <definedName name="lkjlkdwaf">#REF!</definedName>
    <definedName name="LKLL">#REF!</definedName>
    <definedName name="LKP">#REF!</definedName>
    <definedName name="ll">#REF!</definedName>
    <definedName name="LLB_2ST">#REF!</definedName>
    <definedName name="LLB_7">#REF!</definedName>
    <definedName name="lll">#REF!</definedName>
    <definedName name="llll">#REF!</definedName>
    <definedName name="llll_1">#REF!</definedName>
    <definedName name="LOADING">#REF!</definedName>
    <definedName name="LOAN">#REF!</definedName>
    <definedName name="loan_a_year">#REF!</definedName>
    <definedName name="Loan_Amount">#REF!</definedName>
    <definedName name="loan_principal">#REF!</definedName>
    <definedName name="Loan_Start">#REF!</definedName>
    <definedName name="Loan_Years">#REF!</definedName>
    <definedName name="loanoffemp2">#REF!</definedName>
    <definedName name="location">#REF!</definedName>
    <definedName name="lokal">#REF!</definedName>
    <definedName name="LONGTERMRECEIVABLE">#REF!</definedName>
    <definedName name="loss">#REF!</definedName>
    <definedName name="lossdisposalasset">#REF!</definedName>
    <definedName name="lossondisposals">#REF!</definedName>
    <definedName name="lossonfadisposal">#REF!</definedName>
    <definedName name="LOWER_GANT">#REF!</definedName>
    <definedName name="LR">#REF!</definedName>
    <definedName name="LTDDIFFPAYMONFAACQ">#REF!</definedName>
    <definedName name="LTDFOREXTRANSLATION">#REF!</definedName>
    <definedName name="LTDLOAN">#REF!</definedName>
    <definedName name="LTDOBLIGATION">#REF!</definedName>
    <definedName name="LTDOTHER">#REF!</definedName>
    <definedName name="LTDRELATED">#REF!</definedName>
    <definedName name="luka">#REF!</definedName>
    <definedName name="LUWUK_BANGGAI">#REF!</definedName>
    <definedName name="LWSIS">#REF!</definedName>
    <definedName name="LWSUSBS">#REF!</definedName>
    <definedName name="LY">#REF!</definedName>
    <definedName name="M">#REF!</definedName>
    <definedName name="M_D_Entity">#REF!</definedName>
    <definedName name="M12_">#REF!</definedName>
    <definedName name="M1A">#REF!</definedName>
    <definedName name="M1B">#REF!</definedName>
    <definedName name="M1B_S">#REF!</definedName>
    <definedName name="M1P_L">#REF!</definedName>
    <definedName name="MACHINEBURNER10">#REF!</definedName>
    <definedName name="MACHINOIMPORT">#REF!</definedName>
    <definedName name="MACROS">#REF!</definedName>
    <definedName name="MainData">#REF!</definedName>
    <definedName name="MAINTENANCE">#REF!</definedName>
    <definedName name="Maithland">#REF!</definedName>
    <definedName name="MAKASSAR">#REF!</definedName>
    <definedName name="MALUKU">#REF!</definedName>
    <definedName name="MANADO">#REF!</definedName>
    <definedName name="MANAGER">#REF!</definedName>
    <definedName name="MANILA_WATER_COMPANY_INC.">#REF!</definedName>
    <definedName name="manual">#REF!</definedName>
    <definedName name="maple">#REF!</definedName>
    <definedName name="MAQ_INTERNATIONAL">#REF!</definedName>
    <definedName name="mar">#REF!</definedName>
    <definedName name="Mar_00">#REF!</definedName>
    <definedName name="Mar_01">#REF!</definedName>
    <definedName name="Mar_02">#REF!</definedName>
    <definedName name="Mar_03">#REF!</definedName>
    <definedName name="Mar_1">#REF!</definedName>
    <definedName name="MARANATA">#REF!</definedName>
    <definedName name="MarAv00">#REF!</definedName>
    <definedName name="Maret">#REF!</definedName>
    <definedName name="Maret_1">#REF!</definedName>
    <definedName name="MARGA">#REF!</definedName>
    <definedName name="Marital">#REF!</definedName>
    <definedName name="Marjin">#REF!</definedName>
    <definedName name="Masa21">#REF!</definedName>
    <definedName name="MASKO">#REF!</definedName>
    <definedName name="MASREK">#REF!</definedName>
    <definedName name="masuk">#REF!</definedName>
    <definedName name="MATERIAL">#REF!</definedName>
    <definedName name="materiality">#REF!</definedName>
    <definedName name="may">#REF!</definedName>
    <definedName name="May_00">#REF!</definedName>
    <definedName name="May_01">#REF!</definedName>
    <definedName name="May_03">#REF!</definedName>
    <definedName name="MAYAPADA">#REF!</definedName>
    <definedName name="MayAv00">#REF!</definedName>
    <definedName name="MAYNILAD_WATER_SERVICES_INC">#REF!</definedName>
    <definedName name="Mecellc_Industries">#REF!</definedName>
    <definedName name="Mei">#REF!</definedName>
    <definedName name="Mei_02">#REF!</definedName>
    <definedName name="Mei_1">#REF!</definedName>
    <definedName name="Memo">#REF!</definedName>
    <definedName name="menu">#REF!</definedName>
    <definedName name="MESIN">#REF!</definedName>
    <definedName name="MESIN_1">#REF!</definedName>
    <definedName name="MESIN_2">#REF!</definedName>
    <definedName name="MESIN_5">#REF!</definedName>
    <definedName name="messing5518">#REF!</definedName>
    <definedName name="messing6218">#REF!</definedName>
    <definedName name="Metertek_hy_kang">#REF!</definedName>
    <definedName name="Metertek_Schlumberger_SdnBh">#REF!</definedName>
    <definedName name="METROPOLITAN_WATER_WORKS_AN">#REF!</definedName>
    <definedName name="MGO">#REF!</definedName>
    <definedName name="MID003_LBU11_Garansi_yang_Diberikan">#REF!</definedName>
    <definedName name="miscel5540">#REF!</definedName>
    <definedName name="miscel6249">#REF!</definedName>
    <definedName name="miscellexp20820">#REF!</definedName>
    <definedName name="MiscPrintOptions">#REF!</definedName>
    <definedName name="MKT">#REF!</definedName>
    <definedName name="mm">#REF!</definedName>
    <definedName name="MODERN">#REF!</definedName>
    <definedName name="Module9.未手当消去">#REF!</definedName>
    <definedName name="Mohammed_bin_Massoad___Sons">#REF!</definedName>
    <definedName name="Monetary_Precision">#REF!</definedName>
    <definedName name="Month">#REF!</definedName>
    <definedName name="Month_Default">#REF!</definedName>
    <definedName name="MONTH_RANGE">#REF!</definedName>
    <definedName name="monthcode">#REF!</definedName>
    <definedName name="Monthly_Change">#REF!</definedName>
    <definedName name="Monthly_Production_Summary">#REF!</definedName>
    <definedName name="monthlypph25">#REF!</definedName>
    <definedName name="monthlypph25_">#REF!</definedName>
    <definedName name="Monthof2004">#REF!</definedName>
    <definedName name="Moscow_branch">#REF!</definedName>
    <definedName name="Moscow_Branch_of_ZAO_Schlum">#REF!</definedName>
    <definedName name="motor16">#REF!</definedName>
    <definedName name="motor20">#REF!</definedName>
    <definedName name="Movement">#REF!</definedName>
    <definedName name="MR._AMDRIAMBOLOLONA">#REF!</definedName>
    <definedName name="Mr._Saidy_M._Hamid">#REF!</definedName>
    <definedName name="MS">#REF!</definedName>
    <definedName name="msj">#REF!</definedName>
    <definedName name="Mth_Default">#REF!</definedName>
    <definedName name="Mth_ESSD">#REF!</definedName>
    <definedName name="MTSPIUT09">#REF!</definedName>
    <definedName name="mu">#REF!</definedName>
    <definedName name="Muhammed_bin_Masaood___Son">#REF!</definedName>
    <definedName name="MUTASI">#REF!</definedName>
    <definedName name="MV">#REF!</definedName>
    <definedName name="N">#REF!</definedName>
    <definedName name="N1A">#REF!</definedName>
    <definedName name="N1B">#REF!</definedName>
    <definedName name="N1C">#REF!</definedName>
    <definedName name="nai">#REF!</definedName>
    <definedName name="nai_">#REF!</definedName>
    <definedName name="NAMA">#REF!</definedName>
    <definedName name="Nama_Akun">#REF!</definedName>
    <definedName name="NAMA_PERKIRAAN">#REF!</definedName>
    <definedName name="NAME">#REF!</definedName>
    <definedName name="name_3">#REF!</definedName>
    <definedName name="NameRef">#REF!</definedName>
    <definedName name="nap">#REF!</definedName>
    <definedName name="Nasser_Lashko___Son">#REF!</definedName>
    <definedName name="NCCRS">#REF!</definedName>
    <definedName name="Nconsol">#REF!</definedName>
    <definedName name="NCVR">#REF!</definedName>
    <definedName name="NERSAL">#REF!</definedName>
    <definedName name="Nestle_Beverages">#REF!</definedName>
    <definedName name="Nestle_Indonesia">#REF!</definedName>
    <definedName name="NET">#REF!</definedName>
    <definedName name="Net_Income">#REF!</definedName>
    <definedName name="NetBookValue">#REF!</definedName>
    <definedName name="NETINCOME">#REF!</definedName>
    <definedName name="new">#REF!</definedName>
    <definedName name="NEWAIS">#REF!</definedName>
    <definedName name="Newdepr">#REF!</definedName>
    <definedName name="NIL">#REF!</definedName>
    <definedName name="Nilai">#REF!</definedName>
    <definedName name="nkac">#REF!</definedName>
    <definedName name="nkac_1">#REF!</definedName>
    <definedName name="nkk">#REF!</definedName>
    <definedName name="nkk_1">#REF!</definedName>
    <definedName name="nkkk">#REF!</definedName>
    <definedName name="nm">#REF!</definedName>
    <definedName name="nnnnnnnnnnnnnnnnnnnn">#REF!</definedName>
    <definedName name="NNR単価呼び込み">#REF!</definedName>
    <definedName name="NO">#REF!</definedName>
    <definedName name="NoAkt">#REF!</definedName>
    <definedName name="NOM">#REF!</definedName>
    <definedName name="NOMIII">#REF!</definedName>
    <definedName name="NOMOR">#REF!</definedName>
    <definedName name="nop">#REF!</definedName>
    <definedName name="Nop_1">#REF!</definedName>
    <definedName name="Nopember">#REF!</definedName>
    <definedName name="Nopember_1">#REF!</definedName>
    <definedName name="NOREK">#REF!</definedName>
    <definedName name="NOREK_10">#REF!</definedName>
    <definedName name="nostro">#REF!</definedName>
    <definedName name="note">#REF!</definedName>
    <definedName name="NOTES">#REF!</definedName>
    <definedName name="NOTESPAYABLE">#REF!</definedName>
    <definedName name="nov">#REF!</definedName>
    <definedName name="Nov_00">#REF!</definedName>
    <definedName name="Nov_01">#REF!</definedName>
    <definedName name="NPWP">#REF!</definedName>
    <definedName name="NPWP_AngsaDaya">#REF!</definedName>
    <definedName name="NPWP_Arthaloka">#REF!</definedName>
    <definedName name="NPWP_AsiaVictory">#REF!</definedName>
    <definedName name="NPWP_AtapMerah">#REF!</definedName>
    <definedName name="NPWP_BankParibas">#REF!</definedName>
    <definedName name="NPWP_Bentala">#REF!</definedName>
    <definedName name="NPWP_BI">#REF!</definedName>
    <definedName name="NPWP_BII">#REF!</definedName>
    <definedName name="NPWP_BinaNusa">#REF!</definedName>
    <definedName name="NPWP_BPPN">#REF!</definedName>
    <definedName name="NPWP_Getraco">#REF!</definedName>
    <definedName name="NPWP_Gunaparamita">#REF!</definedName>
    <definedName name="NPWP_IndocargomasPersada">#REF!</definedName>
    <definedName name="NPWP_LautanLuas">#REF!</definedName>
    <definedName name="NPWP_Lembong">#REF!</definedName>
    <definedName name="NPWP_MezzaArsilla">#REF!</definedName>
    <definedName name="NPWP_MitraBahari">#REF!</definedName>
    <definedName name="NPWP_MuliaPersada">#REF!</definedName>
    <definedName name="NPWP_PesonaBahari">#REF!</definedName>
    <definedName name="NPWP_PrimaAdhitama">#REF!</definedName>
    <definedName name="NPWP_Samakarya">#REF!</definedName>
    <definedName name="NPWP_SI">#REF!</definedName>
    <definedName name="NPWP_SunindoIndah">#REF!</definedName>
    <definedName name="NPWP_Suryaraya">#REF!</definedName>
    <definedName name="NPWP_UdayaAnugerah">#REF!</definedName>
    <definedName name="NPWP_UGB">#REF!</definedName>
    <definedName name="NPWP00">#REF!</definedName>
    <definedName name="npwp01">#REF!</definedName>
    <definedName name="npwp02">#REF!</definedName>
    <definedName name="npwp03">#REF!</definedName>
    <definedName name="npwp04">#REF!</definedName>
    <definedName name="npwp05">#REF!</definedName>
    <definedName name="npwp06">#REF!</definedName>
    <definedName name="npwp07">#REF!</definedName>
    <definedName name="npwp08">#REF!</definedName>
    <definedName name="npwp09">#REF!</definedName>
    <definedName name="npwp1">#REF!</definedName>
    <definedName name="npwp10">#REF!</definedName>
    <definedName name="npwp11">#REF!</definedName>
    <definedName name="NPWP12">#REF!</definedName>
    <definedName name="NPWP13">#REF!</definedName>
    <definedName name="NPWP14">#REF!</definedName>
    <definedName name="npwp15">#REF!</definedName>
    <definedName name="npwp2">#REF!</definedName>
    <definedName name="npwp3">#REF!</definedName>
    <definedName name="npwp4">#REF!</definedName>
    <definedName name="npwp5">#REF!</definedName>
    <definedName name="npwp6">#REF!</definedName>
    <definedName name="npwp7">#REF!</definedName>
    <definedName name="npwp8">#REF!</definedName>
    <definedName name="npwp9">#REF!</definedName>
    <definedName name="NPWPALL">#REF!</definedName>
    <definedName name="NPWPKARPEL">#REF!</definedName>
    <definedName name="NRC">#REF!</definedName>
    <definedName name="NRCHTGVDR09">#REF!</definedName>
    <definedName name="NRCHTT09">#REF!</definedName>
    <definedName name="nsbbkpn">#REF!</definedName>
    <definedName name="nsbbmfbni">#REF!</definedName>
    <definedName name="Nsbkpm">#REF!</definedName>
    <definedName name="NT">#REF!</definedName>
    <definedName name="Num_Pmt_Per_Year">#REF!</definedName>
    <definedName name="Number">#REF!</definedName>
    <definedName name="Number_of_Payments_12">#REF!</definedName>
    <definedName name="Number_of_Payments_13">#REF!</definedName>
    <definedName name="NUSA">#REF!</definedName>
    <definedName name="NusaPacific_Island">#REF!</definedName>
    <definedName name="NUSPAR">#REF!</definedName>
    <definedName name="O">#REF!</definedName>
    <definedName name="O1A">#REF!</definedName>
    <definedName name="oa">#REF!</definedName>
    <definedName name="OCA">#REF!</definedName>
    <definedName name="oct">#REF!</definedName>
    <definedName name="Oct_00">#REF!</definedName>
    <definedName name="od">#REF!</definedName>
    <definedName name="OE">#REF!</definedName>
    <definedName name="of">#REF!</definedName>
    <definedName name="OFFICE.EQ10">#REF!</definedName>
    <definedName name="OFFICE.EQ12">#REF!</definedName>
    <definedName name="OFFICE.EQ8">#REF!</definedName>
    <definedName name="officephone">#REF!</definedName>
    <definedName name="OFFICER">#REF!</definedName>
    <definedName name="offset">#REF!</definedName>
    <definedName name="og">#REF!</definedName>
    <definedName name="OIL">#REF!</definedName>
    <definedName name="ok">#REF!</definedName>
    <definedName name="oke">#REF!</definedName>
    <definedName name="oke_1">#REF!</definedName>
    <definedName name="okt">#REF!</definedName>
    <definedName name="Okt_01">#REF!</definedName>
    <definedName name="Okt_1">#REF!</definedName>
    <definedName name="Oktober">#REF!</definedName>
    <definedName name="Oktober_1">#REF!</definedName>
    <definedName name="OL">#REF!</definedName>
    <definedName name="OLAH">#REF!</definedName>
    <definedName name="OLAHKS">#REF!</definedName>
    <definedName name="om">#REF!</definedName>
    <definedName name="ONCA">#REF!</definedName>
    <definedName name="ooh">#REF!</definedName>
    <definedName name="OOO">#REF!</definedName>
    <definedName name="opaid">#REF!</definedName>
    <definedName name="OperatorPack">#REF!</definedName>
    <definedName name="OPL">#REF!</definedName>
    <definedName name="OpUSDbal">#REF!</definedName>
    <definedName name="org">#REF!</definedName>
    <definedName name="os">#REF!</definedName>
    <definedName name="OSCAR_MOSER_TECHNISCHE">#REF!</definedName>
    <definedName name="osp">#REF!</definedName>
    <definedName name="Oth_1">#REF!</definedName>
    <definedName name="Oth_10">#REF!</definedName>
    <definedName name="Oth_11">#REF!</definedName>
    <definedName name="Oth_12">#REF!</definedName>
    <definedName name="Oth_2">#REF!</definedName>
    <definedName name="Oth_3">#REF!</definedName>
    <definedName name="Oth_4">#REF!</definedName>
    <definedName name="Oth_5">#REF!</definedName>
    <definedName name="Oth_6">#REF!</definedName>
    <definedName name="Oth_7">#REF!</definedName>
    <definedName name="Oth_8">#REF!</definedName>
    <definedName name="Oth_9">#REF!</definedName>
    <definedName name="OTHADVANCEFORINVESTMENT">#REF!</definedName>
    <definedName name="OTHADVANCEFORPURCHASE">#REF!</definedName>
    <definedName name="OTHASSETNOTUSED">#REF!</definedName>
    <definedName name="OTHBANKGUARANTEE">#REF!</definedName>
    <definedName name="OTHBONDSINGKINGFUND">#REF!</definedName>
    <definedName name="OTHBUSINESSDEVELPMENTPROJECT">#REF!</definedName>
    <definedName name="OTHDEFCHARGE">#REF!</definedName>
    <definedName name="OTHDEFERREDPROJECT">#REF!</definedName>
    <definedName name="OTHDEPOSITRECEIVABLE">#REF!</definedName>
    <definedName name="OTHDUEFROMPLASMAPROJECT">#REF!</definedName>
    <definedName name="other">#REF!</definedName>
    <definedName name="OTHEREXP">#REF!</definedName>
    <definedName name="otherexpense">#REF!</definedName>
    <definedName name="otherexpenses">#REF!</definedName>
    <definedName name="OtherIncome">#REF!</definedName>
    <definedName name="otherincomes">#REF!</definedName>
    <definedName name="others">#REF!</definedName>
    <definedName name="othertype">#REF!</definedName>
    <definedName name="OTHGUARANTEELC">#REF!</definedName>
    <definedName name="OTHLOANTOEMPLOYEE">#REF!</definedName>
    <definedName name="OTHOTHER">#REF!</definedName>
    <definedName name="OTHPREOPERATINGEXPENSE">#REF!</definedName>
    <definedName name="othrasst2">#REF!</definedName>
    <definedName name="OTHRESTRICTEDFUND">#REF!</definedName>
    <definedName name="othrltd2">#REF!</definedName>
    <definedName name="OTHSECURITYDEPOSIT">#REF!</definedName>
    <definedName name="OTHSEEDLING">#REF!</definedName>
    <definedName name="OTHTAXREFUND">#REF!</definedName>
    <definedName name="outaccep_import">#REF!</definedName>
    <definedName name="outboundincomes">#REF!</definedName>
    <definedName name="OutboundNetIncome">#REF!</definedName>
    <definedName name="OUTPUT">#REF!</definedName>
    <definedName name="outs">#REF!</definedName>
    <definedName name="OUTS_BMIS_Query">#REF!</definedName>
    <definedName name="ov">#REF!</definedName>
    <definedName name="OVDRY">#REF!</definedName>
    <definedName name="OVDRY1">#REF!</definedName>
    <definedName name="OVER">#REF!</definedName>
    <definedName name="overpaidtax">#REF!</definedName>
    <definedName name="OVFIN">#REF!</definedName>
    <definedName name="OVFIN1">#REF!</definedName>
    <definedName name="OVGLU">#REF!</definedName>
    <definedName name="OVGLU1">#REF!</definedName>
    <definedName name="OVKLN">#REF!</definedName>
    <definedName name="OVLC">#REF!</definedName>
    <definedName name="OVLOG">#REF!</definedName>
    <definedName name="OVPAK">#REF!</definedName>
    <definedName name="OVROT">#REF!</definedName>
    <definedName name="OVROT1">#REF!</definedName>
    <definedName name="OVSAW">#REF!</definedName>
    <definedName name="OVVAR">#REF!</definedName>
    <definedName name="OVVAR1">#REF!</definedName>
    <definedName name="oyt">#REF!</definedName>
    <definedName name="P">#REF!</definedName>
    <definedName name="P_2_W_A_S">#REF!</definedName>
    <definedName name="P_A_N_A_S">#REF!</definedName>
    <definedName name="P_H_P_S_G">#REF!</definedName>
    <definedName name="P_L2">#REF!</definedName>
    <definedName name="P_L93">#REF!</definedName>
    <definedName name="P_L94">#REF!</definedName>
    <definedName name="P_L95">#REF!</definedName>
    <definedName name="P_L96">#REF!</definedName>
    <definedName name="P_L97">#REF!</definedName>
    <definedName name="P_L98">#REF!</definedName>
    <definedName name="P_P_A_R_O">#REF!</definedName>
    <definedName name="P_S_D_A_N">#REF!</definedName>
    <definedName name="P_S_M_K_I">#REF!</definedName>
    <definedName name="P_S_S_I_L">#REF!</definedName>
    <definedName name="P_S_S_U_T">#REF!</definedName>
    <definedName name="P_T_O_R_A">#REF!</definedName>
    <definedName name="P1_">#REF!</definedName>
    <definedName name="P1A">#REF!</definedName>
    <definedName name="p2pph">#REF!</definedName>
    <definedName name="pa">#REF!</definedName>
    <definedName name="PA_2">#REF!</definedName>
    <definedName name="paaa">#REF!</definedName>
    <definedName name="PACIFIC">#REF!</definedName>
    <definedName name="PACKING">#REF!</definedName>
    <definedName name="Page_1_of_6">#REF!</definedName>
    <definedName name="Page_2_of_3">#REF!</definedName>
    <definedName name="Page_3_of_3">#REF!</definedName>
    <definedName name="Page_6_of_6">#REF!</definedName>
    <definedName name="PAGE1">#REF!</definedName>
    <definedName name="PAGE10">#REF!</definedName>
    <definedName name="PAGE10A">#REF!</definedName>
    <definedName name="PAGE10C">#REF!</definedName>
    <definedName name="PAGE1A">#REF!</definedName>
    <definedName name="PAGE1C">#REF!</definedName>
    <definedName name="PAGE2">#REF!</definedName>
    <definedName name="PAGE20">#REF!</definedName>
    <definedName name="PAGE20A">#REF!</definedName>
    <definedName name="PAGE20C">#REF!</definedName>
    <definedName name="PAGE2A">#REF!</definedName>
    <definedName name="PAGE2C">#REF!</definedName>
    <definedName name="PAGE3">#REF!</definedName>
    <definedName name="PAGE30">#REF!</definedName>
    <definedName name="PAGE30A">#REF!</definedName>
    <definedName name="PAGE30C">#REF!</definedName>
    <definedName name="PAGE3A">#REF!</definedName>
    <definedName name="PAGE3C">#REF!</definedName>
    <definedName name="PAGEALL">#REF!</definedName>
    <definedName name="PAGEBS">#REF!</definedName>
    <definedName name="PAGEIS">#REF!</definedName>
    <definedName name="PAIDUPCAPITAL">#REF!</definedName>
    <definedName name="Pajak">#REF!</definedName>
    <definedName name="Pajak1">#REF!</definedName>
    <definedName name="PALOPO">#REF!</definedName>
    <definedName name="PALOPO_1">#REF!</definedName>
    <definedName name="PALU">#REF!</definedName>
    <definedName name="PAN">#REF!</definedName>
    <definedName name="panen">#REF!</definedName>
    <definedName name="PANEN_1">#REF!</definedName>
    <definedName name="PANEN_3">#REF!</definedName>
    <definedName name="PANEN_4">#REF!</definedName>
    <definedName name="PANGKEP">#REF!</definedName>
    <definedName name="PANGKEP_1">#REF!</definedName>
    <definedName name="PANIN">#REF!</definedName>
    <definedName name="Papua_New_G._Elestric_Com.">#REF!</definedName>
    <definedName name="Papua_New_Guinea_Electric_C">#REF!</definedName>
    <definedName name="PART1">#REF!</definedName>
    <definedName name="PART2">#REF!</definedName>
    <definedName name="Particulars">#REF!</definedName>
    <definedName name="PARTS_JGC_INSTRUMENT_LOGISTICS">#REF!</definedName>
    <definedName name="PARTS_JGC_ROTATING_LOGISTICS">#REF!</definedName>
    <definedName name="PARTS_JGC_STATIC_LOGISTICS">#REF!</definedName>
    <definedName name="PASAR">#REF!</definedName>
    <definedName name="Password">#REF!</definedName>
    <definedName name="Pay_Date">#REF!</definedName>
    <definedName name="Pay_Num">#REF!</definedName>
    <definedName name="Payment_Date">#REF!</definedName>
    <definedName name="Payment_Date_10">#REF!</definedName>
    <definedName name="Payment_Date_12">#REF!</definedName>
    <definedName name="Payment_Date_13">#REF!</definedName>
    <definedName name="paymentdatepph29">#REF!</definedName>
    <definedName name="pbb">#REF!</definedName>
    <definedName name="pDelimiter">#REF!</definedName>
    <definedName name="PDG">#REF!</definedName>
    <definedName name="PDTIGA">#REF!</definedName>
    <definedName name="PEB">#REF!</definedName>
    <definedName name="Peb_01">#REF!</definedName>
    <definedName name="Peb_03">#REF!</definedName>
    <definedName name="Pek">#REF!</definedName>
    <definedName name="PELUMAS09">#REF!</definedName>
    <definedName name="pemb">#REF!</definedName>
    <definedName name="pemel">#REF!</definedName>
    <definedName name="pemel1">#REF!</definedName>
    <definedName name="PEN">#REF!</definedName>
    <definedName name="PENALTY">#REF!</definedName>
    <definedName name="Pendapatan">#REF!</definedName>
    <definedName name="Pendapatan_Biaya_lain">#REF!</definedName>
    <definedName name="pendaptbunga">#REF!</definedName>
    <definedName name="pendaptlain">#REF!</definedName>
    <definedName name="Pendidikan">#REF!</definedName>
    <definedName name="PENERIMAAN09">#REF!</definedName>
    <definedName name="PENERIMAAN10">#REF!</definedName>
    <definedName name="PENERIMAAN11">#REF!</definedName>
    <definedName name="PENERIMAAN12">#REF!</definedName>
    <definedName name="pengobat5546">#REF!</definedName>
    <definedName name="Penilai">#REF!</definedName>
    <definedName name="Penjelasan_Neraca">#REF!</definedName>
    <definedName name="Penjelasan_RL">#REF!</definedName>
    <definedName name="pensionfund">#REF!</definedName>
    <definedName name="PENY">#REF!</definedName>
    <definedName name="penyebaran">#REF!</definedName>
    <definedName name="penyusutan">#REF!</definedName>
    <definedName name="Penyusutan_Bangunan">#REF!</definedName>
    <definedName name="Penyusutan_Inventaris">#REF!</definedName>
    <definedName name="Penyusutan_Kendaraan">#REF!</definedName>
    <definedName name="Perbandingan_Neraca">#REF!</definedName>
    <definedName name="PERIOD_END">#REF!</definedName>
    <definedName name="PERIOD_END_3">#REF!</definedName>
    <definedName name="PERIOD_END_4">#REF!</definedName>
    <definedName name="Perkara_Non_Pertanahan">#REF!</definedName>
    <definedName name="Perkiraan">#REF!</definedName>
    <definedName name="Perkiraan_1">#REF!</definedName>
    <definedName name="Perkiraan_2">#REF!</definedName>
    <definedName name="PERM">#REF!</definedName>
    <definedName name="Permata_Birama_Sakti">#REF!</definedName>
    <definedName name="PERSEN">#REF!</definedName>
    <definedName name="PERSLAIN09">#REF!</definedName>
    <definedName name="PERSON">#REF!</definedName>
    <definedName name="PERSONELCOST">#REF!</definedName>
    <definedName name="personnelcost">#REF!</definedName>
    <definedName name="personnelcost_">#REF!</definedName>
    <definedName name="PESO">#REF!</definedName>
    <definedName name="Pesona_Bahari">#REF!</definedName>
    <definedName name="PHK">#REF!</definedName>
    <definedName name="php">#REF!</definedName>
    <definedName name="Piet">#REF!</definedName>
    <definedName name="pilar">#REF!</definedName>
    <definedName name="PINDAH">#REF!</definedName>
    <definedName name="PINRANG">#REF!</definedName>
    <definedName name="PINRANG_1">#REF!</definedName>
    <definedName name="piut">#REF!</definedName>
    <definedName name="piutl">#REF!</definedName>
    <definedName name="PJA_mitra">#REF!</definedName>
    <definedName name="PK">#REF!</definedName>
    <definedName name="PKBN">#REF!</definedName>
    <definedName name="PKM">#REF!</definedName>
    <definedName name="PKPAK">#REF!</definedName>
    <definedName name="PKS">#REF!</definedName>
    <definedName name="PL">#REF!</definedName>
    <definedName name="PL_0100">#REF!</definedName>
    <definedName name="PL_0101">#REF!</definedName>
    <definedName name="pl_0102">#REF!</definedName>
    <definedName name="PL_0200">#REF!</definedName>
    <definedName name="PL_0201">#REF!</definedName>
    <definedName name="pl_0202">#REF!</definedName>
    <definedName name="PL_0300">#REF!</definedName>
    <definedName name="PL_0301">#REF!</definedName>
    <definedName name="pl_0302">#REF!</definedName>
    <definedName name="PL_0400">#REF!</definedName>
    <definedName name="PL_0401">#REF!</definedName>
    <definedName name="pl_0402">#REF!</definedName>
    <definedName name="PL_0500">#REF!</definedName>
    <definedName name="PL_0501">#REF!</definedName>
    <definedName name="pl_0502">#REF!</definedName>
    <definedName name="PL_0600">#REF!</definedName>
    <definedName name="PL_0601">#REF!</definedName>
    <definedName name="pl_0602">#REF!</definedName>
    <definedName name="PL_0700">#REF!</definedName>
    <definedName name="PL_0701">#REF!</definedName>
    <definedName name="pl_0702">#REF!</definedName>
    <definedName name="PL_0800">#REF!</definedName>
    <definedName name="PL_0801">#REF!</definedName>
    <definedName name="pl_0802">#REF!</definedName>
    <definedName name="PL_0900">#REF!</definedName>
    <definedName name="PL_0901">#REF!</definedName>
    <definedName name="pl_0902">#REF!</definedName>
    <definedName name="PL_1000">#REF!</definedName>
    <definedName name="PL_1001">#REF!</definedName>
    <definedName name="pl_1002">#REF!</definedName>
    <definedName name="PL_1100">#REF!</definedName>
    <definedName name="PL_1101">#REF!</definedName>
    <definedName name="pl_1102">#REF!</definedName>
    <definedName name="pl_1201">#REF!</definedName>
    <definedName name="pl_1202">#REF!</definedName>
    <definedName name="pl_1202aud">#REF!</definedName>
    <definedName name="PL_1299">#REF!</definedName>
    <definedName name="PL_99">#REF!</definedName>
    <definedName name="Plant">#REF!</definedName>
    <definedName name="PLANT_I">#REF!</definedName>
    <definedName name="plant10">#REF!</definedName>
    <definedName name="PLANT12">#REF!</definedName>
    <definedName name="PLANT14">#REF!</definedName>
    <definedName name="plantation">#REF!</definedName>
    <definedName name="PLAS">#REF!</definedName>
    <definedName name="PLAS1">#REF!</definedName>
    <definedName name="PLAS2">#REF!</definedName>
    <definedName name="PLAS3">#REF!</definedName>
    <definedName name="PLASM">#REF!</definedName>
    <definedName name="PLASMA">#REF!</definedName>
    <definedName name="PLATFORM_RANGE_INPUT">#REF!</definedName>
    <definedName name="PLBIPRINTENG">#REF!</definedName>
    <definedName name="PLBIPRINTIND">#REF!</definedName>
    <definedName name="PLHOENG1">#REF!</definedName>
    <definedName name="PLHOPRINTENG">#REF!</definedName>
    <definedName name="PLHOPRINTIND">#REF!</definedName>
    <definedName name="PLIS">#REF!</definedName>
    <definedName name="plse">#REF!</definedName>
    <definedName name="PLsorted">#REF!</definedName>
    <definedName name="PLTBS__RAMBUTAN">#REF!</definedName>
    <definedName name="PLTI">#REF!</definedName>
    <definedName name="PLUSD">#REF!</definedName>
    <definedName name="PLUSS">#REF!</definedName>
    <definedName name="PLYPAK">#REF!</definedName>
    <definedName name="PM">#REF!</definedName>
    <definedName name="PME">#REF!</definedName>
    <definedName name="pmmbs">#REF!</definedName>
    <definedName name="pmmpl">#REF!</definedName>
    <definedName name="PNG_ELECTRICITY_COMISSION">#REF!</definedName>
    <definedName name="PNL">#REF!</definedName>
    <definedName name="PNP1POLIM">#REF!</definedName>
    <definedName name="PNP1TC">#REF!</definedName>
    <definedName name="PNP1THAMRIN">#REF!</definedName>
    <definedName name="PNP2JUANDA">#REF!</definedName>
    <definedName name="PNP2KALBES">#REF!</definedName>
    <definedName name="PNP2KWI">#REF!</definedName>
    <definedName name="PNP2KWII">#REF!</definedName>
    <definedName name="PNP2KWIII">#REF!</definedName>
    <definedName name="PNP2MDUA">#REF!</definedName>
    <definedName name="PNP2POLIM">#REF!</definedName>
    <definedName name="PNP2TC">#REF!</definedName>
    <definedName name="PNP2THAMRIN">#REF!</definedName>
    <definedName name="PNPDR1">#REF!</definedName>
    <definedName name="PNPDR2">#REF!</definedName>
    <definedName name="PNPS">#REF!</definedName>
    <definedName name="Po">#REF!</definedName>
    <definedName name="POE">#REF!</definedName>
    <definedName name="POH_TIONG_TRADING_CO.">#REF!</definedName>
    <definedName name="pokmat">#REF!</definedName>
    <definedName name="POLA">#REF!</definedName>
    <definedName name="PONTIANAK">#REF!</definedName>
    <definedName name="pos">#REF!</definedName>
    <definedName name="POSCODE">#REF!</definedName>
    <definedName name="POSCODE_3">#REF!</definedName>
    <definedName name="POSISIPIUT09">#REF!</definedName>
    <definedName name="postel5506">#REF!</definedName>
    <definedName name="postel6206">#REF!</definedName>
    <definedName name="potput">#REF!</definedName>
    <definedName name="Power_Company_3">#REF!</definedName>
    <definedName name="PP">#REF!</definedName>
    <definedName name="PPAP">#REF!</definedName>
    <definedName name="PPE">#REF!</definedName>
    <definedName name="PPh">#REF!</definedName>
    <definedName name="PPh21total">#REF!</definedName>
    <definedName name="PPh22total">#REF!</definedName>
    <definedName name="PPh23total">#REF!</definedName>
    <definedName name="pph24refund">#REF!</definedName>
    <definedName name="PPh24total">#REF!</definedName>
    <definedName name="PPh25_02">#REF!</definedName>
    <definedName name="pph25calculation">#REF!</definedName>
    <definedName name="pph25calculation01">#REF!</definedName>
    <definedName name="pph25calculation02">#REF!</definedName>
    <definedName name="pph25calculation02amt">#REF!</definedName>
    <definedName name="pph25exstp">#REF!</definedName>
    <definedName name="pph25total">#REF!</definedName>
    <definedName name="PPhGvBtotal">#REF!</definedName>
    <definedName name="pphlnbtotal">#REF!</definedName>
    <definedName name="PPHPS22">#REF!</definedName>
    <definedName name="PPHPS23">#REF!</definedName>
    <definedName name="PPHPS24">#REF!</definedName>
    <definedName name="PPHPS25">#REF!</definedName>
    <definedName name="ppn">#REF!</definedName>
    <definedName name="ppnbm">#REF!</definedName>
    <definedName name="PPT">#REF!</definedName>
    <definedName name="pr">#REF!</definedName>
    <definedName name="PR_SDA">#REF!</definedName>
    <definedName name="Prd_CopyAll">#REF!</definedName>
    <definedName name="PRD50CWD01">#REF!</definedName>
    <definedName name="PRD50JKT01">#REF!</definedName>
    <definedName name="PRDCRHCWD01">#REF!</definedName>
    <definedName name="PRDCRHJKT01">#REF!</definedName>
    <definedName name="PREC">#REF!</definedName>
    <definedName name="PREP_MUST_START">#REF!</definedName>
    <definedName name="PREPAIDEXPENSES">#REF!</definedName>
    <definedName name="PREPAIDTAX">#REF!</definedName>
    <definedName name="PREPARED_BY">#REF!</definedName>
    <definedName name="PREPARED_BY_3">#REF!</definedName>
    <definedName name="PREPARED_BY_4">#REF!</definedName>
    <definedName name="PREPARED_DATE">#REF!</definedName>
    <definedName name="PREPARED_DATE_3">#REF!</definedName>
    <definedName name="PREPARED_DATE_4">#REF!</definedName>
    <definedName name="prepexp2">#REF!</definedName>
    <definedName name="preptax2">#REF!</definedName>
    <definedName name="PrepytFD">#REF!</definedName>
    <definedName name="PrevYear">#REF!</definedName>
    <definedName name="PRIMA">#REF!</definedName>
    <definedName name="Princ">#REF!</definedName>
    <definedName name="PRINT">#REF!</definedName>
    <definedName name="print_3">#REF!</definedName>
    <definedName name="print_4">#REF!</definedName>
    <definedName name="PRINT_A">#REF!</definedName>
    <definedName name="PRINT_A_1">#REF!</definedName>
    <definedName name="Print_Area_MI">#REF!</definedName>
    <definedName name="Print_Area_MI_1">#REF!</definedName>
    <definedName name="Print_Area_MI_12">#REF!</definedName>
    <definedName name="Print_Area_MI_13">#REF!</definedName>
    <definedName name="Print_Area_MI_2">#REF!</definedName>
    <definedName name="PRINT_AREA_MI_3">#REF!</definedName>
    <definedName name="Print_Area_MI_5">#REF!</definedName>
    <definedName name="Print_Area_MI_6">#REF!</definedName>
    <definedName name="Print_Area_MI_7">#REF!</definedName>
    <definedName name="Print_Area_MI_8">#REF!</definedName>
    <definedName name="Print_Area_MI_9">#REF!</definedName>
    <definedName name="Print_Area_Reset">#REF!</definedName>
    <definedName name="Print_Area_Reset_12">#REF!</definedName>
    <definedName name="Print_Area_Reset_13">#REF!</definedName>
    <definedName name="Print_Area1">#REF!</definedName>
    <definedName name="Print_Area2">#REF!</definedName>
    <definedName name="PRINT_TITLES_MI">#REF!</definedName>
    <definedName name="PRINT_TITLES_MI_1">#REF!</definedName>
    <definedName name="PRINT_TITLES_MI_3">#REF!</definedName>
    <definedName name="PRINT_TITLES_MI_4">#REF!</definedName>
    <definedName name="PRINT1">#REF!</definedName>
    <definedName name="PRINT2">#REF!</definedName>
    <definedName name="PrintArea">#REF!</definedName>
    <definedName name="PRINTENGALL">#REF!</definedName>
    <definedName name="PRINTINDALL">#REF!</definedName>
    <definedName name="PrintOptions">#REF!</definedName>
    <definedName name="Prior">#REF!</definedName>
    <definedName name="PRIORYR_IS">#REF!</definedName>
    <definedName name="PRIORYR_SC">#REF!</definedName>
    <definedName name="PRLT99">#REF!</definedName>
    <definedName name="PRN">#REF!</definedName>
    <definedName name="PRNLC1">#REF!</definedName>
    <definedName name="PRNLC2">#REF!</definedName>
    <definedName name="PRNLES1">#REF!</definedName>
    <definedName name="PRNLES2">#REF!</definedName>
    <definedName name="PRNSIN1">#REF!</definedName>
    <definedName name="PRNSIN2">#REF!</definedName>
    <definedName name="PRNT3">#REF!</definedName>
    <definedName name="PRNT4">#REF!</definedName>
    <definedName name="PRNT5">#REF!</definedName>
    <definedName name="pro">#REF!</definedName>
    <definedName name="problem">#REF!</definedName>
    <definedName name="Proceeds">#REF!</definedName>
    <definedName name="PROD">#REF!</definedName>
    <definedName name="Product_Name">#REF!</definedName>
    <definedName name="Production_History_by_Well">#REF!</definedName>
    <definedName name="Production_History_NG_Field">#REF!</definedName>
    <definedName name="Produk">#REF!</definedName>
    <definedName name="produksi">#REF!</definedName>
    <definedName name="PRODUKSI_KANTONG">#REF!</definedName>
    <definedName name="PROF">#REF!</definedName>
    <definedName name="professional">#REF!</definedName>
    <definedName name="PROFIT">#REF!</definedName>
    <definedName name="prog">#REF!</definedName>
    <definedName name="Progja">#REF!</definedName>
    <definedName name="PROJECTED_ANIMATION_START">#REF!</definedName>
    <definedName name="PROJECTINPROGRESS">#REF!</definedName>
    <definedName name="PROP">#REF!</definedName>
    <definedName name="PROV">#REF!</definedName>
    <definedName name="provbonus20802">#REF!</definedName>
    <definedName name="PROVISION">#REF!</definedName>
    <definedName name="provisions">#REF!</definedName>
    <definedName name="provretire20801">#REF!</definedName>
    <definedName name="proxy">#REF!</definedName>
    <definedName name="pt">#REF!</definedName>
    <definedName name="PTKP">#REF!</definedName>
    <definedName name="PTMTX1">#REF!</definedName>
    <definedName name="PTMTX2">#REF!</definedName>
    <definedName name="PUBLIC_ELECTRICITY_CORPORAT">#REF!</definedName>
    <definedName name="PULSEBURNER10">#REF!</definedName>
    <definedName name="PWE">#REF!</definedName>
    <definedName name="py_net_income">#REF!</definedName>
    <definedName name="py_ret_earn_beg">#REF!</definedName>
    <definedName name="py_retained_earnings">#REF!</definedName>
    <definedName name="py_share_equity">#REF!</definedName>
    <definedName name="q">#REF!</definedName>
    <definedName name="q_1">#REF!</definedName>
    <definedName name="QEAddition">#REF!</definedName>
    <definedName name="QEBF">#REF!</definedName>
    <definedName name="QECF">#REF!</definedName>
    <definedName name="QEDisposal">#REF!</definedName>
    <definedName name="qLap12">#REF!</definedName>
    <definedName name="QQQ">#REF!</definedName>
    <definedName name="qSal">#REF!</definedName>
    <definedName name="qSal_1">#REF!</definedName>
    <definedName name="qSal_2">#REF!</definedName>
    <definedName name="qw">#REF!</definedName>
    <definedName name="R_">#REF!</definedName>
    <definedName name="R_C">#REF!</definedName>
    <definedName name="R_E_Additions">#REF!</definedName>
    <definedName name="R_E_b_f">#REF!</definedName>
    <definedName name="R_e_c_f">#REF!</definedName>
    <definedName name="RANGE_2_OR3D_INPUT">#REF!</definedName>
    <definedName name="RAPP">#REF!</definedName>
    <definedName name="RARE004">#REF!</definedName>
    <definedName name="rate">#REF!</definedName>
    <definedName name="rate0001">#REF!</definedName>
    <definedName name="rate0002">#REF!</definedName>
    <definedName name="rate0003">#REF!</definedName>
    <definedName name="rate0004">#REF!</definedName>
    <definedName name="RATE0005">#REF!</definedName>
    <definedName name="RATE0006">#REF!</definedName>
    <definedName name="rate0007">#REF!</definedName>
    <definedName name="RATE0008">#REF!</definedName>
    <definedName name="RATE0009">#REF!</definedName>
    <definedName name="RATE004">#REF!</definedName>
    <definedName name="RATE01">#REF!</definedName>
    <definedName name="RATE0112">#REF!</definedName>
    <definedName name="Rate0198">#REF!</definedName>
    <definedName name="Rate0199">#REF!</definedName>
    <definedName name="RATE02">#REF!</definedName>
    <definedName name="RATE0201">#REF!</definedName>
    <definedName name="RATE0202">#REF!</definedName>
    <definedName name="RATE0203">#REF!</definedName>
    <definedName name="RATE0204">#REF!</definedName>
    <definedName name="RATE0205">#REF!</definedName>
    <definedName name="RATE0206">#REF!</definedName>
    <definedName name="RATE0207">#REF!</definedName>
    <definedName name="RATE0208">#REF!</definedName>
    <definedName name="RATE0209">#REF!</definedName>
    <definedName name="RATE0210">#REF!</definedName>
    <definedName name="RATE0211">#REF!</definedName>
    <definedName name="RATE0212">#REF!</definedName>
    <definedName name="Rate0298">#REF!</definedName>
    <definedName name="Rate0299">#REF!</definedName>
    <definedName name="RATE03">#REF!</definedName>
    <definedName name="Rate0397">#REF!</definedName>
    <definedName name="Rate0398">#REF!</definedName>
    <definedName name="Rate0399">#REF!</definedName>
    <definedName name="RATE04">#REF!</definedName>
    <definedName name="Rate0498">#REF!</definedName>
    <definedName name="Rate0499">#REF!</definedName>
    <definedName name="RATE05">#REF!</definedName>
    <definedName name="Rate0598">#REF!</definedName>
    <definedName name="Rate0599">#REF!</definedName>
    <definedName name="RATE06">#REF!</definedName>
    <definedName name="Rate0697">#REF!</definedName>
    <definedName name="Rate0698">#REF!</definedName>
    <definedName name="Rate0699">#REF!</definedName>
    <definedName name="RATE07">#REF!</definedName>
    <definedName name="Rate0798">#REF!</definedName>
    <definedName name="Rate0799">#REF!</definedName>
    <definedName name="RATE08">#REF!</definedName>
    <definedName name="Rate0898">#REF!</definedName>
    <definedName name="Rate0899">#REF!</definedName>
    <definedName name="Rate0997">#REF!</definedName>
    <definedName name="Rate0998">#REF!</definedName>
    <definedName name="Rate0999">#REF!</definedName>
    <definedName name="RATE10">#REF!</definedName>
    <definedName name="Rate1097">#REF!</definedName>
    <definedName name="Rate1098">#REF!</definedName>
    <definedName name="RATE11">#REF!</definedName>
    <definedName name="Rate1197">#REF!</definedName>
    <definedName name="Rate1198">#REF!</definedName>
    <definedName name="RATE12">#REF!</definedName>
    <definedName name="Rate1297">#REF!</definedName>
    <definedName name="Rate1298">#REF!</definedName>
    <definedName name="rate13">#REF!</definedName>
    <definedName name="rate14">#REF!</definedName>
    <definedName name="rate15">#REF!</definedName>
    <definedName name="rate16">#REF!</definedName>
    <definedName name="rate17">#REF!</definedName>
    <definedName name="rate18">#REF!</definedName>
    <definedName name="rate93">#REF!</definedName>
    <definedName name="rate94">#REF!</definedName>
    <definedName name="rate95">#REF!</definedName>
    <definedName name="rate96">#REF!</definedName>
    <definedName name="rate97">#REF!</definedName>
    <definedName name="rate98">#REF!</definedName>
    <definedName name="rate9808">#REF!</definedName>
    <definedName name="rate9809">#REF!</definedName>
    <definedName name="rate9810">#REF!</definedName>
    <definedName name="rate9811">#REF!</definedName>
    <definedName name="rate9812">#REF!</definedName>
    <definedName name="rate9901">#REF!</definedName>
    <definedName name="rate9902">#REF!</definedName>
    <definedName name="rate9903">#REF!</definedName>
    <definedName name="rate9904">#REF!</definedName>
    <definedName name="rate9905">#REF!</definedName>
    <definedName name="rate9906">#REF!</definedName>
    <definedName name="rate9907">#REF!</definedName>
    <definedName name="rate9908">#REF!</definedName>
    <definedName name="rate9909">#REF!</definedName>
    <definedName name="RATE9910">#REF!</definedName>
    <definedName name="RATE9911">#REF!</definedName>
    <definedName name="RATE9912">#REF!</definedName>
    <definedName name="RateAA">#REF!</definedName>
    <definedName name="RateIA">#REF!</definedName>
    <definedName name="Rates">#REF!</definedName>
    <definedName name="Rates2">#REF!</definedName>
    <definedName name="RB">#REF!</definedName>
    <definedName name="RBAL">#REF!</definedName>
    <definedName name="rc_code">#REF!</definedName>
    <definedName name="RCAP">#REF!</definedName>
    <definedName name="RCAPI">#REF!</definedName>
    <definedName name="RCAPIT">#REF!</definedName>
    <definedName name="RD_ISO">#REF!</definedName>
    <definedName name="RE">#REF!</definedName>
    <definedName name="RE_1">#REF!</definedName>
    <definedName name="RE_3">#REF!</definedName>
    <definedName name="RE_4">#REF!</definedName>
    <definedName name="RE_BE">#REF!</definedName>
    <definedName name="RE_END">#REF!</definedName>
    <definedName name="RE_KU">#REF!</definedName>
    <definedName name="Re_PNL">#REF!</definedName>
    <definedName name="REAddition">#REF!</definedName>
    <definedName name="READJDUETOASSETSREVALUATION">#REF!</definedName>
    <definedName name="READJDUETOSHIFTOFDEFTAX">#REF!</definedName>
    <definedName name="READJDUETOTRANSLATIONOFBEGYEAR">#REF!</definedName>
    <definedName name="READJUSTMENT">#REF!</definedName>
    <definedName name="REAKHIR">#REF!</definedName>
    <definedName name="REBF">#REF!</definedName>
    <definedName name="REC">#REF!</definedName>
    <definedName name="RecCurrent">#REF!</definedName>
    <definedName name="receipt">#REF!</definedName>
    <definedName name="RECF">#REF!</definedName>
    <definedName name="RECON">#REF!</definedName>
    <definedName name="RecPY4_Sel1">#REF!</definedName>
    <definedName name="RecRollFWD">#REF!</definedName>
    <definedName name="recsal">#REF!</definedName>
    <definedName name="red">#REF!</definedName>
    <definedName name="REDisposal">#REF!</definedName>
    <definedName name="REF">#REF!</definedName>
    <definedName name="ref_insurance">#REF!</definedName>
    <definedName name="ref_maintenance">#REF!</definedName>
    <definedName name="ref_material_services">#REF!</definedName>
    <definedName name="ref_materialwo">#REF!</definedName>
    <definedName name="ref_office_Misc">#REF!</definedName>
    <definedName name="ref_personnel_expense">#REF!</definedName>
    <definedName name="ref_SBLC">#REF!</definedName>
    <definedName name="ref_supervision">#REF!</definedName>
    <definedName name="ref_technical_spt_svc">#REF!</definedName>
    <definedName name="ref_transportation_cost">#REF!</definedName>
    <definedName name="refund">#REF!</definedName>
    <definedName name="reinvestment">#REF!</definedName>
    <definedName name="REK_WIL1">#REF!</definedName>
    <definedName name="REK_WIL2">#REF!</definedName>
    <definedName name="REK_WIL3">#REF!</definedName>
    <definedName name="REKAP">#REF!</definedName>
    <definedName name="Rekap_B_Adm_Umum">#REF!</definedName>
    <definedName name="rekap2">#REF!</definedName>
    <definedName name="rekap3">#REF!</definedName>
    <definedName name="Rekbkpn">#REF!</definedName>
    <definedName name="rekbmfbni">#REF!</definedName>
    <definedName name="rekg">#REF!</definedName>
    <definedName name="rekg.5">#REF!</definedName>
    <definedName name="rekg1">#REF!</definedName>
    <definedName name="Rekg2">#REF!</definedName>
    <definedName name="rekg3">#REF!</definedName>
    <definedName name="rekg4">#REF!</definedName>
    <definedName name="REL">#REF!</definedName>
    <definedName name="relatedother2">#REF!</definedName>
    <definedName name="relatedothers2">#REF!</definedName>
    <definedName name="RELD">#REF!</definedName>
    <definedName name="RELP">#REF!</definedName>
    <definedName name="RENOVATION2">#REF!</definedName>
    <definedName name="Rent">#REF!</definedName>
    <definedName name="rental">#REF!</definedName>
    <definedName name="rentals">#REF!</definedName>
    <definedName name="repair20220">#REF!</definedName>
    <definedName name="REPORT">#REF!</definedName>
    <definedName name="Report_Date">#REF!</definedName>
    <definedName name="Reporting_Package_Print_Options">#REF!</definedName>
    <definedName name="ReportMonth">#REF!</definedName>
    <definedName name="RES">#REF!</definedName>
    <definedName name="RestNote">#REF!</definedName>
    <definedName name="restrfund2">#REF!</definedName>
    <definedName name="RETAINEDEARNINGS">#REF!</definedName>
    <definedName name="RETotal">#REF!</definedName>
    <definedName name="REUTI">#REF!</definedName>
    <definedName name="REV">#REF!</definedName>
    <definedName name="REVA">#REF!</definedName>
    <definedName name="REVB">#REF!</definedName>
    <definedName name="REVBUD_IS">#REF!</definedName>
    <definedName name="REVBUD_SC">#REF!</definedName>
    <definedName name="REVENUE">#REF!</definedName>
    <definedName name="Reversing_Errors_PY">#REF!</definedName>
    <definedName name="Reversing_Judgments_PY">#REF!</definedName>
    <definedName name="REVISII">#REF!</definedName>
    <definedName name="REWAQ_CO_LTD">#REF!</definedName>
    <definedName name="rf">#REF!</definedName>
    <definedName name="RH">#REF!</definedName>
    <definedName name="Ricky">#REF!</definedName>
    <definedName name="rig">#REF!</definedName>
    <definedName name="RINC">#REF!</definedName>
    <definedName name="RKA">#REF!</definedName>
    <definedName name="rkap">#REF!</definedName>
    <definedName name="RKH">#REF!</definedName>
    <definedName name="RKH_10">#REF!</definedName>
    <definedName name="RM">#REF!</definedName>
    <definedName name="rms_fgs">#REF!</definedName>
    <definedName name="rmss">#REF!</definedName>
    <definedName name="roa">#REF!</definedName>
    <definedName name="royalties">#REF!</definedName>
    <definedName name="RP">#REF!</definedName>
    <definedName name="RPP">#REF!</definedName>
    <definedName name="rre">#REF!</definedName>
    <definedName name="RRRR">#REF!</definedName>
    <definedName name="rs">#REF!</definedName>
    <definedName name="RSUM">#REF!</definedName>
    <definedName name="RTHRTH">#REF!</definedName>
    <definedName name="RTHRTHH">#REF!</definedName>
    <definedName name="rub">#REF!</definedName>
    <definedName name="Rudy_Soetadi">#REF!</definedName>
    <definedName name="RUMUS">#REF!</definedName>
    <definedName name="RUP">#REF!</definedName>
    <definedName name="rupiah">#REF!</definedName>
    <definedName name="RWT">#REF!</definedName>
    <definedName name="Rwvu.CapersView.">#REF!</definedName>
    <definedName name="Rwvu.CapersView._1">#REF!</definedName>
    <definedName name="Rwvu.CapersView._2">#REF!</definedName>
    <definedName name="Rwvu.CapersView._3">#REF!</definedName>
    <definedName name="Rwvu.CapersView._4">#REF!</definedName>
    <definedName name="Rwvu.CapersView._5">#REF!</definedName>
    <definedName name="Rwvu.CapersView._6">#REF!</definedName>
    <definedName name="Rwvu.Japan_Capers_Ed_Pub.">#REF!</definedName>
    <definedName name="Rwvu.Japan_Capers_Ed_Pub._1">#REF!</definedName>
    <definedName name="Rwvu.Japan_Capers_Ed_Pub._2">#REF!</definedName>
    <definedName name="Rwvu.Japan_Capers_Ed_Pub._3">#REF!</definedName>
    <definedName name="Rwvu.Japan_Capers_Ed_Pub._4">#REF!</definedName>
    <definedName name="Rwvu.Japan_Capers_Ed_Pub._5">#REF!</definedName>
    <definedName name="Rwvu.Japan_Capers_Ed_Pub._6">#REF!</definedName>
    <definedName name="Rwvu.KJP_CC.">#REF!</definedName>
    <definedName name="Rwvu.KJP_CC._1">#REF!</definedName>
    <definedName name="Rwvu.KJP_CC._2">#REF!</definedName>
    <definedName name="Rwvu.KJP_CC._3">#REF!</definedName>
    <definedName name="Rwvu.KJP_CC._4">#REF!</definedName>
    <definedName name="Rwvu.KJP_CC._5">#REF!</definedName>
    <definedName name="Rwvu.KJP_CC._6">#REF!</definedName>
    <definedName name="S">#REF!</definedName>
    <definedName name="S_AcctDes">#REF!</definedName>
    <definedName name="S_Adjust">#REF!</definedName>
    <definedName name="S_Adjust_Data">#REF!</definedName>
    <definedName name="S_Adjust_GT">#REF!</definedName>
    <definedName name="S_AJE_Tot">#REF!</definedName>
    <definedName name="S_AJE_Tot_Data">#REF!</definedName>
    <definedName name="S_AJE_Tot_GT">#REF!</definedName>
    <definedName name="S_CompNum">#REF!</definedName>
    <definedName name="S_CY_Beg">#REF!</definedName>
    <definedName name="S_CY_Beg_Data">#REF!</definedName>
    <definedName name="S_CY_Beg_GT">#REF!</definedName>
    <definedName name="S_CY_End">#REF!</definedName>
    <definedName name="S_CY_End_Data">#REF!</definedName>
    <definedName name="S_CY_End_GT">#REF!</definedName>
    <definedName name="S_Diff_Amt">#REF!</definedName>
    <definedName name="S_Diff_Pct">#REF!</definedName>
    <definedName name="S_GrpNum">#REF!</definedName>
    <definedName name="S_Headings">#REF!</definedName>
    <definedName name="S_JAYASEKARA">#REF!</definedName>
    <definedName name="S_KeyValue">#REF!</definedName>
    <definedName name="S_O_I">#REF!</definedName>
    <definedName name="S_PY_End">#REF!</definedName>
    <definedName name="S_PY_End_Data">#REF!</definedName>
    <definedName name="S_PY_End_GT">#REF!</definedName>
    <definedName name="S_RJE_Tot">#REF!</definedName>
    <definedName name="S_RJE_Tot_Data">#REF!</definedName>
    <definedName name="S_RJE_Tot_GT">#REF!</definedName>
    <definedName name="S_RowNum">#REF!</definedName>
    <definedName name="S.A_BAGERSH">#REF!</definedName>
    <definedName name="s.over">#REF!</definedName>
    <definedName name="s.umum">#REF!</definedName>
    <definedName name="sad">#REF!</definedName>
    <definedName name="sada">#REF!</definedName>
    <definedName name="Sal_inc">#REF!</definedName>
    <definedName name="Saldo">#REF!</definedName>
    <definedName name="Saldo_a__rekap">#REF!</definedName>
    <definedName name="SALELPG">#REF!</definedName>
    <definedName name="SALES">#REF!</definedName>
    <definedName name="Samakarya">#REF!</definedName>
    <definedName name="SAMARINDA">#REF!</definedName>
    <definedName name="SAMARINDA_BONTANG">#REF!</definedName>
    <definedName name="SAMPOERNA">#REF!</definedName>
    <definedName name="sampul_Feb">#REF!</definedName>
    <definedName name="sampul_Feb_1">#REF!</definedName>
    <definedName name="sampul1">#REF!</definedName>
    <definedName name="sampul1_1">#REF!</definedName>
    <definedName name="sansos">#REF!</definedName>
    <definedName name="sansos1">#REF!</definedName>
    <definedName name="Sara_Lee">#REF!</definedName>
    <definedName name="SASAR">#REF!</definedName>
    <definedName name="satpam">#REF!</definedName>
    <definedName name="SATU">#REF!</definedName>
    <definedName name="SAVE">#REF!</definedName>
    <definedName name="SAWAL">#REF!</definedName>
    <definedName name="sawit">#REF!</definedName>
    <definedName name="sawitrkap">#REF!</definedName>
    <definedName name="SBA_4ST">#REF!</definedName>
    <definedName name="SBFMKS">#REF!</definedName>
    <definedName name="SBGNCWD">#REF!</definedName>
    <definedName name="SBYLP">#REF!</definedName>
    <definedName name="SBYLPBM">#REF!</definedName>
    <definedName name="SBYLPBMJG">#REF!</definedName>
    <definedName name="SBYLPMIN">#REF!</definedName>
    <definedName name="SBYOFFICE">#REF!</definedName>
    <definedName name="sc">#REF!</definedName>
    <definedName name="SCAP00">#REF!</definedName>
    <definedName name="Scap0100">#REF!</definedName>
    <definedName name="Scap0101">#REF!</definedName>
    <definedName name="Scap93">#REF!</definedName>
    <definedName name="Scap94">#REF!</definedName>
    <definedName name="Scap95">#REF!</definedName>
    <definedName name="Scap96">#REF!</definedName>
    <definedName name="Scap97">#REF!</definedName>
    <definedName name="Scap98">#REF!</definedName>
    <definedName name="Scap99">#REF!</definedName>
    <definedName name="scedul">#REF!</definedName>
    <definedName name="SCFPINPUT">#REF!</definedName>
    <definedName name="SCFPPROOF">#REF!</definedName>
    <definedName name="SCFPSUM">#REF!</definedName>
    <definedName name="SCH_SYSTEMES_S.A_POS_DIV">#REF!</definedName>
    <definedName name="Sch_Technologies__Asia__Ltd">#REF!</definedName>
    <definedName name="Sch_Technologies__Asia__Ltd_">#REF!</definedName>
    <definedName name="SchDebts">#REF!</definedName>
    <definedName name="Sched_Pay">#REF!</definedName>
    <definedName name="SCHEDULE">#REF!</definedName>
    <definedName name="Scheduled_Extra_Payments">#REF!</definedName>
    <definedName name="Scheduled_Interest_Rate">#REF!</definedName>
    <definedName name="Scheduled_Monthly_Payment">#REF!</definedName>
    <definedName name="Schlumberger_Columbia">#REF!</definedName>
    <definedName name="Schlumberger_Ind._Columbia">#REF!</definedName>
    <definedName name="Schlumberger_Indust._Int.S.">#REF!</definedName>
    <definedName name="Schlumberger_Indust._Poland">#REF!</definedName>
    <definedName name="Schlumberger_Indust._Polska">#REF!</definedName>
    <definedName name="Schlumberger_Indust.Thailan">#REF!</definedName>
    <definedName name="Schlumberger_Indust.Thailand">#REF!</definedName>
    <definedName name="SCHLUMBERGER_INDUSTRIAS_LTD">#REF!</definedName>
    <definedName name="Schlumberger_Industries">#REF!</definedName>
    <definedName name="Schlumberger_Industries_Inc">#REF!</definedName>
    <definedName name="Schlumberger_Industries_S.A">#REF!</definedName>
    <definedName name="SCHLUMBERGER_INDUSTRIES_SA">#REF!</definedName>
    <definedName name="SCHLUMBERGER_MEAS_SYST_PHIL">#REF!</definedName>
    <definedName name="Schlumberger_Measurement">#REF!</definedName>
    <definedName name="SCHLUMBERGER_RMS">#REF!</definedName>
    <definedName name="Schlumberger_RMS_">#REF!</definedName>
    <definedName name="Schlumberger_RMS_AFM">#REF!</definedName>
    <definedName name="Schlumberger_RMS_Australia">#REF!</definedName>
    <definedName name="SCHLUMBERGER_RMS_CHINA">#REF!</definedName>
    <definedName name="SchRef">#REF!</definedName>
    <definedName name="SchRefText">#REF!</definedName>
    <definedName name="sd">#REF!</definedName>
    <definedName name="sda">#REF!</definedName>
    <definedName name="sdafdasf">#REF!</definedName>
    <definedName name="sdafdfd">#REF!</definedName>
    <definedName name="SDAS">#REF!</definedName>
    <definedName name="sdff">#REF!</definedName>
    <definedName name="SDFG">#REF!</definedName>
    <definedName name="SDR">#REF!</definedName>
    <definedName name="SEBELAS">#REF!</definedName>
    <definedName name="sec">#REF!</definedName>
    <definedName name="secdep2">#REF!</definedName>
    <definedName name="SectionHead">#REF!</definedName>
    <definedName name="SECURITIESPAYABLE">#REF!</definedName>
    <definedName name="sedia">#REF!</definedName>
    <definedName name="SEHTT">#REF!</definedName>
    <definedName name="SEKARANG">#REF!</definedName>
    <definedName name="SEKARANG_1">#REF!</definedName>
    <definedName name="SelfPaidTax">#REF!</definedName>
    <definedName name="SELISIH01">#REF!</definedName>
    <definedName name="SELISIH02">#REF!</definedName>
    <definedName name="SELISIH03">#REF!</definedName>
    <definedName name="SELISIH04">#REF!</definedName>
    <definedName name="SEMARANG">#REF!</definedName>
    <definedName name="SEMBILAN">#REF!</definedName>
    <definedName name="semua">#REF!</definedName>
    <definedName name="SENSUS">#REF!</definedName>
    <definedName name="SEP">#REF!</definedName>
    <definedName name="Sep_00">#REF!</definedName>
    <definedName name="Sep_1">#REF!</definedName>
    <definedName name="SepAv00">#REF!</definedName>
    <definedName name="Sept_01">#REF!</definedName>
    <definedName name="September">#REF!</definedName>
    <definedName name="September_1">#REF!</definedName>
    <definedName name="SERI_SELANGIN_SDN_BHD">#REF!</definedName>
    <definedName name="service">#REF!</definedName>
    <definedName name="setcolors">#REF!</definedName>
    <definedName name="SFR">#REF!</definedName>
    <definedName name="SGD">#REF!</definedName>
    <definedName name="SH">#REF!</definedName>
    <definedName name="SHARE">#REF!</definedName>
    <definedName name="SHEET">#REF!</definedName>
    <definedName name="sheet1">#REF!</definedName>
    <definedName name="sheet4">#REF!</definedName>
    <definedName name="SheLett">#REF!</definedName>
    <definedName name="SHORTERMINVESTMENT">#REF!</definedName>
    <definedName name="SHORTERMLOAN">#REF!</definedName>
    <definedName name="SH単価呼び込み">#REF!</definedName>
    <definedName name="SI">#REF!</definedName>
    <definedName name="SI_FELIXSTOWE">#REF!</definedName>
    <definedName name="signdate">#REF!</definedName>
    <definedName name="signername">#REF!</definedName>
    <definedName name="signplace">#REF!</definedName>
    <definedName name="SIMELEC">#REF!</definedName>
    <definedName name="SIMMONS_CONTROLS_LTD.">#REF!</definedName>
    <definedName name="SINJAI">#REF!</definedName>
    <definedName name="SINJAI_1">#REF!</definedName>
    <definedName name="sip">#REF!</definedName>
    <definedName name="SL">#REF!</definedName>
    <definedName name="SLB">#REF!</definedName>
    <definedName name="SLB__Sistemas_de_Medicao_Ld">#REF!</definedName>
    <definedName name="SLB_FRANCE_Massy">#REF!</definedName>
    <definedName name="Slb_Ind_Natalie_Junk">#REF!</definedName>
    <definedName name="SLB_India">#REF!</definedName>
    <definedName name="Slb_industries_san_martin">#REF!</definedName>
    <definedName name="SLB_M___S_Pty.Ltd">#REF!</definedName>
    <definedName name="SLB_Taiwan_Walsin">#REF!</definedName>
    <definedName name="SLB_Venezuela">#REF!</definedName>
    <definedName name="SLC">#REF!</definedName>
    <definedName name="SLDAWALBAG01">#REF!</definedName>
    <definedName name="slm">#REF!</definedName>
    <definedName name="SLS">#REF!</definedName>
    <definedName name="SMALL">#REF!</definedName>
    <definedName name="SMSIL___LABUAN_T_T_Asia">#REF!</definedName>
    <definedName name="SMSIL_LABUAN_T_T_Asia">#REF!</definedName>
    <definedName name="SMSPL_Singapore">#REF!</definedName>
    <definedName name="Sng">#REF!</definedName>
    <definedName name="Software">#REF!</definedName>
    <definedName name="solar">#REF!</definedName>
    <definedName name="SOLUSI">#REF!</definedName>
    <definedName name="SOONHIN">#REF!</definedName>
    <definedName name="SOPPENG">#REF!</definedName>
    <definedName name="SOPPENG_1">#REF!</definedName>
    <definedName name="sorcab">#REF!</definedName>
    <definedName name="SORONG">#REF!</definedName>
    <definedName name="Source">#REF!</definedName>
    <definedName name="SPAREPART09">#REF!</definedName>
    <definedName name="spec">#REF!</definedName>
    <definedName name="SPm21_2">#REF!</definedName>
    <definedName name="SPOUT">#REF!</definedName>
    <definedName name="SPREAD">#REF!</definedName>
    <definedName name="SPsatu">#REF!</definedName>
    <definedName name="SPT_Masa_PPN">#REF!</definedName>
    <definedName name="SPT23_1">#REF!</definedName>
    <definedName name="SPT23_2">#REF!</definedName>
    <definedName name="SPTM_6">#REF!</definedName>
    <definedName name="SPTM_7">#REF!</definedName>
    <definedName name="SPTM_8">#REF!</definedName>
    <definedName name="SPTM_9">#REF!</definedName>
    <definedName name="SPTM_9copy">#REF!</definedName>
    <definedName name="SPTTAHUN">#REF!</definedName>
    <definedName name="SRGBM">#REF!</definedName>
    <definedName name="SRGBMJG">#REF!</definedName>
    <definedName name="SRGMIN">#REF!</definedName>
    <definedName name="srt">#REF!</definedName>
    <definedName name="ssnew">#REF!</definedName>
    <definedName name="SSP_Final">#REF!</definedName>
    <definedName name="SSP21_tjo">#REF!</definedName>
    <definedName name="SSP23_tsk">#REF!</definedName>
    <definedName name="SSP25_tjo">#REF!</definedName>
    <definedName name="SSP25_tsk">#REF!</definedName>
    <definedName name="ssppph29">#REF!</definedName>
    <definedName name="SSPppn_tjo">#REF!</definedName>
    <definedName name="SSPppn_tsk">#REF!</definedName>
    <definedName name="sstedh">#REF!</definedName>
    <definedName name="SSUMPRIOR">#REF!</definedName>
    <definedName name="ST">#REF!</definedName>
    <definedName name="STANDARD_ROW">#REF!</definedName>
    <definedName name="startyear">#REF!</definedName>
    <definedName name="stat_copy">#REF!</definedName>
    <definedName name="StatementOfExpenditure">#REF!</definedName>
    <definedName name="STFTI">#REF!</definedName>
    <definedName name="STG">#REF!</definedName>
    <definedName name="Stock_Hajak">#REF!</definedName>
    <definedName name="STOCK00">#REF!</definedName>
    <definedName name="Stocks0100">#REF!</definedName>
    <definedName name="Stocks0101">#REF!</definedName>
    <definedName name="Stocks0102">#REF!</definedName>
    <definedName name="Stocks0200">#REF!</definedName>
    <definedName name="Stocks0201">#REF!</definedName>
    <definedName name="Stocks0202">#REF!</definedName>
    <definedName name="Stocks0300">#REF!</definedName>
    <definedName name="Stocks0301">#REF!</definedName>
    <definedName name="Stocks0302">#REF!</definedName>
    <definedName name="Stocks0400">#REF!</definedName>
    <definedName name="Stocks0401">#REF!</definedName>
    <definedName name="Stocks0402">#REF!</definedName>
    <definedName name="Stocks0500">#REF!</definedName>
    <definedName name="Stocks0501">#REF!</definedName>
    <definedName name="Stocks0502">#REF!</definedName>
    <definedName name="Stocks0600">#REF!</definedName>
    <definedName name="Stocks0601">#REF!</definedName>
    <definedName name="Stocks0602">#REF!</definedName>
    <definedName name="Stocks0700">#REF!</definedName>
    <definedName name="Stocks0701">#REF!</definedName>
    <definedName name="Stocks0702">#REF!</definedName>
    <definedName name="Stocks0800">#REF!</definedName>
    <definedName name="Stocks0801">#REF!</definedName>
    <definedName name="Stocks0802">#REF!</definedName>
    <definedName name="Stocks0900">#REF!</definedName>
    <definedName name="Stocks0901">#REF!</definedName>
    <definedName name="Stocks0902">#REF!</definedName>
    <definedName name="Stocks1000">#REF!</definedName>
    <definedName name="Stocks1001">#REF!</definedName>
    <definedName name="Stocks1002">#REF!</definedName>
    <definedName name="Stocks1100">#REF!</definedName>
    <definedName name="Stocks1101">#REF!</definedName>
    <definedName name="Stocks1102">#REF!</definedName>
    <definedName name="Stocks1200">#REF!</definedName>
    <definedName name="Stocks1201">#REF!</definedName>
    <definedName name="Stocks1202">#REF!</definedName>
    <definedName name="Stocks1299">#REF!</definedName>
    <definedName name="Stocks93">#REF!</definedName>
    <definedName name="Stocks94">#REF!</definedName>
    <definedName name="Stocks95">#REF!</definedName>
    <definedName name="Stocks96">#REF!</definedName>
    <definedName name="Stocks97">#REF!</definedName>
    <definedName name="Stocks98">#REF!</definedName>
    <definedName name="Stocks99">#REF!</definedName>
    <definedName name="STREET_DATE_RANGE">#REF!</definedName>
    <definedName name="STSI">#REF!</definedName>
    <definedName name="SU_COA">#REF!</definedName>
    <definedName name="Sub">#REF!</definedName>
    <definedName name="subs">#REF!</definedName>
    <definedName name="SUL_SEL">#REF!</definedName>
    <definedName name="SULSEL">#REF!</definedName>
    <definedName name="SULSEL_1">#REF!</definedName>
    <definedName name="sum">#REF!</definedName>
    <definedName name="SUM_ACTBS">#REF!</definedName>
    <definedName name="SUM_CMBT">#REF!</definedName>
    <definedName name="SUM_DET">#REF!</definedName>
    <definedName name="SUM_DET_R">#REF!</definedName>
    <definedName name="SUM_PYBS">#REF!</definedName>
    <definedName name="SUM1COL">#REF!</definedName>
    <definedName name="SUM2COL">#REF!</definedName>
    <definedName name="SUMM">#REF!</definedName>
    <definedName name="SUMMA">#REF!</definedName>
    <definedName name="SUMMARY">#REF!</definedName>
    <definedName name="SUMMARY_3">#REF!</definedName>
    <definedName name="SUMMARY_4">#REF!</definedName>
    <definedName name="summarybranches">#REF!</definedName>
    <definedName name="summaryofficers">#REF!</definedName>
    <definedName name="summarypph22">#REF!</definedName>
    <definedName name="summarypph23">#REF!</definedName>
    <definedName name="summarypph24">#REF!</definedName>
    <definedName name="summarypph25">#REF!</definedName>
    <definedName name="summarypphgvb">#REF!</definedName>
    <definedName name="summaryrecipients">#REF!</definedName>
    <definedName name="summaryshareholders">#REF!</definedName>
    <definedName name="SUMR16">#REF!</definedName>
    <definedName name="SUMSEL">#REF!</definedName>
    <definedName name="sundry">#REF!</definedName>
    <definedName name="Supervisor">#REF!</definedName>
    <definedName name="supir">#REF!</definedName>
    <definedName name="SUPPLIES09">#REF!</definedName>
    <definedName name="SURABAYA">#REF!</definedName>
    <definedName name="Suryaraya">#REF!</definedName>
    <definedName name="suskel">#REF!</definedName>
    <definedName name="SUWARNO">#REF!</definedName>
    <definedName name="SWT">#REF!</definedName>
    <definedName name="Swvu.CapersView.">#REF!</definedName>
    <definedName name="Swvu.CapersView._1">#REF!</definedName>
    <definedName name="Swvu.CapersView._2">#REF!</definedName>
    <definedName name="Swvu.CapersView._3">#REF!</definedName>
    <definedName name="Swvu.CapersView._4">#REF!</definedName>
    <definedName name="Swvu.CapersView._5">#REF!</definedName>
    <definedName name="Swvu.CapersView._6">#REF!</definedName>
    <definedName name="Swvu.Japan_Capers_Ed_Pub.">#REF!</definedName>
    <definedName name="Swvu.Japan_Capers_Ed_Pub._1">#REF!</definedName>
    <definedName name="Swvu.Japan_Capers_Ed_Pub._2">#REF!</definedName>
    <definedName name="Swvu.Japan_Capers_Ed_Pub._3">#REF!</definedName>
    <definedName name="Swvu.Japan_Capers_Ed_Pub._4">#REF!</definedName>
    <definedName name="Swvu.Japan_Capers_Ed_Pub._5">#REF!</definedName>
    <definedName name="Swvu.Japan_Capers_Ed_Pub._6">#REF!</definedName>
    <definedName name="Swvu.KJP_CC.">#REF!</definedName>
    <definedName name="Swvu.KJP_CC._1">#REF!</definedName>
    <definedName name="Swvu.KJP_CC._2">#REF!</definedName>
    <definedName name="Swvu.KJP_CC._3">#REF!</definedName>
    <definedName name="Swvu.KJP_CC._4">#REF!</definedName>
    <definedName name="Swvu.KJP_CC._5">#REF!</definedName>
    <definedName name="Swvu.KJP_CC._6">#REF!</definedName>
    <definedName name="SYNTEX_TEXTILLE_PTE_LTD">#REF!</definedName>
    <definedName name="t">#REF!</definedName>
    <definedName name="T201ShareCapital">#REF!</definedName>
    <definedName name="T4A">#REF!</definedName>
    <definedName name="T4B">#REF!</definedName>
    <definedName name="TABEL">#REF!</definedName>
    <definedName name="TABEL_1">#REF!</definedName>
    <definedName name="TABEL_2">#REF!</definedName>
    <definedName name="tabel1">#REF!</definedName>
    <definedName name="tabel2">#REF!</definedName>
    <definedName name="TABELCUST">#REF!</definedName>
    <definedName name="TABELPAJAK">#REF!</definedName>
    <definedName name="TABLE">#REF!</definedName>
    <definedName name="TABLE_2">#REF!</definedName>
    <definedName name="tad">#REF!</definedName>
    <definedName name="TAHUN">#REF!</definedName>
    <definedName name="TAHUNLALU">#REF!</definedName>
    <definedName name="TAHUNLALU_1">#REF!</definedName>
    <definedName name="TAMB">#REF!</definedName>
    <definedName name="TAMBAH">#REF!</definedName>
    <definedName name="TANAM">#REF!</definedName>
    <definedName name="tangal">#REF!</definedName>
    <definedName name="Tanggal">#REF!</definedName>
    <definedName name="tanggal1">#REF!</definedName>
    <definedName name="tanggal2">#REF!</definedName>
    <definedName name="tanggal3">#REF!</definedName>
    <definedName name="tanggal4">#REF!</definedName>
    <definedName name="tanggal5">#REF!</definedName>
    <definedName name="tanggal6">#REF!</definedName>
    <definedName name="TANGGALA">#REF!</definedName>
    <definedName name="TASI">#REF!</definedName>
    <definedName name="tatcol">#REF!</definedName>
    <definedName name="tatpl">#REF!</definedName>
    <definedName name="tatrow">#REF!</definedName>
    <definedName name="TAX">#REF!</definedName>
    <definedName name="Tax_Rate">#REF!</definedName>
    <definedName name="taxableincome">#REF!</definedName>
    <definedName name="TAXCAL">#REF!</definedName>
    <definedName name="TaxDue">#REF!</definedName>
    <definedName name="TaxDueMinusTaxCredits">#REF!</definedName>
    <definedName name="taxdueorpaidabroad">#REF!</definedName>
    <definedName name="TAXESPAYABLE">#REF!</definedName>
    <definedName name="taxlosstotal">#REF!</definedName>
    <definedName name="taxpay2">#REF!</definedName>
    <definedName name="TaxRates">#REF!</definedName>
    <definedName name="tb">#REF!</definedName>
    <definedName name="TB_Data">#REF!</definedName>
    <definedName name="tbl_HO_PL___Expenses">#REF!</definedName>
    <definedName name="TBM">#REF!</definedName>
    <definedName name="TBS">#REF!</definedName>
    <definedName name="TC">#REF!</definedName>
    <definedName name="TDREQ">#REF!</definedName>
    <definedName name="TEBUS09">#REF!</definedName>
    <definedName name="TEBUS10">#REF!</definedName>
    <definedName name="TEBUS11">#REF!</definedName>
    <definedName name="TEBUS12">#REF!</definedName>
    <definedName name="Technical">#REF!</definedName>
    <definedName name="teds">#REF!</definedName>
    <definedName name="teds_1">#REF!</definedName>
    <definedName name="TEH">#REF!</definedName>
    <definedName name="Tempo">#REF!</definedName>
    <definedName name="TERIMAGDG">#REF!</definedName>
    <definedName name="TES">#REF!</definedName>
    <definedName name="TEST">#REF!</definedName>
    <definedName name="TEST_1">#REF!</definedName>
    <definedName name="TEST0">#REF!</definedName>
    <definedName name="TEST0_1">#REF!</definedName>
    <definedName name="TEST1">#REF!</definedName>
    <definedName name="TEST1_1">#REF!</definedName>
    <definedName name="TEST10">#REF!</definedName>
    <definedName name="TEST11">#REF!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HKEY_1">#REF!</definedName>
    <definedName name="testing">#REF!</definedName>
    <definedName name="TESTKEYS">#REF!</definedName>
    <definedName name="TESTKEYS_1">#REF!</definedName>
    <definedName name="TESTVKEY">#REF!</definedName>
    <definedName name="TESTVKEY_1">#REF!</definedName>
    <definedName name="TextRefCopy1">#REF!</definedName>
    <definedName name="TextRefCopy10">#REF!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18">#REF!</definedName>
    <definedName name="TextRefCopy19">#REF!</definedName>
    <definedName name="TextRefCopy2">#REF!</definedName>
    <definedName name="TextRefCopy20">#REF!</definedName>
    <definedName name="TextRefCopy21">#REF!</definedName>
    <definedName name="TextRefCopy22">#REF!</definedName>
    <definedName name="TextRefCopy23">#REF!</definedName>
    <definedName name="TextRefCopy24">#REF!</definedName>
    <definedName name="TextRefCopy3">#REF!</definedName>
    <definedName name="TextRefCopy35">#REF!</definedName>
    <definedName name="TextRefCopy36">#REF!</definedName>
    <definedName name="TextRefCopy37">#REF!</definedName>
    <definedName name="TextRefCopy38">#REF!</definedName>
    <definedName name="TextRefCopy4">#REF!</definedName>
    <definedName name="TextRefCopy5">#REF!</definedName>
    <definedName name="TextRefCopy6">#REF!</definedName>
    <definedName name="TextRefCopy7">#REF!</definedName>
    <definedName name="TextRefCopy8">#REF!</definedName>
    <definedName name="TextRefCopy9">#REF!</definedName>
    <definedName name="TF">#REF!</definedName>
    <definedName name="TFPL">#REF!</definedName>
    <definedName name="tg">#REF!</definedName>
    <definedName name="TGJBT">#REF!</definedName>
    <definedName name="Tgl">#REF!</definedName>
    <definedName name="TH_SYED_LTD">#REF!</definedName>
    <definedName name="Thailand">#REF!</definedName>
    <definedName name="THE_MACAU_WATER_SUPPLY_CO.L">#REF!</definedName>
    <definedName name="The_Machinery_Imp._Exp._Com">#REF!</definedName>
    <definedName name="thpmat">#REF!</definedName>
    <definedName name="THPMKS">#REF!</definedName>
    <definedName name="TIAR">#REF!</definedName>
    <definedName name="Tier1">#REF!</definedName>
    <definedName name="Tier2">#REF!</definedName>
    <definedName name="tiga">#REF!</definedName>
    <definedName name="TIGABELAS">#REF!</definedName>
    <definedName name="TIM">#REF!</definedName>
    <definedName name="TIM12_">#REF!</definedName>
    <definedName name="Ting_Tai">#REF!</definedName>
    <definedName name="Tipe_akun">#REF!</definedName>
    <definedName name="Title">#REF!</definedName>
    <definedName name="TITLES_RANGE_INPUT">#REF!</definedName>
    <definedName name="TL_BS_ASSETS">#REF!</definedName>
    <definedName name="TL_BS_LIAB">#REF!</definedName>
    <definedName name="TL_HEADER">#REF!</definedName>
    <definedName name="TL_IS">#REF!</definedName>
    <definedName name="TL_REPORTS">#REF!</definedName>
    <definedName name="TL_SCFP">#REF!</definedName>
    <definedName name="TL_SCHD_A">#REF!</definedName>
    <definedName name="TL_SCHD_B">#REF!</definedName>
    <definedName name="TL_SCHD_C">#REF!</definedName>
    <definedName name="TL_SCHD_D">#REF!</definedName>
    <definedName name="TL_SCHD_E">#REF!</definedName>
    <definedName name="TL_SCHD_F">#REF!</definedName>
    <definedName name="TL20_">#REF!</definedName>
    <definedName name="to">#REF!</definedName>
    <definedName name="todate">#REF!</definedName>
    <definedName name="TONTONAN">#REF!</definedName>
    <definedName name="topmanager">#REF!</definedName>
    <definedName name="TOT">#REF!</definedName>
    <definedName name="TOTAL_ANIMATION_FRAMES_INPUT">#REF!</definedName>
    <definedName name="Total_Interest">#REF!</definedName>
    <definedName name="TOTAL_MFG">#REF!</definedName>
    <definedName name="Total_Pay">#REF!</definedName>
    <definedName name="TOTAL_SALARY">#REF!</definedName>
    <definedName name="TotalAkumPenyAwalTahun_Bangunan">#REF!</definedName>
    <definedName name="TotalAkumPenyAwalTahun_GolonganI">#REF!</definedName>
    <definedName name="TotalAkumPenyAwalTahun_GolonganII">#REF!</definedName>
    <definedName name="TOTALBS01">#REF!</definedName>
    <definedName name="TOTALBS02">#REF!</definedName>
    <definedName name="TOTALBS03">#REF!</definedName>
    <definedName name="TOTALBS04CR">#REF!</definedName>
    <definedName name="TOTALBS04DR">#REF!</definedName>
    <definedName name="TOTALBS05">#REF!</definedName>
    <definedName name="TOTALBS05.3">#REF!</definedName>
    <definedName name="TOTALBS06">#REF!</definedName>
    <definedName name="TOTALBS07">#REF!</definedName>
    <definedName name="TOTALBS08">#REF!</definedName>
    <definedName name="TOTALBS09">#REF!</definedName>
    <definedName name="TOTALBS09.3">#REF!</definedName>
    <definedName name="TOTALBS10">#REF!</definedName>
    <definedName name="TOTALBS11">#REF!</definedName>
    <definedName name="TOTALBS12">#REF!</definedName>
    <definedName name="TotalCA">#REF!</definedName>
    <definedName name="TotalHargaPerolehan_Bangunan">#REF!</definedName>
    <definedName name="TotalHargaPerolehan_GolonganI">#REF!</definedName>
    <definedName name="TotalHargaPerolehan_GolonganII">#REF!</definedName>
    <definedName name="TotalIBA">#REF!</definedName>
    <definedName name="TotalNilaiBukuAwalTahun_Bangunan">#REF!</definedName>
    <definedName name="TotalNilaiBukuAwalTahun_GolonganI">#REF!</definedName>
    <definedName name="TotalNilaiBukuAwalTahun_GolonganII">#REF!</definedName>
    <definedName name="TotalPenambahan_Bangunan">#REF!</definedName>
    <definedName name="TotalPenambahan_GolonganI">#REF!</definedName>
    <definedName name="TotalPenambahan_GolonganII">#REF!</definedName>
    <definedName name="TotalPengurangan_Bangunan">#REF!</definedName>
    <definedName name="TotalPengurangan_GolonganI">#REF!</definedName>
    <definedName name="TotalPengurangan_GolonganII">#REF!</definedName>
    <definedName name="TotalPenyusutan_Bangunan">#REF!</definedName>
    <definedName name="TotalPenyusutan_GolonganI">#REF!</definedName>
    <definedName name="TotalPenyusutan_GolonganII">#REF!</definedName>
    <definedName name="tr">#REF!</definedName>
    <definedName name="TRADING">#REF!</definedName>
    <definedName name="TRANSAKSI">#REF!</definedName>
    <definedName name="Transfer_Ke_PT.BOSOWA_PLASTINDO_PERKASA_Via_Kompensasi__By_Pembayaran_Jasa_Bikin_Plandes__Potongan_Pangkon_U_Rumah_Air_Filter___Las_Kuningan_Knalpot">#REF!</definedName>
    <definedName name="travel">#REF!</definedName>
    <definedName name="travel20510">#REF!</definedName>
    <definedName name="TrendCurrent">#REF!</definedName>
    <definedName name="TrendPY4_Sel1">#REF!</definedName>
    <definedName name="TrendRollFWD">#REF!</definedName>
    <definedName name="TRHRTH">#REF!</definedName>
    <definedName name="trialbal1">#REF!</definedName>
    <definedName name="TRNSAK">#REF!</definedName>
    <definedName name="tt">#REF!</definedName>
    <definedName name="TTL">#REF!</definedName>
    <definedName name="TTLJKT">#REF!</definedName>
    <definedName name="TTLMES">#REF!</definedName>
    <definedName name="TTLNAS">#REF!</definedName>
    <definedName name="TTLSBY">#REF!</definedName>
    <definedName name="TTLSRG">#REF!</definedName>
    <definedName name="TTLUPG">#REF!</definedName>
    <definedName name="tu">#REF!</definedName>
    <definedName name="Turnaround">#REF!</definedName>
    <definedName name="turnover">#REF!</definedName>
    <definedName name="TV">#REF!</definedName>
    <definedName name="TV20_">#REF!</definedName>
    <definedName name="txxs2">#REF!</definedName>
    <definedName name="TY">#REF!</definedName>
    <definedName name="TYJEYTJ">#REF!</definedName>
    <definedName name="Type">#REF!</definedName>
    <definedName name="tyu">#REF!</definedName>
    <definedName name="U">#REF!</definedName>
    <definedName name="U8JK">#REF!</definedName>
    <definedName name="U8KYUK">#REF!</definedName>
    <definedName name="uas">#REF!</definedName>
    <definedName name="UFPrn20030630103614">#REF!</definedName>
    <definedName name="UFPrn20030630103809">#REF!</definedName>
    <definedName name="UFPrn20030630104250">#REF!</definedName>
    <definedName name="UFPrn20030630104552">#REF!</definedName>
    <definedName name="UFPrn20030630104848">#REF!</definedName>
    <definedName name="UFPrn20030702083441">#REF!</definedName>
    <definedName name="UFPrn20030723162832">#REF!</definedName>
    <definedName name="UFPrn20030723163059">#REF!</definedName>
    <definedName name="UFPrn20030724093710">#REF!</definedName>
    <definedName name="UFPrn20030728141953">#REF!</definedName>
    <definedName name="UFPrn20030728144332">#REF!</definedName>
    <definedName name="UFPrn20030728145357">#REF!</definedName>
    <definedName name="UFPrn20030813175505">#REF!</definedName>
    <definedName name="UFPrn20030904163659">#REF!</definedName>
    <definedName name="UFPrn20030904163904">#REF!</definedName>
    <definedName name="UFPrn20030904164437">#REF!</definedName>
    <definedName name="UFPrn20030904164623">#REF!</definedName>
    <definedName name="UFPrn20040528135637">#REF!</definedName>
    <definedName name="UFPrn20040612172651">#REF!</definedName>
    <definedName name="UFPrn20040612172831">#REF!</definedName>
    <definedName name="UFPrn20040612173543">#REF!</definedName>
    <definedName name="UFPrn20040617172354">#REF!</definedName>
    <definedName name="UFPrn20040618135908">#REF!</definedName>
    <definedName name="UFPrn20040619091420">#REF!</definedName>
    <definedName name="UFPrn20040619141303">#REF!</definedName>
    <definedName name="UFPrn20040729102853">#REF!</definedName>
    <definedName name="UFPrn20040903123241">#REF!</definedName>
    <definedName name="UFPrn20040904105331">#REF!</definedName>
    <definedName name="UFPrn20040905174721">#REF!</definedName>
    <definedName name="UFPrn20041005151959">#REF!</definedName>
    <definedName name="UFPrn20041006142133">#REF!</definedName>
    <definedName name="UGB">#REF!</definedName>
    <definedName name="uj">#REF!</definedName>
    <definedName name="umum">#REF!</definedName>
    <definedName name="uncollectibles">#REF!</definedName>
    <definedName name="UNEARNEDINCOME">#REF!</definedName>
    <definedName name="UNHIDE">#REF!</definedName>
    <definedName name="Unit">#REF!</definedName>
    <definedName name="UNREALIZEDPROFIT">#REF!</definedName>
    <definedName name="UPDRY">#REF!</definedName>
    <definedName name="UPDRY1">#REF!</definedName>
    <definedName name="UPFIN">#REF!</definedName>
    <definedName name="UPFIN1">#REF!</definedName>
    <definedName name="UPGLU">#REF!</definedName>
    <definedName name="UPGLU1">#REF!</definedName>
    <definedName name="UPKLN">#REF!</definedName>
    <definedName name="UPLC">#REF!</definedName>
    <definedName name="UPLOG">#REF!</definedName>
    <definedName name="upn">#REF!</definedName>
    <definedName name="UPPAK">#REF!</definedName>
    <definedName name="UPROT">#REF!</definedName>
    <definedName name="UPROT1">#REF!</definedName>
    <definedName name="upsActual">#REF!</definedName>
    <definedName name="UPSAW">#REF!</definedName>
    <definedName name="UPVAR">#REF!</definedName>
    <definedName name="UPVAR1">#REF!</definedName>
    <definedName name="urut_bm_ppn_pph_22">#REF!</definedName>
    <definedName name="US">#REF!</definedName>
    <definedName name="usbk">#REF!</definedName>
    <definedName name="USD">#REF!</definedName>
    <definedName name="USDRcpt">#REF!</definedName>
    <definedName name="USREC">#REF!</definedName>
    <definedName name="USRP">#REF!</definedName>
    <definedName name="Utang_Awal">#REF!</definedName>
    <definedName name="UU">#REF!</definedName>
    <definedName name="UYA_5">#REF!</definedName>
    <definedName name="UYKR">#REF!</definedName>
    <definedName name="v">#REF!</definedName>
    <definedName name="v_1">#REF!</definedName>
    <definedName name="valas">#REF!</definedName>
    <definedName name="valas_1">#REF!</definedName>
    <definedName name="valid">#REF!</definedName>
    <definedName name="VALUATION">#REF!</definedName>
    <definedName name="Value_date">#REF!</definedName>
    <definedName name="Values_Entered_12">#REF!</definedName>
    <definedName name="Values_Entered_13">#REF!</definedName>
    <definedName name="vc">#REF!</definedName>
    <definedName name="vfd">#REF!</definedName>
    <definedName name="viai01">#REF!</definedName>
    <definedName name="viai02">#REF!</definedName>
    <definedName name="viai03">#REF!</definedName>
    <definedName name="viai04">#REF!</definedName>
    <definedName name="viai05">#REF!</definedName>
    <definedName name="viai06">#REF!</definedName>
    <definedName name="viai07">#REF!</definedName>
    <definedName name="viai08">#REF!</definedName>
    <definedName name="viai09">#REF!</definedName>
    <definedName name="viai10">#REF!</definedName>
    <definedName name="viai11">#REF!</definedName>
    <definedName name="viai12">#REF!</definedName>
    <definedName name="viai13">#REF!</definedName>
    <definedName name="viai14">#REF!</definedName>
    <definedName name="viai15">#REF!</definedName>
    <definedName name="viai16">#REF!</definedName>
    <definedName name="viaitotal">#REF!</definedName>
    <definedName name="viap11">#REF!</definedName>
    <definedName name="viap12">#REF!</definedName>
    <definedName name="viap13">#REF!</definedName>
    <definedName name="viap14">#REF!</definedName>
    <definedName name="viap15">#REF!</definedName>
    <definedName name="viap16">#REF!</definedName>
    <definedName name="viar01">#REF!</definedName>
    <definedName name="viar02">#REF!</definedName>
    <definedName name="viar03">#REF!</definedName>
    <definedName name="viar04">#REF!</definedName>
    <definedName name="viar05">#REF!</definedName>
    <definedName name="viar06">#REF!</definedName>
    <definedName name="viar07">#REF!</definedName>
    <definedName name="viar08">#REF!</definedName>
    <definedName name="viar09">#REF!</definedName>
    <definedName name="viar10">#REF!</definedName>
    <definedName name="viar11">#REF!</definedName>
    <definedName name="viar12">#REF!</definedName>
    <definedName name="viar13">#REF!</definedName>
    <definedName name="viar14">#REF!</definedName>
    <definedName name="viar15">#REF!</definedName>
    <definedName name="viar16">#REF!</definedName>
    <definedName name="viaw01">#REF!</definedName>
    <definedName name="viaw02">#REF!</definedName>
    <definedName name="viaw03">#REF!</definedName>
    <definedName name="viaw04">#REF!</definedName>
    <definedName name="viaw05">#REF!</definedName>
    <definedName name="viaw06">#REF!</definedName>
    <definedName name="viaw07">#REF!</definedName>
    <definedName name="viaw08">#REF!</definedName>
    <definedName name="viaw09">#REF!</definedName>
    <definedName name="viaw10">#REF!</definedName>
    <definedName name="viaw11">#REF!</definedName>
    <definedName name="viaw12">#REF!</definedName>
    <definedName name="viaw13">#REF!</definedName>
    <definedName name="viaw14">#REF!</definedName>
    <definedName name="viaw15">#REF!</definedName>
    <definedName name="viaw16">#REF!</definedName>
    <definedName name="vibtotal">#REF!</definedName>
    <definedName name="Volume">#REF!</definedName>
    <definedName name="VRNCE_CM_ANALYSIS">#REF!</definedName>
    <definedName name="VRNCE_CM_RIGS">#REF!</definedName>
    <definedName name="VRNCE_SUM_QTR">#REF!</definedName>
    <definedName name="VRNCE_SUM_RESULTS">#REF!</definedName>
    <definedName name="W">#REF!</definedName>
    <definedName name="WACC">#REF!</definedName>
    <definedName name="Walsin_Schlumberger_Elect">#REF!</definedName>
    <definedName name="Wang_Foo_Transportation_LTD">#REF!</definedName>
    <definedName name="wavagt01">#REF!</definedName>
    <definedName name="Wavapr01">#REF!</definedName>
    <definedName name="wavdes01">#REF!</definedName>
    <definedName name="wavfeb01">#REF!</definedName>
    <definedName name="wavjan01">#REF!</definedName>
    <definedName name="wavjan02">#REF!</definedName>
    <definedName name="wavjul01">#REF!</definedName>
    <definedName name="wavjun01">#REF!</definedName>
    <definedName name="wavmar01">#REF!</definedName>
    <definedName name="wavmar02">#REF!</definedName>
    <definedName name="wavmay01">#REF!</definedName>
    <definedName name="wavnov01">#REF!</definedName>
    <definedName name="wavokt01">#REF!</definedName>
    <definedName name="wavsep01">#REF!</definedName>
    <definedName name="WAWA2">#REF!</definedName>
    <definedName name="WCAP95">#REF!</definedName>
    <definedName name="WE">#REF!</definedName>
    <definedName name="wed">#REF!</definedName>
    <definedName name="WEEK051101">#REF!</definedName>
    <definedName name="WEEK090701">#REF!</definedName>
    <definedName name="WEEK101201">#REF!</definedName>
    <definedName name="WEEK121101">#REF!</definedName>
    <definedName name="WEEK130801">#REF!</definedName>
    <definedName name="WEEK151001">#REF!</definedName>
    <definedName name="WEEK171201">#REF!</definedName>
    <definedName name="WEEK200801">#REF!</definedName>
    <definedName name="WEEK221001">#REF!</definedName>
    <definedName name="WEEK230701">#REF!</definedName>
    <definedName name="WEEK240901">#REF!</definedName>
    <definedName name="WEEK241201">#REF!</definedName>
    <definedName name="WEEK261101">#REF!</definedName>
    <definedName name="WEEK270801">#REF!</definedName>
    <definedName name="WEEK291001">#REF!</definedName>
    <definedName name="WEEK300701">#REF!</definedName>
    <definedName name="WEEK311201">#REF!</definedName>
    <definedName name="WELL">#REF!</definedName>
    <definedName name="WER">#REF!</definedName>
    <definedName name="WERGW">#REF!</definedName>
    <definedName name="WERGWER">#REF!</definedName>
    <definedName name="WERGWERG">#REF!</definedName>
    <definedName name="Westerngeco_ind">#REF!</definedName>
    <definedName name="wid">#REF!</definedName>
    <definedName name="wilmar">#REF!</definedName>
    <definedName name="Wilmar_two">#REF!</definedName>
    <definedName name="WON">#REF!</definedName>
    <definedName name="Woodleight_Water_Meter_STR">#REF!</definedName>
    <definedName name="WPFIN">#REF!</definedName>
    <definedName name="WPFIN1">#REF!</definedName>
    <definedName name="wpname">#REF!</definedName>
    <definedName name="wps">#REF!</definedName>
    <definedName name="WS">#REF!</definedName>
    <definedName name="WSFL">#REF!</definedName>
    <definedName name="WSFR">#REF!</definedName>
    <definedName name="WSHED">#REF!</definedName>
    <definedName name="WW">#REF!</definedName>
    <definedName name="WW_1">#REF!</definedName>
    <definedName name="WW_2">#REF!</definedName>
    <definedName name="www">#REF!</definedName>
    <definedName name="x">#REF!</definedName>
    <definedName name="x_1">#REF!</definedName>
    <definedName name="X1A">#REF!</definedName>
    <definedName name="xx">#REF!</definedName>
    <definedName name="xxxx">#REF!</definedName>
    <definedName name="xxxxxxxxxxxxxxxxxxxxxx">#REF!</definedName>
    <definedName name="y">#REF!</definedName>
    <definedName name="ya">#REF!</definedName>
    <definedName name="YALE_HARDWARE">#REF!</definedName>
    <definedName name="Ye">#REF!</definedName>
    <definedName name="Year">#REF!</definedName>
    <definedName name="YEAR_RANGE">#REF!</definedName>
    <definedName name="Year0">#REF!</definedName>
    <definedName name="year01">#REF!</definedName>
    <definedName name="year02">#REF!</definedName>
    <definedName name="year03">#REF!</definedName>
    <definedName name="year04">#REF!</definedName>
    <definedName name="yel">#REF!</definedName>
    <definedName name="YEN">#REF!</definedName>
    <definedName name="yh">#REF!</definedName>
    <definedName name="yhury">#REF!</definedName>
    <definedName name="YIE">#REF!</definedName>
    <definedName name="YIHKUANG">#REF!</definedName>
    <definedName name="YJEYJ">#REF!</definedName>
    <definedName name="you">#REF!</definedName>
    <definedName name="YR_MO1">#REF!</definedName>
    <definedName name="YTD_DEPRN">#REF!</definedName>
    <definedName name="yuu">#REF!</definedName>
    <definedName name="YW">#REF!</definedName>
    <definedName name="yydhtr">#REF!</definedName>
    <definedName name="z">#REF!</definedName>
    <definedName name="Z_9A428CE1_B4D9_11D0_A8AA_0000C071AEE7_.wvu.PrintArea">#REF!</definedName>
    <definedName name="Z_9A428CE1_B4D9_11D0_A8AA_0000C071AEE7_.wvu.PrintArea_1">#REF!</definedName>
    <definedName name="Z_9A428CE1_B4D9_11D0_A8AA_0000C071AEE7_.wvu.PrintArea_2">#REF!</definedName>
    <definedName name="Z_9A428CE1_B4D9_11D0_A8AA_0000C071AEE7_.wvu.PrintArea_3">#REF!</definedName>
    <definedName name="Z_9A428CE1_B4D9_11D0_A8AA_0000C071AEE7_.wvu.PrintArea_4">#REF!</definedName>
    <definedName name="Z_9A428CE1_B4D9_11D0_A8AA_0000C071AEE7_.wvu.PrintArea_5">#REF!</definedName>
    <definedName name="Z_9A428CE1_B4D9_11D0_A8AA_0000C071AEE7_.wvu.PrintArea_6">#REF!</definedName>
    <definedName name="zero1">#REF!</definedName>
    <definedName name="Zhujhai_C._Feng_Scie___Tech">#REF!</definedName>
    <definedName name="zoo">#REF!</definedName>
    <definedName name="zzzz">#REF!</definedName>
    <definedName name="zzzzz">#REF!</definedName>
    <definedName name="zzzzzz">#REF!</definedName>
    <definedName name="どうしよう">#REF!</definedName>
    <definedName name="どうしようもない">#REF!</definedName>
    <definedName name="フォーマット">#REF!</definedName>
    <definedName name="上期中印刷">#REF!</definedName>
    <definedName name="上期印刷">#REF!</definedName>
    <definedName name="新ゴム消費単価呼び込み">#REF!</definedName>
    <definedName name="書式">#REF!</definedName>
    <definedName name="月中上手当率">#REF!</definedName>
    <definedName name="月中下手当率">#REF!</definedName>
    <definedName name="月中入荷上">#REF!</definedName>
    <definedName name="月中入荷下">#REF!</definedName>
    <definedName name="月初上手当率">#REF!</definedName>
    <definedName name="月初下手当率">#REF!</definedName>
    <definedName name="月初入荷上">#REF!</definedName>
    <definedName name="月初入荷下">#REF!</definedName>
    <definedName name="未手当一括範囲指定">#REF!</definedName>
    <definedName name="消費単価呼込み上期">#REF!</definedName>
    <definedName name="消費単価呼込み下期">#REF!</definedName>
    <definedName name="総合表">#REF!</definedName>
    <definedName name="総合表TA12下">#REF!</definedName>
    <definedName name="総合表TA20">#REF!</definedName>
    <definedName name="総合表TA20下">#REF!</definedName>
    <definedName name="総合表TA30">#REF!</definedName>
    <definedName name="総合表TA30下">#REF!</definedName>
    <definedName name="総合表TA40">#REF!</definedName>
    <definedName name="総合表TA40下">#REF!</definedName>
    <definedName name="総合表TA50">#REF!</definedName>
    <definedName name="総合表TA50下">#REF!</definedName>
    <definedName name="総合表TA61">#REF!</definedName>
    <definedName name="総合表TA61下">#REF!</definedName>
    <definedName name="総合表TA90">#REF!</definedName>
    <definedName name="総合表TA90下">#REF!</definedName>
    <definedName name="账龄分析表">#REF!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42" i="5" l="1"/>
  <c r="L41" i="5"/>
  <c r="L40" i="5"/>
  <c r="L39" i="5"/>
  <c r="L38" i="5"/>
  <c r="L37" i="5"/>
  <c r="L36" i="5"/>
  <c r="O34" i="3" s="1"/>
  <c r="O40" i="3"/>
  <c r="O39" i="3"/>
  <c r="O38" i="3"/>
  <c r="O37" i="3"/>
  <c r="O36" i="3"/>
  <c r="O35" i="3"/>
  <c r="O9" i="3"/>
  <c r="O8" i="3"/>
  <c r="O7" i="3"/>
  <c r="O6" i="3"/>
  <c r="O5" i="3"/>
  <c r="O4" i="3"/>
  <c r="L11" i="5"/>
  <c r="L10" i="5"/>
  <c r="L9" i="5"/>
  <c r="L8" i="5"/>
  <c r="L7" i="5"/>
  <c r="L6" i="5"/>
  <c r="H114" i="35"/>
  <c r="H100" i="35"/>
  <c r="H78" i="35"/>
  <c r="H59" i="35"/>
  <c r="H38" i="35"/>
  <c r="H18" i="35"/>
  <c r="L110" i="5"/>
  <c r="L108" i="5"/>
  <c r="L105" i="5"/>
  <c r="L103" i="5"/>
  <c r="L102" i="5"/>
  <c r="L99" i="5"/>
  <c r="L98" i="5"/>
  <c r="L96" i="5"/>
  <c r="L95" i="5"/>
  <c r="L94" i="5"/>
  <c r="L93" i="5"/>
  <c r="L91" i="5"/>
  <c r="L90" i="5"/>
  <c r="L89" i="5"/>
  <c r="L88" i="5"/>
  <c r="L87" i="5"/>
  <c r="L85" i="5"/>
  <c r="L78" i="5"/>
  <c r="L77" i="5"/>
  <c r="L76" i="5"/>
  <c r="L75" i="5"/>
  <c r="L74" i="5"/>
  <c r="L73" i="5"/>
  <c r="L72" i="5"/>
  <c r="L71" i="5"/>
  <c r="L70" i="5"/>
  <c r="L69" i="5"/>
  <c r="L68" i="5"/>
  <c r="L67" i="5"/>
  <c r="L66" i="5"/>
  <c r="L65" i="5"/>
  <c r="L64" i="5"/>
  <c r="L63" i="5"/>
  <c r="L62" i="5"/>
  <c r="L61" i="5"/>
  <c r="L60" i="5"/>
  <c r="L59" i="5"/>
  <c r="L58" i="5"/>
  <c r="L57" i="5"/>
  <c r="L56" i="5"/>
  <c r="L55" i="5"/>
  <c r="L54" i="5"/>
  <c r="L53" i="5"/>
  <c r="L52" i="5"/>
  <c r="L51" i="5"/>
  <c r="L50" i="5"/>
  <c r="L49" i="5"/>
  <c r="L48" i="5"/>
  <c r="L47" i="5"/>
  <c r="L46" i="5"/>
  <c r="L45" i="5"/>
  <c r="L44" i="5"/>
  <c r="L31" i="5"/>
  <c r="L30" i="5"/>
  <c r="L29" i="5"/>
  <c r="L28" i="5"/>
  <c r="L19" i="5"/>
  <c r="L18" i="5"/>
  <c r="L17" i="5"/>
  <c r="L16" i="5"/>
  <c r="L13" i="5"/>
  <c r="L35" i="5"/>
  <c r="L34" i="5"/>
  <c r="L33" i="5"/>
  <c r="L32" i="5"/>
  <c r="L27" i="5"/>
  <c r="L26" i="5"/>
  <c r="L25" i="5"/>
  <c r="L22" i="5"/>
  <c r="L21" i="5"/>
  <c r="L20" i="5"/>
  <c r="L15" i="5"/>
  <c r="L12" i="5"/>
  <c r="S34" i="29" l="1"/>
  <c r="L10" i="29"/>
  <c r="L30" i="29"/>
  <c r="Q9" i="28"/>
  <c r="U9" i="28" s="1"/>
  <c r="V9" i="28" s="1"/>
  <c r="P8" i="31"/>
  <c r="Q6" i="26" l="1"/>
  <c r="Z42" i="33"/>
  <c r="W42" i="33"/>
  <c r="T42" i="33"/>
  <c r="AA41" i="33"/>
  <c r="AB41" i="33" s="1"/>
  <c r="X41" i="33"/>
  <c r="Y41" i="33" s="1"/>
  <c r="U41" i="33"/>
  <c r="V41" i="33" s="1"/>
  <c r="R41" i="33"/>
  <c r="Q41" i="33"/>
  <c r="P41" i="33"/>
  <c r="O41" i="33"/>
  <c r="N41" i="33"/>
  <c r="K41" i="33"/>
  <c r="AA40" i="33"/>
  <c r="AB40" i="33" s="1"/>
  <c r="Y40" i="33"/>
  <c r="U40" i="33"/>
  <c r="V40" i="33" s="1"/>
  <c r="Q40" i="33"/>
  <c r="X40" i="33" s="1"/>
  <c r="P40" i="33"/>
  <c r="R40" i="33" s="1"/>
  <c r="O40" i="33"/>
  <c r="N40" i="33"/>
  <c r="K40" i="33"/>
  <c r="AA39" i="33"/>
  <c r="AB39" i="33" s="1"/>
  <c r="X39" i="33"/>
  <c r="Y39" i="33" s="1"/>
  <c r="U39" i="33"/>
  <c r="V39" i="33" s="1"/>
  <c r="R39" i="33"/>
  <c r="Q39" i="33"/>
  <c r="P39" i="33"/>
  <c r="O39" i="33"/>
  <c r="N39" i="33"/>
  <c r="L39" i="33"/>
  <c r="K39" i="33"/>
  <c r="Q37" i="33"/>
  <c r="P37" i="33"/>
  <c r="R37" i="33" s="1"/>
  <c r="O37" i="33"/>
  <c r="N37" i="33"/>
  <c r="K37" i="33"/>
  <c r="X36" i="33"/>
  <c r="Y36" i="33" s="1"/>
  <c r="U36" i="33"/>
  <c r="V36" i="33" s="1"/>
  <c r="Q36" i="33"/>
  <c r="AA36" i="33" s="1"/>
  <c r="AB36" i="33" s="1"/>
  <c r="P36" i="33"/>
  <c r="R36" i="33" s="1"/>
  <c r="O36" i="33"/>
  <c r="N36" i="33"/>
  <c r="K36" i="33"/>
  <c r="Q35" i="33"/>
  <c r="P35" i="33"/>
  <c r="O35" i="33"/>
  <c r="N35" i="33"/>
  <c r="K35" i="33"/>
  <c r="AB34" i="33"/>
  <c r="X34" i="33"/>
  <c r="Y34" i="33" s="1"/>
  <c r="U34" i="33"/>
  <c r="V34" i="33" s="1"/>
  <c r="Q34" i="33"/>
  <c r="AA34" i="33" s="1"/>
  <c r="P34" i="33"/>
  <c r="R34" i="33" s="1"/>
  <c r="O34" i="33"/>
  <c r="N34" i="33"/>
  <c r="K34" i="33"/>
  <c r="L34" i="33" s="1"/>
  <c r="AB32" i="33"/>
  <c r="X32" i="33"/>
  <c r="Y32" i="33" s="1"/>
  <c r="Q32" i="33"/>
  <c r="AA32" i="33" s="1"/>
  <c r="P32" i="33"/>
  <c r="O32" i="33"/>
  <c r="N32" i="33"/>
  <c r="K32" i="33"/>
  <c r="L31" i="33" s="1"/>
  <c r="AA31" i="33"/>
  <c r="AB31" i="33" s="1"/>
  <c r="X31" i="33"/>
  <c r="Y31" i="33" s="1"/>
  <c r="Q31" i="33"/>
  <c r="P31" i="33"/>
  <c r="O31" i="33"/>
  <c r="N31" i="33"/>
  <c r="K31" i="33"/>
  <c r="Q29" i="33"/>
  <c r="P29" i="33"/>
  <c r="O29" i="33"/>
  <c r="N29" i="33"/>
  <c r="K29" i="33"/>
  <c r="AB28" i="33"/>
  <c r="AA28" i="33"/>
  <c r="X28" i="33"/>
  <c r="Y28" i="33" s="1"/>
  <c r="U28" i="33"/>
  <c r="V28" i="33" s="1"/>
  <c r="R28" i="33"/>
  <c r="Q28" i="33"/>
  <c r="P28" i="33"/>
  <c r="O28" i="33"/>
  <c r="N28" i="33"/>
  <c r="K28" i="33"/>
  <c r="L26" i="33" s="1"/>
  <c r="V27" i="33"/>
  <c r="U27" i="33"/>
  <c r="Q27" i="33"/>
  <c r="P27" i="33"/>
  <c r="O27" i="33"/>
  <c r="N27" i="33"/>
  <c r="K27" i="33"/>
  <c r="AB26" i="33"/>
  <c r="AA26" i="33"/>
  <c r="X26" i="33"/>
  <c r="Y26" i="33" s="1"/>
  <c r="U26" i="33"/>
  <c r="V26" i="33" s="1"/>
  <c r="Q26" i="33"/>
  <c r="P26" i="33"/>
  <c r="R26" i="33" s="1"/>
  <c r="O26" i="33"/>
  <c r="N26" i="33"/>
  <c r="K26" i="33"/>
  <c r="J26" i="33"/>
  <c r="AB24" i="33"/>
  <c r="X24" i="33"/>
  <c r="Y24" i="33" s="1"/>
  <c r="V24" i="33"/>
  <c r="U24" i="33"/>
  <c r="Q24" i="33"/>
  <c r="AA24" i="33" s="1"/>
  <c r="P24" i="33"/>
  <c r="R24" i="33" s="1"/>
  <c r="O24" i="33"/>
  <c r="N24" i="33"/>
  <c r="K24" i="33"/>
  <c r="AA22" i="33"/>
  <c r="AB22" i="33" s="1"/>
  <c r="Q22" i="33"/>
  <c r="P22" i="33"/>
  <c r="R22" i="33" s="1"/>
  <c r="O22" i="33"/>
  <c r="N22" i="33"/>
  <c r="K22" i="33"/>
  <c r="AB21" i="33"/>
  <c r="Y21" i="33"/>
  <c r="X21" i="33"/>
  <c r="U21" i="33"/>
  <c r="V21" i="33" s="1"/>
  <c r="Q21" i="33"/>
  <c r="AA21" i="33" s="1"/>
  <c r="P21" i="33"/>
  <c r="R21" i="33" s="1"/>
  <c r="O21" i="33"/>
  <c r="N21" i="33"/>
  <c r="K21" i="33"/>
  <c r="Q20" i="33"/>
  <c r="P20" i="33"/>
  <c r="R20" i="33" s="1"/>
  <c r="O20" i="33"/>
  <c r="N20" i="33"/>
  <c r="K20" i="33"/>
  <c r="Y19" i="33"/>
  <c r="X19" i="33"/>
  <c r="U19" i="33"/>
  <c r="V19" i="33" s="1"/>
  <c r="Q19" i="33"/>
  <c r="AA19" i="33" s="1"/>
  <c r="AB19" i="33" s="1"/>
  <c r="P19" i="33"/>
  <c r="R19" i="33" s="1"/>
  <c r="O19" i="33"/>
  <c r="N19" i="33"/>
  <c r="K19" i="33"/>
  <c r="Q18" i="33"/>
  <c r="P18" i="33"/>
  <c r="O18" i="33"/>
  <c r="N18" i="33"/>
  <c r="K18" i="33"/>
  <c r="AB16" i="33"/>
  <c r="Y16" i="33"/>
  <c r="X16" i="33"/>
  <c r="V16" i="33"/>
  <c r="U16" i="33"/>
  <c r="Q16" i="33"/>
  <c r="AA16" i="33" s="1"/>
  <c r="P16" i="33"/>
  <c r="R16" i="33" s="1"/>
  <c r="O16" i="33"/>
  <c r="N16" i="33"/>
  <c r="K16" i="33"/>
  <c r="L8" i="33" s="1"/>
  <c r="AA15" i="33"/>
  <c r="AB15" i="33" s="1"/>
  <c r="Q15" i="33"/>
  <c r="P15" i="33"/>
  <c r="O15" i="33"/>
  <c r="N15" i="33"/>
  <c r="K15" i="33"/>
  <c r="AB14" i="33"/>
  <c r="X14" i="33"/>
  <c r="Y14" i="33" s="1"/>
  <c r="V14" i="33"/>
  <c r="U14" i="33"/>
  <c r="Q14" i="33"/>
  <c r="AA14" i="33" s="1"/>
  <c r="P14" i="33"/>
  <c r="R14" i="33" s="1"/>
  <c r="O14" i="33"/>
  <c r="N14" i="33"/>
  <c r="K14" i="33"/>
  <c r="Q13" i="33"/>
  <c r="P13" i="33"/>
  <c r="R13" i="33" s="1"/>
  <c r="O13" i="33"/>
  <c r="N13" i="33"/>
  <c r="K13" i="33"/>
  <c r="AB10" i="33"/>
  <c r="AA10" i="33"/>
  <c r="X10" i="33"/>
  <c r="Y10" i="33" s="1"/>
  <c r="U10" i="33"/>
  <c r="V10" i="33" s="1"/>
  <c r="P10" i="33"/>
  <c r="O10" i="33"/>
  <c r="N10" i="33"/>
  <c r="Q9" i="33"/>
  <c r="P9" i="33"/>
  <c r="O9" i="33"/>
  <c r="N9" i="33"/>
  <c r="K9" i="33"/>
  <c r="AB8" i="33"/>
  <c r="X8" i="33"/>
  <c r="Y8" i="33" s="1"/>
  <c r="U8" i="33"/>
  <c r="V8" i="33" s="1"/>
  <c r="R8" i="33"/>
  <c r="Q8" i="33"/>
  <c r="AA8" i="33" s="1"/>
  <c r="P8" i="33"/>
  <c r="O8" i="33"/>
  <c r="N8" i="33"/>
  <c r="K8" i="33"/>
  <c r="J8" i="33"/>
  <c r="J42" i="33" s="1"/>
  <c r="Z33" i="32"/>
  <c r="W33" i="32"/>
  <c r="T33" i="32"/>
  <c r="J33" i="32"/>
  <c r="Q32" i="32"/>
  <c r="P32" i="32"/>
  <c r="O32" i="32"/>
  <c r="N32" i="32"/>
  <c r="K32" i="32"/>
  <c r="Q31" i="32"/>
  <c r="P31" i="32"/>
  <c r="O31" i="32"/>
  <c r="N31" i="32"/>
  <c r="L31" i="32"/>
  <c r="K31" i="32"/>
  <c r="J31" i="32"/>
  <c r="AA29" i="32"/>
  <c r="AB29" i="32" s="1"/>
  <c r="Y29" i="32"/>
  <c r="U29" i="32"/>
  <c r="V29" i="32" s="1"/>
  <c r="Q29" i="32"/>
  <c r="X29" i="32" s="1"/>
  <c r="P29" i="32"/>
  <c r="R29" i="32" s="1"/>
  <c r="O29" i="32"/>
  <c r="N29" i="32"/>
  <c r="K29" i="32"/>
  <c r="AA28" i="32"/>
  <c r="AB28" i="32" s="1"/>
  <c r="X28" i="32"/>
  <c r="Y28" i="32" s="1"/>
  <c r="V28" i="32"/>
  <c r="U28" i="32"/>
  <c r="R28" i="32"/>
  <c r="Q28" i="32"/>
  <c r="P28" i="32"/>
  <c r="O28" i="32"/>
  <c r="N28" i="32"/>
  <c r="K28" i="32"/>
  <c r="AB27" i="32"/>
  <c r="AA27" i="32"/>
  <c r="Y27" i="32"/>
  <c r="U27" i="32"/>
  <c r="V27" i="32" s="1"/>
  <c r="Q27" i="32"/>
  <c r="X27" i="32" s="1"/>
  <c r="P27" i="32"/>
  <c r="R27" i="32" s="1"/>
  <c r="O27" i="32"/>
  <c r="N27" i="32"/>
  <c r="K27" i="32"/>
  <c r="J27" i="32"/>
  <c r="Q25" i="32"/>
  <c r="P25" i="32"/>
  <c r="O25" i="32"/>
  <c r="N25" i="32"/>
  <c r="K25" i="32"/>
  <c r="R24" i="32"/>
  <c r="Q24" i="32"/>
  <c r="P24" i="32"/>
  <c r="O24" i="32"/>
  <c r="N24" i="32"/>
  <c r="K24" i="32"/>
  <c r="Q23" i="32"/>
  <c r="P23" i="32"/>
  <c r="O23" i="32"/>
  <c r="N23" i="32"/>
  <c r="K23" i="32"/>
  <c r="L23" i="32" s="1"/>
  <c r="J23" i="32"/>
  <c r="AA21" i="32"/>
  <c r="AB21" i="32" s="1"/>
  <c r="X21" i="32"/>
  <c r="Y21" i="32" s="1"/>
  <c r="U21" i="32"/>
  <c r="V21" i="32" s="1"/>
  <c r="R21" i="32"/>
  <c r="Q21" i="32"/>
  <c r="P21" i="32"/>
  <c r="O21" i="32"/>
  <c r="N21" i="32"/>
  <c r="K21" i="32"/>
  <c r="Q20" i="32"/>
  <c r="X20" i="32" s="1"/>
  <c r="Y20" i="32" s="1"/>
  <c r="P20" i="32"/>
  <c r="R20" i="32" s="1"/>
  <c r="O20" i="32"/>
  <c r="N20" i="32"/>
  <c r="K20" i="32"/>
  <c r="AA19" i="32"/>
  <c r="AB19" i="32" s="1"/>
  <c r="X19" i="32"/>
  <c r="Y19" i="32" s="1"/>
  <c r="U19" i="32"/>
  <c r="V19" i="32" s="1"/>
  <c r="R19" i="32"/>
  <c r="Q19" i="32"/>
  <c r="P19" i="32"/>
  <c r="O19" i="32"/>
  <c r="N19" i="32"/>
  <c r="K19" i="32"/>
  <c r="Q18" i="32"/>
  <c r="P18" i="32"/>
  <c r="O18" i="32"/>
  <c r="N18" i="32"/>
  <c r="K18" i="32"/>
  <c r="J18" i="32"/>
  <c r="AA16" i="32"/>
  <c r="AB16" i="32" s="1"/>
  <c r="X16" i="32"/>
  <c r="Y16" i="32" s="1"/>
  <c r="Q16" i="32"/>
  <c r="P16" i="32"/>
  <c r="O16" i="32"/>
  <c r="N16" i="32"/>
  <c r="K16" i="32"/>
  <c r="AB15" i="32"/>
  <c r="X15" i="32"/>
  <c r="Y15" i="32" s="1"/>
  <c r="Q15" i="32"/>
  <c r="AA15" i="32" s="1"/>
  <c r="P15" i="32"/>
  <c r="O15" i="32"/>
  <c r="N15" i="32"/>
  <c r="K15" i="32"/>
  <c r="AA13" i="32"/>
  <c r="AB13" i="32" s="1"/>
  <c r="X13" i="32"/>
  <c r="Y13" i="32" s="1"/>
  <c r="Q13" i="32"/>
  <c r="P13" i="32"/>
  <c r="O13" i="32"/>
  <c r="N13" i="32"/>
  <c r="K13" i="32"/>
  <c r="Q12" i="32"/>
  <c r="AA12" i="32" s="1"/>
  <c r="AB12" i="32" s="1"/>
  <c r="P12" i="32"/>
  <c r="R12" i="32" s="1"/>
  <c r="O12" i="32"/>
  <c r="N12" i="32"/>
  <c r="K12" i="32"/>
  <c r="Q11" i="32"/>
  <c r="P11" i="32"/>
  <c r="O11" i="32"/>
  <c r="N11" i="32"/>
  <c r="K11" i="32"/>
  <c r="Q10" i="32"/>
  <c r="P10" i="32"/>
  <c r="R10" i="32" s="1"/>
  <c r="O10" i="32"/>
  <c r="N10" i="32"/>
  <c r="K10" i="32"/>
  <c r="AA8" i="32"/>
  <c r="AB8" i="32" s="1"/>
  <c r="X8" i="32"/>
  <c r="Y8" i="32" s="1"/>
  <c r="V8" i="32"/>
  <c r="U8" i="32"/>
  <c r="P8" i="32"/>
  <c r="O8" i="32"/>
  <c r="N8" i="32"/>
  <c r="K8" i="32"/>
  <c r="AA7" i="32"/>
  <c r="AB7" i="32" s="1"/>
  <c r="Y7" i="32"/>
  <c r="U7" i="32"/>
  <c r="V7" i="32" s="1"/>
  <c r="Q7" i="32"/>
  <c r="X7" i="32" s="1"/>
  <c r="P7" i="32"/>
  <c r="R7" i="32" s="1"/>
  <c r="O7" i="32"/>
  <c r="N7" i="32"/>
  <c r="K7" i="32"/>
  <c r="AA6" i="32"/>
  <c r="AB6" i="32" s="1"/>
  <c r="X6" i="32"/>
  <c r="Y6" i="32" s="1"/>
  <c r="V6" i="32"/>
  <c r="U6" i="32"/>
  <c r="R6" i="32"/>
  <c r="Q6" i="32"/>
  <c r="P6" i="32"/>
  <c r="O6" i="32"/>
  <c r="N6" i="32"/>
  <c r="L6" i="32"/>
  <c r="K6" i="32"/>
  <c r="J6" i="32"/>
  <c r="Y30" i="31"/>
  <c r="V30" i="31"/>
  <c r="S30" i="31"/>
  <c r="P29" i="31"/>
  <c r="O29" i="31"/>
  <c r="N29" i="31"/>
  <c r="M29" i="31"/>
  <c r="K29" i="31"/>
  <c r="Z28" i="31"/>
  <c r="AA28" i="31" s="1"/>
  <c r="W28" i="31"/>
  <c r="X28" i="31" s="1"/>
  <c r="P28" i="31"/>
  <c r="O28" i="31"/>
  <c r="N28" i="31"/>
  <c r="M28" i="31"/>
  <c r="K28" i="31"/>
  <c r="P27" i="31"/>
  <c r="T27" i="31" s="1"/>
  <c r="U27" i="31" s="1"/>
  <c r="O27" i="31"/>
  <c r="N27" i="31"/>
  <c r="M27" i="31"/>
  <c r="K27" i="31"/>
  <c r="P26" i="31"/>
  <c r="O26" i="31"/>
  <c r="N26" i="31"/>
  <c r="M26" i="31"/>
  <c r="K26" i="31"/>
  <c r="J26" i="31"/>
  <c r="P24" i="31"/>
  <c r="W24" i="31" s="1"/>
  <c r="X24" i="31" s="1"/>
  <c r="O24" i="31"/>
  <c r="N24" i="31"/>
  <c r="M24" i="31"/>
  <c r="K24" i="31"/>
  <c r="P23" i="31"/>
  <c r="Z23" i="31" s="1"/>
  <c r="AA23" i="31" s="1"/>
  <c r="O23" i="31"/>
  <c r="N23" i="31"/>
  <c r="M23" i="31"/>
  <c r="K23" i="31"/>
  <c r="J23" i="31"/>
  <c r="P21" i="31"/>
  <c r="Z21" i="31" s="1"/>
  <c r="AA21" i="31" s="1"/>
  <c r="O21" i="31"/>
  <c r="Q21" i="31" s="1"/>
  <c r="N21" i="31"/>
  <c r="M21" i="31"/>
  <c r="K21" i="31"/>
  <c r="P20" i="31"/>
  <c r="Z20" i="31" s="1"/>
  <c r="AA20" i="31" s="1"/>
  <c r="O20" i="31"/>
  <c r="N20" i="31"/>
  <c r="M20" i="31"/>
  <c r="K20" i="31"/>
  <c r="J20" i="31"/>
  <c r="P18" i="31"/>
  <c r="Z18" i="31" s="1"/>
  <c r="AA18" i="31" s="1"/>
  <c r="O18" i="31"/>
  <c r="N18" i="31"/>
  <c r="M18" i="31"/>
  <c r="K18" i="31"/>
  <c r="P17" i="31"/>
  <c r="Z17" i="31" s="1"/>
  <c r="AA17" i="31" s="1"/>
  <c r="O17" i="31"/>
  <c r="N17" i="31"/>
  <c r="M17" i="31"/>
  <c r="K17" i="31"/>
  <c r="J17" i="31"/>
  <c r="Z15" i="31"/>
  <c r="AA15" i="31" s="1"/>
  <c r="W15" i="31"/>
  <c r="X15" i="31" s="1"/>
  <c r="P15" i="31"/>
  <c r="T15" i="31" s="1"/>
  <c r="U15" i="31" s="1"/>
  <c r="O15" i="31"/>
  <c r="Q15" i="31" s="1"/>
  <c r="N15" i="31"/>
  <c r="M15" i="31"/>
  <c r="K15" i="31"/>
  <c r="P14" i="31"/>
  <c r="T14" i="31" s="1"/>
  <c r="U14" i="31" s="1"/>
  <c r="O14" i="31"/>
  <c r="N14" i="31"/>
  <c r="M14" i="31"/>
  <c r="K14" i="31"/>
  <c r="P12" i="31"/>
  <c r="T12" i="31" s="1"/>
  <c r="U12" i="31" s="1"/>
  <c r="O12" i="31"/>
  <c r="N12" i="31"/>
  <c r="M12" i="31"/>
  <c r="K12" i="31"/>
  <c r="P11" i="31"/>
  <c r="O11" i="31"/>
  <c r="N11" i="31"/>
  <c r="M11" i="31"/>
  <c r="K11" i="31"/>
  <c r="P10" i="31"/>
  <c r="W10" i="31" s="1"/>
  <c r="X10" i="31" s="1"/>
  <c r="O10" i="31"/>
  <c r="N10" i="31"/>
  <c r="M10" i="31"/>
  <c r="K10" i="31"/>
  <c r="O8" i="31"/>
  <c r="N8" i="31"/>
  <c r="M8" i="31"/>
  <c r="P7" i="31"/>
  <c r="T7" i="31" s="1"/>
  <c r="U7" i="31" s="1"/>
  <c r="O7" i="31"/>
  <c r="N7" i="31"/>
  <c r="M7" i="31"/>
  <c r="K7" i="31"/>
  <c r="P6" i="31"/>
  <c r="T6" i="31" s="1"/>
  <c r="U6" i="31" s="1"/>
  <c r="O6" i="31"/>
  <c r="N6" i="31"/>
  <c r="M6" i="31"/>
  <c r="K6" i="31"/>
  <c r="J6" i="31"/>
  <c r="Z29" i="30"/>
  <c r="W29" i="30"/>
  <c r="T29" i="30"/>
  <c r="AA28" i="30"/>
  <c r="AB28" i="30" s="1"/>
  <c r="X28" i="30"/>
  <c r="Y28" i="30" s="1"/>
  <c r="V28" i="30"/>
  <c r="U28" i="30"/>
  <c r="Q28" i="30"/>
  <c r="P28" i="30"/>
  <c r="R28" i="30" s="1"/>
  <c r="O28" i="30"/>
  <c r="N28" i="30"/>
  <c r="K28" i="30"/>
  <c r="AB27" i="30"/>
  <c r="AA27" i="30"/>
  <c r="Y27" i="30"/>
  <c r="V27" i="30"/>
  <c r="U27" i="30"/>
  <c r="R27" i="30"/>
  <c r="Q27" i="30"/>
  <c r="X27" i="30" s="1"/>
  <c r="P27" i="30"/>
  <c r="O27" i="30"/>
  <c r="N27" i="30"/>
  <c r="K27" i="30"/>
  <c r="AB26" i="30"/>
  <c r="AA26" i="30"/>
  <c r="Y26" i="30"/>
  <c r="X26" i="30"/>
  <c r="U26" i="30"/>
  <c r="V26" i="30" s="1"/>
  <c r="Q26" i="30"/>
  <c r="P26" i="30"/>
  <c r="R26" i="30" s="1"/>
  <c r="O26" i="30"/>
  <c r="N26" i="30"/>
  <c r="K26" i="30"/>
  <c r="L26" i="30" s="1"/>
  <c r="AB24" i="30"/>
  <c r="AA24" i="30"/>
  <c r="X24" i="30"/>
  <c r="Y24" i="30" s="1"/>
  <c r="V24" i="30"/>
  <c r="U24" i="30"/>
  <c r="P24" i="30"/>
  <c r="O24" i="30"/>
  <c r="N24" i="30"/>
  <c r="K24" i="30"/>
  <c r="AA23" i="30"/>
  <c r="AB23" i="30" s="1"/>
  <c r="X23" i="30"/>
  <c r="Y23" i="30" s="1"/>
  <c r="V23" i="30"/>
  <c r="U23" i="30"/>
  <c r="P23" i="30"/>
  <c r="O23" i="30"/>
  <c r="N23" i="30"/>
  <c r="K23" i="30"/>
  <c r="L23" i="30" s="1"/>
  <c r="J23" i="30"/>
  <c r="AA21" i="30"/>
  <c r="AB21" i="30" s="1"/>
  <c r="X21" i="30"/>
  <c r="Y21" i="30" s="1"/>
  <c r="U21" i="30"/>
  <c r="V21" i="30" s="1"/>
  <c r="P21" i="30"/>
  <c r="O21" i="30"/>
  <c r="N21" i="30"/>
  <c r="K21" i="30"/>
  <c r="L20" i="30" s="1"/>
  <c r="AB20" i="30"/>
  <c r="AA20" i="30"/>
  <c r="X20" i="30"/>
  <c r="Y20" i="30" s="1"/>
  <c r="V20" i="30"/>
  <c r="U20" i="30"/>
  <c r="P20" i="30"/>
  <c r="O20" i="30"/>
  <c r="N20" i="30"/>
  <c r="K20" i="30"/>
  <c r="AA18" i="30"/>
  <c r="AB18" i="30" s="1"/>
  <c r="X18" i="30"/>
  <c r="Y18" i="30" s="1"/>
  <c r="V18" i="30"/>
  <c r="U18" i="30"/>
  <c r="R18" i="30"/>
  <c r="Q18" i="30"/>
  <c r="P18" i="30"/>
  <c r="O18" i="30"/>
  <c r="N18" i="30"/>
  <c r="K18" i="30"/>
  <c r="AB17" i="30"/>
  <c r="AA17" i="30"/>
  <c r="Y17" i="30"/>
  <c r="X17" i="30"/>
  <c r="U17" i="30"/>
  <c r="V17" i="30" s="1"/>
  <c r="P17" i="30"/>
  <c r="O17" i="30"/>
  <c r="N17" i="30"/>
  <c r="AB16" i="30"/>
  <c r="AA16" i="30"/>
  <c r="U16" i="30"/>
  <c r="V16" i="30" s="1"/>
  <c r="Q16" i="30"/>
  <c r="X16" i="30" s="1"/>
  <c r="Y16" i="30" s="1"/>
  <c r="P16" i="30"/>
  <c r="R16" i="30" s="1"/>
  <c r="O16" i="30"/>
  <c r="N16" i="30"/>
  <c r="K16" i="30"/>
  <c r="L16" i="30" s="1"/>
  <c r="J16" i="30"/>
  <c r="X14" i="30"/>
  <c r="Y14" i="30" s="1"/>
  <c r="U14" i="30"/>
  <c r="V14" i="30" s="1"/>
  <c r="Q14" i="30"/>
  <c r="AA14" i="30" s="1"/>
  <c r="AB14" i="30" s="1"/>
  <c r="P14" i="30"/>
  <c r="R14" i="30" s="1"/>
  <c r="O14" i="30"/>
  <c r="N14" i="30"/>
  <c r="K14" i="30"/>
  <c r="AA12" i="30"/>
  <c r="AB12" i="30" s="1"/>
  <c r="U12" i="30"/>
  <c r="V12" i="30" s="1"/>
  <c r="Q12" i="30"/>
  <c r="X12" i="30" s="1"/>
  <c r="Y12" i="30" s="1"/>
  <c r="P12" i="30"/>
  <c r="O12" i="30"/>
  <c r="N12" i="30"/>
  <c r="K12" i="30"/>
  <c r="Q11" i="30"/>
  <c r="P11" i="30"/>
  <c r="O11" i="30"/>
  <c r="N11" i="30"/>
  <c r="K11" i="30"/>
  <c r="Y10" i="30"/>
  <c r="X10" i="30"/>
  <c r="Q10" i="30"/>
  <c r="U10" i="30" s="1"/>
  <c r="V10" i="30" s="1"/>
  <c r="P10" i="30"/>
  <c r="O10" i="30"/>
  <c r="N10" i="30"/>
  <c r="K10" i="30"/>
  <c r="L6" i="30" s="1"/>
  <c r="P8" i="30"/>
  <c r="R8" i="30" s="1"/>
  <c r="Q8" i="30" s="1"/>
  <c r="O8" i="30"/>
  <c r="N8" i="30"/>
  <c r="Q7" i="30"/>
  <c r="P7" i="30"/>
  <c r="O7" i="30"/>
  <c r="N7" i="30"/>
  <c r="Y6" i="30"/>
  <c r="X6" i="30"/>
  <c r="V6" i="30"/>
  <c r="Q6" i="30"/>
  <c r="U6" i="30" s="1"/>
  <c r="P6" i="30"/>
  <c r="R6" i="30" s="1"/>
  <c r="O6" i="30"/>
  <c r="N6" i="30"/>
  <c r="J6" i="30"/>
  <c r="J29" i="30" s="1"/>
  <c r="AB35" i="29"/>
  <c r="Y35" i="29"/>
  <c r="V35" i="29"/>
  <c r="Z34" i="29"/>
  <c r="AA34" i="29" s="1"/>
  <c r="W34" i="29"/>
  <c r="X34" i="29" s="1"/>
  <c r="T34" i="29"/>
  <c r="AC34" i="29"/>
  <c r="AD34" i="29" s="1"/>
  <c r="R34" i="29"/>
  <c r="Q34" i="29"/>
  <c r="P34" i="29"/>
  <c r="L34" i="29"/>
  <c r="H34" i="29"/>
  <c r="AD33" i="29"/>
  <c r="AC33" i="29"/>
  <c r="Z33" i="29"/>
  <c r="AA33" i="29" s="1"/>
  <c r="R33" i="29"/>
  <c r="T33" i="29" s="1"/>
  <c r="Q33" i="29"/>
  <c r="P33" i="29"/>
  <c r="L33" i="29"/>
  <c r="M33" i="29" s="1"/>
  <c r="K33" i="29"/>
  <c r="H33" i="29"/>
  <c r="S33" i="29" s="1"/>
  <c r="W33" i="29" s="1"/>
  <c r="X33" i="29" s="1"/>
  <c r="S31" i="29"/>
  <c r="R31" i="29"/>
  <c r="Q31" i="29"/>
  <c r="P31" i="29"/>
  <c r="L31" i="29"/>
  <c r="S30" i="29"/>
  <c r="R30" i="29"/>
  <c r="Q30" i="29"/>
  <c r="P30" i="29"/>
  <c r="M30" i="29"/>
  <c r="K30" i="29"/>
  <c r="AC28" i="29"/>
  <c r="AD28" i="29" s="1"/>
  <c r="Z28" i="29"/>
  <c r="AA28" i="29" s="1"/>
  <c r="W28" i="29"/>
  <c r="X28" i="29" s="1"/>
  <c r="T28" i="29"/>
  <c r="S28" i="29"/>
  <c r="R28" i="29"/>
  <c r="Q28" i="29"/>
  <c r="P28" i="29"/>
  <c r="L28" i="29"/>
  <c r="S27" i="29"/>
  <c r="R27" i="29"/>
  <c r="Q27" i="29"/>
  <c r="P27" i="29"/>
  <c r="L27" i="29"/>
  <c r="AC25" i="29"/>
  <c r="AD25" i="29" s="1"/>
  <c r="AA25" i="29"/>
  <c r="Z25" i="29"/>
  <c r="W25" i="29"/>
  <c r="X25" i="29" s="1"/>
  <c r="T25" i="29"/>
  <c r="S25" i="29"/>
  <c r="R25" i="29"/>
  <c r="Q25" i="29"/>
  <c r="P25" i="29"/>
  <c r="L25" i="29"/>
  <c r="M23" i="29" s="1"/>
  <c r="W24" i="29"/>
  <c r="X24" i="29" s="1"/>
  <c r="T24" i="29"/>
  <c r="S24" i="29"/>
  <c r="R24" i="29"/>
  <c r="Q24" i="29"/>
  <c r="P24" i="29"/>
  <c r="L24" i="29"/>
  <c r="K23" i="29"/>
  <c r="S21" i="29"/>
  <c r="R21" i="29"/>
  <c r="Q21" i="29"/>
  <c r="P21" i="29"/>
  <c r="L21" i="29"/>
  <c r="AD20" i="29"/>
  <c r="Z20" i="29"/>
  <c r="AA20" i="29" s="1"/>
  <c r="S20" i="29"/>
  <c r="AC20" i="29" s="1"/>
  <c r="R20" i="29"/>
  <c r="Q20" i="29"/>
  <c r="P20" i="29"/>
  <c r="L20" i="29"/>
  <c r="AD19" i="29"/>
  <c r="AC19" i="29"/>
  <c r="S19" i="29"/>
  <c r="R19" i="29"/>
  <c r="T19" i="29" s="1"/>
  <c r="Q19" i="29"/>
  <c r="P19" i="29"/>
  <c r="L19" i="29"/>
  <c r="K19" i="29"/>
  <c r="AC17" i="29"/>
  <c r="AD17" i="29" s="1"/>
  <c r="Z17" i="29"/>
  <c r="AA17" i="29" s="1"/>
  <c r="S17" i="29"/>
  <c r="W17" i="29" s="1"/>
  <c r="X17" i="29" s="1"/>
  <c r="R17" i="29"/>
  <c r="Q17" i="29"/>
  <c r="P17" i="29"/>
  <c r="L17" i="29"/>
  <c r="W15" i="29"/>
  <c r="X15" i="29" s="1"/>
  <c r="T15" i="29"/>
  <c r="S15" i="29"/>
  <c r="R15" i="29"/>
  <c r="Q15" i="29"/>
  <c r="P15" i="29"/>
  <c r="L15" i="29"/>
  <c r="AC14" i="29"/>
  <c r="AD14" i="29" s="1"/>
  <c r="AA14" i="29"/>
  <c r="Z14" i="29"/>
  <c r="S14" i="29"/>
  <c r="W14" i="29" s="1"/>
  <c r="X14" i="29" s="1"/>
  <c r="R14" i="29"/>
  <c r="Q14" i="29"/>
  <c r="P14" i="29"/>
  <c r="L14" i="29"/>
  <c r="T13" i="29"/>
  <c r="S13" i="29"/>
  <c r="R13" i="29"/>
  <c r="Q13" i="29"/>
  <c r="P13" i="29"/>
  <c r="L13" i="29"/>
  <c r="AC11" i="29"/>
  <c r="AD11" i="29" s="1"/>
  <c r="Z11" i="29"/>
  <c r="AA11" i="29" s="1"/>
  <c r="T11" i="29"/>
  <c r="S11" i="29" s="1"/>
  <c r="W11" i="29" s="1"/>
  <c r="X11" i="29" s="1"/>
  <c r="R11" i="29"/>
  <c r="Q11" i="29"/>
  <c r="P11" i="29"/>
  <c r="S10" i="29"/>
  <c r="T10" i="29" s="1"/>
  <c r="R10" i="29"/>
  <c r="Q10" i="29"/>
  <c r="P10" i="29"/>
  <c r="Z9" i="29"/>
  <c r="AA9" i="29" s="1"/>
  <c r="W9" i="29"/>
  <c r="X9" i="29" s="1"/>
  <c r="T9" i="29"/>
  <c r="S9" i="29"/>
  <c r="AC9" i="29" s="1"/>
  <c r="AD9" i="29" s="1"/>
  <c r="R9" i="29"/>
  <c r="Q9" i="29"/>
  <c r="P9" i="29"/>
  <c r="L9" i="29"/>
  <c r="K9" i="29"/>
  <c r="K35" i="29" s="1"/>
  <c r="Z33" i="28"/>
  <c r="W33" i="28"/>
  <c r="T33" i="28"/>
  <c r="Q32" i="28"/>
  <c r="X32" i="28" s="1"/>
  <c r="Y32" i="28" s="1"/>
  <c r="P32" i="28"/>
  <c r="O32" i="28"/>
  <c r="N32" i="28"/>
  <c r="K32" i="28"/>
  <c r="L31" i="28" s="1"/>
  <c r="L33" i="28" s="1"/>
  <c r="Q31" i="28"/>
  <c r="AA31" i="28" s="1"/>
  <c r="AB31" i="28" s="1"/>
  <c r="P31" i="28"/>
  <c r="O31" i="28"/>
  <c r="N31" i="28"/>
  <c r="K31" i="28"/>
  <c r="J31" i="28"/>
  <c r="P29" i="28"/>
  <c r="N29" i="28"/>
  <c r="Q28" i="28"/>
  <c r="P28" i="28"/>
  <c r="N28" i="28"/>
  <c r="J28" i="28"/>
  <c r="G28" i="28"/>
  <c r="AB26" i="28"/>
  <c r="AA26" i="28"/>
  <c r="X26" i="28"/>
  <c r="Y26" i="28" s="1"/>
  <c r="V26" i="28"/>
  <c r="Q26" i="28"/>
  <c r="U26" i="28" s="1"/>
  <c r="P26" i="28"/>
  <c r="R26" i="28" s="1"/>
  <c r="O26" i="28"/>
  <c r="N26" i="28"/>
  <c r="K26" i="28"/>
  <c r="Q25" i="28"/>
  <c r="P25" i="28"/>
  <c r="O25" i="28"/>
  <c r="N25" i="28"/>
  <c r="K25" i="28"/>
  <c r="AB24" i="28"/>
  <c r="AA24" i="28"/>
  <c r="V24" i="28"/>
  <c r="Q24" i="28"/>
  <c r="U24" i="28" s="1"/>
  <c r="P24" i="28"/>
  <c r="O24" i="28"/>
  <c r="N24" i="28"/>
  <c r="L24" i="28"/>
  <c r="K24" i="28"/>
  <c r="J24" i="28"/>
  <c r="AA22" i="28"/>
  <c r="AB22" i="28" s="1"/>
  <c r="Y22" i="28"/>
  <c r="X22" i="28"/>
  <c r="U22" i="28"/>
  <c r="V22" i="28" s="1"/>
  <c r="R22" i="28"/>
  <c r="Q22" i="28"/>
  <c r="P22" i="28"/>
  <c r="O22" i="28"/>
  <c r="N22" i="28"/>
  <c r="K22" i="28"/>
  <c r="G22" i="28"/>
  <c r="AB21" i="28"/>
  <c r="AA21" i="28"/>
  <c r="X21" i="28"/>
  <c r="Y21" i="28" s="1"/>
  <c r="V21" i="28"/>
  <c r="U21" i="28"/>
  <c r="R21" i="28"/>
  <c r="Q21" i="28"/>
  <c r="P21" i="28"/>
  <c r="O21" i="28"/>
  <c r="N21" i="28"/>
  <c r="K21" i="28"/>
  <c r="AB20" i="28"/>
  <c r="AA20" i="28"/>
  <c r="Y20" i="28"/>
  <c r="V20" i="28"/>
  <c r="U20" i="28"/>
  <c r="Q20" i="28"/>
  <c r="X20" i="28" s="1"/>
  <c r="P20" i="28"/>
  <c r="R20" i="28" s="1"/>
  <c r="O20" i="28"/>
  <c r="N20" i="28"/>
  <c r="K20" i="28"/>
  <c r="J20" i="28"/>
  <c r="J33" i="28" s="1"/>
  <c r="Q18" i="28"/>
  <c r="P18" i="28"/>
  <c r="O18" i="28"/>
  <c r="N18" i="28"/>
  <c r="L18" i="28"/>
  <c r="K18" i="28"/>
  <c r="G18" i="28"/>
  <c r="P16" i="28"/>
  <c r="N16" i="28"/>
  <c r="Q15" i="28"/>
  <c r="U15" i="28" s="1"/>
  <c r="V15" i="28" s="1"/>
  <c r="P15" i="28"/>
  <c r="O15" i="28"/>
  <c r="N15" i="28"/>
  <c r="K15" i="28"/>
  <c r="Q14" i="28"/>
  <c r="AA14" i="28" s="1"/>
  <c r="AB14" i="28" s="1"/>
  <c r="P14" i="28"/>
  <c r="O14" i="28"/>
  <c r="N14" i="28"/>
  <c r="K14" i="28"/>
  <c r="P13" i="28"/>
  <c r="N13" i="28"/>
  <c r="Q12" i="28"/>
  <c r="P12" i="28"/>
  <c r="O12" i="28"/>
  <c r="N12" i="28"/>
  <c r="K12" i="28"/>
  <c r="R11" i="28"/>
  <c r="Q11" i="28"/>
  <c r="P11" i="28"/>
  <c r="O11" i="28"/>
  <c r="N11" i="28"/>
  <c r="K11" i="28"/>
  <c r="AA9" i="28"/>
  <c r="AB9" i="28" s="1"/>
  <c r="Y9" i="28"/>
  <c r="X9" i="28"/>
  <c r="P9" i="28"/>
  <c r="P33" i="28" s="1"/>
  <c r="O9" i="28"/>
  <c r="N9" i="28"/>
  <c r="AA8" i="28"/>
  <c r="AB8" i="28" s="1"/>
  <c r="Q8" i="28"/>
  <c r="P8" i="28"/>
  <c r="N8" i="28"/>
  <c r="O8" i="28"/>
  <c r="AB7" i="28"/>
  <c r="Q7" i="28"/>
  <c r="AA7" i="28" s="1"/>
  <c r="P7" i="28"/>
  <c r="O7" i="28"/>
  <c r="N7" i="28"/>
  <c r="K7" i="28"/>
  <c r="J7" i="28"/>
  <c r="U72" i="26"/>
  <c r="U71" i="26"/>
  <c r="S71" i="26"/>
  <c r="Q71" i="26"/>
  <c r="G70" i="26"/>
  <c r="G71" i="26" s="1"/>
  <c r="F70" i="26"/>
  <c r="E70" i="26"/>
  <c r="D70" i="26"/>
  <c r="B70" i="26"/>
  <c r="U69" i="26"/>
  <c r="S69" i="26"/>
  <c r="Q69" i="26"/>
  <c r="G68" i="26"/>
  <c r="G69" i="26" s="1"/>
  <c r="F68" i="26"/>
  <c r="E68" i="26"/>
  <c r="D68" i="26"/>
  <c r="B68" i="26"/>
  <c r="U67" i="26"/>
  <c r="S67" i="26"/>
  <c r="Q67" i="26"/>
  <c r="G66" i="26"/>
  <c r="G67" i="26" s="1"/>
  <c r="F66" i="26"/>
  <c r="E66" i="26"/>
  <c r="D66" i="26"/>
  <c r="B66" i="26"/>
  <c r="U65" i="26"/>
  <c r="S65" i="26"/>
  <c r="Q65" i="26"/>
  <c r="G64" i="26"/>
  <c r="G65" i="26" s="1"/>
  <c r="F64" i="26"/>
  <c r="E64" i="26"/>
  <c r="D64" i="26"/>
  <c r="B64" i="26"/>
  <c r="U63" i="26"/>
  <c r="S63" i="26"/>
  <c r="Q63" i="26"/>
  <c r="G62" i="26"/>
  <c r="F62" i="26"/>
  <c r="E62" i="26"/>
  <c r="D62" i="26"/>
  <c r="B62" i="26"/>
  <c r="G61" i="26"/>
  <c r="F61" i="26"/>
  <c r="E61" i="26"/>
  <c r="D61" i="26"/>
  <c r="B61" i="26"/>
  <c r="G60" i="26"/>
  <c r="F60" i="26"/>
  <c r="E60" i="26"/>
  <c r="D60" i="26"/>
  <c r="B60" i="26"/>
  <c r="V59" i="26"/>
  <c r="T59" i="26"/>
  <c r="G59" i="26"/>
  <c r="F59" i="26"/>
  <c r="E59" i="26"/>
  <c r="D59" i="26"/>
  <c r="B59" i="26"/>
  <c r="G58" i="26"/>
  <c r="F58" i="26"/>
  <c r="E58" i="26"/>
  <c r="D58" i="26"/>
  <c r="B58" i="26"/>
  <c r="G57" i="26"/>
  <c r="F57" i="26"/>
  <c r="E57" i="26"/>
  <c r="D57" i="26"/>
  <c r="B57" i="26"/>
  <c r="G56" i="26"/>
  <c r="F56" i="26"/>
  <c r="E56" i="26"/>
  <c r="D56" i="26"/>
  <c r="B56" i="26"/>
  <c r="G55" i="26"/>
  <c r="F55" i="26"/>
  <c r="E55" i="26"/>
  <c r="D55" i="26"/>
  <c r="B55" i="26"/>
  <c r="U54" i="26"/>
  <c r="S54" i="26"/>
  <c r="Q54" i="26"/>
  <c r="G54" i="26"/>
  <c r="G53" i="26"/>
  <c r="F53" i="26"/>
  <c r="E53" i="26"/>
  <c r="D53" i="26"/>
  <c r="B53" i="26"/>
  <c r="G52" i="26"/>
  <c r="F52" i="26"/>
  <c r="E52" i="26"/>
  <c r="D52" i="26"/>
  <c r="B52" i="26"/>
  <c r="G51" i="26"/>
  <c r="F51" i="26"/>
  <c r="E51" i="26"/>
  <c r="D51" i="26"/>
  <c r="B51" i="26"/>
  <c r="U50" i="26"/>
  <c r="S50" i="26"/>
  <c r="Q50" i="26"/>
  <c r="R49" i="26"/>
  <c r="P49" i="26"/>
  <c r="T49" i="26" s="1"/>
  <c r="G49" i="26"/>
  <c r="F49" i="26"/>
  <c r="E49" i="26"/>
  <c r="D49" i="26"/>
  <c r="B49" i="26"/>
  <c r="G48" i="26"/>
  <c r="F48" i="26"/>
  <c r="E48" i="26"/>
  <c r="D48" i="26"/>
  <c r="B48" i="26"/>
  <c r="G47" i="26"/>
  <c r="F47" i="26"/>
  <c r="E47" i="26"/>
  <c r="D47" i="26"/>
  <c r="B47" i="26"/>
  <c r="G46" i="26"/>
  <c r="F46" i="26"/>
  <c r="E46" i="26"/>
  <c r="D46" i="26"/>
  <c r="B46" i="26"/>
  <c r="T45" i="26"/>
  <c r="G45" i="26"/>
  <c r="F45" i="26"/>
  <c r="E45" i="26"/>
  <c r="D45" i="26"/>
  <c r="B45" i="26"/>
  <c r="G44" i="26"/>
  <c r="F44" i="26"/>
  <c r="E44" i="26"/>
  <c r="D44" i="26"/>
  <c r="B44" i="26"/>
  <c r="G43" i="26"/>
  <c r="F43" i="26"/>
  <c r="E43" i="26"/>
  <c r="D43" i="26"/>
  <c r="B43" i="26"/>
  <c r="G42" i="26"/>
  <c r="F42" i="26"/>
  <c r="E42" i="26"/>
  <c r="D42" i="26"/>
  <c r="B42" i="26"/>
  <c r="G41" i="26"/>
  <c r="F41" i="26"/>
  <c r="E41" i="26"/>
  <c r="D41" i="26"/>
  <c r="B41" i="26"/>
  <c r="G40" i="26"/>
  <c r="F40" i="26"/>
  <c r="E40" i="26"/>
  <c r="D40" i="26"/>
  <c r="B40" i="26"/>
  <c r="G39" i="26"/>
  <c r="F39" i="26"/>
  <c r="E39" i="26"/>
  <c r="D39" i="26"/>
  <c r="B39" i="26"/>
  <c r="G38" i="26"/>
  <c r="F38" i="26"/>
  <c r="E38" i="26"/>
  <c r="D38" i="26"/>
  <c r="B38" i="26"/>
  <c r="S33" i="26"/>
  <c r="R33" i="26"/>
  <c r="T33" i="26" s="1"/>
  <c r="Q33" i="26"/>
  <c r="P33" i="26"/>
  <c r="N33" i="26"/>
  <c r="M33" i="26"/>
  <c r="L33" i="26"/>
  <c r="K33" i="26"/>
  <c r="S32" i="26"/>
  <c r="P48" i="26" s="1"/>
  <c r="T48" i="26" s="1"/>
  <c r="R32" i="26"/>
  <c r="T32" i="26" s="1"/>
  <c r="Q32" i="26"/>
  <c r="P32" i="26"/>
  <c r="N32" i="26"/>
  <c r="M32" i="26"/>
  <c r="L32" i="26"/>
  <c r="K32" i="26"/>
  <c r="S31" i="26"/>
  <c r="P47" i="26" s="1"/>
  <c r="R31" i="26"/>
  <c r="T31" i="26" s="1"/>
  <c r="Q31" i="26"/>
  <c r="P31" i="26"/>
  <c r="N31" i="26"/>
  <c r="M31" i="26"/>
  <c r="L31" i="26"/>
  <c r="K31" i="26"/>
  <c r="S30" i="26"/>
  <c r="P46" i="26" s="1"/>
  <c r="R30" i="26"/>
  <c r="Q30" i="26"/>
  <c r="P30" i="26"/>
  <c r="L30" i="26"/>
  <c r="K30" i="26"/>
  <c r="S29" i="26"/>
  <c r="P45" i="26" s="1"/>
  <c r="R29" i="26"/>
  <c r="T29" i="26" s="1"/>
  <c r="Q29" i="26"/>
  <c r="P29" i="26"/>
  <c r="N29" i="26"/>
  <c r="M29" i="26"/>
  <c r="L29" i="26"/>
  <c r="K29" i="26"/>
  <c r="S28" i="26"/>
  <c r="P44" i="26" s="1"/>
  <c r="R28" i="26"/>
  <c r="T28" i="26" s="1"/>
  <c r="Q28" i="26"/>
  <c r="P28" i="26"/>
  <c r="N28" i="26"/>
  <c r="M28" i="26"/>
  <c r="L28" i="26"/>
  <c r="K28" i="26"/>
  <c r="S27" i="26"/>
  <c r="P43" i="26" s="1"/>
  <c r="V43" i="26" s="1"/>
  <c r="R27" i="26"/>
  <c r="Q27" i="26"/>
  <c r="P27" i="26"/>
  <c r="N27" i="26"/>
  <c r="M27" i="26"/>
  <c r="L27" i="26"/>
  <c r="K27" i="26"/>
  <c r="S26" i="26"/>
  <c r="P42" i="26" s="1"/>
  <c r="R26" i="26"/>
  <c r="T26" i="26" s="1"/>
  <c r="Q26" i="26"/>
  <c r="P26" i="26"/>
  <c r="N26" i="26"/>
  <c r="M26" i="26"/>
  <c r="L26" i="26"/>
  <c r="K26" i="26"/>
  <c r="S24" i="26"/>
  <c r="P66" i="26" s="1"/>
  <c r="R24" i="26"/>
  <c r="T24" i="26" s="1"/>
  <c r="Q24" i="26"/>
  <c r="P24" i="26"/>
  <c r="N24" i="26"/>
  <c r="M24" i="26"/>
  <c r="L24" i="26"/>
  <c r="K24" i="26"/>
  <c r="S23" i="26"/>
  <c r="P53" i="26" s="1"/>
  <c r="V53" i="26" s="1"/>
  <c r="R23" i="26"/>
  <c r="T23" i="26" s="1"/>
  <c r="Q23" i="26"/>
  <c r="P23" i="26"/>
  <c r="N23" i="26"/>
  <c r="M23" i="26"/>
  <c r="L23" i="26"/>
  <c r="K23" i="26"/>
  <c r="T22" i="26"/>
  <c r="S22" i="26"/>
  <c r="P62" i="26" s="1"/>
  <c r="R22" i="26"/>
  <c r="Q22" i="26"/>
  <c r="P22" i="26"/>
  <c r="N22" i="26"/>
  <c r="M22" i="26"/>
  <c r="L22" i="26"/>
  <c r="K22" i="26"/>
  <c r="S21" i="26"/>
  <c r="P61" i="26" s="1"/>
  <c r="R21" i="26"/>
  <c r="Q21" i="26"/>
  <c r="P21" i="26"/>
  <c r="L21" i="26"/>
  <c r="K21" i="26"/>
  <c r="S20" i="26"/>
  <c r="P70" i="26" s="1"/>
  <c r="R20" i="26"/>
  <c r="T20" i="26" s="1"/>
  <c r="Q20" i="26"/>
  <c r="P20" i="26"/>
  <c r="N20" i="26"/>
  <c r="M20" i="26"/>
  <c r="L20" i="26"/>
  <c r="K20" i="26"/>
  <c r="S19" i="26"/>
  <c r="P41" i="26" s="1"/>
  <c r="R19" i="26"/>
  <c r="T19" i="26" s="1"/>
  <c r="Q19" i="26"/>
  <c r="P19" i="26"/>
  <c r="L19" i="26"/>
  <c r="K19" i="26"/>
  <c r="S18" i="26"/>
  <c r="P68" i="26" s="1"/>
  <c r="V68" i="26" s="1"/>
  <c r="V69" i="26" s="1"/>
  <c r="R18" i="26"/>
  <c r="T18" i="26" s="1"/>
  <c r="Q18" i="26"/>
  <c r="P18" i="26"/>
  <c r="N18" i="26"/>
  <c r="M18" i="26"/>
  <c r="L18" i="26"/>
  <c r="K18" i="26"/>
  <c r="S17" i="26"/>
  <c r="P60" i="26" s="1"/>
  <c r="V60" i="26" s="1"/>
  <c r="R17" i="26"/>
  <c r="T17" i="26" s="1"/>
  <c r="Q17" i="26"/>
  <c r="P17" i="26"/>
  <c r="N17" i="26"/>
  <c r="M17" i="26"/>
  <c r="L17" i="26"/>
  <c r="K17" i="26"/>
  <c r="S16" i="26"/>
  <c r="P59" i="26" s="1"/>
  <c r="R59" i="26" s="1"/>
  <c r="R16" i="26"/>
  <c r="T16" i="26" s="1"/>
  <c r="Q16" i="26"/>
  <c r="P16" i="26"/>
  <c r="N16" i="26"/>
  <c r="M16" i="26"/>
  <c r="L16" i="26"/>
  <c r="K16" i="26"/>
  <c r="S15" i="26"/>
  <c r="P64" i="26" s="1"/>
  <c r="T64" i="26" s="1"/>
  <c r="T65" i="26" s="1"/>
  <c r="R15" i="26"/>
  <c r="T15" i="26" s="1"/>
  <c r="Q15" i="26"/>
  <c r="P15" i="26"/>
  <c r="N15" i="26"/>
  <c r="M15" i="26"/>
  <c r="L15" i="26"/>
  <c r="K15" i="26"/>
  <c r="S14" i="26"/>
  <c r="P58" i="26" s="1"/>
  <c r="R14" i="26"/>
  <c r="Q14" i="26"/>
  <c r="P14" i="26"/>
  <c r="N14" i="26"/>
  <c r="M14" i="26"/>
  <c r="L14" i="26"/>
  <c r="K14" i="26"/>
  <c r="S13" i="26"/>
  <c r="P57" i="26" s="1"/>
  <c r="R13" i="26"/>
  <c r="Q13" i="26"/>
  <c r="P13" i="26"/>
  <c r="N13" i="26"/>
  <c r="M13" i="26"/>
  <c r="L13" i="26"/>
  <c r="K13" i="26"/>
  <c r="S12" i="26"/>
  <c r="P56" i="26" s="1"/>
  <c r="V56" i="26" s="1"/>
  <c r="R12" i="26"/>
  <c r="T12" i="26" s="1"/>
  <c r="Q12" i="26"/>
  <c r="P12" i="26"/>
  <c r="N12" i="26"/>
  <c r="M12" i="26"/>
  <c r="L12" i="26"/>
  <c r="K12" i="26"/>
  <c r="T11" i="26"/>
  <c r="S11" i="26"/>
  <c r="P55" i="26" s="1"/>
  <c r="V55" i="26" s="1"/>
  <c r="R11" i="26"/>
  <c r="Q11" i="26"/>
  <c r="P11" i="26"/>
  <c r="N11" i="26"/>
  <c r="M11" i="26"/>
  <c r="L11" i="26"/>
  <c r="K11" i="26"/>
  <c r="S10" i="26"/>
  <c r="P52" i="26" s="1"/>
  <c r="T52" i="26" s="1"/>
  <c r="R10" i="26"/>
  <c r="Q10" i="26"/>
  <c r="P10" i="26"/>
  <c r="N10" i="26"/>
  <c r="M10" i="26"/>
  <c r="L10" i="26"/>
  <c r="K10" i="26"/>
  <c r="H10" i="26"/>
  <c r="H34" i="26" s="1"/>
  <c r="T8" i="26"/>
  <c r="S8" i="26"/>
  <c r="P40" i="26" s="1"/>
  <c r="R8" i="26"/>
  <c r="Q8" i="26"/>
  <c r="P8" i="26"/>
  <c r="N8" i="26"/>
  <c r="M8" i="26"/>
  <c r="L8" i="26"/>
  <c r="K8" i="26"/>
  <c r="S7" i="26"/>
  <c r="P51" i="26" s="1"/>
  <c r="R51" i="26" s="1"/>
  <c r="R7" i="26"/>
  <c r="T7" i="26" s="1"/>
  <c r="Q7" i="26"/>
  <c r="P7" i="26"/>
  <c r="N7" i="26"/>
  <c r="M7" i="26"/>
  <c r="L7" i="26"/>
  <c r="K7" i="26"/>
  <c r="S6" i="26"/>
  <c r="R6" i="26"/>
  <c r="P6" i="26"/>
  <c r="N6" i="26"/>
  <c r="M6" i="26"/>
  <c r="L6" i="26"/>
  <c r="K6" i="26"/>
  <c r="S5" i="26"/>
  <c r="P38" i="26" s="1"/>
  <c r="R5" i="26"/>
  <c r="T5" i="26" s="1"/>
  <c r="Q5" i="26"/>
  <c r="P5" i="26"/>
  <c r="N5" i="26"/>
  <c r="M5" i="26"/>
  <c r="L5" i="26"/>
  <c r="K5" i="26"/>
  <c r="U82" i="25"/>
  <c r="S82" i="25"/>
  <c r="Q82" i="25"/>
  <c r="G81" i="25"/>
  <c r="G82" i="25" s="1"/>
  <c r="F81" i="25"/>
  <c r="E81" i="25"/>
  <c r="D81" i="25"/>
  <c r="B81" i="25"/>
  <c r="U80" i="25"/>
  <c r="S80" i="25"/>
  <c r="Q80" i="25"/>
  <c r="G79" i="25"/>
  <c r="G80" i="25" s="1"/>
  <c r="F79" i="25"/>
  <c r="E79" i="25"/>
  <c r="D79" i="25"/>
  <c r="B79" i="25"/>
  <c r="U78" i="25"/>
  <c r="S78" i="25"/>
  <c r="Q78" i="25"/>
  <c r="G77" i="25"/>
  <c r="G78" i="25" s="1"/>
  <c r="F77" i="25"/>
  <c r="E77" i="25"/>
  <c r="D77" i="25"/>
  <c r="B77" i="25"/>
  <c r="U76" i="25"/>
  <c r="S76" i="25"/>
  <c r="Q76" i="25"/>
  <c r="G75" i="25"/>
  <c r="G76" i="25" s="1"/>
  <c r="F75" i="25"/>
  <c r="E75" i="25"/>
  <c r="D75" i="25"/>
  <c r="B75" i="25"/>
  <c r="U74" i="25"/>
  <c r="S74" i="25"/>
  <c r="Q74" i="25"/>
  <c r="G73" i="25"/>
  <c r="F73" i="25"/>
  <c r="E73" i="25"/>
  <c r="D73" i="25"/>
  <c r="B73" i="25"/>
  <c r="G72" i="25"/>
  <c r="F72" i="25"/>
  <c r="E72" i="25"/>
  <c r="D72" i="25"/>
  <c r="B72" i="25"/>
  <c r="G71" i="25"/>
  <c r="F71" i="25"/>
  <c r="E71" i="25"/>
  <c r="D71" i="25"/>
  <c r="B71" i="25"/>
  <c r="G70" i="25"/>
  <c r="F70" i="25"/>
  <c r="E70" i="25"/>
  <c r="D70" i="25"/>
  <c r="B70" i="25"/>
  <c r="G69" i="25"/>
  <c r="F69" i="25"/>
  <c r="E69" i="25"/>
  <c r="D69" i="25"/>
  <c r="B69" i="25"/>
  <c r="G68" i="25"/>
  <c r="F68" i="25"/>
  <c r="E68" i="25"/>
  <c r="D68" i="25"/>
  <c r="B68" i="25"/>
  <c r="G67" i="25"/>
  <c r="F67" i="25"/>
  <c r="E67" i="25"/>
  <c r="D67" i="25"/>
  <c r="B67" i="25"/>
  <c r="G66" i="25"/>
  <c r="F66" i="25"/>
  <c r="E66" i="25"/>
  <c r="D66" i="25"/>
  <c r="B66" i="25"/>
  <c r="U65" i="25"/>
  <c r="S65" i="25"/>
  <c r="Q65" i="25"/>
  <c r="P64" i="25"/>
  <c r="V64" i="25" s="1"/>
  <c r="G64" i="25"/>
  <c r="F64" i="25"/>
  <c r="E64" i="25"/>
  <c r="D64" i="25"/>
  <c r="B64" i="25"/>
  <c r="G63" i="25"/>
  <c r="F63" i="25"/>
  <c r="E63" i="25"/>
  <c r="D63" i="25"/>
  <c r="B63" i="25"/>
  <c r="G62" i="25"/>
  <c r="F62" i="25"/>
  <c r="E62" i="25"/>
  <c r="D62" i="25"/>
  <c r="B62" i="25"/>
  <c r="G61" i="25"/>
  <c r="F61" i="25"/>
  <c r="E61" i="25"/>
  <c r="D61" i="25"/>
  <c r="B61" i="25"/>
  <c r="G60" i="25"/>
  <c r="F60" i="25"/>
  <c r="E60" i="25"/>
  <c r="D60" i="25"/>
  <c r="B60" i="25"/>
  <c r="G59" i="25"/>
  <c r="F59" i="25"/>
  <c r="E59" i="25"/>
  <c r="D59" i="25"/>
  <c r="B59" i="25"/>
  <c r="G58" i="25"/>
  <c r="F58" i="25"/>
  <c r="E58" i="25"/>
  <c r="D58" i="25"/>
  <c r="B58" i="25"/>
  <c r="U57" i="25"/>
  <c r="U83" i="25" s="1"/>
  <c r="S57" i="25"/>
  <c r="Q57" i="25"/>
  <c r="P56" i="25"/>
  <c r="T56" i="25" s="1"/>
  <c r="G56" i="25"/>
  <c r="F56" i="25"/>
  <c r="E56" i="25"/>
  <c r="D56" i="25"/>
  <c r="B56" i="25"/>
  <c r="G55" i="25"/>
  <c r="F55" i="25"/>
  <c r="E55" i="25"/>
  <c r="D55" i="25"/>
  <c r="B55" i="25"/>
  <c r="G54" i="25"/>
  <c r="F54" i="25"/>
  <c r="E54" i="25"/>
  <c r="D54" i="25"/>
  <c r="B54" i="25"/>
  <c r="G53" i="25"/>
  <c r="F53" i="25"/>
  <c r="E53" i="25"/>
  <c r="D53" i="25"/>
  <c r="B53" i="25"/>
  <c r="P52" i="25"/>
  <c r="V52" i="25" s="1"/>
  <c r="G52" i="25"/>
  <c r="F52" i="25"/>
  <c r="E52" i="25"/>
  <c r="D52" i="25"/>
  <c r="B52" i="25"/>
  <c r="G51" i="25"/>
  <c r="F51" i="25"/>
  <c r="E51" i="25"/>
  <c r="D51" i="25"/>
  <c r="B51" i="25"/>
  <c r="G50" i="25"/>
  <c r="F50" i="25"/>
  <c r="E50" i="25"/>
  <c r="D50" i="25"/>
  <c r="B50" i="25"/>
  <c r="G49" i="25"/>
  <c r="F49" i="25"/>
  <c r="E49" i="25"/>
  <c r="D49" i="25"/>
  <c r="B49" i="25"/>
  <c r="G48" i="25"/>
  <c r="F48" i="25"/>
  <c r="E48" i="25"/>
  <c r="D48" i="25"/>
  <c r="B48" i="25"/>
  <c r="G47" i="25"/>
  <c r="F47" i="25"/>
  <c r="E47" i="25"/>
  <c r="D47" i="25"/>
  <c r="B47" i="25"/>
  <c r="G46" i="25"/>
  <c r="F46" i="25"/>
  <c r="E46" i="25"/>
  <c r="D46" i="25"/>
  <c r="B46" i="25"/>
  <c r="G45" i="25"/>
  <c r="F45" i="25"/>
  <c r="E45" i="25"/>
  <c r="D45" i="25"/>
  <c r="B45" i="25"/>
  <c r="H41" i="25"/>
  <c r="S40" i="25"/>
  <c r="R40" i="25"/>
  <c r="T40" i="25" s="1"/>
  <c r="Q40" i="25"/>
  <c r="P40" i="25"/>
  <c r="N40" i="25"/>
  <c r="M40" i="25"/>
  <c r="L40" i="25"/>
  <c r="K40" i="25"/>
  <c r="S39" i="25"/>
  <c r="P55" i="25" s="1"/>
  <c r="R39" i="25"/>
  <c r="Q39" i="25"/>
  <c r="P39" i="25"/>
  <c r="L39" i="25"/>
  <c r="K39" i="25"/>
  <c r="S38" i="25"/>
  <c r="P54" i="25" s="1"/>
  <c r="R38" i="25"/>
  <c r="T38" i="25" s="1"/>
  <c r="Q38" i="25"/>
  <c r="P38" i="25"/>
  <c r="L38" i="25"/>
  <c r="K38" i="25"/>
  <c r="T37" i="25"/>
  <c r="S37" i="25"/>
  <c r="P53" i="25" s="1"/>
  <c r="R37" i="25"/>
  <c r="Q37" i="25"/>
  <c r="P37" i="25"/>
  <c r="N37" i="25"/>
  <c r="M37" i="25"/>
  <c r="L37" i="25"/>
  <c r="K37" i="25"/>
  <c r="T36" i="25"/>
  <c r="S36" i="25"/>
  <c r="R36" i="25"/>
  <c r="Q36" i="25"/>
  <c r="P36" i="25"/>
  <c r="M36" i="25"/>
  <c r="L36" i="25"/>
  <c r="K36" i="25"/>
  <c r="T35" i="25"/>
  <c r="S35" i="25"/>
  <c r="P51" i="25" s="1"/>
  <c r="R51" i="25" s="1"/>
  <c r="R35" i="25"/>
  <c r="Q35" i="25"/>
  <c r="P35" i="25"/>
  <c r="N35" i="25"/>
  <c r="M35" i="25"/>
  <c r="L35" i="25"/>
  <c r="K35" i="25"/>
  <c r="T34" i="25"/>
  <c r="S34" i="25"/>
  <c r="P50" i="25" s="1"/>
  <c r="R34" i="25"/>
  <c r="Q34" i="25"/>
  <c r="P34" i="25"/>
  <c r="N34" i="25"/>
  <c r="M34" i="25"/>
  <c r="L34" i="25"/>
  <c r="K34" i="25"/>
  <c r="S33" i="25"/>
  <c r="P49" i="25" s="1"/>
  <c r="R33" i="25"/>
  <c r="T33" i="25" s="1"/>
  <c r="Q33" i="25"/>
  <c r="P33" i="25"/>
  <c r="M33" i="25"/>
  <c r="L33" i="25"/>
  <c r="K33" i="25"/>
  <c r="S31" i="25"/>
  <c r="P77" i="25" s="1"/>
  <c r="R31" i="25"/>
  <c r="T31" i="25" s="1"/>
  <c r="Q31" i="25"/>
  <c r="P31" i="25"/>
  <c r="N31" i="25"/>
  <c r="M31" i="25"/>
  <c r="L31" i="25"/>
  <c r="K31" i="25"/>
  <c r="S30" i="25"/>
  <c r="R30" i="25"/>
  <c r="T30" i="25" s="1"/>
  <c r="Q30" i="25"/>
  <c r="P30" i="25"/>
  <c r="N30" i="25"/>
  <c r="M30" i="25"/>
  <c r="L30" i="25"/>
  <c r="K30" i="25"/>
  <c r="S29" i="25"/>
  <c r="P63" i="25" s="1"/>
  <c r="R29" i="25"/>
  <c r="T29" i="25" s="1"/>
  <c r="Q29" i="25"/>
  <c r="P29" i="25"/>
  <c r="N29" i="25"/>
  <c r="M29" i="25"/>
  <c r="L29" i="25"/>
  <c r="K29" i="25"/>
  <c r="S28" i="25"/>
  <c r="P62" i="25" s="1"/>
  <c r="R28" i="25"/>
  <c r="T28" i="25" s="1"/>
  <c r="Q28" i="25"/>
  <c r="P28" i="25"/>
  <c r="N28" i="25"/>
  <c r="M28" i="25"/>
  <c r="L28" i="25"/>
  <c r="K28" i="25"/>
  <c r="S26" i="25"/>
  <c r="P73" i="25" s="1"/>
  <c r="R26" i="25"/>
  <c r="T26" i="25" s="1"/>
  <c r="Q26" i="25"/>
  <c r="P26" i="25"/>
  <c r="N26" i="25"/>
  <c r="M26" i="25"/>
  <c r="L26" i="25"/>
  <c r="K26" i="25"/>
  <c r="S25" i="25"/>
  <c r="P72" i="25" s="1"/>
  <c r="R25" i="25"/>
  <c r="T25" i="25" s="1"/>
  <c r="Q25" i="25"/>
  <c r="P25" i="25"/>
  <c r="L25" i="25"/>
  <c r="K25" i="25"/>
  <c r="S24" i="25"/>
  <c r="P81" i="25" s="1"/>
  <c r="R24" i="25"/>
  <c r="Q24" i="25"/>
  <c r="P24" i="25"/>
  <c r="N24" i="25"/>
  <c r="M24" i="25"/>
  <c r="L24" i="25"/>
  <c r="K24" i="25"/>
  <c r="S23" i="25"/>
  <c r="P48" i="25" s="1"/>
  <c r="R23" i="25"/>
  <c r="Q23" i="25"/>
  <c r="P23" i="25"/>
  <c r="L23" i="25"/>
  <c r="K23" i="25"/>
  <c r="S22" i="25"/>
  <c r="P79" i="25" s="1"/>
  <c r="R22" i="25"/>
  <c r="Q22" i="25"/>
  <c r="P22" i="25"/>
  <c r="N22" i="25"/>
  <c r="M22" i="25"/>
  <c r="L22" i="25"/>
  <c r="K22" i="25"/>
  <c r="S21" i="25"/>
  <c r="P71" i="25" s="1"/>
  <c r="R21" i="25"/>
  <c r="Q21" i="25"/>
  <c r="P21" i="25"/>
  <c r="N21" i="25"/>
  <c r="M21" i="25"/>
  <c r="L21" i="25"/>
  <c r="K21" i="25"/>
  <c r="S20" i="25"/>
  <c r="P70" i="25" s="1"/>
  <c r="R20" i="25"/>
  <c r="T20" i="25" s="1"/>
  <c r="Q20" i="25"/>
  <c r="P20" i="25"/>
  <c r="N20" i="25"/>
  <c r="M20" i="25"/>
  <c r="L20" i="25"/>
  <c r="K20" i="25"/>
  <c r="S19" i="25"/>
  <c r="P75" i="25" s="1"/>
  <c r="R19" i="25"/>
  <c r="T19" i="25" s="1"/>
  <c r="Q19" i="25"/>
  <c r="P19" i="25"/>
  <c r="N19" i="25"/>
  <c r="M19" i="25"/>
  <c r="L19" i="25"/>
  <c r="K19" i="25"/>
  <c r="S18" i="25"/>
  <c r="P69" i="25" s="1"/>
  <c r="R18" i="25"/>
  <c r="T18" i="25" s="1"/>
  <c r="Q18" i="25"/>
  <c r="P18" i="25"/>
  <c r="N18" i="25"/>
  <c r="M18" i="25"/>
  <c r="L18" i="25"/>
  <c r="K18" i="25"/>
  <c r="S17" i="25"/>
  <c r="P68" i="25" s="1"/>
  <c r="R17" i="25"/>
  <c r="T17" i="25" s="1"/>
  <c r="Q17" i="25"/>
  <c r="P17" i="25"/>
  <c r="N17" i="25"/>
  <c r="M17" i="25"/>
  <c r="L17" i="25"/>
  <c r="K17" i="25"/>
  <c r="S16" i="25"/>
  <c r="P67" i="25" s="1"/>
  <c r="R16" i="25"/>
  <c r="Q16" i="25"/>
  <c r="P16" i="25"/>
  <c r="N16" i="25"/>
  <c r="M16" i="25"/>
  <c r="L16" i="25"/>
  <c r="K16" i="25"/>
  <c r="S15" i="25"/>
  <c r="P66" i="25" s="1"/>
  <c r="R15" i="25"/>
  <c r="T15" i="25" s="1"/>
  <c r="Q15" i="25"/>
  <c r="P15" i="25"/>
  <c r="N15" i="25"/>
  <c r="M15" i="25"/>
  <c r="L15" i="25"/>
  <c r="K15" i="25"/>
  <c r="S14" i="25"/>
  <c r="P61" i="25" s="1"/>
  <c r="R14" i="25"/>
  <c r="T14" i="25" s="1"/>
  <c r="Q14" i="25"/>
  <c r="P14" i="25"/>
  <c r="N14" i="25"/>
  <c r="L14" i="25"/>
  <c r="I14" i="25"/>
  <c r="M14" i="25" s="1"/>
  <c r="S13" i="25"/>
  <c r="P60" i="25" s="1"/>
  <c r="T60" i="25" s="1"/>
  <c r="R13" i="25"/>
  <c r="T13" i="25" s="1"/>
  <c r="Q13" i="25"/>
  <c r="P13" i="25"/>
  <c r="N13" i="25"/>
  <c r="L13" i="25"/>
  <c r="I13" i="25"/>
  <c r="M13" i="25" s="1"/>
  <c r="S10" i="25"/>
  <c r="P47" i="25" s="1"/>
  <c r="R10" i="25"/>
  <c r="Q10" i="25"/>
  <c r="P10" i="25"/>
  <c r="N10" i="25"/>
  <c r="M10" i="25"/>
  <c r="L10" i="25"/>
  <c r="K10" i="25"/>
  <c r="S9" i="25"/>
  <c r="P59" i="25" s="1"/>
  <c r="V59" i="25" s="1"/>
  <c r="R9" i="25"/>
  <c r="T9" i="25" s="1"/>
  <c r="Q9" i="25"/>
  <c r="P9" i="25"/>
  <c r="N9" i="25"/>
  <c r="M9" i="25"/>
  <c r="L9" i="25"/>
  <c r="K9" i="25"/>
  <c r="S8" i="25"/>
  <c r="P58" i="25" s="1"/>
  <c r="R8" i="25"/>
  <c r="T8" i="25" s="1"/>
  <c r="Q8" i="25"/>
  <c r="P8" i="25"/>
  <c r="N8" i="25"/>
  <c r="M8" i="25"/>
  <c r="L8" i="25"/>
  <c r="K8" i="25"/>
  <c r="S6" i="25"/>
  <c r="T6" i="25" s="1"/>
  <c r="R6" i="25"/>
  <c r="Q6" i="25"/>
  <c r="P6" i="25"/>
  <c r="N6" i="25"/>
  <c r="M6" i="25"/>
  <c r="L6" i="25"/>
  <c r="K6" i="25"/>
  <c r="T5" i="25"/>
  <c r="S5" i="25"/>
  <c r="P45" i="25" s="1"/>
  <c r="R5" i="25"/>
  <c r="Q5" i="25"/>
  <c r="P5" i="25"/>
  <c r="N5" i="25"/>
  <c r="M5" i="25"/>
  <c r="L5" i="25"/>
  <c r="K5" i="25"/>
  <c r="U89" i="24"/>
  <c r="S89" i="24"/>
  <c r="Q89" i="24"/>
  <c r="G89" i="24"/>
  <c r="P88" i="24"/>
  <c r="G88" i="24"/>
  <c r="F88" i="24"/>
  <c r="E88" i="24"/>
  <c r="D88" i="24"/>
  <c r="B88" i="24"/>
  <c r="U87" i="24"/>
  <c r="S87" i="24"/>
  <c r="Q87" i="24"/>
  <c r="G87" i="24"/>
  <c r="G86" i="24"/>
  <c r="F86" i="24"/>
  <c r="E86" i="24"/>
  <c r="D86" i="24"/>
  <c r="B86" i="24"/>
  <c r="U85" i="24"/>
  <c r="S85" i="24"/>
  <c r="Q85" i="24"/>
  <c r="G84" i="24"/>
  <c r="F84" i="24"/>
  <c r="E84" i="24"/>
  <c r="D84" i="24"/>
  <c r="B84" i="24"/>
  <c r="G83" i="24"/>
  <c r="G85" i="24" s="1"/>
  <c r="F83" i="24"/>
  <c r="E83" i="24"/>
  <c r="D83" i="24"/>
  <c r="B83" i="24"/>
  <c r="G82" i="24"/>
  <c r="F82" i="24"/>
  <c r="E82" i="24"/>
  <c r="D82" i="24"/>
  <c r="B82" i="24"/>
  <c r="G81" i="24"/>
  <c r="F81" i="24"/>
  <c r="E81" i="24"/>
  <c r="D81" i="24"/>
  <c r="B81" i="24"/>
  <c r="U80" i="24"/>
  <c r="S80" i="24"/>
  <c r="Q80" i="24"/>
  <c r="G79" i="24"/>
  <c r="G80" i="24" s="1"/>
  <c r="F79" i="24"/>
  <c r="E79" i="24"/>
  <c r="D79" i="24"/>
  <c r="B79" i="24"/>
  <c r="U78" i="24"/>
  <c r="S78" i="24"/>
  <c r="Q78" i="24"/>
  <c r="V77" i="24"/>
  <c r="V78" i="24" s="1"/>
  <c r="T77" i="24"/>
  <c r="T78" i="24" s="1"/>
  <c r="G77" i="24"/>
  <c r="G78" i="24" s="1"/>
  <c r="F77" i="24"/>
  <c r="E77" i="24"/>
  <c r="D77" i="24"/>
  <c r="B77" i="24"/>
  <c r="U76" i="24"/>
  <c r="S76" i="24"/>
  <c r="Q76" i="24"/>
  <c r="G75" i="24"/>
  <c r="F75" i="24"/>
  <c r="E75" i="24"/>
  <c r="D75" i="24"/>
  <c r="B75" i="24"/>
  <c r="G74" i="24"/>
  <c r="F74" i="24"/>
  <c r="E74" i="24"/>
  <c r="D74" i="24"/>
  <c r="B74" i="24"/>
  <c r="G73" i="24"/>
  <c r="F73" i="24"/>
  <c r="E73" i="24"/>
  <c r="D73" i="24"/>
  <c r="B73" i="24"/>
  <c r="G72" i="24"/>
  <c r="F72" i="24"/>
  <c r="E72" i="24"/>
  <c r="D72" i="24"/>
  <c r="B72" i="24"/>
  <c r="G71" i="24"/>
  <c r="F71" i="24"/>
  <c r="E71" i="24"/>
  <c r="D71" i="24"/>
  <c r="B71" i="24"/>
  <c r="V70" i="24"/>
  <c r="G70" i="24"/>
  <c r="F70" i="24"/>
  <c r="E70" i="24"/>
  <c r="D70" i="24"/>
  <c r="B70" i="24"/>
  <c r="T69" i="24"/>
  <c r="R69" i="24"/>
  <c r="G69" i="24"/>
  <c r="F69" i="24"/>
  <c r="E69" i="24"/>
  <c r="D69" i="24"/>
  <c r="B69" i="24"/>
  <c r="G68" i="24"/>
  <c r="F68" i="24"/>
  <c r="E68" i="24"/>
  <c r="D68" i="24"/>
  <c r="B68" i="24"/>
  <c r="U67" i="24"/>
  <c r="S67" i="24"/>
  <c r="Q67" i="24"/>
  <c r="G66" i="24"/>
  <c r="F66" i="24"/>
  <c r="E66" i="24"/>
  <c r="D66" i="24"/>
  <c r="B66" i="24"/>
  <c r="G65" i="24"/>
  <c r="F65" i="24"/>
  <c r="E65" i="24"/>
  <c r="D65" i="24"/>
  <c r="B65" i="24"/>
  <c r="G64" i="24"/>
  <c r="F64" i="24"/>
  <c r="E64" i="24"/>
  <c r="D64" i="24"/>
  <c r="B64" i="24"/>
  <c r="G63" i="24"/>
  <c r="F63" i="24"/>
  <c r="E63" i="24"/>
  <c r="D63" i="24"/>
  <c r="B63" i="24"/>
  <c r="G62" i="24"/>
  <c r="F62" i="24"/>
  <c r="E62" i="24"/>
  <c r="D62" i="24"/>
  <c r="B62" i="24"/>
  <c r="G61" i="24"/>
  <c r="F61" i="24"/>
  <c r="E61" i="24"/>
  <c r="D61" i="24"/>
  <c r="B61" i="24"/>
  <c r="G60" i="24"/>
  <c r="F60" i="24"/>
  <c r="E60" i="24"/>
  <c r="D60" i="24"/>
  <c r="B60" i="24"/>
  <c r="U59" i="24"/>
  <c r="U90" i="24" s="1"/>
  <c r="S59" i="24"/>
  <c r="S90" i="24" s="1"/>
  <c r="Q59" i="24"/>
  <c r="G58" i="24"/>
  <c r="F58" i="24"/>
  <c r="E58" i="24"/>
  <c r="D58" i="24"/>
  <c r="B58" i="24"/>
  <c r="P57" i="24"/>
  <c r="G57" i="24"/>
  <c r="F57" i="24"/>
  <c r="E57" i="24"/>
  <c r="D57" i="24"/>
  <c r="B57" i="24"/>
  <c r="G56" i="24"/>
  <c r="F56" i="24"/>
  <c r="E56" i="24"/>
  <c r="D56" i="24"/>
  <c r="B56" i="24"/>
  <c r="G55" i="24"/>
  <c r="F55" i="24"/>
  <c r="E55" i="24"/>
  <c r="D55" i="24"/>
  <c r="B55" i="24"/>
  <c r="P54" i="24"/>
  <c r="T54" i="24" s="1"/>
  <c r="G54" i="24"/>
  <c r="F54" i="24"/>
  <c r="E54" i="24"/>
  <c r="D54" i="24"/>
  <c r="B54" i="24"/>
  <c r="P53" i="24"/>
  <c r="G53" i="24"/>
  <c r="F53" i="24"/>
  <c r="E53" i="24"/>
  <c r="D53" i="24"/>
  <c r="B53" i="24"/>
  <c r="G52" i="24"/>
  <c r="F52" i="24"/>
  <c r="E52" i="24"/>
  <c r="D52" i="24"/>
  <c r="B52" i="24"/>
  <c r="G51" i="24"/>
  <c r="F51" i="24"/>
  <c r="E51" i="24"/>
  <c r="D51" i="24"/>
  <c r="B51" i="24"/>
  <c r="G50" i="24"/>
  <c r="F50" i="24"/>
  <c r="E50" i="24"/>
  <c r="D50" i="24"/>
  <c r="B50" i="24"/>
  <c r="G49" i="24"/>
  <c r="F49" i="24"/>
  <c r="E49" i="24"/>
  <c r="D49" i="24"/>
  <c r="B49" i="24"/>
  <c r="G48" i="24"/>
  <c r="F48" i="24"/>
  <c r="E48" i="24"/>
  <c r="D48" i="24"/>
  <c r="B48" i="24"/>
  <c r="H44" i="24"/>
  <c r="S43" i="24"/>
  <c r="T43" i="24" s="1"/>
  <c r="R43" i="24"/>
  <c r="Q43" i="24"/>
  <c r="P43" i="24"/>
  <c r="N43" i="24"/>
  <c r="M43" i="24"/>
  <c r="L43" i="24"/>
  <c r="K43" i="24"/>
  <c r="T42" i="24"/>
  <c r="S42" i="24"/>
  <c r="R42" i="24"/>
  <c r="Q42" i="24"/>
  <c r="P42" i="24"/>
  <c r="L42" i="24"/>
  <c r="K42" i="24"/>
  <c r="S41" i="24"/>
  <c r="R41" i="24"/>
  <c r="Q41" i="24"/>
  <c r="P41" i="24"/>
  <c r="L41" i="24"/>
  <c r="K41" i="24"/>
  <c r="S40" i="24"/>
  <c r="P55" i="24" s="1"/>
  <c r="V55" i="24" s="1"/>
  <c r="R40" i="24"/>
  <c r="T40" i="24" s="1"/>
  <c r="Q40" i="24"/>
  <c r="P40" i="24"/>
  <c r="N40" i="24"/>
  <c r="M40" i="24"/>
  <c r="L40" i="24"/>
  <c r="K40" i="24"/>
  <c r="S39" i="24"/>
  <c r="R39" i="24"/>
  <c r="T39" i="24" s="1"/>
  <c r="Q39" i="24"/>
  <c r="P39" i="24"/>
  <c r="L39" i="24"/>
  <c r="K39" i="24"/>
  <c r="S38" i="24"/>
  <c r="R38" i="24"/>
  <c r="Q38" i="24"/>
  <c r="P38" i="24"/>
  <c r="N38" i="24"/>
  <c r="M38" i="24"/>
  <c r="L38" i="24"/>
  <c r="K38" i="24"/>
  <c r="S37" i="24"/>
  <c r="P52" i="24" s="1"/>
  <c r="R52" i="24" s="1"/>
  <c r="R37" i="24"/>
  <c r="Q37" i="24"/>
  <c r="P37" i="24"/>
  <c r="N37" i="24"/>
  <c r="M37" i="24"/>
  <c r="L37" i="24"/>
  <c r="K37" i="24"/>
  <c r="S35" i="24"/>
  <c r="P79" i="24" s="1"/>
  <c r="T79" i="24" s="1"/>
  <c r="T80" i="24" s="1"/>
  <c r="R35" i="24"/>
  <c r="T35" i="24" s="1"/>
  <c r="Q35" i="24"/>
  <c r="P35" i="24"/>
  <c r="N35" i="24"/>
  <c r="M35" i="24"/>
  <c r="L35" i="24"/>
  <c r="K35" i="24"/>
  <c r="S34" i="24"/>
  <c r="P66" i="24" s="1"/>
  <c r="R34" i="24"/>
  <c r="T34" i="24" s="1"/>
  <c r="Q34" i="24"/>
  <c r="P34" i="24"/>
  <c r="N34" i="24"/>
  <c r="M34" i="24"/>
  <c r="L34" i="24"/>
  <c r="K34" i="24"/>
  <c r="S33" i="24"/>
  <c r="P65" i="24" s="1"/>
  <c r="R65" i="24" s="1"/>
  <c r="R33" i="24"/>
  <c r="T33" i="24" s="1"/>
  <c r="Q33" i="24"/>
  <c r="P33" i="24"/>
  <c r="N33" i="24"/>
  <c r="M33" i="24"/>
  <c r="L33" i="24"/>
  <c r="K33" i="24"/>
  <c r="S32" i="24"/>
  <c r="R32" i="24"/>
  <c r="Q32" i="24"/>
  <c r="P32" i="24"/>
  <c r="N32" i="24"/>
  <c r="M32" i="24"/>
  <c r="L32" i="24"/>
  <c r="K32" i="24"/>
  <c r="S30" i="24"/>
  <c r="P75" i="24" s="1"/>
  <c r="T75" i="24" s="1"/>
  <c r="R30" i="24"/>
  <c r="T30" i="24" s="1"/>
  <c r="Q30" i="24"/>
  <c r="P30" i="24"/>
  <c r="N30" i="24"/>
  <c r="M30" i="24"/>
  <c r="L30" i="24"/>
  <c r="K30" i="24"/>
  <c r="S29" i="24"/>
  <c r="R29" i="24"/>
  <c r="Q29" i="24"/>
  <c r="P29" i="24"/>
  <c r="L29" i="24"/>
  <c r="K29" i="24"/>
  <c r="S28" i="24"/>
  <c r="P84" i="24" s="1"/>
  <c r="R28" i="24"/>
  <c r="T28" i="24" s="1"/>
  <c r="Q28" i="24"/>
  <c r="P28" i="24"/>
  <c r="N28" i="24"/>
  <c r="M28" i="24"/>
  <c r="L28" i="24"/>
  <c r="K28" i="24"/>
  <c r="S27" i="24"/>
  <c r="R27" i="24"/>
  <c r="Q27" i="24"/>
  <c r="P27" i="24"/>
  <c r="N27" i="24"/>
  <c r="M27" i="24"/>
  <c r="L27" i="24"/>
  <c r="K27" i="24"/>
  <c r="S26" i="24"/>
  <c r="P83" i="24" s="1"/>
  <c r="R26" i="24"/>
  <c r="Q26" i="24"/>
  <c r="P26" i="24"/>
  <c r="N26" i="24"/>
  <c r="M26" i="24"/>
  <c r="L26" i="24"/>
  <c r="K26" i="24"/>
  <c r="S25" i="24"/>
  <c r="P82" i="24" s="1"/>
  <c r="V82" i="24" s="1"/>
  <c r="R25" i="24"/>
  <c r="T25" i="24" s="1"/>
  <c r="Q25" i="24"/>
  <c r="P25" i="24"/>
  <c r="N25" i="24"/>
  <c r="M25" i="24"/>
  <c r="L25" i="24"/>
  <c r="K25" i="24"/>
  <c r="R24" i="24"/>
  <c r="Q24" i="24"/>
  <c r="P24" i="24"/>
  <c r="N24" i="24"/>
  <c r="M24" i="24"/>
  <c r="L24" i="24"/>
  <c r="K24" i="24"/>
  <c r="S23" i="24"/>
  <c r="P51" i="24" s="1"/>
  <c r="R23" i="24"/>
  <c r="T23" i="24" s="1"/>
  <c r="Q23" i="24"/>
  <c r="P23" i="24"/>
  <c r="N23" i="24"/>
  <c r="L23" i="24"/>
  <c r="K23" i="24"/>
  <c r="S22" i="24"/>
  <c r="P81" i="24" s="1"/>
  <c r="R22" i="24"/>
  <c r="Q22" i="24"/>
  <c r="P22" i="24"/>
  <c r="N22" i="24"/>
  <c r="M22" i="24"/>
  <c r="L22" i="24"/>
  <c r="K22" i="24"/>
  <c r="S21" i="24"/>
  <c r="P73" i="24" s="1"/>
  <c r="V73" i="24" s="1"/>
  <c r="R21" i="24"/>
  <c r="T21" i="24" s="1"/>
  <c r="Q21" i="24"/>
  <c r="P21" i="24"/>
  <c r="N21" i="24"/>
  <c r="M21" i="24"/>
  <c r="L21" i="24"/>
  <c r="K21" i="24"/>
  <c r="S20" i="24"/>
  <c r="P72" i="24" s="1"/>
  <c r="R20" i="24"/>
  <c r="T20" i="24" s="1"/>
  <c r="Q20" i="24"/>
  <c r="P20" i="24"/>
  <c r="N20" i="24"/>
  <c r="M20" i="24"/>
  <c r="L20" i="24"/>
  <c r="K20" i="24"/>
  <c r="S19" i="24"/>
  <c r="P77" i="24" s="1"/>
  <c r="R77" i="24" s="1"/>
  <c r="R78" i="24" s="1"/>
  <c r="R19" i="24"/>
  <c r="T19" i="24" s="1"/>
  <c r="Q19" i="24"/>
  <c r="P19" i="24"/>
  <c r="N19" i="24"/>
  <c r="M19" i="24"/>
  <c r="L19" i="24"/>
  <c r="K19" i="24"/>
  <c r="S18" i="24"/>
  <c r="P71" i="24" s="1"/>
  <c r="R18" i="24"/>
  <c r="T18" i="24" s="1"/>
  <c r="Q18" i="24"/>
  <c r="P18" i="24"/>
  <c r="N18" i="24"/>
  <c r="M18" i="24"/>
  <c r="L18" i="24"/>
  <c r="K18" i="24"/>
  <c r="S17" i="24"/>
  <c r="P70" i="24" s="1"/>
  <c r="T70" i="24" s="1"/>
  <c r="R17" i="24"/>
  <c r="T17" i="24" s="1"/>
  <c r="Q17" i="24"/>
  <c r="P17" i="24"/>
  <c r="N17" i="24"/>
  <c r="M17" i="24"/>
  <c r="L17" i="24"/>
  <c r="K17" i="24"/>
  <c r="S16" i="24"/>
  <c r="P69" i="24" s="1"/>
  <c r="V69" i="24" s="1"/>
  <c r="R16" i="24"/>
  <c r="Q16" i="24"/>
  <c r="P16" i="24"/>
  <c r="N16" i="24"/>
  <c r="M16" i="24"/>
  <c r="L16" i="24"/>
  <c r="K16" i="24"/>
  <c r="S15" i="24"/>
  <c r="P68" i="24" s="1"/>
  <c r="R15" i="24"/>
  <c r="T15" i="24" s="1"/>
  <c r="Q15" i="24"/>
  <c r="P15" i="24"/>
  <c r="N15" i="24"/>
  <c r="M15" i="24"/>
  <c r="L15" i="24"/>
  <c r="K15" i="24"/>
  <c r="S14" i="24"/>
  <c r="P63" i="24" s="1"/>
  <c r="T63" i="24" s="1"/>
  <c r="R14" i="24"/>
  <c r="T14" i="24" s="1"/>
  <c r="Q14" i="24"/>
  <c r="P14" i="24"/>
  <c r="N14" i="24"/>
  <c r="M14" i="24"/>
  <c r="L14" i="24"/>
  <c r="K14" i="24"/>
  <c r="S13" i="24"/>
  <c r="P62" i="24" s="1"/>
  <c r="V62" i="24" s="1"/>
  <c r="R13" i="24"/>
  <c r="T13" i="24" s="1"/>
  <c r="Q13" i="24"/>
  <c r="P13" i="24"/>
  <c r="N13" i="24"/>
  <c r="M13" i="24"/>
  <c r="L13" i="24"/>
  <c r="K13" i="24"/>
  <c r="S10" i="24"/>
  <c r="P50" i="24" s="1"/>
  <c r="R10" i="24"/>
  <c r="T10" i="24" s="1"/>
  <c r="Q10" i="24"/>
  <c r="P10" i="24"/>
  <c r="N10" i="24"/>
  <c r="M10" i="24"/>
  <c r="L10" i="24"/>
  <c r="K10" i="24"/>
  <c r="S9" i="24"/>
  <c r="P61" i="24" s="1"/>
  <c r="R9" i="24"/>
  <c r="T9" i="24" s="1"/>
  <c r="Q9" i="24"/>
  <c r="P9" i="24"/>
  <c r="N9" i="24"/>
  <c r="M9" i="24"/>
  <c r="L9" i="24"/>
  <c r="K9" i="24"/>
  <c r="S8" i="24"/>
  <c r="T8" i="24" s="1"/>
  <c r="R8" i="24"/>
  <c r="Q8" i="24"/>
  <c r="P8" i="24"/>
  <c r="N8" i="24"/>
  <c r="M8" i="24"/>
  <c r="L8" i="24"/>
  <c r="K8" i="24"/>
  <c r="S6" i="24"/>
  <c r="P49" i="24" s="1"/>
  <c r="R6" i="24"/>
  <c r="Q6" i="24"/>
  <c r="P6" i="24"/>
  <c r="N6" i="24"/>
  <c r="M6" i="24"/>
  <c r="L6" i="24"/>
  <c r="K6" i="24"/>
  <c r="S5" i="24"/>
  <c r="R5" i="24"/>
  <c r="Q5" i="24"/>
  <c r="P5" i="24"/>
  <c r="N5" i="24"/>
  <c r="M5" i="24"/>
  <c r="L5" i="24"/>
  <c r="K5" i="24"/>
  <c r="U100" i="23"/>
  <c r="S100" i="23"/>
  <c r="Q100" i="23"/>
  <c r="G99" i="23"/>
  <c r="G100" i="23" s="1"/>
  <c r="F99" i="23"/>
  <c r="E99" i="23"/>
  <c r="D99" i="23"/>
  <c r="B99" i="23"/>
  <c r="U98" i="23"/>
  <c r="S98" i="23"/>
  <c r="Q98" i="23"/>
  <c r="G97" i="23"/>
  <c r="F97" i="23"/>
  <c r="E97" i="23"/>
  <c r="D97" i="23"/>
  <c r="B97" i="23"/>
  <c r="V96" i="23"/>
  <c r="R96" i="23"/>
  <c r="P96" i="23"/>
  <c r="T96" i="23" s="1"/>
  <c r="G96" i="23"/>
  <c r="F96" i="23"/>
  <c r="E96" i="23"/>
  <c r="D96" i="23"/>
  <c r="B96" i="23"/>
  <c r="G95" i="23"/>
  <c r="F95" i="23"/>
  <c r="E95" i="23"/>
  <c r="D95" i="23"/>
  <c r="B95" i="23"/>
  <c r="V94" i="23"/>
  <c r="R94" i="23"/>
  <c r="P94" i="23"/>
  <c r="T94" i="23" s="1"/>
  <c r="G94" i="23"/>
  <c r="F94" i="23"/>
  <c r="E94" i="23"/>
  <c r="D94" i="23"/>
  <c r="B94" i="23"/>
  <c r="G93" i="23"/>
  <c r="F93" i="23"/>
  <c r="E93" i="23"/>
  <c r="D93" i="23"/>
  <c r="B93" i="23"/>
  <c r="G92" i="23"/>
  <c r="F92" i="23"/>
  <c r="E92" i="23"/>
  <c r="D92" i="23"/>
  <c r="B92" i="23"/>
  <c r="U91" i="23"/>
  <c r="S91" i="23"/>
  <c r="Q91" i="23"/>
  <c r="P90" i="23"/>
  <c r="G90" i="23"/>
  <c r="G91" i="23" s="1"/>
  <c r="F90" i="23"/>
  <c r="E90" i="23"/>
  <c r="D90" i="23"/>
  <c r="B90" i="23"/>
  <c r="U89" i="23"/>
  <c r="S89" i="23"/>
  <c r="Q89" i="23"/>
  <c r="G88" i="23"/>
  <c r="G89" i="23" s="1"/>
  <c r="F88" i="23"/>
  <c r="E88" i="23"/>
  <c r="D88" i="23"/>
  <c r="B88" i="23"/>
  <c r="U87" i="23"/>
  <c r="U101" i="23" s="1"/>
  <c r="S87" i="23"/>
  <c r="Q87" i="23"/>
  <c r="G86" i="23"/>
  <c r="F86" i="23"/>
  <c r="E86" i="23"/>
  <c r="D86" i="23"/>
  <c r="B86" i="23"/>
  <c r="G85" i="23"/>
  <c r="F85" i="23"/>
  <c r="E85" i="23"/>
  <c r="D85" i="23"/>
  <c r="B85" i="23"/>
  <c r="G84" i="23"/>
  <c r="F84" i="23"/>
  <c r="E84" i="23"/>
  <c r="D84" i="23"/>
  <c r="B84" i="23"/>
  <c r="G83" i="23"/>
  <c r="F83" i="23"/>
  <c r="E83" i="23"/>
  <c r="D83" i="23"/>
  <c r="B83" i="23"/>
  <c r="R82" i="23"/>
  <c r="G82" i="23"/>
  <c r="F82" i="23"/>
  <c r="E82" i="23"/>
  <c r="D82" i="23"/>
  <c r="B82" i="23"/>
  <c r="G81" i="23"/>
  <c r="F81" i="23"/>
  <c r="E81" i="23"/>
  <c r="D81" i="23"/>
  <c r="B81" i="23"/>
  <c r="G80" i="23"/>
  <c r="F80" i="23"/>
  <c r="E80" i="23"/>
  <c r="D80" i="23"/>
  <c r="B80" i="23"/>
  <c r="G79" i="23"/>
  <c r="F79" i="23"/>
  <c r="E79" i="23"/>
  <c r="D79" i="23"/>
  <c r="B79" i="23"/>
  <c r="U78" i="23"/>
  <c r="S78" i="23"/>
  <c r="Q78" i="23"/>
  <c r="G77" i="23"/>
  <c r="F77" i="23"/>
  <c r="E77" i="23"/>
  <c r="D77" i="23"/>
  <c r="B77" i="23"/>
  <c r="G76" i="23"/>
  <c r="F76" i="23"/>
  <c r="E76" i="23"/>
  <c r="D76" i="23"/>
  <c r="B76" i="23"/>
  <c r="G75" i="23"/>
  <c r="F75" i="23"/>
  <c r="E75" i="23"/>
  <c r="D75" i="23"/>
  <c r="B75" i="23"/>
  <c r="G74" i="23"/>
  <c r="F74" i="23"/>
  <c r="E74" i="23"/>
  <c r="D74" i="23"/>
  <c r="B74" i="23"/>
  <c r="G73" i="23"/>
  <c r="F73" i="23"/>
  <c r="E73" i="23"/>
  <c r="D73" i="23"/>
  <c r="B73" i="23"/>
  <c r="G72" i="23"/>
  <c r="F72" i="23"/>
  <c r="E72" i="23"/>
  <c r="D72" i="23"/>
  <c r="B72" i="23"/>
  <c r="G71" i="23"/>
  <c r="F71" i="23"/>
  <c r="E71" i="23"/>
  <c r="D71" i="23"/>
  <c r="B71" i="23"/>
  <c r="G70" i="23"/>
  <c r="F70" i="23"/>
  <c r="E70" i="23"/>
  <c r="D70" i="23"/>
  <c r="B70" i="23"/>
  <c r="G69" i="23"/>
  <c r="G78" i="23" s="1"/>
  <c r="F69" i="23"/>
  <c r="E69" i="23"/>
  <c r="D69" i="23"/>
  <c r="B69" i="23"/>
  <c r="U68" i="23"/>
  <c r="S68" i="23"/>
  <c r="Q68" i="23"/>
  <c r="T67" i="23"/>
  <c r="R67" i="23"/>
  <c r="G67" i="23"/>
  <c r="F67" i="23"/>
  <c r="E67" i="23"/>
  <c r="D67" i="23"/>
  <c r="B67" i="23"/>
  <c r="P66" i="23"/>
  <c r="R66" i="23" s="1"/>
  <c r="G66" i="23"/>
  <c r="F66" i="23"/>
  <c r="E66" i="23"/>
  <c r="D66" i="23"/>
  <c r="B66" i="23"/>
  <c r="G65" i="23"/>
  <c r="F65" i="23"/>
  <c r="E65" i="23"/>
  <c r="D65" i="23"/>
  <c r="B65" i="23"/>
  <c r="G64" i="23"/>
  <c r="F64" i="23"/>
  <c r="E64" i="23"/>
  <c r="D64" i="23"/>
  <c r="B64" i="23"/>
  <c r="G63" i="23"/>
  <c r="F63" i="23"/>
  <c r="E63" i="23"/>
  <c r="D63" i="23"/>
  <c r="B63" i="23"/>
  <c r="T62" i="23"/>
  <c r="G62" i="23"/>
  <c r="F62" i="23"/>
  <c r="E62" i="23"/>
  <c r="D62" i="23"/>
  <c r="B62" i="23"/>
  <c r="P61" i="23"/>
  <c r="R61" i="23" s="1"/>
  <c r="G61" i="23"/>
  <c r="F61" i="23"/>
  <c r="E61" i="23"/>
  <c r="D61" i="23"/>
  <c r="B61" i="23"/>
  <c r="V60" i="23"/>
  <c r="G60" i="23"/>
  <c r="F60" i="23"/>
  <c r="E60" i="23"/>
  <c r="D60" i="23"/>
  <c r="B60" i="23"/>
  <c r="T59" i="23"/>
  <c r="G59" i="23"/>
  <c r="F59" i="23"/>
  <c r="E59" i="23"/>
  <c r="D59" i="23"/>
  <c r="B59" i="23"/>
  <c r="G58" i="23"/>
  <c r="F58" i="23"/>
  <c r="E58" i="23"/>
  <c r="D58" i="23"/>
  <c r="B58" i="23"/>
  <c r="G57" i="23"/>
  <c r="F57" i="23"/>
  <c r="E57" i="23"/>
  <c r="D57" i="23"/>
  <c r="B57" i="23"/>
  <c r="G56" i="23"/>
  <c r="F56" i="23"/>
  <c r="E56" i="23"/>
  <c r="D56" i="23"/>
  <c r="B56" i="23"/>
  <c r="G55" i="23"/>
  <c r="F55" i="23"/>
  <c r="E55" i="23"/>
  <c r="D55" i="23"/>
  <c r="B55" i="23"/>
  <c r="H51" i="23"/>
  <c r="S50" i="23"/>
  <c r="P67" i="23" s="1"/>
  <c r="V67" i="23" s="1"/>
  <c r="R50" i="23"/>
  <c r="T50" i="23" s="1"/>
  <c r="Q50" i="23"/>
  <c r="P50" i="23"/>
  <c r="N50" i="23"/>
  <c r="M50" i="23"/>
  <c r="L50" i="23"/>
  <c r="K50" i="23"/>
  <c r="S49" i="23"/>
  <c r="R49" i="23"/>
  <c r="T49" i="23" s="1"/>
  <c r="Q49" i="23"/>
  <c r="P49" i="23"/>
  <c r="N49" i="23"/>
  <c r="M49" i="23"/>
  <c r="L49" i="23"/>
  <c r="K49" i="23"/>
  <c r="S48" i="23"/>
  <c r="P65" i="23" s="1"/>
  <c r="T65" i="23" s="1"/>
  <c r="R48" i="23"/>
  <c r="T48" i="23" s="1"/>
  <c r="Q48" i="23"/>
  <c r="P48" i="23"/>
  <c r="N48" i="23"/>
  <c r="M48" i="23"/>
  <c r="L48" i="23"/>
  <c r="K48" i="23"/>
  <c r="S47" i="23"/>
  <c r="P64" i="23" s="1"/>
  <c r="V64" i="23" s="1"/>
  <c r="R47" i="23"/>
  <c r="T47" i="23" s="1"/>
  <c r="Q47" i="23"/>
  <c r="P47" i="23"/>
  <c r="N47" i="23"/>
  <c r="L47" i="23"/>
  <c r="I47" i="23"/>
  <c r="M47" i="23" s="1"/>
  <c r="S46" i="23"/>
  <c r="P63" i="23" s="1"/>
  <c r="V63" i="23" s="1"/>
  <c r="R46" i="23"/>
  <c r="Q46" i="23"/>
  <c r="P46" i="23"/>
  <c r="N46" i="23"/>
  <c r="M46" i="23"/>
  <c r="L46" i="23"/>
  <c r="K46" i="23"/>
  <c r="T45" i="23"/>
  <c r="S45" i="23"/>
  <c r="P62" i="23" s="1"/>
  <c r="R62" i="23" s="1"/>
  <c r="R45" i="23"/>
  <c r="Q45" i="23"/>
  <c r="P45" i="23"/>
  <c r="N45" i="23"/>
  <c r="M45" i="23"/>
  <c r="L45" i="23"/>
  <c r="K45" i="23"/>
  <c r="S44" i="23"/>
  <c r="R44" i="23"/>
  <c r="T44" i="23" s="1"/>
  <c r="Q44" i="23"/>
  <c r="P44" i="23"/>
  <c r="N44" i="23"/>
  <c r="M44" i="23"/>
  <c r="L44" i="23"/>
  <c r="K44" i="23"/>
  <c r="S43" i="23"/>
  <c r="P60" i="23" s="1"/>
  <c r="T60" i="23" s="1"/>
  <c r="R43" i="23"/>
  <c r="Q43" i="23"/>
  <c r="P43" i="23"/>
  <c r="N43" i="23"/>
  <c r="M43" i="23"/>
  <c r="L43" i="23"/>
  <c r="K43" i="23"/>
  <c r="S42" i="23"/>
  <c r="P59" i="23" s="1"/>
  <c r="V59" i="23" s="1"/>
  <c r="R42" i="23"/>
  <c r="T42" i="23" s="1"/>
  <c r="Q42" i="23"/>
  <c r="P42" i="23"/>
  <c r="N42" i="23"/>
  <c r="M42" i="23"/>
  <c r="L42" i="23"/>
  <c r="K42" i="23"/>
  <c r="S40" i="23"/>
  <c r="R40" i="23"/>
  <c r="T40" i="23" s="1"/>
  <c r="Q40" i="23"/>
  <c r="P40" i="23"/>
  <c r="N40" i="23"/>
  <c r="M40" i="23"/>
  <c r="L40" i="23"/>
  <c r="K40" i="23"/>
  <c r="S39" i="23"/>
  <c r="P77" i="23" s="1"/>
  <c r="R39" i="23"/>
  <c r="Q39" i="23"/>
  <c r="P39" i="23"/>
  <c r="N39" i="23"/>
  <c r="M39" i="23"/>
  <c r="L39" i="23"/>
  <c r="K39" i="23"/>
  <c r="S38" i="23"/>
  <c r="P76" i="23" s="1"/>
  <c r="R38" i="23"/>
  <c r="Q38" i="23"/>
  <c r="P38" i="23"/>
  <c r="N38" i="23"/>
  <c r="M38" i="23"/>
  <c r="L38" i="23"/>
  <c r="K38" i="23"/>
  <c r="S37" i="23"/>
  <c r="P75" i="23" s="1"/>
  <c r="R75" i="23" s="1"/>
  <c r="R37" i="23"/>
  <c r="Q37" i="23"/>
  <c r="P37" i="23"/>
  <c r="N37" i="23"/>
  <c r="M37" i="23"/>
  <c r="L37" i="23"/>
  <c r="K37" i="23"/>
  <c r="S35" i="23"/>
  <c r="P86" i="23" s="1"/>
  <c r="V86" i="23" s="1"/>
  <c r="R35" i="23"/>
  <c r="Q35" i="23"/>
  <c r="P35" i="23"/>
  <c r="N35" i="23"/>
  <c r="M35" i="23"/>
  <c r="L35" i="23"/>
  <c r="K35" i="23"/>
  <c r="S34" i="23"/>
  <c r="P85" i="23" s="1"/>
  <c r="R34" i="23"/>
  <c r="Q34" i="23"/>
  <c r="P34" i="23"/>
  <c r="N34" i="23"/>
  <c r="M34" i="23"/>
  <c r="L34" i="23"/>
  <c r="K34" i="23"/>
  <c r="S33" i="23"/>
  <c r="P97" i="23" s="1"/>
  <c r="R33" i="23"/>
  <c r="Q33" i="23"/>
  <c r="P33" i="23"/>
  <c r="N33" i="23"/>
  <c r="M33" i="23"/>
  <c r="L33" i="23"/>
  <c r="K33" i="23"/>
  <c r="S32" i="23"/>
  <c r="P99" i="23" s="1"/>
  <c r="T99" i="23" s="1"/>
  <c r="T100" i="23" s="1"/>
  <c r="R32" i="23"/>
  <c r="Q32" i="23"/>
  <c r="P32" i="23"/>
  <c r="N32" i="23"/>
  <c r="M32" i="23"/>
  <c r="L32" i="23"/>
  <c r="K32" i="23"/>
  <c r="R31" i="23"/>
  <c r="Q31" i="23"/>
  <c r="P31" i="23"/>
  <c r="N31" i="23"/>
  <c r="M31" i="23"/>
  <c r="L31" i="23"/>
  <c r="K31" i="23"/>
  <c r="S30" i="23"/>
  <c r="P95" i="23" s="1"/>
  <c r="R95" i="23" s="1"/>
  <c r="R30" i="23"/>
  <c r="T30" i="23" s="1"/>
  <c r="Q30" i="23"/>
  <c r="P30" i="23"/>
  <c r="N30" i="23"/>
  <c r="M30" i="23"/>
  <c r="L30" i="23"/>
  <c r="K30" i="23"/>
  <c r="R28" i="23"/>
  <c r="Q28" i="23"/>
  <c r="P28" i="23"/>
  <c r="N28" i="23"/>
  <c r="M28" i="23"/>
  <c r="L28" i="23"/>
  <c r="K28" i="23"/>
  <c r="S26" i="23"/>
  <c r="P93" i="23" s="1"/>
  <c r="V93" i="23" s="1"/>
  <c r="R26" i="23"/>
  <c r="Q26" i="23"/>
  <c r="P26" i="23"/>
  <c r="N26" i="23"/>
  <c r="M26" i="23"/>
  <c r="L26" i="23"/>
  <c r="K26" i="23"/>
  <c r="S25" i="23"/>
  <c r="P58" i="23" s="1"/>
  <c r="T58" i="23" s="1"/>
  <c r="R25" i="23"/>
  <c r="Q25" i="23"/>
  <c r="P25" i="23"/>
  <c r="N25" i="23"/>
  <c r="M25" i="23"/>
  <c r="L25" i="23"/>
  <c r="K25" i="23"/>
  <c r="S24" i="23"/>
  <c r="P92" i="23" s="1"/>
  <c r="R24" i="23"/>
  <c r="T24" i="23" s="1"/>
  <c r="Q24" i="23"/>
  <c r="P24" i="23"/>
  <c r="N24" i="23"/>
  <c r="M24" i="23"/>
  <c r="L24" i="23"/>
  <c r="K24" i="23"/>
  <c r="S23" i="23"/>
  <c r="P84" i="23" s="1"/>
  <c r="R23" i="23"/>
  <c r="T23" i="23" s="1"/>
  <c r="Q23" i="23"/>
  <c r="P23" i="23"/>
  <c r="N23" i="23"/>
  <c r="M23" i="23"/>
  <c r="L23" i="23"/>
  <c r="K23" i="23"/>
  <c r="S22" i="23"/>
  <c r="P83" i="23" s="1"/>
  <c r="T83" i="23" s="1"/>
  <c r="R22" i="23"/>
  <c r="T22" i="23" s="1"/>
  <c r="Q22" i="23"/>
  <c r="P22" i="23"/>
  <c r="N22" i="23"/>
  <c r="M22" i="23"/>
  <c r="L22" i="23"/>
  <c r="K22" i="23"/>
  <c r="S21" i="23"/>
  <c r="P88" i="23" s="1"/>
  <c r="T88" i="23" s="1"/>
  <c r="T89" i="23" s="1"/>
  <c r="R21" i="23"/>
  <c r="T21" i="23" s="1"/>
  <c r="Q21" i="23"/>
  <c r="P21" i="23"/>
  <c r="N21" i="23"/>
  <c r="M21" i="23"/>
  <c r="L21" i="23"/>
  <c r="K21" i="23"/>
  <c r="S20" i="23"/>
  <c r="P82" i="23" s="1"/>
  <c r="V82" i="23" s="1"/>
  <c r="R20" i="23"/>
  <c r="T20" i="23" s="1"/>
  <c r="Q20" i="23"/>
  <c r="P20" i="23"/>
  <c r="N20" i="23"/>
  <c r="M20" i="23"/>
  <c r="L20" i="23"/>
  <c r="K20" i="23"/>
  <c r="S19" i="23"/>
  <c r="P81" i="23" s="1"/>
  <c r="R19" i="23"/>
  <c r="T19" i="23" s="1"/>
  <c r="Q19" i="23"/>
  <c r="P19" i="23"/>
  <c r="N19" i="23"/>
  <c r="M19" i="23"/>
  <c r="L19" i="23"/>
  <c r="K19" i="23"/>
  <c r="S18" i="23"/>
  <c r="P80" i="23" s="1"/>
  <c r="R80" i="23" s="1"/>
  <c r="R18" i="23"/>
  <c r="T18" i="23" s="1"/>
  <c r="Q18" i="23"/>
  <c r="P18" i="23"/>
  <c r="N18" i="23"/>
  <c r="M18" i="23"/>
  <c r="L18" i="23"/>
  <c r="K18" i="23"/>
  <c r="S17" i="23"/>
  <c r="P79" i="23" s="1"/>
  <c r="R79" i="23" s="1"/>
  <c r="R17" i="23"/>
  <c r="Q17" i="23"/>
  <c r="P17" i="23"/>
  <c r="N17" i="23"/>
  <c r="M17" i="23"/>
  <c r="L17" i="23"/>
  <c r="K17" i="23"/>
  <c r="S16" i="23"/>
  <c r="P74" i="23" s="1"/>
  <c r="R16" i="23"/>
  <c r="Q16" i="23"/>
  <c r="P16" i="23"/>
  <c r="N16" i="23"/>
  <c r="M16" i="23"/>
  <c r="L16" i="23"/>
  <c r="K16" i="23"/>
  <c r="S15" i="23"/>
  <c r="P73" i="23" s="1"/>
  <c r="R15" i="23"/>
  <c r="Q15" i="23"/>
  <c r="P15" i="23"/>
  <c r="N15" i="23"/>
  <c r="M15" i="23"/>
  <c r="L15" i="23"/>
  <c r="K15" i="23"/>
  <c r="S14" i="23"/>
  <c r="P72" i="23" s="1"/>
  <c r="V72" i="23" s="1"/>
  <c r="R14" i="23"/>
  <c r="Q14" i="23"/>
  <c r="P14" i="23"/>
  <c r="N14" i="23"/>
  <c r="M14" i="23"/>
  <c r="L14" i="23"/>
  <c r="K14" i="23"/>
  <c r="S11" i="23"/>
  <c r="P57" i="23" s="1"/>
  <c r="R11" i="23"/>
  <c r="Q11" i="23"/>
  <c r="P11" i="23"/>
  <c r="N11" i="23"/>
  <c r="M11" i="23"/>
  <c r="L11" i="23"/>
  <c r="K11" i="23"/>
  <c r="S10" i="23"/>
  <c r="P71" i="23" s="1"/>
  <c r="R10" i="23"/>
  <c r="Q10" i="23"/>
  <c r="P10" i="23"/>
  <c r="N10" i="23"/>
  <c r="M10" i="23"/>
  <c r="L10" i="23"/>
  <c r="K10" i="23"/>
  <c r="S9" i="23"/>
  <c r="P70" i="23" s="1"/>
  <c r="R70" i="23" s="1"/>
  <c r="R9" i="23"/>
  <c r="Q9" i="23"/>
  <c r="P9" i="23"/>
  <c r="N9" i="23"/>
  <c r="M9" i="23"/>
  <c r="L9" i="23"/>
  <c r="K9" i="23"/>
  <c r="S8" i="23"/>
  <c r="R8" i="23"/>
  <c r="Q8" i="23"/>
  <c r="P8" i="23"/>
  <c r="N8" i="23"/>
  <c r="M8" i="23"/>
  <c r="L8" i="23"/>
  <c r="K8" i="23"/>
  <c r="S6" i="23"/>
  <c r="P56" i="23" s="1"/>
  <c r="R6" i="23"/>
  <c r="Q6" i="23"/>
  <c r="P6" i="23"/>
  <c r="N6" i="23"/>
  <c r="M6" i="23"/>
  <c r="L6" i="23"/>
  <c r="K6" i="23"/>
  <c r="S5" i="23"/>
  <c r="P55" i="23" s="1"/>
  <c r="V55" i="23" s="1"/>
  <c r="R5" i="23"/>
  <c r="Q5" i="23"/>
  <c r="P5" i="23"/>
  <c r="N5" i="23"/>
  <c r="M5" i="23"/>
  <c r="L5" i="23"/>
  <c r="K5" i="23"/>
  <c r="U107" i="22"/>
  <c r="S107" i="22"/>
  <c r="Q107" i="22"/>
  <c r="P106" i="22"/>
  <c r="G106" i="22"/>
  <c r="G107" i="22" s="1"/>
  <c r="F106" i="22"/>
  <c r="E106" i="22"/>
  <c r="D106" i="22"/>
  <c r="B106" i="22"/>
  <c r="U105" i="22"/>
  <c r="S105" i="22"/>
  <c r="Q105" i="22"/>
  <c r="G104" i="22"/>
  <c r="G105" i="22" s="1"/>
  <c r="F104" i="22"/>
  <c r="E104" i="22"/>
  <c r="D104" i="22"/>
  <c r="B104" i="22"/>
  <c r="U103" i="22"/>
  <c r="S103" i="22"/>
  <c r="Q103" i="22"/>
  <c r="G102" i="22"/>
  <c r="F102" i="22"/>
  <c r="E102" i="22"/>
  <c r="D102" i="22"/>
  <c r="B102" i="22"/>
  <c r="P101" i="22"/>
  <c r="T101" i="22" s="1"/>
  <c r="G101" i="22"/>
  <c r="F101" i="22"/>
  <c r="E101" i="22"/>
  <c r="D101" i="22"/>
  <c r="B101" i="22"/>
  <c r="G100" i="22"/>
  <c r="F100" i="22"/>
  <c r="E100" i="22"/>
  <c r="D100" i="22"/>
  <c r="B100" i="22"/>
  <c r="G99" i="22"/>
  <c r="F99" i="22"/>
  <c r="E99" i="22"/>
  <c r="D99" i="22"/>
  <c r="B99" i="22"/>
  <c r="R98" i="22"/>
  <c r="G98" i="22"/>
  <c r="F98" i="22"/>
  <c r="E98" i="22"/>
  <c r="D98" i="22"/>
  <c r="B98" i="22"/>
  <c r="G97" i="22"/>
  <c r="F97" i="22"/>
  <c r="E97" i="22"/>
  <c r="D97" i="22"/>
  <c r="B97" i="22"/>
  <c r="P96" i="22"/>
  <c r="G96" i="22"/>
  <c r="F96" i="22"/>
  <c r="E96" i="22"/>
  <c r="D96" i="22"/>
  <c r="B96" i="22"/>
  <c r="U95" i="22"/>
  <c r="S95" i="22"/>
  <c r="Q95" i="22"/>
  <c r="G95" i="22"/>
  <c r="G94" i="22"/>
  <c r="F94" i="22"/>
  <c r="E94" i="22"/>
  <c r="D94" i="22"/>
  <c r="B94" i="22"/>
  <c r="U93" i="22"/>
  <c r="S93" i="22"/>
  <c r="Q93" i="22"/>
  <c r="G92" i="22"/>
  <c r="G93" i="22" s="1"/>
  <c r="F92" i="22"/>
  <c r="E92" i="22"/>
  <c r="D92" i="22"/>
  <c r="B92" i="22"/>
  <c r="U91" i="22"/>
  <c r="S91" i="22"/>
  <c r="Q91" i="22"/>
  <c r="P90" i="22"/>
  <c r="V90" i="22" s="1"/>
  <c r="G90" i="22"/>
  <c r="F90" i="22"/>
  <c r="E90" i="22"/>
  <c r="D90" i="22"/>
  <c r="B90" i="22"/>
  <c r="G89" i="22"/>
  <c r="F89" i="22"/>
  <c r="E89" i="22"/>
  <c r="D89" i="22"/>
  <c r="B89" i="22"/>
  <c r="G88" i="22"/>
  <c r="F88" i="22"/>
  <c r="E88" i="22"/>
  <c r="D88" i="22"/>
  <c r="B88" i="22"/>
  <c r="R87" i="22"/>
  <c r="G87" i="22"/>
  <c r="F87" i="22"/>
  <c r="E87" i="22"/>
  <c r="D87" i="22"/>
  <c r="B87" i="22"/>
  <c r="G86" i="22"/>
  <c r="F86" i="22"/>
  <c r="E86" i="22"/>
  <c r="D86" i="22"/>
  <c r="B86" i="22"/>
  <c r="G85" i="22"/>
  <c r="F85" i="22"/>
  <c r="E85" i="22"/>
  <c r="D85" i="22"/>
  <c r="B85" i="22"/>
  <c r="G84" i="22"/>
  <c r="F84" i="22"/>
  <c r="E84" i="22"/>
  <c r="D84" i="22"/>
  <c r="B84" i="22"/>
  <c r="G83" i="22"/>
  <c r="F83" i="22"/>
  <c r="E83" i="22"/>
  <c r="D83" i="22"/>
  <c r="B83" i="22"/>
  <c r="U82" i="22"/>
  <c r="S82" i="22"/>
  <c r="Q82" i="22"/>
  <c r="P81" i="22"/>
  <c r="G81" i="22"/>
  <c r="F81" i="22"/>
  <c r="E81" i="22"/>
  <c r="D81" i="22"/>
  <c r="B81" i="22"/>
  <c r="P80" i="22"/>
  <c r="G80" i="22"/>
  <c r="F80" i="22"/>
  <c r="E80" i="22"/>
  <c r="D80" i="22"/>
  <c r="B80" i="22"/>
  <c r="G79" i="22"/>
  <c r="F79" i="22"/>
  <c r="E79" i="22"/>
  <c r="D79" i="22"/>
  <c r="B79" i="22"/>
  <c r="P78" i="22"/>
  <c r="R78" i="22" s="1"/>
  <c r="G78" i="22"/>
  <c r="F78" i="22"/>
  <c r="E78" i="22"/>
  <c r="D78" i="22"/>
  <c r="B78" i="22"/>
  <c r="P77" i="22"/>
  <c r="T77" i="22" s="1"/>
  <c r="G77" i="22"/>
  <c r="F77" i="22"/>
  <c r="E77" i="22"/>
  <c r="D77" i="22"/>
  <c r="B77" i="22"/>
  <c r="P76" i="22"/>
  <c r="V76" i="22" s="1"/>
  <c r="G76" i="22"/>
  <c r="F76" i="22"/>
  <c r="E76" i="22"/>
  <c r="D76" i="22"/>
  <c r="B76" i="22"/>
  <c r="G75" i="22"/>
  <c r="F75" i="22"/>
  <c r="E75" i="22"/>
  <c r="D75" i="22"/>
  <c r="B75" i="22"/>
  <c r="R74" i="22"/>
  <c r="G74" i="22"/>
  <c r="F74" i="22"/>
  <c r="E74" i="22"/>
  <c r="D74" i="22"/>
  <c r="B74" i="22"/>
  <c r="G73" i="22"/>
  <c r="F73" i="22"/>
  <c r="E73" i="22"/>
  <c r="D73" i="22"/>
  <c r="B73" i="22"/>
  <c r="U72" i="22"/>
  <c r="S72" i="22"/>
  <c r="Q72" i="22"/>
  <c r="P71" i="22"/>
  <c r="R71" i="22" s="1"/>
  <c r="G71" i="22"/>
  <c r="F71" i="22"/>
  <c r="E71" i="22"/>
  <c r="D71" i="22"/>
  <c r="B71" i="22"/>
  <c r="G70" i="22"/>
  <c r="F70" i="22"/>
  <c r="E70" i="22"/>
  <c r="D70" i="22"/>
  <c r="B70" i="22"/>
  <c r="R69" i="22"/>
  <c r="G69" i="22"/>
  <c r="F69" i="22"/>
  <c r="E69" i="22"/>
  <c r="D69" i="22"/>
  <c r="B69" i="22"/>
  <c r="G68" i="22"/>
  <c r="F68" i="22"/>
  <c r="E68" i="22"/>
  <c r="D68" i="22"/>
  <c r="B68" i="22"/>
  <c r="G67" i="22"/>
  <c r="F67" i="22"/>
  <c r="E67" i="22"/>
  <c r="D67" i="22"/>
  <c r="B67" i="22"/>
  <c r="G66" i="22"/>
  <c r="F66" i="22"/>
  <c r="E66" i="22"/>
  <c r="D66" i="22"/>
  <c r="B66" i="22"/>
  <c r="G65" i="22"/>
  <c r="F65" i="22"/>
  <c r="E65" i="22"/>
  <c r="D65" i="22"/>
  <c r="B65" i="22"/>
  <c r="G64" i="22"/>
  <c r="F64" i="22"/>
  <c r="E64" i="22"/>
  <c r="D64" i="22"/>
  <c r="B64" i="22"/>
  <c r="G63" i="22"/>
  <c r="F63" i="22"/>
  <c r="E63" i="22"/>
  <c r="D63" i="22"/>
  <c r="B63" i="22"/>
  <c r="G62" i="22"/>
  <c r="F62" i="22"/>
  <c r="E62" i="22"/>
  <c r="D62" i="22"/>
  <c r="B62" i="22"/>
  <c r="G61" i="22"/>
  <c r="F61" i="22"/>
  <c r="E61" i="22"/>
  <c r="D61" i="22"/>
  <c r="B61" i="22"/>
  <c r="G60" i="22"/>
  <c r="F60" i="22"/>
  <c r="E60" i="22"/>
  <c r="D60" i="22"/>
  <c r="B60" i="22"/>
  <c r="G59" i="22"/>
  <c r="F59" i="22"/>
  <c r="E59" i="22"/>
  <c r="D59" i="22"/>
  <c r="B59" i="22"/>
  <c r="G58" i="22"/>
  <c r="G72" i="22" s="1"/>
  <c r="F58" i="22"/>
  <c r="E58" i="22"/>
  <c r="D58" i="22"/>
  <c r="B58" i="22"/>
  <c r="H54" i="22"/>
  <c r="S53" i="22"/>
  <c r="R53" i="22"/>
  <c r="T53" i="22" s="1"/>
  <c r="Q53" i="22"/>
  <c r="P53" i="22"/>
  <c r="N53" i="22"/>
  <c r="L53" i="22"/>
  <c r="I53" i="22"/>
  <c r="S52" i="22"/>
  <c r="T52" i="22" s="1"/>
  <c r="R52" i="22"/>
  <c r="Q52" i="22"/>
  <c r="P52" i="22"/>
  <c r="N52" i="22"/>
  <c r="L52" i="22"/>
  <c r="I52" i="22"/>
  <c r="K52" i="22" s="1"/>
  <c r="S51" i="22"/>
  <c r="P69" i="22" s="1"/>
  <c r="V69" i="22" s="1"/>
  <c r="R51" i="22"/>
  <c r="T51" i="22" s="1"/>
  <c r="Q51" i="22"/>
  <c r="P51" i="22"/>
  <c r="N51" i="22"/>
  <c r="M51" i="22"/>
  <c r="L51" i="22"/>
  <c r="K51" i="22"/>
  <c r="I51" i="22"/>
  <c r="S50" i="22"/>
  <c r="P68" i="22" s="1"/>
  <c r="R50" i="22"/>
  <c r="T50" i="22" s="1"/>
  <c r="Q50" i="22"/>
  <c r="P50" i="22"/>
  <c r="N50" i="22"/>
  <c r="L50" i="22"/>
  <c r="I50" i="22"/>
  <c r="K50" i="22" s="1"/>
  <c r="S49" i="22"/>
  <c r="P67" i="22" s="1"/>
  <c r="R49" i="22"/>
  <c r="T49" i="22" s="1"/>
  <c r="Q49" i="22"/>
  <c r="P49" i="22"/>
  <c r="N49" i="22"/>
  <c r="M49" i="22"/>
  <c r="L49" i="22"/>
  <c r="I49" i="22"/>
  <c r="K49" i="22" s="1"/>
  <c r="S48" i="22"/>
  <c r="P66" i="22" s="1"/>
  <c r="R48" i="22"/>
  <c r="P48" i="22"/>
  <c r="N48" i="22"/>
  <c r="K48" i="22"/>
  <c r="J48" i="22"/>
  <c r="L48" i="22" s="1"/>
  <c r="I48" i="22"/>
  <c r="S47" i="22"/>
  <c r="P65" i="22" s="1"/>
  <c r="V65" i="22" s="1"/>
  <c r="R47" i="22"/>
  <c r="Q47" i="22"/>
  <c r="P47" i="22"/>
  <c r="N47" i="22"/>
  <c r="M47" i="22"/>
  <c r="L47" i="22"/>
  <c r="I47" i="22"/>
  <c r="K47" i="22" s="1"/>
  <c r="S46" i="22"/>
  <c r="P64" i="22" s="1"/>
  <c r="V64" i="22" s="1"/>
  <c r="R46" i="22"/>
  <c r="Q46" i="22"/>
  <c r="P46" i="22"/>
  <c r="N46" i="22"/>
  <c r="L46" i="22"/>
  <c r="I46" i="22"/>
  <c r="M46" i="22" s="1"/>
  <c r="S45" i="22"/>
  <c r="P63" i="22" s="1"/>
  <c r="R45" i="22"/>
  <c r="Q45" i="22"/>
  <c r="P45" i="22"/>
  <c r="N45" i="22"/>
  <c r="L45" i="22"/>
  <c r="I45" i="22"/>
  <c r="K45" i="22" s="1"/>
  <c r="S44" i="22"/>
  <c r="P62" i="22" s="1"/>
  <c r="T62" i="22" s="1"/>
  <c r="R44" i="22"/>
  <c r="Q44" i="22"/>
  <c r="P44" i="22"/>
  <c r="N44" i="22"/>
  <c r="L44" i="22"/>
  <c r="I44" i="22"/>
  <c r="M44" i="22" s="1"/>
  <c r="S42" i="22"/>
  <c r="P94" i="22" s="1"/>
  <c r="R42" i="22"/>
  <c r="T42" i="22" s="1"/>
  <c r="Q42" i="22"/>
  <c r="P42" i="22"/>
  <c r="N42" i="22"/>
  <c r="L42" i="22"/>
  <c r="I42" i="22"/>
  <c r="T41" i="22"/>
  <c r="S41" i="22"/>
  <c r="R41" i="22"/>
  <c r="Q41" i="22"/>
  <c r="P41" i="22"/>
  <c r="N41" i="22"/>
  <c r="M41" i="22"/>
  <c r="L41" i="22"/>
  <c r="K41" i="22"/>
  <c r="I41" i="22"/>
  <c r="S40" i="22"/>
  <c r="R40" i="22"/>
  <c r="T40" i="22" s="1"/>
  <c r="Q40" i="22"/>
  <c r="P40" i="22"/>
  <c r="N40" i="22"/>
  <c r="L40" i="22"/>
  <c r="I40" i="22"/>
  <c r="K40" i="22" s="1"/>
  <c r="S39" i="22"/>
  <c r="P79" i="22" s="1"/>
  <c r="R39" i="22"/>
  <c r="T39" i="22" s="1"/>
  <c r="Q39" i="22"/>
  <c r="P39" i="22"/>
  <c r="N39" i="22"/>
  <c r="M39" i="22"/>
  <c r="L39" i="22"/>
  <c r="I39" i="22"/>
  <c r="K39" i="22" s="1"/>
  <c r="S37" i="22"/>
  <c r="R37" i="22"/>
  <c r="T37" i="22" s="1"/>
  <c r="Q37" i="22"/>
  <c r="P37" i="22"/>
  <c r="N37" i="22"/>
  <c r="M37" i="22"/>
  <c r="L37" i="22"/>
  <c r="I37" i="22"/>
  <c r="K37" i="22" s="1"/>
  <c r="S36" i="22"/>
  <c r="R36" i="22"/>
  <c r="Q36" i="22"/>
  <c r="P36" i="22"/>
  <c r="N36" i="22"/>
  <c r="M36" i="22"/>
  <c r="L36" i="22"/>
  <c r="I36" i="22"/>
  <c r="K36" i="22" s="1"/>
  <c r="S35" i="22"/>
  <c r="R35" i="22"/>
  <c r="Q35" i="22"/>
  <c r="P35" i="22"/>
  <c r="N35" i="22"/>
  <c r="L35" i="22"/>
  <c r="I35" i="22"/>
  <c r="M35" i="22" s="1"/>
  <c r="S34" i="22"/>
  <c r="P104" i="22" s="1"/>
  <c r="R34" i="22"/>
  <c r="T34" i="22" s="1"/>
  <c r="Q34" i="22"/>
  <c r="P34" i="22"/>
  <c r="N34" i="22"/>
  <c r="L34" i="22"/>
  <c r="I34" i="22"/>
  <c r="S33" i="22"/>
  <c r="R33" i="22"/>
  <c r="T33" i="22" s="1"/>
  <c r="Q33" i="22"/>
  <c r="P33" i="22"/>
  <c r="N33" i="22"/>
  <c r="M33" i="22"/>
  <c r="L33" i="22"/>
  <c r="I33" i="22"/>
  <c r="K33" i="22" s="1"/>
  <c r="T32" i="22"/>
  <c r="S32" i="22"/>
  <c r="P100" i="22" s="1"/>
  <c r="V100" i="22" s="1"/>
  <c r="R32" i="22"/>
  <c r="Q32" i="22"/>
  <c r="P32" i="22"/>
  <c r="N32" i="22"/>
  <c r="L32" i="22"/>
  <c r="K32" i="22"/>
  <c r="I32" i="22"/>
  <c r="M32" i="22" s="1"/>
  <c r="S30" i="22"/>
  <c r="P99" i="22" s="1"/>
  <c r="R30" i="22"/>
  <c r="Q30" i="22"/>
  <c r="P30" i="22"/>
  <c r="N30" i="22"/>
  <c r="L30" i="22"/>
  <c r="K30" i="22"/>
  <c r="I30" i="22"/>
  <c r="M30" i="22" s="1"/>
  <c r="S29" i="22"/>
  <c r="P98" i="22" s="1"/>
  <c r="V98" i="22" s="1"/>
  <c r="R29" i="22"/>
  <c r="T29" i="22" s="1"/>
  <c r="Q29" i="22"/>
  <c r="P29" i="22"/>
  <c r="N29" i="22"/>
  <c r="M29" i="22"/>
  <c r="L29" i="22"/>
  <c r="I29" i="22"/>
  <c r="K29" i="22" s="1"/>
  <c r="S27" i="22"/>
  <c r="P97" i="22" s="1"/>
  <c r="R27" i="22"/>
  <c r="T27" i="22" s="1"/>
  <c r="Q27" i="22"/>
  <c r="P27" i="22"/>
  <c r="N27" i="22"/>
  <c r="L27" i="22"/>
  <c r="K27" i="22"/>
  <c r="I27" i="22"/>
  <c r="M27" i="22" s="1"/>
  <c r="R26" i="22"/>
  <c r="Q26" i="22"/>
  <c r="P26" i="22"/>
  <c r="N26" i="22"/>
  <c r="L26" i="22"/>
  <c r="K26" i="22"/>
  <c r="I26" i="22"/>
  <c r="M26" i="22" s="1"/>
  <c r="S25" i="22"/>
  <c r="P61" i="22" s="1"/>
  <c r="R25" i="22"/>
  <c r="Q25" i="22"/>
  <c r="P25" i="22"/>
  <c r="N25" i="22"/>
  <c r="L25" i="22"/>
  <c r="I25" i="22"/>
  <c r="S24" i="22"/>
  <c r="R24" i="22"/>
  <c r="Q24" i="22"/>
  <c r="P24" i="22"/>
  <c r="N24" i="22"/>
  <c r="L24" i="22"/>
  <c r="I24" i="22"/>
  <c r="K24" i="22" s="1"/>
  <c r="T23" i="22"/>
  <c r="S23" i="22"/>
  <c r="P88" i="22" s="1"/>
  <c r="T88" i="22" s="1"/>
  <c r="R23" i="22"/>
  <c r="Q23" i="22"/>
  <c r="P23" i="22"/>
  <c r="N23" i="22"/>
  <c r="L23" i="22"/>
  <c r="I23" i="22"/>
  <c r="M23" i="22" s="1"/>
  <c r="S22" i="22"/>
  <c r="P87" i="22" s="1"/>
  <c r="R22" i="22"/>
  <c r="Q22" i="22"/>
  <c r="P22" i="22"/>
  <c r="N22" i="22"/>
  <c r="L22" i="22"/>
  <c r="K22" i="22"/>
  <c r="I22" i="22"/>
  <c r="M22" i="22" s="1"/>
  <c r="S21" i="22"/>
  <c r="P92" i="22" s="1"/>
  <c r="R21" i="22"/>
  <c r="T21" i="22" s="1"/>
  <c r="Q21" i="22"/>
  <c r="P21" i="22"/>
  <c r="N21" i="22"/>
  <c r="M21" i="22"/>
  <c r="L21" i="22"/>
  <c r="K21" i="22"/>
  <c r="I21" i="22"/>
  <c r="S20" i="22"/>
  <c r="P86" i="22" s="1"/>
  <c r="R20" i="22"/>
  <c r="Q20" i="22"/>
  <c r="P20" i="22"/>
  <c r="N20" i="22"/>
  <c r="L20" i="22"/>
  <c r="I20" i="22"/>
  <c r="S19" i="22"/>
  <c r="P85" i="22" s="1"/>
  <c r="T85" i="22" s="1"/>
  <c r="R19" i="22"/>
  <c r="T19" i="22" s="1"/>
  <c r="Q19" i="22"/>
  <c r="P19" i="22"/>
  <c r="N19" i="22"/>
  <c r="M19" i="22"/>
  <c r="L19" i="22"/>
  <c r="I19" i="22"/>
  <c r="K19" i="22" s="1"/>
  <c r="S18" i="22"/>
  <c r="P84" i="22" s="1"/>
  <c r="T84" i="22" s="1"/>
  <c r="R18" i="22"/>
  <c r="Q18" i="22"/>
  <c r="P18" i="22"/>
  <c r="N18" i="22"/>
  <c r="L18" i="22"/>
  <c r="I18" i="22"/>
  <c r="K18" i="22" s="1"/>
  <c r="S17" i="22"/>
  <c r="P83" i="22" s="1"/>
  <c r="R17" i="22"/>
  <c r="Q17" i="22"/>
  <c r="P17" i="22"/>
  <c r="N17" i="22"/>
  <c r="L17" i="22"/>
  <c r="I17" i="22"/>
  <c r="S16" i="22"/>
  <c r="R16" i="22"/>
  <c r="T16" i="22" s="1"/>
  <c r="Q16" i="22"/>
  <c r="P16" i="22"/>
  <c r="N16" i="22"/>
  <c r="M16" i="22"/>
  <c r="L16" i="22"/>
  <c r="I16" i="22"/>
  <c r="K16" i="22" s="1"/>
  <c r="T15" i="22"/>
  <c r="S15" i="22"/>
  <c r="R15" i="22"/>
  <c r="Q15" i="22"/>
  <c r="P15" i="22"/>
  <c r="N15" i="22"/>
  <c r="M15" i="22"/>
  <c r="L15" i="22"/>
  <c r="K15" i="22"/>
  <c r="I15" i="22"/>
  <c r="S14" i="22"/>
  <c r="R14" i="22"/>
  <c r="T14" i="22" s="1"/>
  <c r="Q14" i="22"/>
  <c r="P14" i="22"/>
  <c r="N14" i="22"/>
  <c r="M14" i="22"/>
  <c r="L14" i="22"/>
  <c r="I14" i="22"/>
  <c r="K14" i="22" s="1"/>
  <c r="R11" i="22"/>
  <c r="T11" i="22" s="1"/>
  <c r="S11" i="22" s="1"/>
  <c r="P60" i="22" s="1"/>
  <c r="V60" i="22" s="1"/>
  <c r="Q11" i="22"/>
  <c r="P11" i="22"/>
  <c r="N11" i="22"/>
  <c r="L11" i="22"/>
  <c r="I11" i="22"/>
  <c r="S10" i="22"/>
  <c r="P75" i="22" s="1"/>
  <c r="R10" i="22"/>
  <c r="T10" i="22" s="1"/>
  <c r="Q10" i="22"/>
  <c r="P10" i="22"/>
  <c r="N10" i="22"/>
  <c r="M10" i="22"/>
  <c r="L10" i="22"/>
  <c r="I10" i="22"/>
  <c r="K10" i="22" s="1"/>
  <c r="S9" i="22"/>
  <c r="P74" i="22" s="1"/>
  <c r="R9" i="22"/>
  <c r="Q9" i="22"/>
  <c r="P9" i="22"/>
  <c r="N9" i="22"/>
  <c r="L9" i="22"/>
  <c r="I9" i="22"/>
  <c r="S8" i="22"/>
  <c r="T8" i="22" s="1"/>
  <c r="R8" i="22"/>
  <c r="Q8" i="22"/>
  <c r="P8" i="22"/>
  <c r="N8" i="22"/>
  <c r="L8" i="22"/>
  <c r="I8" i="22"/>
  <c r="M8" i="22" s="1"/>
  <c r="S6" i="22"/>
  <c r="P59" i="22" s="1"/>
  <c r="V59" i="22" s="1"/>
  <c r="R6" i="22"/>
  <c r="Q6" i="22"/>
  <c r="P6" i="22"/>
  <c r="N6" i="22"/>
  <c r="L6" i="22"/>
  <c r="I6" i="22"/>
  <c r="K6" i="22" s="1"/>
  <c r="S5" i="22"/>
  <c r="R5" i="22"/>
  <c r="Q5" i="22"/>
  <c r="P5" i="22"/>
  <c r="N5" i="22"/>
  <c r="L5" i="22"/>
  <c r="I5" i="22"/>
  <c r="K5" i="22" s="1"/>
  <c r="U99" i="21"/>
  <c r="S99" i="21"/>
  <c r="Q99" i="21"/>
  <c r="P98" i="21"/>
  <c r="V98" i="21" s="1"/>
  <c r="V99" i="21" s="1"/>
  <c r="G98" i="21"/>
  <c r="G99" i="21" s="1"/>
  <c r="F98" i="21"/>
  <c r="E98" i="21"/>
  <c r="D98" i="21"/>
  <c r="B98" i="21"/>
  <c r="U97" i="21"/>
  <c r="S97" i="21"/>
  <c r="Q97" i="21"/>
  <c r="G97" i="21"/>
  <c r="R96" i="21"/>
  <c r="R97" i="21" s="1"/>
  <c r="P96" i="21"/>
  <c r="G96" i="21"/>
  <c r="F96" i="21"/>
  <c r="E96" i="21"/>
  <c r="D96" i="21"/>
  <c r="B96" i="21"/>
  <c r="U95" i="21"/>
  <c r="S95" i="21"/>
  <c r="Q95" i="21"/>
  <c r="G94" i="21"/>
  <c r="F94" i="21"/>
  <c r="E94" i="21"/>
  <c r="D94" i="21"/>
  <c r="B94" i="21"/>
  <c r="R93" i="21"/>
  <c r="G93" i="21"/>
  <c r="F93" i="21"/>
  <c r="E93" i="21"/>
  <c r="D93" i="21"/>
  <c r="B93" i="21"/>
  <c r="P92" i="21"/>
  <c r="G92" i="21"/>
  <c r="F92" i="21"/>
  <c r="E92" i="21"/>
  <c r="D92" i="21"/>
  <c r="B92" i="21"/>
  <c r="G91" i="21"/>
  <c r="F91" i="21"/>
  <c r="E91" i="21"/>
  <c r="D91" i="21"/>
  <c r="B91" i="21"/>
  <c r="P90" i="21"/>
  <c r="G90" i="21"/>
  <c r="F90" i="21"/>
  <c r="E90" i="21"/>
  <c r="D90" i="21"/>
  <c r="B90" i="21"/>
  <c r="P89" i="21"/>
  <c r="V89" i="21" s="1"/>
  <c r="G89" i="21"/>
  <c r="F89" i="21"/>
  <c r="E89" i="21"/>
  <c r="D89" i="21"/>
  <c r="B89" i="21"/>
  <c r="G88" i="21"/>
  <c r="F88" i="21"/>
  <c r="E88" i="21"/>
  <c r="D88" i="21"/>
  <c r="B88" i="21"/>
  <c r="U87" i="21"/>
  <c r="S87" i="21"/>
  <c r="Q87" i="21"/>
  <c r="T86" i="21"/>
  <c r="T87" i="21" s="1"/>
  <c r="G86" i="21"/>
  <c r="G87" i="21" s="1"/>
  <c r="F86" i="21"/>
  <c r="E86" i="21"/>
  <c r="D86" i="21"/>
  <c r="B86" i="21"/>
  <c r="U85" i="21"/>
  <c r="S85" i="21"/>
  <c r="Q85" i="21"/>
  <c r="G85" i="21"/>
  <c r="G84" i="21"/>
  <c r="F84" i="21"/>
  <c r="E84" i="21"/>
  <c r="D84" i="21"/>
  <c r="B84" i="21"/>
  <c r="U83" i="21"/>
  <c r="S83" i="21"/>
  <c r="Q83" i="21"/>
  <c r="T82" i="21"/>
  <c r="G82" i="21"/>
  <c r="F82" i="21"/>
  <c r="E82" i="21"/>
  <c r="D82" i="21"/>
  <c r="B82" i="21"/>
  <c r="P81" i="21"/>
  <c r="R81" i="21" s="1"/>
  <c r="G81" i="21"/>
  <c r="F81" i="21"/>
  <c r="E81" i="21"/>
  <c r="D81" i="21"/>
  <c r="B81" i="21"/>
  <c r="G80" i="21"/>
  <c r="F80" i="21"/>
  <c r="E80" i="21"/>
  <c r="D80" i="21"/>
  <c r="B80" i="21"/>
  <c r="G79" i="21"/>
  <c r="F79" i="21"/>
  <c r="E79" i="21"/>
  <c r="D79" i="21"/>
  <c r="B79" i="21"/>
  <c r="G78" i="21"/>
  <c r="F78" i="21"/>
  <c r="E78" i="21"/>
  <c r="D78" i="21"/>
  <c r="B78" i="21"/>
  <c r="T77" i="21"/>
  <c r="G77" i="21"/>
  <c r="F77" i="21"/>
  <c r="E77" i="21"/>
  <c r="D77" i="21"/>
  <c r="B77" i="21"/>
  <c r="V76" i="21"/>
  <c r="G76" i="21"/>
  <c r="F76" i="21"/>
  <c r="E76" i="21"/>
  <c r="D76" i="21"/>
  <c r="B76" i="21"/>
  <c r="G75" i="21"/>
  <c r="F75" i="21"/>
  <c r="E75" i="21"/>
  <c r="D75" i="21"/>
  <c r="B75" i="21"/>
  <c r="U74" i="21"/>
  <c r="S74" i="21"/>
  <c r="Q74" i="21"/>
  <c r="R73" i="21"/>
  <c r="G73" i="21"/>
  <c r="F73" i="21"/>
  <c r="E73" i="21"/>
  <c r="D73" i="21"/>
  <c r="B73" i="21"/>
  <c r="G72" i="21"/>
  <c r="F72" i="21"/>
  <c r="E72" i="21"/>
  <c r="D72" i="21"/>
  <c r="B72" i="21"/>
  <c r="G71" i="21"/>
  <c r="F71" i="21"/>
  <c r="E71" i="21"/>
  <c r="D71" i="21"/>
  <c r="B71" i="21"/>
  <c r="P70" i="21"/>
  <c r="G70" i="21"/>
  <c r="F70" i="21"/>
  <c r="E70" i="21"/>
  <c r="D70" i="21"/>
  <c r="B70" i="21"/>
  <c r="G69" i="21"/>
  <c r="F69" i="21"/>
  <c r="E69" i="21"/>
  <c r="D69" i="21"/>
  <c r="B69" i="21"/>
  <c r="G68" i="21"/>
  <c r="F68" i="21"/>
  <c r="E68" i="21"/>
  <c r="D68" i="21"/>
  <c r="B68" i="21"/>
  <c r="V67" i="21"/>
  <c r="G67" i="21"/>
  <c r="F67" i="21"/>
  <c r="E67" i="21"/>
  <c r="D67" i="21"/>
  <c r="B67" i="21"/>
  <c r="U66" i="21"/>
  <c r="U100" i="21" s="1"/>
  <c r="S66" i="21"/>
  <c r="Q66" i="21"/>
  <c r="G65" i="21"/>
  <c r="F65" i="21"/>
  <c r="E65" i="21"/>
  <c r="D65" i="21"/>
  <c r="B65" i="21"/>
  <c r="G64" i="21"/>
  <c r="F64" i="21"/>
  <c r="E64" i="21"/>
  <c r="D64" i="21"/>
  <c r="B64" i="21"/>
  <c r="P63" i="21"/>
  <c r="G63" i="21"/>
  <c r="F63" i="21"/>
  <c r="E63" i="21"/>
  <c r="D63" i="21"/>
  <c r="B63" i="21"/>
  <c r="T62" i="21"/>
  <c r="G62" i="21"/>
  <c r="F62" i="21"/>
  <c r="E62" i="21"/>
  <c r="D62" i="21"/>
  <c r="B62" i="21"/>
  <c r="G61" i="21"/>
  <c r="F61" i="21"/>
  <c r="E61" i="21"/>
  <c r="D61" i="21"/>
  <c r="B61" i="21"/>
  <c r="G60" i="21"/>
  <c r="F60" i="21"/>
  <c r="E60" i="21"/>
  <c r="D60" i="21"/>
  <c r="B60" i="21"/>
  <c r="G59" i="21"/>
  <c r="F59" i="21"/>
  <c r="E59" i="21"/>
  <c r="D59" i="21"/>
  <c r="B59" i="21"/>
  <c r="P58" i="21"/>
  <c r="G58" i="21"/>
  <c r="F58" i="21"/>
  <c r="E58" i="21"/>
  <c r="D58" i="21"/>
  <c r="B58" i="21"/>
  <c r="V57" i="21"/>
  <c r="G57" i="21"/>
  <c r="F57" i="21"/>
  <c r="E57" i="21"/>
  <c r="D57" i="21"/>
  <c r="B57" i="21"/>
  <c r="G56" i="21"/>
  <c r="F56" i="21"/>
  <c r="E56" i="21"/>
  <c r="D56" i="21"/>
  <c r="B56" i="21"/>
  <c r="G55" i="21"/>
  <c r="F55" i="21"/>
  <c r="E55" i="21"/>
  <c r="D55" i="21"/>
  <c r="B55" i="21"/>
  <c r="G54" i="21"/>
  <c r="F54" i="21"/>
  <c r="E54" i="21"/>
  <c r="D54" i="21"/>
  <c r="B54" i="21"/>
  <c r="H50" i="21"/>
  <c r="T49" i="21"/>
  <c r="S49" i="21"/>
  <c r="P65" i="21" s="1"/>
  <c r="T65" i="21" s="1"/>
  <c r="R49" i="21"/>
  <c r="Q49" i="21"/>
  <c r="P49" i="21"/>
  <c r="N49" i="21"/>
  <c r="M49" i="21"/>
  <c r="L49" i="21"/>
  <c r="K49" i="21"/>
  <c r="S48" i="21"/>
  <c r="P64" i="21" s="1"/>
  <c r="V64" i="21" s="1"/>
  <c r="R48" i="21"/>
  <c r="T48" i="21" s="1"/>
  <c r="Q48" i="21"/>
  <c r="P48" i="21"/>
  <c r="N48" i="21"/>
  <c r="M48" i="21"/>
  <c r="L48" i="21"/>
  <c r="K48" i="21"/>
  <c r="S47" i="21"/>
  <c r="R47" i="21"/>
  <c r="Q47" i="21"/>
  <c r="P47" i="21"/>
  <c r="N47" i="21"/>
  <c r="M47" i="21"/>
  <c r="L47" i="21"/>
  <c r="K47" i="21"/>
  <c r="S46" i="21"/>
  <c r="P62" i="21" s="1"/>
  <c r="R46" i="21"/>
  <c r="T46" i="21" s="1"/>
  <c r="Q46" i="21"/>
  <c r="P46" i="21"/>
  <c r="N46" i="21"/>
  <c r="M46" i="21"/>
  <c r="L46" i="21"/>
  <c r="K46" i="21"/>
  <c r="S45" i="21"/>
  <c r="P61" i="21" s="1"/>
  <c r="R61" i="21" s="1"/>
  <c r="R45" i="21"/>
  <c r="T45" i="21" s="1"/>
  <c r="Q45" i="21"/>
  <c r="P45" i="21"/>
  <c r="N45" i="21"/>
  <c r="M45" i="21"/>
  <c r="L45" i="21"/>
  <c r="K45" i="21"/>
  <c r="S44" i="21"/>
  <c r="P60" i="21" s="1"/>
  <c r="R44" i="21"/>
  <c r="Q44" i="21"/>
  <c r="P44" i="21"/>
  <c r="N44" i="21"/>
  <c r="M44" i="21"/>
  <c r="L44" i="21"/>
  <c r="K44" i="21"/>
  <c r="S43" i="21"/>
  <c r="P59" i="21" s="1"/>
  <c r="R43" i="21"/>
  <c r="Q43" i="21"/>
  <c r="P43" i="21"/>
  <c r="N43" i="21"/>
  <c r="M43" i="21"/>
  <c r="L43" i="21"/>
  <c r="K43" i="21"/>
  <c r="S42" i="21"/>
  <c r="R42" i="21"/>
  <c r="T42" i="21" s="1"/>
  <c r="Q42" i="21"/>
  <c r="P42" i="21"/>
  <c r="N42" i="21"/>
  <c r="M42" i="21"/>
  <c r="L42" i="21"/>
  <c r="K42" i="21"/>
  <c r="S40" i="21"/>
  <c r="P86" i="21" s="1"/>
  <c r="V86" i="21" s="1"/>
  <c r="V87" i="21" s="1"/>
  <c r="R40" i="21"/>
  <c r="Q40" i="21"/>
  <c r="P40" i="21"/>
  <c r="N40" i="21"/>
  <c r="M40" i="21"/>
  <c r="L40" i="21"/>
  <c r="K40" i="21"/>
  <c r="T39" i="21"/>
  <c r="S39" i="21"/>
  <c r="P73" i="21" s="1"/>
  <c r="R39" i="21"/>
  <c r="Q39" i="21"/>
  <c r="P39" i="21"/>
  <c r="N39" i="21"/>
  <c r="M39" i="21"/>
  <c r="L39" i="21"/>
  <c r="K39" i="21"/>
  <c r="S38" i="21"/>
  <c r="P72" i="21" s="1"/>
  <c r="R72" i="21" s="1"/>
  <c r="R38" i="21"/>
  <c r="Q38" i="21"/>
  <c r="P38" i="21"/>
  <c r="N38" i="21"/>
  <c r="M38" i="21"/>
  <c r="L38" i="21"/>
  <c r="K38" i="21"/>
  <c r="S37" i="21"/>
  <c r="P71" i="21" s="1"/>
  <c r="R37" i="21"/>
  <c r="Q37" i="21"/>
  <c r="P37" i="21"/>
  <c r="N37" i="21"/>
  <c r="M37" i="21"/>
  <c r="L37" i="21"/>
  <c r="K37" i="21"/>
  <c r="S35" i="21"/>
  <c r="P82" i="21" s="1"/>
  <c r="V82" i="21" s="1"/>
  <c r="R35" i="21"/>
  <c r="T35" i="21" s="1"/>
  <c r="Q35" i="21"/>
  <c r="P35" i="21"/>
  <c r="N35" i="21"/>
  <c r="M35" i="21"/>
  <c r="L35" i="21"/>
  <c r="K35" i="21"/>
  <c r="S34" i="21"/>
  <c r="R34" i="21"/>
  <c r="T34" i="21" s="1"/>
  <c r="Q34" i="21"/>
  <c r="P34" i="21"/>
  <c r="L34" i="21"/>
  <c r="K34" i="21"/>
  <c r="S33" i="21"/>
  <c r="P94" i="21" s="1"/>
  <c r="T94" i="21" s="1"/>
  <c r="R33" i="21"/>
  <c r="Q33" i="21"/>
  <c r="P33" i="21"/>
  <c r="N33" i="21"/>
  <c r="M33" i="21"/>
  <c r="L33" i="21"/>
  <c r="K33" i="21"/>
  <c r="S32" i="21"/>
  <c r="R32" i="21"/>
  <c r="Q32" i="21"/>
  <c r="P32" i="21"/>
  <c r="N32" i="21"/>
  <c r="M32" i="21"/>
  <c r="L32" i="21"/>
  <c r="K32" i="21"/>
  <c r="S31" i="21"/>
  <c r="P93" i="21" s="1"/>
  <c r="R31" i="21"/>
  <c r="Q31" i="21"/>
  <c r="P31" i="21"/>
  <c r="N31" i="21"/>
  <c r="M31" i="21"/>
  <c r="L31" i="21"/>
  <c r="K31" i="21"/>
  <c r="T30" i="21"/>
  <c r="S30" i="21"/>
  <c r="R30" i="21"/>
  <c r="Q30" i="21"/>
  <c r="P30" i="21"/>
  <c r="N30" i="21"/>
  <c r="M30" i="21"/>
  <c r="L30" i="21"/>
  <c r="K30" i="21"/>
  <c r="S28" i="21"/>
  <c r="P91" i="21" s="1"/>
  <c r="R28" i="21"/>
  <c r="Q28" i="21"/>
  <c r="P28" i="21"/>
  <c r="N28" i="21"/>
  <c r="M28" i="21"/>
  <c r="L28" i="21"/>
  <c r="K28" i="21"/>
  <c r="S27" i="21"/>
  <c r="R27" i="21"/>
  <c r="Q27" i="21"/>
  <c r="P27" i="21"/>
  <c r="N27" i="21"/>
  <c r="M27" i="21"/>
  <c r="L27" i="21"/>
  <c r="K27" i="21"/>
  <c r="S25" i="21"/>
  <c r="R25" i="21"/>
  <c r="T25" i="21" s="1"/>
  <c r="Q25" i="21"/>
  <c r="P25" i="21"/>
  <c r="N25" i="21"/>
  <c r="M25" i="21"/>
  <c r="L25" i="21"/>
  <c r="K25" i="21"/>
  <c r="R24" i="21"/>
  <c r="Q24" i="21"/>
  <c r="P24" i="21"/>
  <c r="N24" i="21"/>
  <c r="M24" i="21"/>
  <c r="L24" i="21"/>
  <c r="K24" i="21"/>
  <c r="S23" i="21"/>
  <c r="P57" i="21" s="1"/>
  <c r="T57" i="21" s="1"/>
  <c r="R23" i="21"/>
  <c r="T23" i="21" s="1"/>
  <c r="Q23" i="21"/>
  <c r="P23" i="21"/>
  <c r="L23" i="21"/>
  <c r="K23" i="21"/>
  <c r="S22" i="21"/>
  <c r="R22" i="21"/>
  <c r="Q22" i="21"/>
  <c r="P22" i="21"/>
  <c r="N22" i="21"/>
  <c r="M22" i="21"/>
  <c r="L22" i="21"/>
  <c r="K22" i="21"/>
  <c r="S21" i="21"/>
  <c r="P80" i="21" s="1"/>
  <c r="T80" i="21" s="1"/>
  <c r="R21" i="21"/>
  <c r="Q21" i="21"/>
  <c r="P21" i="21"/>
  <c r="N21" i="21"/>
  <c r="M21" i="21"/>
  <c r="L21" i="21"/>
  <c r="K21" i="21"/>
  <c r="S20" i="21"/>
  <c r="P79" i="21" s="1"/>
  <c r="R20" i="21"/>
  <c r="Q20" i="21"/>
  <c r="P20" i="21"/>
  <c r="N20" i="21"/>
  <c r="M20" i="21"/>
  <c r="L20" i="21"/>
  <c r="K20" i="21"/>
  <c r="S19" i="21"/>
  <c r="P84" i="21" s="1"/>
  <c r="R84" i="21" s="1"/>
  <c r="R85" i="21" s="1"/>
  <c r="R19" i="21"/>
  <c r="Q19" i="21"/>
  <c r="P19" i="21"/>
  <c r="N19" i="21"/>
  <c r="M19" i="21"/>
  <c r="L19" i="21"/>
  <c r="K19" i="21"/>
  <c r="T18" i="21"/>
  <c r="S18" i="21"/>
  <c r="P78" i="21" s="1"/>
  <c r="R18" i="21"/>
  <c r="Q18" i="21"/>
  <c r="P18" i="21"/>
  <c r="N18" i="21"/>
  <c r="M18" i="21"/>
  <c r="L18" i="21"/>
  <c r="K18" i="21"/>
  <c r="S17" i="21"/>
  <c r="P77" i="21" s="1"/>
  <c r="R77" i="21" s="1"/>
  <c r="R17" i="21"/>
  <c r="Q17" i="21"/>
  <c r="P17" i="21"/>
  <c r="N17" i="21"/>
  <c r="M17" i="21"/>
  <c r="L17" i="21"/>
  <c r="K17" i="21"/>
  <c r="S16" i="21"/>
  <c r="P76" i="21" s="1"/>
  <c r="R76" i="21" s="1"/>
  <c r="R16" i="21"/>
  <c r="Q16" i="21"/>
  <c r="P16" i="21"/>
  <c r="N16" i="21"/>
  <c r="M16" i="21"/>
  <c r="L16" i="21"/>
  <c r="K16" i="21"/>
  <c r="S15" i="21"/>
  <c r="P75" i="21" s="1"/>
  <c r="R15" i="21"/>
  <c r="Q15" i="21"/>
  <c r="P15" i="21"/>
  <c r="N15" i="21"/>
  <c r="M15" i="21"/>
  <c r="L15" i="21"/>
  <c r="K15" i="21"/>
  <c r="S14" i="21"/>
  <c r="R14" i="21"/>
  <c r="T14" i="21" s="1"/>
  <c r="Q14" i="21"/>
  <c r="P14" i="21"/>
  <c r="N14" i="21"/>
  <c r="M14" i="21"/>
  <c r="L14" i="21"/>
  <c r="K14" i="21"/>
  <c r="S13" i="21"/>
  <c r="P69" i="21" s="1"/>
  <c r="R13" i="21"/>
  <c r="Q13" i="21"/>
  <c r="P13" i="21"/>
  <c r="N13" i="21"/>
  <c r="M13" i="21"/>
  <c r="L13" i="21"/>
  <c r="K13" i="21"/>
  <c r="S10" i="21"/>
  <c r="P56" i="21" s="1"/>
  <c r="R10" i="21"/>
  <c r="Q10" i="21"/>
  <c r="P10" i="21"/>
  <c r="N10" i="21"/>
  <c r="M10" i="21"/>
  <c r="L10" i="21"/>
  <c r="K10" i="21"/>
  <c r="S9" i="21"/>
  <c r="P68" i="21" s="1"/>
  <c r="T68" i="21" s="1"/>
  <c r="R9" i="21"/>
  <c r="T9" i="21" s="1"/>
  <c r="Q9" i="21"/>
  <c r="P9" i="21"/>
  <c r="N9" i="21"/>
  <c r="M9" i="21"/>
  <c r="L9" i="21"/>
  <c r="K9" i="21"/>
  <c r="S8" i="21"/>
  <c r="P67" i="21" s="1"/>
  <c r="T67" i="21" s="1"/>
  <c r="R8" i="21"/>
  <c r="T8" i="21" s="1"/>
  <c r="Q8" i="21"/>
  <c r="P8" i="21"/>
  <c r="N8" i="21"/>
  <c r="M8" i="21"/>
  <c r="L8" i="21"/>
  <c r="K8" i="21"/>
  <c r="S6" i="21"/>
  <c r="P55" i="21" s="1"/>
  <c r="R6" i="21"/>
  <c r="T6" i="21" s="1"/>
  <c r="Q6" i="21"/>
  <c r="P6" i="21"/>
  <c r="N6" i="21"/>
  <c r="M6" i="21"/>
  <c r="L6" i="21"/>
  <c r="K6" i="21"/>
  <c r="S5" i="21"/>
  <c r="P54" i="21" s="1"/>
  <c r="R5" i="21"/>
  <c r="Q5" i="21"/>
  <c r="P5" i="21"/>
  <c r="N5" i="21"/>
  <c r="M5" i="21"/>
  <c r="L5" i="21"/>
  <c r="K5" i="21"/>
  <c r="U93" i="20"/>
  <c r="S93" i="20"/>
  <c r="Q93" i="20"/>
  <c r="G93" i="20"/>
  <c r="G92" i="20"/>
  <c r="F92" i="20"/>
  <c r="E92" i="20"/>
  <c r="D92" i="20"/>
  <c r="B92" i="20"/>
  <c r="U91" i="20"/>
  <c r="S91" i="20"/>
  <c r="Q91" i="20"/>
  <c r="G90" i="20"/>
  <c r="F90" i="20"/>
  <c r="E90" i="20"/>
  <c r="D90" i="20"/>
  <c r="B90" i="20"/>
  <c r="G89" i="20"/>
  <c r="F89" i="20"/>
  <c r="E89" i="20"/>
  <c r="D89" i="20"/>
  <c r="B89" i="20"/>
  <c r="G88" i="20"/>
  <c r="F88" i="20"/>
  <c r="E88" i="20"/>
  <c r="D88" i="20"/>
  <c r="B88" i="20"/>
  <c r="G87" i="20"/>
  <c r="F87" i="20"/>
  <c r="E87" i="20"/>
  <c r="D87" i="20"/>
  <c r="B87" i="20"/>
  <c r="G86" i="20"/>
  <c r="F86" i="20"/>
  <c r="E86" i="20"/>
  <c r="D86" i="20"/>
  <c r="B86" i="20"/>
  <c r="U85" i="20"/>
  <c r="S85" i="20"/>
  <c r="Q85" i="20"/>
  <c r="T84" i="20"/>
  <c r="T85" i="20" s="1"/>
  <c r="G84" i="20"/>
  <c r="G85" i="20" s="1"/>
  <c r="F84" i="20"/>
  <c r="E84" i="20"/>
  <c r="D84" i="20"/>
  <c r="B84" i="20"/>
  <c r="U83" i="20"/>
  <c r="S83" i="20"/>
  <c r="Q83" i="20"/>
  <c r="G82" i="20"/>
  <c r="G83" i="20" s="1"/>
  <c r="F82" i="20"/>
  <c r="E82" i="20"/>
  <c r="D82" i="20"/>
  <c r="B82" i="20"/>
  <c r="U81" i="20"/>
  <c r="S81" i="20"/>
  <c r="Q81" i="20"/>
  <c r="G80" i="20"/>
  <c r="F80" i="20"/>
  <c r="E80" i="20"/>
  <c r="D80" i="20"/>
  <c r="B80" i="20"/>
  <c r="G79" i="20"/>
  <c r="F79" i="20"/>
  <c r="E79" i="20"/>
  <c r="D79" i="20"/>
  <c r="B79" i="20"/>
  <c r="G78" i="20"/>
  <c r="F78" i="20"/>
  <c r="E78" i="20"/>
  <c r="D78" i="20"/>
  <c r="B78" i="20"/>
  <c r="G77" i="20"/>
  <c r="F77" i="20"/>
  <c r="E77" i="20"/>
  <c r="D77" i="20"/>
  <c r="B77" i="20"/>
  <c r="G76" i="20"/>
  <c r="F76" i="20"/>
  <c r="E76" i="20"/>
  <c r="D76" i="20"/>
  <c r="B76" i="20"/>
  <c r="G75" i="20"/>
  <c r="F75" i="20"/>
  <c r="E75" i="20"/>
  <c r="D75" i="20"/>
  <c r="B75" i="20"/>
  <c r="G74" i="20"/>
  <c r="F74" i="20"/>
  <c r="E74" i="20"/>
  <c r="D74" i="20"/>
  <c r="B74" i="20"/>
  <c r="G73" i="20"/>
  <c r="F73" i="20"/>
  <c r="E73" i="20"/>
  <c r="D73" i="20"/>
  <c r="B73" i="20"/>
  <c r="U72" i="20"/>
  <c r="S72" i="20"/>
  <c r="Q72" i="20"/>
  <c r="G71" i="20"/>
  <c r="F71" i="20"/>
  <c r="E71" i="20"/>
  <c r="D71" i="20"/>
  <c r="B71" i="20"/>
  <c r="G70" i="20"/>
  <c r="F70" i="20"/>
  <c r="E70" i="20"/>
  <c r="D70" i="20"/>
  <c r="B70" i="20"/>
  <c r="G69" i="20"/>
  <c r="F69" i="20"/>
  <c r="E69" i="20"/>
  <c r="D69" i="20"/>
  <c r="B69" i="20"/>
  <c r="G68" i="20"/>
  <c r="F68" i="20"/>
  <c r="E68" i="20"/>
  <c r="D68" i="20"/>
  <c r="B68" i="20"/>
  <c r="T67" i="20"/>
  <c r="G67" i="20"/>
  <c r="F67" i="20"/>
  <c r="E67" i="20"/>
  <c r="D67" i="20"/>
  <c r="B67" i="20"/>
  <c r="G66" i="20"/>
  <c r="F66" i="20"/>
  <c r="E66" i="20"/>
  <c r="D66" i="20"/>
  <c r="B66" i="20"/>
  <c r="G65" i="20"/>
  <c r="F65" i="20"/>
  <c r="E65" i="20"/>
  <c r="D65" i="20"/>
  <c r="B65" i="20"/>
  <c r="U64" i="20"/>
  <c r="S64" i="20"/>
  <c r="Q64" i="20"/>
  <c r="T63" i="20"/>
  <c r="G63" i="20"/>
  <c r="F63" i="20"/>
  <c r="E63" i="20"/>
  <c r="D63" i="20"/>
  <c r="B63" i="20"/>
  <c r="G62" i="20"/>
  <c r="F62" i="20"/>
  <c r="E62" i="20"/>
  <c r="D62" i="20"/>
  <c r="B62" i="20"/>
  <c r="G61" i="20"/>
  <c r="F61" i="20"/>
  <c r="E61" i="20"/>
  <c r="D61" i="20"/>
  <c r="B61" i="20"/>
  <c r="G60" i="20"/>
  <c r="F60" i="20"/>
  <c r="E60" i="20"/>
  <c r="D60" i="20"/>
  <c r="B60" i="20"/>
  <c r="G59" i="20"/>
  <c r="F59" i="20"/>
  <c r="E59" i="20"/>
  <c r="D59" i="20"/>
  <c r="B59" i="20"/>
  <c r="T58" i="20"/>
  <c r="G58" i="20"/>
  <c r="F58" i="20"/>
  <c r="E58" i="20"/>
  <c r="D58" i="20"/>
  <c r="B58" i="20"/>
  <c r="G57" i="20"/>
  <c r="F57" i="20"/>
  <c r="E57" i="20"/>
  <c r="D57" i="20"/>
  <c r="B57" i="20"/>
  <c r="G56" i="20"/>
  <c r="F56" i="20"/>
  <c r="E56" i="20"/>
  <c r="D56" i="20"/>
  <c r="B56" i="20"/>
  <c r="G55" i="20"/>
  <c r="F55" i="20"/>
  <c r="E55" i="20"/>
  <c r="D55" i="20"/>
  <c r="B55" i="20"/>
  <c r="G54" i="20"/>
  <c r="F54" i="20"/>
  <c r="E54" i="20"/>
  <c r="D54" i="20"/>
  <c r="B54" i="20"/>
  <c r="G53" i="20"/>
  <c r="F53" i="20"/>
  <c r="E53" i="20"/>
  <c r="D53" i="20"/>
  <c r="B53" i="20"/>
  <c r="P52" i="20"/>
  <c r="G52" i="20"/>
  <c r="F52" i="20"/>
  <c r="E52" i="20"/>
  <c r="D52" i="20"/>
  <c r="B52" i="20"/>
  <c r="P51" i="20"/>
  <c r="G51" i="20"/>
  <c r="F51" i="20"/>
  <c r="E51" i="20"/>
  <c r="D51" i="20"/>
  <c r="B51" i="20"/>
  <c r="H47" i="20"/>
  <c r="S46" i="20"/>
  <c r="P63" i="20" s="1"/>
  <c r="R46" i="20"/>
  <c r="Q46" i="20"/>
  <c r="P46" i="20"/>
  <c r="N46" i="20"/>
  <c r="M46" i="20"/>
  <c r="L46" i="20"/>
  <c r="K46" i="20"/>
  <c r="S45" i="20"/>
  <c r="P62" i="20" s="1"/>
  <c r="R45" i="20"/>
  <c r="T45" i="20" s="1"/>
  <c r="Q45" i="20"/>
  <c r="P45" i="20"/>
  <c r="N45" i="20"/>
  <c r="M45" i="20"/>
  <c r="L45" i="20"/>
  <c r="K45" i="20"/>
  <c r="S44" i="20"/>
  <c r="P61" i="20" s="1"/>
  <c r="R61" i="20" s="1"/>
  <c r="R44" i="20"/>
  <c r="T44" i="20" s="1"/>
  <c r="Q44" i="20"/>
  <c r="P44" i="20"/>
  <c r="L44" i="20"/>
  <c r="K44" i="20"/>
  <c r="S43" i="20"/>
  <c r="P60" i="20" s="1"/>
  <c r="R60" i="20" s="1"/>
  <c r="R43" i="20"/>
  <c r="Q43" i="20"/>
  <c r="P43" i="20"/>
  <c r="N43" i="20"/>
  <c r="M43" i="20"/>
  <c r="L43" i="20"/>
  <c r="K43" i="20"/>
  <c r="S42" i="20"/>
  <c r="R42" i="20"/>
  <c r="Q42" i="20"/>
  <c r="P42" i="20"/>
  <c r="N42" i="20"/>
  <c r="M42" i="20"/>
  <c r="L42" i="20"/>
  <c r="K42" i="20"/>
  <c r="S41" i="20"/>
  <c r="P58" i="20" s="1"/>
  <c r="R58" i="20" s="1"/>
  <c r="R41" i="20"/>
  <c r="T41" i="20" s="1"/>
  <c r="Q41" i="20"/>
  <c r="P41" i="20"/>
  <c r="N41" i="20"/>
  <c r="M41" i="20"/>
  <c r="L41" i="20"/>
  <c r="K41" i="20"/>
  <c r="R40" i="20"/>
  <c r="Q40" i="20"/>
  <c r="P40" i="20"/>
  <c r="N40" i="20"/>
  <c r="M40" i="20"/>
  <c r="K40" i="20"/>
  <c r="E40" i="20"/>
  <c r="L40" i="20" s="1"/>
  <c r="S39" i="20"/>
  <c r="P56" i="20" s="1"/>
  <c r="T56" i="20" s="1"/>
  <c r="R39" i="20"/>
  <c r="T39" i="20" s="1"/>
  <c r="Q39" i="20"/>
  <c r="P39" i="20"/>
  <c r="N39" i="20"/>
  <c r="M39" i="20"/>
  <c r="L39" i="20"/>
  <c r="K39" i="20"/>
  <c r="S38" i="20"/>
  <c r="P55" i="20" s="1"/>
  <c r="T55" i="20" s="1"/>
  <c r="R38" i="20"/>
  <c r="Q38" i="20"/>
  <c r="P38" i="20"/>
  <c r="L38" i="20"/>
  <c r="K38" i="20"/>
  <c r="S36" i="20"/>
  <c r="P84" i="20" s="1"/>
  <c r="V84" i="20" s="1"/>
  <c r="V85" i="20" s="1"/>
  <c r="R36" i="20"/>
  <c r="Q36" i="20"/>
  <c r="P36" i="20"/>
  <c r="N36" i="20"/>
  <c r="M36" i="20"/>
  <c r="L36" i="20"/>
  <c r="K36" i="20"/>
  <c r="S35" i="20"/>
  <c r="P71" i="20" s="1"/>
  <c r="R35" i="20"/>
  <c r="Q35" i="20"/>
  <c r="P35" i="20"/>
  <c r="N35" i="20"/>
  <c r="M35" i="20"/>
  <c r="L35" i="20"/>
  <c r="K35" i="20"/>
  <c r="S34" i="20"/>
  <c r="P70" i="20" s="1"/>
  <c r="R70" i="20" s="1"/>
  <c r="R34" i="20"/>
  <c r="T34" i="20" s="1"/>
  <c r="Q34" i="20"/>
  <c r="P34" i="20"/>
  <c r="N34" i="20"/>
  <c r="M34" i="20"/>
  <c r="L34" i="20"/>
  <c r="K34" i="20"/>
  <c r="S33" i="20"/>
  <c r="P69" i="20" s="1"/>
  <c r="R33" i="20"/>
  <c r="T33" i="20" s="1"/>
  <c r="Q33" i="20"/>
  <c r="P33" i="20"/>
  <c r="N33" i="20"/>
  <c r="M33" i="20"/>
  <c r="L33" i="20"/>
  <c r="K33" i="20"/>
  <c r="S31" i="20"/>
  <c r="P80" i="20" s="1"/>
  <c r="T80" i="20" s="1"/>
  <c r="R31" i="20"/>
  <c r="T31" i="20" s="1"/>
  <c r="Q31" i="20"/>
  <c r="P31" i="20"/>
  <c r="N31" i="20"/>
  <c r="M31" i="20"/>
  <c r="L31" i="20"/>
  <c r="K31" i="20"/>
  <c r="S30" i="20"/>
  <c r="P79" i="20" s="1"/>
  <c r="T79" i="20" s="1"/>
  <c r="R30" i="20"/>
  <c r="T30" i="20" s="1"/>
  <c r="Q30" i="20"/>
  <c r="P30" i="20"/>
  <c r="N30" i="20"/>
  <c r="M30" i="20"/>
  <c r="L30" i="20"/>
  <c r="K30" i="20"/>
  <c r="S29" i="20"/>
  <c r="R29" i="20"/>
  <c r="Q29" i="20"/>
  <c r="P29" i="20"/>
  <c r="N29" i="20"/>
  <c r="M29" i="20"/>
  <c r="L29" i="20"/>
  <c r="K29" i="20"/>
  <c r="S28" i="20"/>
  <c r="P92" i="20" s="1"/>
  <c r="R28" i="20"/>
  <c r="Q28" i="20"/>
  <c r="P28" i="20"/>
  <c r="N28" i="20"/>
  <c r="M28" i="20"/>
  <c r="L28" i="20"/>
  <c r="K28" i="20"/>
  <c r="S27" i="20"/>
  <c r="P89" i="20" s="1"/>
  <c r="V89" i="20" s="1"/>
  <c r="R27" i="20"/>
  <c r="Q27" i="20"/>
  <c r="P27" i="20"/>
  <c r="N27" i="20"/>
  <c r="M27" i="20"/>
  <c r="L27" i="20"/>
  <c r="K27" i="20"/>
  <c r="T26" i="20"/>
  <c r="S26" i="20"/>
  <c r="P88" i="20" s="1"/>
  <c r="T88" i="20" s="1"/>
  <c r="R26" i="20"/>
  <c r="Q26" i="20"/>
  <c r="P26" i="20"/>
  <c r="N26" i="20"/>
  <c r="M26" i="20"/>
  <c r="L26" i="20"/>
  <c r="K26" i="20"/>
  <c r="S24" i="20"/>
  <c r="P87" i="20" s="1"/>
  <c r="R24" i="20"/>
  <c r="Q24" i="20"/>
  <c r="P24" i="20"/>
  <c r="N24" i="20"/>
  <c r="M24" i="20"/>
  <c r="L24" i="20"/>
  <c r="K24" i="20"/>
  <c r="T23" i="20"/>
  <c r="S23" i="20"/>
  <c r="P54" i="20" s="1"/>
  <c r="V54" i="20" s="1"/>
  <c r="R23" i="20"/>
  <c r="Q23" i="20"/>
  <c r="P23" i="20"/>
  <c r="L23" i="20"/>
  <c r="K23" i="20"/>
  <c r="S22" i="20"/>
  <c r="T22" i="20" s="1"/>
  <c r="R22" i="20"/>
  <c r="Q22" i="20"/>
  <c r="P22" i="20"/>
  <c r="N22" i="20"/>
  <c r="M22" i="20"/>
  <c r="L22" i="20"/>
  <c r="K22" i="20"/>
  <c r="S21" i="20"/>
  <c r="R21" i="20"/>
  <c r="Q21" i="20"/>
  <c r="P21" i="20"/>
  <c r="N21" i="20"/>
  <c r="M21" i="20"/>
  <c r="L21" i="20"/>
  <c r="K21" i="20"/>
  <c r="S20" i="20"/>
  <c r="P77" i="20" s="1"/>
  <c r="R77" i="20" s="1"/>
  <c r="R20" i="20"/>
  <c r="Q20" i="20"/>
  <c r="P20" i="20"/>
  <c r="N20" i="20"/>
  <c r="M20" i="20"/>
  <c r="L20" i="20"/>
  <c r="K20" i="20"/>
  <c r="S19" i="20"/>
  <c r="P82" i="20" s="1"/>
  <c r="R19" i="20"/>
  <c r="Q19" i="20"/>
  <c r="P19" i="20"/>
  <c r="N19" i="20"/>
  <c r="M19" i="20"/>
  <c r="L19" i="20"/>
  <c r="K19" i="20"/>
  <c r="T18" i="20"/>
  <c r="S18" i="20"/>
  <c r="P76" i="20" s="1"/>
  <c r="T76" i="20" s="1"/>
  <c r="R18" i="20"/>
  <c r="Q18" i="20"/>
  <c r="P18" i="20"/>
  <c r="N18" i="20"/>
  <c r="M18" i="20"/>
  <c r="L18" i="20"/>
  <c r="K18" i="20"/>
  <c r="S17" i="20"/>
  <c r="P75" i="20" s="1"/>
  <c r="V75" i="20" s="1"/>
  <c r="R17" i="20"/>
  <c r="Q17" i="20"/>
  <c r="P17" i="20"/>
  <c r="N17" i="20"/>
  <c r="M17" i="20"/>
  <c r="L17" i="20"/>
  <c r="K17" i="20"/>
  <c r="S16" i="20"/>
  <c r="P74" i="20" s="1"/>
  <c r="T74" i="20" s="1"/>
  <c r="R16" i="20"/>
  <c r="Q16" i="20"/>
  <c r="P16" i="20"/>
  <c r="N16" i="20"/>
  <c r="M16" i="20"/>
  <c r="L16" i="20"/>
  <c r="K16" i="20"/>
  <c r="S15" i="20"/>
  <c r="P73" i="20" s="1"/>
  <c r="R15" i="20"/>
  <c r="Q15" i="20"/>
  <c r="P15" i="20"/>
  <c r="N15" i="20"/>
  <c r="M15" i="20"/>
  <c r="L15" i="20"/>
  <c r="K15" i="20"/>
  <c r="T14" i="20"/>
  <c r="S14" i="20"/>
  <c r="P68" i="20" s="1"/>
  <c r="R68" i="20" s="1"/>
  <c r="R14" i="20"/>
  <c r="Q14" i="20"/>
  <c r="P14" i="20"/>
  <c r="N14" i="20"/>
  <c r="M14" i="20"/>
  <c r="L14" i="20"/>
  <c r="K14" i="20"/>
  <c r="T13" i="20"/>
  <c r="S13" i="20"/>
  <c r="P67" i="20" s="1"/>
  <c r="R67" i="20" s="1"/>
  <c r="R13" i="20"/>
  <c r="Q13" i="20"/>
  <c r="P13" i="20"/>
  <c r="N13" i="20"/>
  <c r="M13" i="20"/>
  <c r="L13" i="20"/>
  <c r="K13" i="20"/>
  <c r="S10" i="20"/>
  <c r="P53" i="20" s="1"/>
  <c r="R10" i="20"/>
  <c r="Q10" i="20"/>
  <c r="P10" i="20"/>
  <c r="N10" i="20"/>
  <c r="M10" i="20"/>
  <c r="L10" i="20"/>
  <c r="K10" i="20"/>
  <c r="S9" i="20"/>
  <c r="P66" i="20" s="1"/>
  <c r="T66" i="20" s="1"/>
  <c r="R9" i="20"/>
  <c r="Q9" i="20"/>
  <c r="P9" i="20"/>
  <c r="N9" i="20"/>
  <c r="M9" i="20"/>
  <c r="L9" i="20"/>
  <c r="K9" i="20"/>
  <c r="T8" i="20"/>
  <c r="S8" i="20"/>
  <c r="P65" i="20" s="1"/>
  <c r="V65" i="20" s="1"/>
  <c r="R8" i="20"/>
  <c r="Q8" i="20"/>
  <c r="P8" i="20"/>
  <c r="N8" i="20"/>
  <c r="M8" i="20"/>
  <c r="L8" i="20"/>
  <c r="K8" i="20"/>
  <c r="S6" i="20"/>
  <c r="R6" i="20"/>
  <c r="T6" i="20" s="1"/>
  <c r="Q6" i="20"/>
  <c r="P6" i="20"/>
  <c r="N6" i="20"/>
  <c r="M6" i="20"/>
  <c r="L6" i="20"/>
  <c r="K6" i="20"/>
  <c r="S5" i="20"/>
  <c r="R5" i="20"/>
  <c r="T5" i="20" s="1"/>
  <c r="Q5" i="20"/>
  <c r="P5" i="20"/>
  <c r="N5" i="20"/>
  <c r="M5" i="20"/>
  <c r="L5" i="20"/>
  <c r="K5" i="20"/>
  <c r="P66" i="18"/>
  <c r="N66" i="18"/>
  <c r="N67" i="18" s="1"/>
  <c r="L66" i="18"/>
  <c r="K65" i="18"/>
  <c r="G65" i="18"/>
  <c r="F65" i="18"/>
  <c r="E65" i="18"/>
  <c r="D65" i="18"/>
  <c r="B65" i="18"/>
  <c r="M64" i="18"/>
  <c r="K64" i="18"/>
  <c r="G64" i="18"/>
  <c r="G66" i="18" s="1"/>
  <c r="F64" i="18"/>
  <c r="E64" i="18"/>
  <c r="D64" i="18"/>
  <c r="B64" i="18"/>
  <c r="M63" i="18"/>
  <c r="K63" i="18"/>
  <c r="Q63" i="18" s="1"/>
  <c r="G63" i="18"/>
  <c r="F63" i="18"/>
  <c r="E63" i="18"/>
  <c r="D63" i="18"/>
  <c r="B63" i="18"/>
  <c r="P62" i="18"/>
  <c r="N62" i="18"/>
  <c r="L62" i="18"/>
  <c r="G61" i="18"/>
  <c r="G62" i="18" s="1"/>
  <c r="F61" i="18"/>
  <c r="E61" i="18"/>
  <c r="D61" i="18"/>
  <c r="B61" i="18"/>
  <c r="P60" i="18"/>
  <c r="N60" i="18"/>
  <c r="L60" i="18"/>
  <c r="Q59" i="18"/>
  <c r="K59" i="18"/>
  <c r="G59" i="18"/>
  <c r="F59" i="18"/>
  <c r="E59" i="18"/>
  <c r="D59" i="18"/>
  <c r="B59" i="18"/>
  <c r="G58" i="18"/>
  <c r="F58" i="18"/>
  <c r="E58" i="18"/>
  <c r="D58" i="18"/>
  <c r="B58" i="18"/>
  <c r="K57" i="18"/>
  <c r="G57" i="18"/>
  <c r="F57" i="18"/>
  <c r="E57" i="18"/>
  <c r="D57" i="18"/>
  <c r="B57" i="18"/>
  <c r="K56" i="18"/>
  <c r="G56" i="18"/>
  <c r="F56" i="18"/>
  <c r="E56" i="18"/>
  <c r="D56" i="18"/>
  <c r="B56" i="18"/>
  <c r="G55" i="18"/>
  <c r="F55" i="18"/>
  <c r="E55" i="18"/>
  <c r="D55" i="18"/>
  <c r="B55" i="18"/>
  <c r="Q54" i="18"/>
  <c r="O54" i="18"/>
  <c r="K54" i="18"/>
  <c r="M54" i="18" s="1"/>
  <c r="G54" i="18"/>
  <c r="F54" i="18"/>
  <c r="E54" i="18"/>
  <c r="D54" i="18"/>
  <c r="B54" i="18"/>
  <c r="Q53" i="18"/>
  <c r="G53" i="18"/>
  <c r="F53" i="18"/>
  <c r="E53" i="18"/>
  <c r="D53" i="18"/>
  <c r="B53" i="18"/>
  <c r="P52" i="18"/>
  <c r="N52" i="18"/>
  <c r="L52" i="18"/>
  <c r="G52" i="18"/>
  <c r="K51" i="18"/>
  <c r="G51" i="18"/>
  <c r="F51" i="18"/>
  <c r="E51" i="18"/>
  <c r="D51" i="18"/>
  <c r="B51" i="18"/>
  <c r="O50" i="18"/>
  <c r="K50" i="18"/>
  <c r="G50" i="18"/>
  <c r="F50" i="18"/>
  <c r="E50" i="18"/>
  <c r="D50" i="18"/>
  <c r="B50" i="18"/>
  <c r="M49" i="18"/>
  <c r="G49" i="18"/>
  <c r="F49" i="18"/>
  <c r="E49" i="18"/>
  <c r="D49" i="18"/>
  <c r="B49" i="18"/>
  <c r="G48" i="18"/>
  <c r="F48" i="18"/>
  <c r="E48" i="18"/>
  <c r="D48" i="18"/>
  <c r="B48" i="18"/>
  <c r="G47" i="18"/>
  <c r="F47" i="18"/>
  <c r="E47" i="18"/>
  <c r="D47" i="18"/>
  <c r="B47" i="18"/>
  <c r="Q46" i="18"/>
  <c r="K46" i="18"/>
  <c r="G46" i="18"/>
  <c r="F46" i="18"/>
  <c r="E46" i="18"/>
  <c r="D46" i="18"/>
  <c r="B46" i="18"/>
  <c r="P45" i="18"/>
  <c r="N45" i="18"/>
  <c r="L45" i="18"/>
  <c r="L67" i="18" s="1"/>
  <c r="G45" i="18"/>
  <c r="K44" i="18"/>
  <c r="G44" i="18"/>
  <c r="F44" i="18"/>
  <c r="E44" i="18"/>
  <c r="D44" i="18"/>
  <c r="B44" i="18"/>
  <c r="N38" i="18"/>
  <c r="M38" i="18"/>
  <c r="O38" i="18" s="1"/>
  <c r="L38" i="18"/>
  <c r="K38" i="18"/>
  <c r="M37" i="18"/>
  <c r="L37" i="18"/>
  <c r="K37" i="18"/>
  <c r="N36" i="18"/>
  <c r="K49" i="18" s="1"/>
  <c r="O49" i="18" s="1"/>
  <c r="M36" i="18"/>
  <c r="L36" i="18"/>
  <c r="K36" i="18"/>
  <c r="N35" i="18"/>
  <c r="K48" i="18" s="1"/>
  <c r="O48" i="18" s="1"/>
  <c r="M35" i="18"/>
  <c r="L35" i="18"/>
  <c r="K35" i="18"/>
  <c r="N31" i="18"/>
  <c r="M31" i="18"/>
  <c r="O31" i="18" s="1"/>
  <c r="L31" i="18"/>
  <c r="K31" i="18"/>
  <c r="N30" i="18"/>
  <c r="M30" i="18"/>
  <c r="O30" i="18" s="1"/>
  <c r="L30" i="18"/>
  <c r="K30" i="18"/>
  <c r="N29" i="18"/>
  <c r="M29" i="18"/>
  <c r="O29" i="18" s="1"/>
  <c r="L29" i="18"/>
  <c r="K29" i="18"/>
  <c r="N26" i="18"/>
  <c r="K61" i="18" s="1"/>
  <c r="M26" i="18"/>
  <c r="O26" i="18" s="1"/>
  <c r="L26" i="18"/>
  <c r="K26" i="18"/>
  <c r="O23" i="18"/>
  <c r="N23" i="18"/>
  <c r="M23" i="18"/>
  <c r="L23" i="18"/>
  <c r="K23" i="18"/>
  <c r="O22" i="18"/>
  <c r="N22" i="18"/>
  <c r="K58" i="18" s="1"/>
  <c r="M22" i="18"/>
  <c r="L22" i="18"/>
  <c r="K22" i="18"/>
  <c r="N21" i="18"/>
  <c r="M21" i="18"/>
  <c r="O21" i="18" s="1"/>
  <c r="L21" i="18"/>
  <c r="K21" i="18"/>
  <c r="N20" i="18"/>
  <c r="M20" i="18"/>
  <c r="O20" i="18" s="1"/>
  <c r="L20" i="18"/>
  <c r="K20" i="18"/>
  <c r="N19" i="18"/>
  <c r="K55" i="18" s="1"/>
  <c r="M19" i="18"/>
  <c r="O19" i="18" s="1"/>
  <c r="L19" i="18"/>
  <c r="K19" i="18"/>
  <c r="O18" i="18"/>
  <c r="N18" i="18"/>
  <c r="M18" i="18"/>
  <c r="L18" i="18"/>
  <c r="K18" i="18"/>
  <c r="O17" i="18"/>
  <c r="N17" i="18"/>
  <c r="K53" i="18" s="1"/>
  <c r="M17" i="18"/>
  <c r="L17" i="18"/>
  <c r="K17" i="18"/>
  <c r="N11" i="18"/>
  <c r="K47" i="18" s="1"/>
  <c r="O47" i="18" s="1"/>
  <c r="M11" i="18"/>
  <c r="L11" i="18"/>
  <c r="K11" i="18"/>
  <c r="N10" i="18"/>
  <c r="O10" i="18" s="1"/>
  <c r="M10" i="18"/>
  <c r="L10" i="18"/>
  <c r="K10" i="18"/>
  <c r="N7" i="18"/>
  <c r="M7" i="18"/>
  <c r="O7" i="18" s="1"/>
  <c r="L7" i="18"/>
  <c r="K7" i="18"/>
  <c r="N84" i="17"/>
  <c r="P83" i="17"/>
  <c r="N83" i="17"/>
  <c r="L83" i="17"/>
  <c r="G83" i="17"/>
  <c r="K82" i="17"/>
  <c r="G82" i="17"/>
  <c r="F82" i="17"/>
  <c r="E82" i="17"/>
  <c r="D82" i="17"/>
  <c r="B82" i="17"/>
  <c r="Q81" i="17"/>
  <c r="K81" i="17"/>
  <c r="G81" i="17"/>
  <c r="F81" i="17"/>
  <c r="E81" i="17"/>
  <c r="D81" i="17"/>
  <c r="B81" i="17"/>
  <c r="K80" i="17"/>
  <c r="G80" i="17"/>
  <c r="F80" i="17"/>
  <c r="E80" i="17"/>
  <c r="D80" i="17"/>
  <c r="B80" i="17"/>
  <c r="P79" i="17"/>
  <c r="N79" i="17"/>
  <c r="L79" i="17"/>
  <c r="L84" i="17" s="1"/>
  <c r="G78" i="17"/>
  <c r="G79" i="17" s="1"/>
  <c r="F78" i="17"/>
  <c r="E78" i="17"/>
  <c r="D78" i="17"/>
  <c r="B78" i="17"/>
  <c r="G77" i="17"/>
  <c r="F77" i="17"/>
  <c r="E77" i="17"/>
  <c r="D77" i="17"/>
  <c r="B77" i="17"/>
  <c r="G76" i="17"/>
  <c r="F76" i="17"/>
  <c r="E76" i="17"/>
  <c r="D76" i="17"/>
  <c r="B76" i="17"/>
  <c r="P75" i="17"/>
  <c r="N75" i="17"/>
  <c r="L75" i="17"/>
  <c r="M74" i="17"/>
  <c r="G74" i="17"/>
  <c r="F74" i="17"/>
  <c r="E74" i="17"/>
  <c r="D74" i="17"/>
  <c r="B74" i="17"/>
  <c r="G73" i="17"/>
  <c r="F73" i="17"/>
  <c r="E73" i="17"/>
  <c r="D73" i="17"/>
  <c r="B73" i="17"/>
  <c r="Q72" i="17"/>
  <c r="O72" i="17"/>
  <c r="K72" i="17"/>
  <c r="M72" i="17" s="1"/>
  <c r="G72" i="17"/>
  <c r="F72" i="17"/>
  <c r="E72" i="17"/>
  <c r="D72" i="17"/>
  <c r="B72" i="17"/>
  <c r="Q71" i="17"/>
  <c r="O71" i="17"/>
  <c r="M71" i="17"/>
  <c r="G71" i="17"/>
  <c r="F71" i="17"/>
  <c r="E71" i="17"/>
  <c r="D71" i="17"/>
  <c r="B71" i="17"/>
  <c r="Q70" i="17"/>
  <c r="K70" i="17"/>
  <c r="G70" i="17"/>
  <c r="F70" i="17"/>
  <c r="E70" i="17"/>
  <c r="D70" i="17"/>
  <c r="B70" i="17"/>
  <c r="K69" i="17"/>
  <c r="G69" i="17"/>
  <c r="F69" i="17"/>
  <c r="E69" i="17"/>
  <c r="D69" i="17"/>
  <c r="B69" i="17"/>
  <c r="G68" i="17"/>
  <c r="F68" i="17"/>
  <c r="E68" i="17"/>
  <c r="D68" i="17"/>
  <c r="B68" i="17"/>
  <c r="G67" i="17"/>
  <c r="F67" i="17"/>
  <c r="E67" i="17"/>
  <c r="D67" i="17"/>
  <c r="B67" i="17"/>
  <c r="G66" i="17"/>
  <c r="G75" i="17" s="1"/>
  <c r="F66" i="17"/>
  <c r="E66" i="17"/>
  <c r="D66" i="17"/>
  <c r="B66" i="17"/>
  <c r="P65" i="17"/>
  <c r="N65" i="17"/>
  <c r="L65" i="17"/>
  <c r="O64" i="17"/>
  <c r="K64" i="17"/>
  <c r="G64" i="17"/>
  <c r="F64" i="17"/>
  <c r="E64" i="17"/>
  <c r="D64" i="17"/>
  <c r="B64" i="17"/>
  <c r="Q63" i="17"/>
  <c r="M63" i="17"/>
  <c r="G63" i="17"/>
  <c r="F63" i="17"/>
  <c r="E63" i="17"/>
  <c r="D63" i="17"/>
  <c r="B63" i="17"/>
  <c r="Q62" i="17"/>
  <c r="O62" i="17"/>
  <c r="M62" i="17"/>
  <c r="G62" i="17"/>
  <c r="F62" i="17"/>
  <c r="E62" i="17"/>
  <c r="D62" i="17"/>
  <c r="B62" i="17"/>
  <c r="Q61" i="17"/>
  <c r="O61" i="17"/>
  <c r="G61" i="17"/>
  <c r="F61" i="17"/>
  <c r="E61" i="17"/>
  <c r="D61" i="17"/>
  <c r="B61" i="17"/>
  <c r="G60" i="17"/>
  <c r="F60" i="17"/>
  <c r="E60" i="17"/>
  <c r="D60" i="17"/>
  <c r="B60" i="17"/>
  <c r="O59" i="17"/>
  <c r="K59" i="17"/>
  <c r="M59" i="17" s="1"/>
  <c r="G59" i="17"/>
  <c r="F59" i="17"/>
  <c r="E59" i="17"/>
  <c r="D59" i="17"/>
  <c r="B59" i="17"/>
  <c r="M58" i="17"/>
  <c r="K58" i="17"/>
  <c r="O58" i="17" s="1"/>
  <c r="G58" i="17"/>
  <c r="F58" i="17"/>
  <c r="E58" i="17"/>
  <c r="D58" i="17"/>
  <c r="B58" i="17"/>
  <c r="M57" i="17"/>
  <c r="G57" i="17"/>
  <c r="F57" i="17"/>
  <c r="E57" i="17"/>
  <c r="D57" i="17"/>
  <c r="B57" i="17"/>
  <c r="K56" i="17"/>
  <c r="G56" i="17"/>
  <c r="F56" i="17"/>
  <c r="E56" i="17"/>
  <c r="D56" i="17"/>
  <c r="B56" i="17"/>
  <c r="K55" i="17"/>
  <c r="G55" i="17"/>
  <c r="F55" i="17"/>
  <c r="E55" i="17"/>
  <c r="D55" i="17"/>
  <c r="B55" i="17"/>
  <c r="P54" i="17"/>
  <c r="N54" i="17"/>
  <c r="L54" i="17"/>
  <c r="G54" i="17"/>
  <c r="G53" i="17"/>
  <c r="F53" i="17"/>
  <c r="E53" i="17"/>
  <c r="D53" i="17"/>
  <c r="B53" i="17"/>
  <c r="O47" i="17"/>
  <c r="N47" i="17"/>
  <c r="M47" i="17"/>
  <c r="L47" i="17"/>
  <c r="K47" i="17"/>
  <c r="N46" i="17"/>
  <c r="K63" i="17" s="1"/>
  <c r="O63" i="17" s="1"/>
  <c r="M46" i="17"/>
  <c r="L46" i="17"/>
  <c r="K46" i="17"/>
  <c r="N45" i="17"/>
  <c r="K62" i="17" s="1"/>
  <c r="M45" i="17"/>
  <c r="O45" i="17" s="1"/>
  <c r="L45" i="17"/>
  <c r="K45" i="17"/>
  <c r="N44" i="17"/>
  <c r="K61" i="17" s="1"/>
  <c r="M61" i="17" s="1"/>
  <c r="M44" i="17"/>
  <c r="O44" i="17" s="1"/>
  <c r="L44" i="17"/>
  <c r="K44" i="17"/>
  <c r="N40" i="17"/>
  <c r="M40" i="17"/>
  <c r="O40" i="17" s="1"/>
  <c r="L40" i="17"/>
  <c r="K40" i="17"/>
  <c r="O39" i="17"/>
  <c r="N39" i="17"/>
  <c r="M39" i="17"/>
  <c r="L39" i="17"/>
  <c r="K39" i="17"/>
  <c r="O38" i="17"/>
  <c r="N38" i="17"/>
  <c r="M38" i="17"/>
  <c r="L38" i="17"/>
  <c r="K38" i="17"/>
  <c r="N35" i="17"/>
  <c r="M35" i="17"/>
  <c r="L35" i="17"/>
  <c r="K35" i="17"/>
  <c r="N34" i="17"/>
  <c r="O34" i="17" s="1"/>
  <c r="M34" i="17"/>
  <c r="L34" i="17"/>
  <c r="K34" i="17"/>
  <c r="N33" i="17"/>
  <c r="K76" i="17" s="1"/>
  <c r="O76" i="17" s="1"/>
  <c r="M33" i="17"/>
  <c r="O33" i="17" s="1"/>
  <c r="L33" i="17"/>
  <c r="K33" i="17"/>
  <c r="N30" i="17"/>
  <c r="K74" i="17" s="1"/>
  <c r="O74" i="17" s="1"/>
  <c r="M30" i="17"/>
  <c r="L30" i="17"/>
  <c r="K30" i="17"/>
  <c r="N29" i="17"/>
  <c r="M29" i="17"/>
  <c r="L29" i="17"/>
  <c r="K29" i="17"/>
  <c r="N28" i="17"/>
  <c r="M28" i="17"/>
  <c r="O28" i="17" s="1"/>
  <c r="L28" i="17"/>
  <c r="K28" i="17"/>
  <c r="N27" i="17"/>
  <c r="K71" i="17" s="1"/>
  <c r="M27" i="17"/>
  <c r="O27" i="17" s="1"/>
  <c r="L27" i="17"/>
  <c r="K27" i="17"/>
  <c r="N26" i="17"/>
  <c r="M26" i="17"/>
  <c r="O26" i="17" s="1"/>
  <c r="L26" i="17"/>
  <c r="K26" i="17"/>
  <c r="O25" i="17"/>
  <c r="N25" i="17"/>
  <c r="M25" i="17"/>
  <c r="L25" i="17"/>
  <c r="K25" i="17"/>
  <c r="O24" i="17"/>
  <c r="N24" i="17"/>
  <c r="K68" i="17" s="1"/>
  <c r="M24" i="17"/>
  <c r="L24" i="17"/>
  <c r="K24" i="17"/>
  <c r="N23" i="17"/>
  <c r="K67" i="17" s="1"/>
  <c r="Q67" i="17" s="1"/>
  <c r="M23" i="17"/>
  <c r="O23" i="17" s="1"/>
  <c r="L23" i="17"/>
  <c r="K23" i="17"/>
  <c r="N22" i="17"/>
  <c r="K66" i="17" s="1"/>
  <c r="M22" i="17"/>
  <c r="L22" i="17"/>
  <c r="K22" i="17"/>
  <c r="N16" i="17"/>
  <c r="K60" i="17" s="1"/>
  <c r="M16" i="17"/>
  <c r="L16" i="17"/>
  <c r="K16" i="17"/>
  <c r="N15" i="17"/>
  <c r="M15" i="17"/>
  <c r="O15" i="17" s="1"/>
  <c r="L15" i="17"/>
  <c r="K15" i="17"/>
  <c r="O14" i="17"/>
  <c r="N14" i="17"/>
  <c r="M14" i="17"/>
  <c r="L14" i="17"/>
  <c r="K14" i="17"/>
  <c r="N13" i="17"/>
  <c r="K57" i="17" s="1"/>
  <c r="Q57" i="17" s="1"/>
  <c r="M13" i="17"/>
  <c r="L13" i="17"/>
  <c r="K13" i="17"/>
  <c r="O11" i="17"/>
  <c r="N11" i="17"/>
  <c r="M11" i="17"/>
  <c r="L11" i="17"/>
  <c r="K11" i="17"/>
  <c r="O10" i="17"/>
  <c r="N10" i="17"/>
  <c r="M10" i="17"/>
  <c r="L10" i="17"/>
  <c r="K10" i="17"/>
  <c r="N6" i="17"/>
  <c r="K53" i="17" s="1"/>
  <c r="M6" i="17"/>
  <c r="L6" i="17"/>
  <c r="K6" i="17"/>
  <c r="P90" i="16"/>
  <c r="N90" i="16"/>
  <c r="L90" i="16"/>
  <c r="G89" i="16"/>
  <c r="F89" i="16"/>
  <c r="E89" i="16"/>
  <c r="D89" i="16"/>
  <c r="B89" i="16"/>
  <c r="G88" i="16"/>
  <c r="F88" i="16"/>
  <c r="E88" i="16"/>
  <c r="D88" i="16"/>
  <c r="B88" i="16"/>
  <c r="G87" i="16"/>
  <c r="G90" i="16" s="1"/>
  <c r="F87" i="16"/>
  <c r="E87" i="16"/>
  <c r="D87" i="16"/>
  <c r="B87" i="16"/>
  <c r="P86" i="16"/>
  <c r="P91" i="16" s="1"/>
  <c r="N86" i="16"/>
  <c r="L86" i="16"/>
  <c r="G85" i="16"/>
  <c r="F85" i="16"/>
  <c r="E85" i="16"/>
  <c r="D85" i="16"/>
  <c r="B85" i="16"/>
  <c r="G84" i="16"/>
  <c r="F84" i="16"/>
  <c r="E84" i="16"/>
  <c r="D84" i="16"/>
  <c r="B84" i="16"/>
  <c r="K83" i="16"/>
  <c r="G83" i="16"/>
  <c r="F83" i="16"/>
  <c r="E83" i="16"/>
  <c r="D83" i="16"/>
  <c r="B83" i="16"/>
  <c r="P82" i="16"/>
  <c r="N82" i="16"/>
  <c r="L82" i="16"/>
  <c r="K81" i="16"/>
  <c r="G81" i="16"/>
  <c r="F81" i="16"/>
  <c r="E81" i="16"/>
  <c r="D81" i="16"/>
  <c r="B81" i="16"/>
  <c r="Q80" i="16"/>
  <c r="M80" i="16"/>
  <c r="K80" i="16"/>
  <c r="O80" i="16" s="1"/>
  <c r="G80" i="16"/>
  <c r="F80" i="16"/>
  <c r="E80" i="16"/>
  <c r="D80" i="16"/>
  <c r="B80" i="16"/>
  <c r="K79" i="16"/>
  <c r="G79" i="16"/>
  <c r="F79" i="16"/>
  <c r="E79" i="16"/>
  <c r="D79" i="16"/>
  <c r="B79" i="16"/>
  <c r="Q78" i="16"/>
  <c r="O78" i="16"/>
  <c r="M78" i="16"/>
  <c r="G78" i="16"/>
  <c r="F78" i="16"/>
  <c r="E78" i="16"/>
  <c r="D78" i="16"/>
  <c r="B78" i="16"/>
  <c r="Q77" i="16"/>
  <c r="K77" i="16"/>
  <c r="G77" i="16"/>
  <c r="F77" i="16"/>
  <c r="E77" i="16"/>
  <c r="D77" i="16"/>
  <c r="B77" i="16"/>
  <c r="Q76" i="16"/>
  <c r="K76" i="16"/>
  <c r="G76" i="16"/>
  <c r="F76" i="16"/>
  <c r="E76" i="16"/>
  <c r="D76" i="16"/>
  <c r="B76" i="16"/>
  <c r="K75" i="16"/>
  <c r="G75" i="16"/>
  <c r="F75" i="16"/>
  <c r="E75" i="16"/>
  <c r="D75" i="16"/>
  <c r="B75" i="16"/>
  <c r="G74" i="16"/>
  <c r="F74" i="16"/>
  <c r="E74" i="16"/>
  <c r="D74" i="16"/>
  <c r="B74" i="16"/>
  <c r="G73" i="16"/>
  <c r="F73" i="16"/>
  <c r="E73" i="16"/>
  <c r="D73" i="16"/>
  <c r="B73" i="16"/>
  <c r="Q72" i="16"/>
  <c r="K72" i="16"/>
  <c r="O72" i="16" s="1"/>
  <c r="G72" i="16"/>
  <c r="G82" i="16" s="1"/>
  <c r="F72" i="16"/>
  <c r="E72" i="16"/>
  <c r="D72" i="16"/>
  <c r="B72" i="16"/>
  <c r="P71" i="16"/>
  <c r="N71" i="16"/>
  <c r="L71" i="16"/>
  <c r="G70" i="16"/>
  <c r="F70" i="16"/>
  <c r="E70" i="16"/>
  <c r="D70" i="16"/>
  <c r="B70" i="16"/>
  <c r="Q69" i="16"/>
  <c r="K69" i="16"/>
  <c r="O69" i="16" s="1"/>
  <c r="G69" i="16"/>
  <c r="F69" i="16"/>
  <c r="E69" i="16"/>
  <c r="D69" i="16"/>
  <c r="B69" i="16"/>
  <c r="M68" i="16"/>
  <c r="G68" i="16"/>
  <c r="F68" i="16"/>
  <c r="E68" i="16"/>
  <c r="D68" i="16"/>
  <c r="B68" i="16"/>
  <c r="K67" i="16"/>
  <c r="M67" i="16" s="1"/>
  <c r="G67" i="16"/>
  <c r="F67" i="16"/>
  <c r="E67" i="16"/>
  <c r="D67" i="16"/>
  <c r="B67" i="16"/>
  <c r="K66" i="16"/>
  <c r="O66" i="16" s="1"/>
  <c r="G66" i="16"/>
  <c r="F66" i="16"/>
  <c r="E66" i="16"/>
  <c r="D66" i="16"/>
  <c r="B66" i="16"/>
  <c r="K65" i="16"/>
  <c r="Q65" i="16" s="1"/>
  <c r="G65" i="16"/>
  <c r="F65" i="16"/>
  <c r="E65" i="16"/>
  <c r="D65" i="16"/>
  <c r="B65" i="16"/>
  <c r="M64" i="16"/>
  <c r="K64" i="16"/>
  <c r="Q64" i="16" s="1"/>
  <c r="G64" i="16"/>
  <c r="F64" i="16"/>
  <c r="E64" i="16"/>
  <c r="D64" i="16"/>
  <c r="B64" i="16"/>
  <c r="G63" i="16"/>
  <c r="F63" i="16"/>
  <c r="E63" i="16"/>
  <c r="D63" i="16"/>
  <c r="B63" i="16"/>
  <c r="K62" i="16"/>
  <c r="G62" i="16"/>
  <c r="F62" i="16"/>
  <c r="E62" i="16"/>
  <c r="D62" i="16"/>
  <c r="B62" i="16"/>
  <c r="G61" i="16"/>
  <c r="F61" i="16"/>
  <c r="E61" i="16"/>
  <c r="D61" i="16"/>
  <c r="B61" i="16"/>
  <c r="O60" i="16"/>
  <c r="G60" i="16"/>
  <c r="F60" i="16"/>
  <c r="E60" i="16"/>
  <c r="D60" i="16"/>
  <c r="B60" i="16"/>
  <c r="O59" i="16"/>
  <c r="K59" i="16"/>
  <c r="M59" i="16" s="1"/>
  <c r="G59" i="16"/>
  <c r="G71" i="16" s="1"/>
  <c r="F59" i="16"/>
  <c r="E59" i="16"/>
  <c r="D59" i="16"/>
  <c r="B59" i="16"/>
  <c r="P58" i="16"/>
  <c r="N58" i="16"/>
  <c r="N91" i="16" s="1"/>
  <c r="L58" i="16"/>
  <c r="G58" i="16"/>
  <c r="K57" i="16"/>
  <c r="G57" i="16"/>
  <c r="F57" i="16"/>
  <c r="E57" i="16"/>
  <c r="D57" i="16"/>
  <c r="B57" i="16"/>
  <c r="N51" i="16"/>
  <c r="K70" i="16" s="1"/>
  <c r="M51" i="16"/>
  <c r="O51" i="16" s="1"/>
  <c r="L51" i="16"/>
  <c r="K51" i="16"/>
  <c r="M50" i="16"/>
  <c r="L50" i="16"/>
  <c r="K50" i="16"/>
  <c r="N49" i="16"/>
  <c r="K68" i="16" s="1"/>
  <c r="Q68" i="16" s="1"/>
  <c r="M49" i="16"/>
  <c r="O49" i="16" s="1"/>
  <c r="L49" i="16"/>
  <c r="K49" i="16"/>
  <c r="O48" i="16"/>
  <c r="N48" i="16"/>
  <c r="M48" i="16"/>
  <c r="L48" i="16"/>
  <c r="K48" i="16"/>
  <c r="O44" i="16"/>
  <c r="N44" i="16"/>
  <c r="K89" i="16" s="1"/>
  <c r="M44" i="16"/>
  <c r="L44" i="16"/>
  <c r="K44" i="16"/>
  <c r="N43" i="16"/>
  <c r="K88" i="16" s="1"/>
  <c r="M43" i="16"/>
  <c r="L43" i="16"/>
  <c r="K43" i="16"/>
  <c r="N42" i="16"/>
  <c r="K87" i="16" s="1"/>
  <c r="M42" i="16"/>
  <c r="L42" i="16"/>
  <c r="K42" i="16"/>
  <c r="N39" i="16"/>
  <c r="M39" i="16"/>
  <c r="L39" i="16"/>
  <c r="K39" i="16"/>
  <c r="N38" i="16"/>
  <c r="K84" i="16" s="1"/>
  <c r="M38" i="16"/>
  <c r="L38" i="16"/>
  <c r="K38" i="16"/>
  <c r="O37" i="16"/>
  <c r="N37" i="16"/>
  <c r="M37" i="16"/>
  <c r="L37" i="16"/>
  <c r="K37" i="16"/>
  <c r="N34" i="16"/>
  <c r="M34" i="16"/>
  <c r="L34" i="16"/>
  <c r="K34" i="16"/>
  <c r="N33" i="16"/>
  <c r="M33" i="16"/>
  <c r="O33" i="16" s="1"/>
  <c r="L33" i="16"/>
  <c r="K33" i="16"/>
  <c r="N32" i="16"/>
  <c r="O32" i="16" s="1"/>
  <c r="M32" i="16"/>
  <c r="L32" i="16"/>
  <c r="K32" i="16"/>
  <c r="N31" i="16"/>
  <c r="K78" i="16" s="1"/>
  <c r="M31" i="16"/>
  <c r="O31" i="16" s="1"/>
  <c r="L31" i="16"/>
  <c r="K31" i="16"/>
  <c r="O30" i="16"/>
  <c r="N30" i="16"/>
  <c r="M30" i="16"/>
  <c r="L30" i="16"/>
  <c r="K30" i="16"/>
  <c r="O29" i="16"/>
  <c r="N29" i="16"/>
  <c r="M29" i="16"/>
  <c r="L29" i="16"/>
  <c r="K29" i="16"/>
  <c r="N28" i="16"/>
  <c r="M28" i="16"/>
  <c r="L28" i="16"/>
  <c r="K28" i="16"/>
  <c r="N27" i="16"/>
  <c r="M27" i="16"/>
  <c r="L27" i="16"/>
  <c r="K27" i="16"/>
  <c r="N26" i="16"/>
  <c r="K73" i="16" s="1"/>
  <c r="M26" i="16"/>
  <c r="O26" i="16" s="1"/>
  <c r="L26" i="16"/>
  <c r="K26" i="16"/>
  <c r="N25" i="16"/>
  <c r="M25" i="16"/>
  <c r="O25" i="16" s="1"/>
  <c r="L25" i="16"/>
  <c r="K25" i="16"/>
  <c r="O19" i="16"/>
  <c r="N19" i="16"/>
  <c r="M19" i="16"/>
  <c r="L19" i="16"/>
  <c r="K19" i="16"/>
  <c r="O18" i="16"/>
  <c r="N18" i="16"/>
  <c r="M18" i="16"/>
  <c r="L18" i="16"/>
  <c r="K18" i="16"/>
  <c r="O17" i="16"/>
  <c r="N17" i="16"/>
  <c r="M17" i="16"/>
  <c r="L17" i="16"/>
  <c r="K17" i="16"/>
  <c r="N16" i="16"/>
  <c r="K63" i="16" s="1"/>
  <c r="M16" i="16"/>
  <c r="O16" i="16" s="1"/>
  <c r="L16" i="16"/>
  <c r="K16" i="16"/>
  <c r="N15" i="16"/>
  <c r="M15" i="16"/>
  <c r="O15" i="16" s="1"/>
  <c r="L15" i="16"/>
  <c r="K15" i="16"/>
  <c r="N13" i="16"/>
  <c r="K61" i="16" s="1"/>
  <c r="M13" i="16"/>
  <c r="O13" i="16" s="1"/>
  <c r="L13" i="16"/>
  <c r="K13" i="16"/>
  <c r="O12" i="16"/>
  <c r="N12" i="16"/>
  <c r="K60" i="16" s="1"/>
  <c r="Q60" i="16" s="1"/>
  <c r="M12" i="16"/>
  <c r="L12" i="16"/>
  <c r="K12" i="16"/>
  <c r="O11" i="16"/>
  <c r="N11" i="16"/>
  <c r="M11" i="16"/>
  <c r="L11" i="16"/>
  <c r="K11" i="16"/>
  <c r="N7" i="16"/>
  <c r="M7" i="16"/>
  <c r="L7" i="16"/>
  <c r="K7" i="16"/>
  <c r="P66" i="15"/>
  <c r="N66" i="15"/>
  <c r="L66" i="15"/>
  <c r="G66" i="15"/>
  <c r="G65" i="15"/>
  <c r="F65" i="15"/>
  <c r="E65" i="15"/>
  <c r="D65" i="15"/>
  <c r="B65" i="15"/>
  <c r="O64" i="15"/>
  <c r="M64" i="15"/>
  <c r="K64" i="15"/>
  <c r="Q64" i="15" s="1"/>
  <c r="G64" i="15"/>
  <c r="F64" i="15"/>
  <c r="E64" i="15"/>
  <c r="D64" i="15"/>
  <c r="B64" i="15"/>
  <c r="P63" i="15"/>
  <c r="P67" i="15" s="1"/>
  <c r="N63" i="15"/>
  <c r="L63" i="15"/>
  <c r="K62" i="15"/>
  <c r="G62" i="15"/>
  <c r="G63" i="15" s="1"/>
  <c r="F62" i="15"/>
  <c r="E62" i="15"/>
  <c r="D62" i="15"/>
  <c r="B62" i="15"/>
  <c r="P61" i="15"/>
  <c r="N61" i="15"/>
  <c r="L61" i="15"/>
  <c r="G60" i="15"/>
  <c r="F60" i="15"/>
  <c r="E60" i="15"/>
  <c r="D60" i="15"/>
  <c r="B60" i="15"/>
  <c r="G59" i="15"/>
  <c r="F59" i="15"/>
  <c r="E59" i="15"/>
  <c r="D59" i="15"/>
  <c r="B59" i="15"/>
  <c r="G58" i="15"/>
  <c r="F58" i="15"/>
  <c r="E58" i="15"/>
  <c r="D58" i="15"/>
  <c r="B58" i="15"/>
  <c r="G57" i="15"/>
  <c r="F57" i="15"/>
  <c r="E57" i="15"/>
  <c r="D57" i="15"/>
  <c r="B57" i="15"/>
  <c r="K56" i="15"/>
  <c r="G56" i="15"/>
  <c r="F56" i="15"/>
  <c r="E56" i="15"/>
  <c r="D56" i="15"/>
  <c r="B56" i="15"/>
  <c r="G55" i="15"/>
  <c r="F55" i="15"/>
  <c r="E55" i="15"/>
  <c r="D55" i="15"/>
  <c r="B55" i="15"/>
  <c r="K54" i="15"/>
  <c r="G54" i="15"/>
  <c r="F54" i="15"/>
  <c r="E54" i="15"/>
  <c r="D54" i="15"/>
  <c r="B54" i="15"/>
  <c r="K53" i="15"/>
  <c r="G53" i="15"/>
  <c r="G61" i="15" s="1"/>
  <c r="F53" i="15"/>
  <c r="E53" i="15"/>
  <c r="D53" i="15"/>
  <c r="B53" i="15"/>
  <c r="P52" i="15"/>
  <c r="N52" i="15"/>
  <c r="L52" i="15"/>
  <c r="G51" i="15"/>
  <c r="F51" i="15"/>
  <c r="E51" i="15"/>
  <c r="D51" i="15"/>
  <c r="B51" i="15"/>
  <c r="O50" i="15"/>
  <c r="M50" i="15"/>
  <c r="K50" i="15"/>
  <c r="Q50" i="15" s="1"/>
  <c r="G50" i="15"/>
  <c r="F50" i="15"/>
  <c r="E50" i="15"/>
  <c r="D50" i="15"/>
  <c r="B50" i="15"/>
  <c r="O49" i="15"/>
  <c r="G49" i="15"/>
  <c r="G52" i="15" s="1"/>
  <c r="G67" i="15" s="1"/>
  <c r="F49" i="15"/>
  <c r="E49" i="15"/>
  <c r="D49" i="15"/>
  <c r="B49" i="15"/>
  <c r="Q48" i="15"/>
  <c r="K48" i="15"/>
  <c r="G48" i="15"/>
  <c r="F48" i="15"/>
  <c r="E48" i="15"/>
  <c r="D48" i="15"/>
  <c r="B48" i="15"/>
  <c r="M47" i="15"/>
  <c r="K47" i="15"/>
  <c r="Q47" i="15" s="1"/>
  <c r="G47" i="15"/>
  <c r="F47" i="15"/>
  <c r="E47" i="15"/>
  <c r="D47" i="15"/>
  <c r="B47" i="15"/>
  <c r="O46" i="15"/>
  <c r="M46" i="15"/>
  <c r="K46" i="15"/>
  <c r="Q46" i="15" s="1"/>
  <c r="G46" i="15"/>
  <c r="F46" i="15"/>
  <c r="E46" i="15"/>
  <c r="D46" i="15"/>
  <c r="B46" i="15"/>
  <c r="P45" i="15"/>
  <c r="N45" i="15"/>
  <c r="L45" i="15"/>
  <c r="G45" i="15"/>
  <c r="G44" i="15"/>
  <c r="F44" i="15"/>
  <c r="E44" i="15"/>
  <c r="D44" i="15"/>
  <c r="B44" i="15"/>
  <c r="N38" i="15"/>
  <c r="K51" i="15" s="1"/>
  <c r="M38" i="15"/>
  <c r="L38" i="15"/>
  <c r="K38" i="15"/>
  <c r="M37" i="15"/>
  <c r="L37" i="15"/>
  <c r="K37" i="15"/>
  <c r="N36" i="15"/>
  <c r="K49" i="15" s="1"/>
  <c r="M36" i="15"/>
  <c r="O36" i="15" s="1"/>
  <c r="L36" i="15"/>
  <c r="K36" i="15"/>
  <c r="N35" i="15"/>
  <c r="M35" i="15"/>
  <c r="O35" i="15" s="1"/>
  <c r="L35" i="15"/>
  <c r="K35" i="15"/>
  <c r="N31" i="15"/>
  <c r="K65" i="15" s="1"/>
  <c r="M31" i="15"/>
  <c r="O31" i="15" s="1"/>
  <c r="L31" i="15"/>
  <c r="K31" i="15"/>
  <c r="O30" i="15"/>
  <c r="N30" i="15"/>
  <c r="M30" i="15"/>
  <c r="L30" i="15"/>
  <c r="K30" i="15"/>
  <c r="O27" i="15"/>
  <c r="N27" i="15"/>
  <c r="M27" i="15"/>
  <c r="L27" i="15"/>
  <c r="K27" i="15"/>
  <c r="N24" i="15"/>
  <c r="K60" i="15" s="1"/>
  <c r="M24" i="15"/>
  <c r="L24" i="15"/>
  <c r="K24" i="15"/>
  <c r="N23" i="15"/>
  <c r="O23" i="15" s="1"/>
  <c r="M23" i="15"/>
  <c r="L23" i="15"/>
  <c r="K23" i="15"/>
  <c r="N22" i="15"/>
  <c r="M22" i="15"/>
  <c r="L22" i="15"/>
  <c r="K22" i="15"/>
  <c r="N21" i="15"/>
  <c r="K57" i="15" s="1"/>
  <c r="O57" i="15" s="1"/>
  <c r="M21" i="15"/>
  <c r="L21" i="15"/>
  <c r="K21" i="15"/>
  <c r="O20" i="15"/>
  <c r="N20" i="15"/>
  <c r="M20" i="15"/>
  <c r="L20" i="15"/>
  <c r="K20" i="15"/>
  <c r="N19" i="15"/>
  <c r="K55" i="15" s="1"/>
  <c r="M55" i="15" s="1"/>
  <c r="M19" i="15"/>
  <c r="L19" i="15"/>
  <c r="K19" i="15"/>
  <c r="N18" i="15"/>
  <c r="M18" i="15"/>
  <c r="O18" i="15" s="1"/>
  <c r="L18" i="15"/>
  <c r="K18" i="15"/>
  <c r="N17" i="15"/>
  <c r="O17" i="15" s="1"/>
  <c r="M17" i="15"/>
  <c r="L17" i="15"/>
  <c r="K17" i="15"/>
  <c r="N11" i="15"/>
  <c r="M11" i="15"/>
  <c r="O11" i="15" s="1"/>
  <c r="L11" i="15"/>
  <c r="K11" i="15"/>
  <c r="O10" i="15"/>
  <c r="N10" i="15"/>
  <c r="M10" i="15"/>
  <c r="L10" i="15"/>
  <c r="K10" i="15"/>
  <c r="O7" i="15"/>
  <c r="N7" i="15"/>
  <c r="K44" i="15" s="1"/>
  <c r="M7" i="15"/>
  <c r="L7" i="15"/>
  <c r="K7" i="15"/>
  <c r="P90" i="14"/>
  <c r="P89" i="14"/>
  <c r="N89" i="14"/>
  <c r="L89" i="14"/>
  <c r="G88" i="14"/>
  <c r="F88" i="14"/>
  <c r="E88" i="14"/>
  <c r="D88" i="14"/>
  <c r="B88" i="14"/>
  <c r="G87" i="14"/>
  <c r="F87" i="14"/>
  <c r="E87" i="14"/>
  <c r="D87" i="14"/>
  <c r="B87" i="14"/>
  <c r="G86" i="14"/>
  <c r="G89" i="14" s="1"/>
  <c r="F86" i="14"/>
  <c r="E86" i="14"/>
  <c r="D86" i="14"/>
  <c r="B86" i="14"/>
  <c r="P85" i="14"/>
  <c r="N85" i="14"/>
  <c r="L85" i="14"/>
  <c r="O84" i="14"/>
  <c r="M84" i="14"/>
  <c r="K84" i="14"/>
  <c r="Q84" i="14" s="1"/>
  <c r="G84" i="14"/>
  <c r="F84" i="14"/>
  <c r="E84" i="14"/>
  <c r="D84" i="14"/>
  <c r="B84" i="14"/>
  <c r="G83" i="14"/>
  <c r="G85" i="14" s="1"/>
  <c r="F83" i="14"/>
  <c r="E83" i="14"/>
  <c r="D83" i="14"/>
  <c r="B83" i="14"/>
  <c r="G82" i="14"/>
  <c r="F82" i="14"/>
  <c r="E82" i="14"/>
  <c r="D82" i="14"/>
  <c r="B82" i="14"/>
  <c r="P81" i="14"/>
  <c r="N81" i="14"/>
  <c r="L81" i="14"/>
  <c r="G80" i="14"/>
  <c r="F80" i="14"/>
  <c r="E80" i="14"/>
  <c r="D80" i="14"/>
  <c r="B80" i="14"/>
  <c r="M79" i="14"/>
  <c r="K79" i="14"/>
  <c r="Q79" i="14" s="1"/>
  <c r="G79" i="14"/>
  <c r="F79" i="14"/>
  <c r="E79" i="14"/>
  <c r="D79" i="14"/>
  <c r="B79" i="14"/>
  <c r="G78" i="14"/>
  <c r="F78" i="14"/>
  <c r="E78" i="14"/>
  <c r="D78" i="14"/>
  <c r="B78" i="14"/>
  <c r="Q77" i="14"/>
  <c r="O77" i="14"/>
  <c r="M77" i="14"/>
  <c r="G77" i="14"/>
  <c r="F77" i="14"/>
  <c r="E77" i="14"/>
  <c r="D77" i="14"/>
  <c r="B77" i="14"/>
  <c r="Q76" i="14"/>
  <c r="G76" i="14"/>
  <c r="F76" i="14"/>
  <c r="E76" i="14"/>
  <c r="D76" i="14"/>
  <c r="B76" i="14"/>
  <c r="G75" i="14"/>
  <c r="F75" i="14"/>
  <c r="E75" i="14"/>
  <c r="D75" i="14"/>
  <c r="B75" i="14"/>
  <c r="O74" i="14"/>
  <c r="G74" i="14"/>
  <c r="F74" i="14"/>
  <c r="E74" i="14"/>
  <c r="D74" i="14"/>
  <c r="B74" i="14"/>
  <c r="K73" i="14"/>
  <c r="G73" i="14"/>
  <c r="F73" i="14"/>
  <c r="E73" i="14"/>
  <c r="D73" i="14"/>
  <c r="B73" i="14"/>
  <c r="Q72" i="14"/>
  <c r="M72" i="14"/>
  <c r="K72" i="14"/>
  <c r="O72" i="14" s="1"/>
  <c r="G72" i="14"/>
  <c r="F72" i="14"/>
  <c r="E72" i="14"/>
  <c r="D72" i="14"/>
  <c r="B72" i="14"/>
  <c r="O71" i="14"/>
  <c r="K71" i="14"/>
  <c r="G71" i="14"/>
  <c r="F71" i="14"/>
  <c r="E71" i="14"/>
  <c r="D71" i="14"/>
  <c r="B71" i="14"/>
  <c r="P70" i="14"/>
  <c r="N70" i="14"/>
  <c r="L70" i="14"/>
  <c r="G70" i="14"/>
  <c r="G69" i="14"/>
  <c r="F69" i="14"/>
  <c r="E69" i="14"/>
  <c r="D69" i="14"/>
  <c r="B69" i="14"/>
  <c r="K68" i="14"/>
  <c r="G68" i="14"/>
  <c r="F68" i="14"/>
  <c r="E68" i="14"/>
  <c r="D68" i="14"/>
  <c r="B68" i="14"/>
  <c r="Q67" i="14"/>
  <c r="M67" i="14"/>
  <c r="G67" i="14"/>
  <c r="F67" i="14"/>
  <c r="E67" i="14"/>
  <c r="D67" i="14"/>
  <c r="B67" i="14"/>
  <c r="K66" i="14"/>
  <c r="G66" i="14"/>
  <c r="F66" i="14"/>
  <c r="E66" i="14"/>
  <c r="D66" i="14"/>
  <c r="B66" i="14"/>
  <c r="Q65" i="14"/>
  <c r="K65" i="14"/>
  <c r="G65" i="14"/>
  <c r="F65" i="14"/>
  <c r="E65" i="14"/>
  <c r="D65" i="14"/>
  <c r="B65" i="14"/>
  <c r="K64" i="14"/>
  <c r="O64" i="14" s="1"/>
  <c r="G64" i="14"/>
  <c r="F64" i="14"/>
  <c r="E64" i="14"/>
  <c r="D64" i="14"/>
  <c r="B64" i="14"/>
  <c r="G63" i="14"/>
  <c r="F63" i="14"/>
  <c r="E63" i="14"/>
  <c r="D63" i="14"/>
  <c r="B63" i="14"/>
  <c r="G62" i="14"/>
  <c r="F62" i="14"/>
  <c r="E62" i="14"/>
  <c r="D62" i="14"/>
  <c r="B62" i="14"/>
  <c r="K61" i="14"/>
  <c r="G61" i="14"/>
  <c r="F61" i="14"/>
  <c r="E61" i="14"/>
  <c r="D61" i="14"/>
  <c r="B61" i="14"/>
  <c r="M60" i="14"/>
  <c r="G60" i="14"/>
  <c r="F60" i="14"/>
  <c r="E60" i="14"/>
  <c r="D60" i="14"/>
  <c r="B60" i="14"/>
  <c r="O59" i="14"/>
  <c r="M59" i="14"/>
  <c r="G59" i="14"/>
  <c r="F59" i="14"/>
  <c r="E59" i="14"/>
  <c r="D59" i="14"/>
  <c r="B59" i="14"/>
  <c r="O58" i="14"/>
  <c r="K58" i="14"/>
  <c r="M58" i="14" s="1"/>
  <c r="G58" i="14"/>
  <c r="F58" i="14"/>
  <c r="E58" i="14"/>
  <c r="D58" i="14"/>
  <c r="B58" i="14"/>
  <c r="P57" i="14"/>
  <c r="N57" i="14"/>
  <c r="N90" i="14" s="1"/>
  <c r="L57" i="14"/>
  <c r="G57" i="14"/>
  <c r="G56" i="14"/>
  <c r="F56" i="14"/>
  <c r="E56" i="14"/>
  <c r="D56" i="14"/>
  <c r="B56" i="14"/>
  <c r="O50" i="14"/>
  <c r="N50" i="14"/>
  <c r="K69" i="14" s="1"/>
  <c r="M69" i="14" s="1"/>
  <c r="M50" i="14"/>
  <c r="L50" i="14"/>
  <c r="K50" i="14"/>
  <c r="M49" i="14"/>
  <c r="L49" i="14"/>
  <c r="K49" i="14"/>
  <c r="O48" i="14"/>
  <c r="N48" i="14"/>
  <c r="K67" i="14" s="1"/>
  <c r="O67" i="14" s="1"/>
  <c r="M48" i="14"/>
  <c r="L48" i="14"/>
  <c r="K48" i="14"/>
  <c r="O47" i="14"/>
  <c r="N47" i="14"/>
  <c r="M47" i="14"/>
  <c r="L47" i="14"/>
  <c r="K47" i="14"/>
  <c r="N43" i="14"/>
  <c r="K88" i="14" s="1"/>
  <c r="M43" i="14"/>
  <c r="O43" i="14" s="1"/>
  <c r="L43" i="14"/>
  <c r="K43" i="14"/>
  <c r="N42" i="14"/>
  <c r="K87" i="14" s="1"/>
  <c r="M42" i="14"/>
  <c r="O42" i="14" s="1"/>
  <c r="L42" i="14"/>
  <c r="K42" i="14"/>
  <c r="N41" i="14"/>
  <c r="M41" i="14"/>
  <c r="L41" i="14"/>
  <c r="K41" i="14"/>
  <c r="N38" i="14"/>
  <c r="M38" i="14"/>
  <c r="O38" i="14" s="1"/>
  <c r="L38" i="14"/>
  <c r="K38" i="14"/>
  <c r="N37" i="14"/>
  <c r="K83" i="14" s="1"/>
  <c r="M37" i="14"/>
  <c r="L37" i="14"/>
  <c r="K37" i="14"/>
  <c r="N36" i="14"/>
  <c r="K82" i="14" s="1"/>
  <c r="M36" i="14"/>
  <c r="O36" i="14" s="1"/>
  <c r="L36" i="14"/>
  <c r="K36" i="14"/>
  <c r="N33" i="14"/>
  <c r="K80" i="14" s="1"/>
  <c r="M33" i="14"/>
  <c r="O33" i="14" s="1"/>
  <c r="L33" i="14"/>
  <c r="K33" i="14"/>
  <c r="O32" i="14"/>
  <c r="N32" i="14"/>
  <c r="M32" i="14"/>
  <c r="L32" i="14"/>
  <c r="K32" i="14"/>
  <c r="N31" i="14"/>
  <c r="K78" i="14" s="1"/>
  <c r="M31" i="14"/>
  <c r="O31" i="14" s="1"/>
  <c r="L31" i="14"/>
  <c r="K31" i="14"/>
  <c r="N30" i="14"/>
  <c r="K77" i="14" s="1"/>
  <c r="M30" i="14"/>
  <c r="O30" i="14" s="1"/>
  <c r="L30" i="14"/>
  <c r="K30" i="14"/>
  <c r="O29" i="14"/>
  <c r="N29" i="14"/>
  <c r="K76" i="14" s="1"/>
  <c r="M29" i="14"/>
  <c r="L29" i="14"/>
  <c r="K29" i="14"/>
  <c r="O28" i="14"/>
  <c r="N28" i="14"/>
  <c r="K75" i="14" s="1"/>
  <c r="Q75" i="14" s="1"/>
  <c r="M28" i="14"/>
  <c r="L28" i="14"/>
  <c r="K28" i="14"/>
  <c r="N27" i="14"/>
  <c r="K74" i="14" s="1"/>
  <c r="M27" i="14"/>
  <c r="L27" i="14"/>
  <c r="K27" i="14"/>
  <c r="N26" i="14"/>
  <c r="M26" i="14"/>
  <c r="O26" i="14" s="1"/>
  <c r="L26" i="14"/>
  <c r="K26" i="14"/>
  <c r="N25" i="14"/>
  <c r="M25" i="14"/>
  <c r="O25" i="14" s="1"/>
  <c r="L25" i="14"/>
  <c r="K25" i="14"/>
  <c r="N24" i="14"/>
  <c r="M24" i="14"/>
  <c r="O24" i="14" s="1"/>
  <c r="L24" i="14"/>
  <c r="K24" i="14"/>
  <c r="O18" i="14"/>
  <c r="N18" i="14"/>
  <c r="M18" i="14"/>
  <c r="L18" i="14"/>
  <c r="K18" i="14"/>
  <c r="O17" i="14"/>
  <c r="N17" i="14"/>
  <c r="M17" i="14"/>
  <c r="L17" i="14"/>
  <c r="K17" i="14"/>
  <c r="N16" i="14"/>
  <c r="M16" i="14"/>
  <c r="L16" i="14"/>
  <c r="K16" i="14"/>
  <c r="N15" i="14"/>
  <c r="K62" i="14" s="1"/>
  <c r="M15" i="14"/>
  <c r="L15" i="14"/>
  <c r="K15" i="14"/>
  <c r="N14" i="14"/>
  <c r="M14" i="14"/>
  <c r="O14" i="14" s="1"/>
  <c r="L14" i="14"/>
  <c r="K14" i="14"/>
  <c r="O12" i="14"/>
  <c r="N12" i="14"/>
  <c r="K60" i="14" s="1"/>
  <c r="M12" i="14"/>
  <c r="L12" i="14"/>
  <c r="K12" i="14"/>
  <c r="O11" i="14"/>
  <c r="N11" i="14"/>
  <c r="K59" i="14" s="1"/>
  <c r="Q59" i="14" s="1"/>
  <c r="M11" i="14"/>
  <c r="L11" i="14"/>
  <c r="K11" i="14"/>
  <c r="N10" i="14"/>
  <c r="M10" i="14"/>
  <c r="O10" i="14" s="1"/>
  <c r="L10" i="14"/>
  <c r="K10" i="14"/>
  <c r="N6" i="14"/>
  <c r="K56" i="14" s="1"/>
  <c r="M6" i="14"/>
  <c r="L6" i="14"/>
  <c r="K6" i="14"/>
  <c r="P87" i="13"/>
  <c r="P86" i="13"/>
  <c r="N86" i="13"/>
  <c r="L86" i="13"/>
  <c r="G86" i="13"/>
  <c r="G85" i="13"/>
  <c r="F85" i="13"/>
  <c r="E85" i="13"/>
  <c r="D85" i="13"/>
  <c r="B85" i="13"/>
  <c r="P84" i="13"/>
  <c r="N84" i="13"/>
  <c r="L84" i="13"/>
  <c r="M83" i="13"/>
  <c r="K83" i="13"/>
  <c r="O83" i="13" s="1"/>
  <c r="G83" i="13"/>
  <c r="F83" i="13"/>
  <c r="E83" i="13"/>
  <c r="D83" i="13"/>
  <c r="B83" i="13"/>
  <c r="M82" i="13"/>
  <c r="K82" i="13"/>
  <c r="Q82" i="13" s="1"/>
  <c r="G82" i="13"/>
  <c r="F82" i="13"/>
  <c r="E82" i="13"/>
  <c r="D82" i="13"/>
  <c r="B82" i="13"/>
  <c r="G81" i="13"/>
  <c r="G84" i="13" s="1"/>
  <c r="F81" i="13"/>
  <c r="E81" i="13"/>
  <c r="D81" i="13"/>
  <c r="B81" i="13"/>
  <c r="P80" i="13"/>
  <c r="N80" i="13"/>
  <c r="L80" i="13"/>
  <c r="G79" i="13"/>
  <c r="F79" i="13"/>
  <c r="E79" i="13"/>
  <c r="D79" i="13"/>
  <c r="B79" i="13"/>
  <c r="O78" i="13"/>
  <c r="G78" i="13"/>
  <c r="F78" i="13"/>
  <c r="E78" i="13"/>
  <c r="D78" i="13"/>
  <c r="B78" i="13"/>
  <c r="G77" i="13"/>
  <c r="F77" i="13"/>
  <c r="E77" i="13"/>
  <c r="D77" i="13"/>
  <c r="B77" i="13"/>
  <c r="M76" i="13"/>
  <c r="K76" i="13"/>
  <c r="O76" i="13" s="1"/>
  <c r="G76" i="13"/>
  <c r="F76" i="13"/>
  <c r="E76" i="13"/>
  <c r="D76" i="13"/>
  <c r="B76" i="13"/>
  <c r="O75" i="13"/>
  <c r="G75" i="13"/>
  <c r="F75" i="13"/>
  <c r="E75" i="13"/>
  <c r="D75" i="13"/>
  <c r="B75" i="13"/>
  <c r="G74" i="13"/>
  <c r="F74" i="13"/>
  <c r="E74" i="13"/>
  <c r="D74" i="13"/>
  <c r="B74" i="13"/>
  <c r="M73" i="13"/>
  <c r="K73" i="13"/>
  <c r="G73" i="13"/>
  <c r="F73" i="13"/>
  <c r="E73" i="13"/>
  <c r="D73" i="13"/>
  <c r="B73" i="13"/>
  <c r="M72" i="13"/>
  <c r="K72" i="13"/>
  <c r="G72" i="13"/>
  <c r="F72" i="13"/>
  <c r="E72" i="13"/>
  <c r="D72" i="13"/>
  <c r="B72" i="13"/>
  <c r="G71" i="13"/>
  <c r="F71" i="13"/>
  <c r="E71" i="13"/>
  <c r="D71" i="13"/>
  <c r="B71" i="13"/>
  <c r="G70" i="13"/>
  <c r="F70" i="13"/>
  <c r="E70" i="13"/>
  <c r="D70" i="13"/>
  <c r="B70" i="13"/>
  <c r="G69" i="13"/>
  <c r="F69" i="13"/>
  <c r="E69" i="13"/>
  <c r="D69" i="13"/>
  <c r="B69" i="13"/>
  <c r="P68" i="13"/>
  <c r="N68" i="13"/>
  <c r="L68" i="13"/>
  <c r="Q67" i="13"/>
  <c r="M67" i="13"/>
  <c r="K67" i="13"/>
  <c r="O67" i="13" s="1"/>
  <c r="G67" i="13"/>
  <c r="F67" i="13"/>
  <c r="E67" i="13"/>
  <c r="D67" i="13"/>
  <c r="B67" i="13"/>
  <c r="G66" i="13"/>
  <c r="F66" i="13"/>
  <c r="E66" i="13"/>
  <c r="D66" i="13"/>
  <c r="B66" i="13"/>
  <c r="G65" i="13"/>
  <c r="F65" i="13"/>
  <c r="E65" i="13"/>
  <c r="D65" i="13"/>
  <c r="B65" i="13"/>
  <c r="G64" i="13"/>
  <c r="F64" i="13"/>
  <c r="E64" i="13"/>
  <c r="D64" i="13"/>
  <c r="B64" i="13"/>
  <c r="Q63" i="13"/>
  <c r="M63" i="13"/>
  <c r="G63" i="13"/>
  <c r="F63" i="13"/>
  <c r="E63" i="13"/>
  <c r="D63" i="13"/>
  <c r="B63" i="13"/>
  <c r="G62" i="13"/>
  <c r="F62" i="13"/>
  <c r="E62" i="13"/>
  <c r="D62" i="13"/>
  <c r="B62" i="13"/>
  <c r="K61" i="13"/>
  <c r="M61" i="13" s="1"/>
  <c r="G61" i="13"/>
  <c r="F61" i="13"/>
  <c r="E61" i="13"/>
  <c r="D61" i="13"/>
  <c r="B61" i="13"/>
  <c r="K60" i="13"/>
  <c r="O60" i="13" s="1"/>
  <c r="G60" i="13"/>
  <c r="F60" i="13"/>
  <c r="E60" i="13"/>
  <c r="D60" i="13"/>
  <c r="B60" i="13"/>
  <c r="G59" i="13"/>
  <c r="F59" i="13"/>
  <c r="E59" i="13"/>
  <c r="D59" i="13"/>
  <c r="B59" i="13"/>
  <c r="Q58" i="13"/>
  <c r="O58" i="13"/>
  <c r="K58" i="13"/>
  <c r="M58" i="13" s="1"/>
  <c r="G58" i="13"/>
  <c r="F58" i="13"/>
  <c r="E58" i="13"/>
  <c r="D58" i="13"/>
  <c r="B58" i="13"/>
  <c r="G57" i="13"/>
  <c r="F57" i="13"/>
  <c r="E57" i="13"/>
  <c r="D57" i="13"/>
  <c r="B57" i="13"/>
  <c r="P56" i="13"/>
  <c r="N56" i="13"/>
  <c r="N87" i="13" s="1"/>
  <c r="L56" i="13"/>
  <c r="L87" i="13" s="1"/>
  <c r="G56" i="13"/>
  <c r="G55" i="13"/>
  <c r="F55" i="13"/>
  <c r="E55" i="13"/>
  <c r="D55" i="13"/>
  <c r="B55" i="13"/>
  <c r="N49" i="13"/>
  <c r="M49" i="13"/>
  <c r="O49" i="13" s="1"/>
  <c r="L49" i="13"/>
  <c r="K49" i="13"/>
  <c r="O48" i="13"/>
  <c r="N48" i="13"/>
  <c r="K66" i="13" s="1"/>
  <c r="Q66" i="13" s="1"/>
  <c r="M48" i="13"/>
  <c r="L48" i="13"/>
  <c r="K48" i="13"/>
  <c r="N47" i="13"/>
  <c r="K65" i="13" s="1"/>
  <c r="M65" i="13" s="1"/>
  <c r="M47" i="13"/>
  <c r="O47" i="13" s="1"/>
  <c r="L47" i="13"/>
  <c r="K47" i="13"/>
  <c r="N46" i="13"/>
  <c r="K64" i="13" s="1"/>
  <c r="M64" i="13" s="1"/>
  <c r="M46" i="13"/>
  <c r="L46" i="13"/>
  <c r="K46" i="13"/>
  <c r="O42" i="13"/>
  <c r="N42" i="13"/>
  <c r="K85" i="13" s="1"/>
  <c r="M42" i="13"/>
  <c r="L42" i="13"/>
  <c r="K42" i="13"/>
  <c r="N39" i="13"/>
  <c r="M39" i="13"/>
  <c r="O39" i="13" s="1"/>
  <c r="L39" i="13"/>
  <c r="K39" i="13"/>
  <c r="N38" i="13"/>
  <c r="M38" i="13"/>
  <c r="O38" i="13" s="1"/>
  <c r="L38" i="13"/>
  <c r="K38" i="13"/>
  <c r="N37" i="13"/>
  <c r="K81" i="13" s="1"/>
  <c r="M37" i="13"/>
  <c r="O37" i="13" s="1"/>
  <c r="L37" i="13"/>
  <c r="K37" i="13"/>
  <c r="O34" i="13"/>
  <c r="N34" i="13"/>
  <c r="K79" i="13" s="1"/>
  <c r="M79" i="13" s="1"/>
  <c r="M34" i="13"/>
  <c r="L34" i="13"/>
  <c r="K34" i="13"/>
  <c r="O33" i="13"/>
  <c r="N33" i="13"/>
  <c r="K78" i="13" s="1"/>
  <c r="M33" i="13"/>
  <c r="L33" i="13"/>
  <c r="K33" i="13"/>
  <c r="N32" i="13"/>
  <c r="K77" i="13" s="1"/>
  <c r="M32" i="13"/>
  <c r="L32" i="13"/>
  <c r="K32" i="13"/>
  <c r="N31" i="13"/>
  <c r="M31" i="13"/>
  <c r="O31" i="13" s="1"/>
  <c r="L31" i="13"/>
  <c r="K31" i="13"/>
  <c r="N30" i="13"/>
  <c r="K75" i="13" s="1"/>
  <c r="M30" i="13"/>
  <c r="O30" i="13" s="1"/>
  <c r="L30" i="13"/>
  <c r="K30" i="13"/>
  <c r="N29" i="13"/>
  <c r="K74" i="13" s="1"/>
  <c r="M29" i="13"/>
  <c r="L29" i="13"/>
  <c r="K29" i="13"/>
  <c r="O28" i="13"/>
  <c r="N28" i="13"/>
  <c r="M28" i="13"/>
  <c r="L28" i="13"/>
  <c r="K28" i="13"/>
  <c r="N27" i="13"/>
  <c r="M27" i="13"/>
  <c r="O27" i="13" s="1"/>
  <c r="L27" i="13"/>
  <c r="K27" i="13"/>
  <c r="N26" i="13"/>
  <c r="K71" i="13" s="1"/>
  <c r="M26" i="13"/>
  <c r="L26" i="13"/>
  <c r="K26" i="13"/>
  <c r="N25" i="13"/>
  <c r="O25" i="13" s="1"/>
  <c r="M25" i="13"/>
  <c r="L25" i="13"/>
  <c r="K25" i="13"/>
  <c r="N24" i="13"/>
  <c r="K69" i="13" s="1"/>
  <c r="Q69" i="13" s="1"/>
  <c r="M24" i="13"/>
  <c r="O24" i="13" s="1"/>
  <c r="L24" i="13"/>
  <c r="K24" i="13"/>
  <c r="N18" i="13"/>
  <c r="K63" i="13" s="1"/>
  <c r="O63" i="13" s="1"/>
  <c r="M18" i="13"/>
  <c r="L18" i="13"/>
  <c r="K18" i="13"/>
  <c r="N17" i="13"/>
  <c r="K62" i="13" s="1"/>
  <c r="Q62" i="13" s="1"/>
  <c r="M17" i="13"/>
  <c r="O17" i="13" s="1"/>
  <c r="L17" i="13"/>
  <c r="K17" i="13"/>
  <c r="N15" i="13"/>
  <c r="M15" i="13"/>
  <c r="O15" i="13" s="1"/>
  <c r="L15" i="13"/>
  <c r="K15" i="13"/>
  <c r="O14" i="13"/>
  <c r="N14" i="13"/>
  <c r="M14" i="13"/>
  <c r="L14" i="13"/>
  <c r="K14" i="13"/>
  <c r="O13" i="13"/>
  <c r="N13" i="13"/>
  <c r="K59" i="13" s="1"/>
  <c r="Q59" i="13" s="1"/>
  <c r="M13" i="13"/>
  <c r="L13" i="13"/>
  <c r="K13" i="13"/>
  <c r="N11" i="13"/>
  <c r="M11" i="13"/>
  <c r="O11" i="13" s="1"/>
  <c r="L11" i="13"/>
  <c r="K11" i="13"/>
  <c r="N10" i="13"/>
  <c r="K57" i="13" s="1"/>
  <c r="O57" i="13" s="1"/>
  <c r="M10" i="13"/>
  <c r="L10" i="13"/>
  <c r="K10" i="13"/>
  <c r="N6" i="13"/>
  <c r="K55" i="13" s="1"/>
  <c r="Q55" i="13" s="1"/>
  <c r="Q56" i="13" s="1"/>
  <c r="M6" i="13"/>
  <c r="L6" i="13"/>
  <c r="K6" i="13"/>
  <c r="P60" i="12"/>
  <c r="P59" i="12"/>
  <c r="N59" i="12"/>
  <c r="L59" i="12"/>
  <c r="G58" i="12"/>
  <c r="G59" i="12" s="1"/>
  <c r="F58" i="12"/>
  <c r="E58" i="12"/>
  <c r="D58" i="12"/>
  <c r="B58" i="12"/>
  <c r="P57" i="12"/>
  <c r="N57" i="12"/>
  <c r="L57" i="12"/>
  <c r="G57" i="12"/>
  <c r="O56" i="12"/>
  <c r="O57" i="12" s="1"/>
  <c r="K56" i="12"/>
  <c r="Q56" i="12" s="1"/>
  <c r="Q57" i="12" s="1"/>
  <c r="G56" i="12"/>
  <c r="F56" i="12"/>
  <c r="E56" i="12"/>
  <c r="D56" i="12"/>
  <c r="B56" i="12"/>
  <c r="P55" i="12"/>
  <c r="N55" i="12"/>
  <c r="L55" i="12"/>
  <c r="L60" i="12" s="1"/>
  <c r="K54" i="12"/>
  <c r="Q54" i="12" s="1"/>
  <c r="G54" i="12"/>
  <c r="F54" i="12"/>
  <c r="E54" i="12"/>
  <c r="D54" i="12"/>
  <c r="B54" i="12"/>
  <c r="G53" i="12"/>
  <c r="F53" i="12"/>
  <c r="E53" i="12"/>
  <c r="D53" i="12"/>
  <c r="B53" i="12"/>
  <c r="Q52" i="12"/>
  <c r="O52" i="12"/>
  <c r="G52" i="12"/>
  <c r="F52" i="12"/>
  <c r="E52" i="12"/>
  <c r="D52" i="12"/>
  <c r="B52" i="12"/>
  <c r="G51" i="12"/>
  <c r="G55" i="12" s="1"/>
  <c r="F51" i="12"/>
  <c r="E51" i="12"/>
  <c r="D51" i="12"/>
  <c r="B51" i="12"/>
  <c r="G50" i="12"/>
  <c r="F50" i="12"/>
  <c r="E50" i="12"/>
  <c r="D50" i="12"/>
  <c r="B50" i="12"/>
  <c r="O49" i="12"/>
  <c r="M49" i="12"/>
  <c r="G49" i="12"/>
  <c r="F49" i="12"/>
  <c r="E49" i="12"/>
  <c r="D49" i="12"/>
  <c r="B49" i="12"/>
  <c r="K48" i="12"/>
  <c r="M48" i="12" s="1"/>
  <c r="G48" i="12"/>
  <c r="F48" i="12"/>
  <c r="E48" i="12"/>
  <c r="D48" i="12"/>
  <c r="B48" i="12"/>
  <c r="K47" i="12"/>
  <c r="O47" i="12" s="1"/>
  <c r="G47" i="12"/>
  <c r="F47" i="12"/>
  <c r="E47" i="12"/>
  <c r="D47" i="12"/>
  <c r="B47" i="12"/>
  <c r="P46" i="12"/>
  <c r="N46" i="12"/>
  <c r="L46" i="12"/>
  <c r="G45" i="12"/>
  <c r="F45" i="12"/>
  <c r="E45" i="12"/>
  <c r="D45" i="12"/>
  <c r="B45" i="12"/>
  <c r="G44" i="12"/>
  <c r="F44" i="12"/>
  <c r="E44" i="12"/>
  <c r="D44" i="12"/>
  <c r="B44" i="12"/>
  <c r="G43" i="12"/>
  <c r="F43" i="12"/>
  <c r="E43" i="12"/>
  <c r="D43" i="12"/>
  <c r="B43" i="12"/>
  <c r="M42" i="12"/>
  <c r="G42" i="12"/>
  <c r="G46" i="12" s="1"/>
  <c r="F42" i="12"/>
  <c r="E42" i="12"/>
  <c r="D42" i="12"/>
  <c r="B42" i="12"/>
  <c r="P41" i="12"/>
  <c r="N41" i="12"/>
  <c r="L41" i="12"/>
  <c r="G41" i="12"/>
  <c r="G40" i="12"/>
  <c r="F40" i="12"/>
  <c r="E40" i="12"/>
  <c r="D40" i="12"/>
  <c r="B40" i="12"/>
  <c r="O34" i="12"/>
  <c r="N34" i="12"/>
  <c r="K45" i="12" s="1"/>
  <c r="M34" i="12"/>
  <c r="L34" i="12"/>
  <c r="K34" i="12"/>
  <c r="N33" i="12"/>
  <c r="O33" i="12" s="1"/>
  <c r="M33" i="12"/>
  <c r="L33" i="12"/>
  <c r="K33" i="12"/>
  <c r="N32" i="12"/>
  <c r="K43" i="12" s="1"/>
  <c r="M32" i="12"/>
  <c r="O32" i="12" s="1"/>
  <c r="L32" i="12"/>
  <c r="K32" i="12"/>
  <c r="N31" i="12"/>
  <c r="K42" i="12" s="1"/>
  <c r="Q42" i="12" s="1"/>
  <c r="M31" i="12"/>
  <c r="O31" i="12" s="1"/>
  <c r="L31" i="12"/>
  <c r="K31" i="12"/>
  <c r="N27" i="12"/>
  <c r="K58" i="12" s="1"/>
  <c r="M27" i="12"/>
  <c r="L27" i="12"/>
  <c r="K27" i="12"/>
  <c r="O24" i="12"/>
  <c r="N24" i="12"/>
  <c r="M24" i="12"/>
  <c r="L24" i="12"/>
  <c r="K24" i="12"/>
  <c r="N21" i="12"/>
  <c r="M21" i="12"/>
  <c r="O21" i="12" s="1"/>
  <c r="L21" i="12"/>
  <c r="K21" i="12"/>
  <c r="N20" i="12"/>
  <c r="K53" i="12" s="1"/>
  <c r="M20" i="12"/>
  <c r="O20" i="12" s="1"/>
  <c r="L20" i="12"/>
  <c r="K20" i="12"/>
  <c r="N19" i="12"/>
  <c r="K52" i="12" s="1"/>
  <c r="M52" i="12" s="1"/>
  <c r="M19" i="12"/>
  <c r="L19" i="12"/>
  <c r="K19" i="12"/>
  <c r="O18" i="12"/>
  <c r="N18" i="12"/>
  <c r="K51" i="12" s="1"/>
  <c r="M18" i="12"/>
  <c r="L18" i="12"/>
  <c r="K18" i="12"/>
  <c r="N17" i="12"/>
  <c r="K50" i="12" s="1"/>
  <c r="M17" i="12"/>
  <c r="L17" i="12"/>
  <c r="K17" i="12"/>
  <c r="N16" i="12"/>
  <c r="K49" i="12" s="1"/>
  <c r="Q49" i="12" s="1"/>
  <c r="M16" i="12"/>
  <c r="O16" i="12" s="1"/>
  <c r="L16" i="12"/>
  <c r="K16" i="12"/>
  <c r="N15" i="12"/>
  <c r="M15" i="12"/>
  <c r="O15" i="12" s="1"/>
  <c r="L15" i="12"/>
  <c r="K15" i="12"/>
  <c r="N14" i="12"/>
  <c r="M14" i="12"/>
  <c r="O14" i="12" s="1"/>
  <c r="L14" i="12"/>
  <c r="K14" i="12"/>
  <c r="O7" i="12"/>
  <c r="N7" i="12"/>
  <c r="K40" i="12" s="1"/>
  <c r="Q40" i="12" s="1"/>
  <c r="Q41" i="12" s="1"/>
  <c r="M7" i="12"/>
  <c r="L7" i="12"/>
  <c r="K7" i="12"/>
  <c r="AR29" i="10"/>
  <c r="AO29" i="10"/>
  <c r="AL29" i="10"/>
  <c r="M29" i="10"/>
  <c r="AP28" i="10"/>
  <c r="AQ28" i="10" s="1"/>
  <c r="AM28" i="10"/>
  <c r="AN28" i="10" s="1"/>
  <c r="AI28" i="10"/>
  <c r="AS28" i="10" s="1"/>
  <c r="AT28" i="10" s="1"/>
  <c r="AH28" i="10"/>
  <c r="AJ28" i="10" s="1"/>
  <c r="AG28" i="10"/>
  <c r="AF28" i="10"/>
  <c r="X28" i="10"/>
  <c r="Y28" i="10" s="1"/>
  <c r="W28" i="10"/>
  <c r="S28" i="10"/>
  <c r="T28" i="10" s="1"/>
  <c r="R28" i="10"/>
  <c r="P28" i="10"/>
  <c r="AT26" i="10"/>
  <c r="AS26" i="10"/>
  <c r="AP26" i="10"/>
  <c r="AQ26" i="10" s="1"/>
  <c r="AM26" i="10"/>
  <c r="AN26" i="10" s="1"/>
  <c r="AI26" i="10"/>
  <c r="AH26" i="10"/>
  <c r="AJ26" i="10" s="1"/>
  <c r="AG26" i="10"/>
  <c r="AF26" i="10"/>
  <c r="V26" i="10"/>
  <c r="Q26" i="10"/>
  <c r="P26" i="10"/>
  <c r="AS25" i="10"/>
  <c r="AT25" i="10" s="1"/>
  <c r="AN25" i="10"/>
  <c r="AJ25" i="10"/>
  <c r="AI25" i="10"/>
  <c r="AM25" i="10" s="1"/>
  <c r="AH25" i="10"/>
  <c r="AG25" i="10"/>
  <c r="AF25" i="10"/>
  <c r="V25" i="10"/>
  <c r="R25" i="10"/>
  <c r="Q25" i="10"/>
  <c r="P25" i="10"/>
  <c r="S25" i="10" s="1"/>
  <c r="T25" i="10" s="1"/>
  <c r="AT23" i="10"/>
  <c r="AP23" i="10"/>
  <c r="AQ23" i="10" s="1"/>
  <c r="AI23" i="10"/>
  <c r="AS23" i="10" s="1"/>
  <c r="AH23" i="10"/>
  <c r="AG23" i="10"/>
  <c r="AF23" i="10"/>
  <c r="X23" i="10"/>
  <c r="Y23" i="10" s="1"/>
  <c r="W23" i="10"/>
  <c r="S23" i="10"/>
  <c r="T23" i="10" s="1"/>
  <c r="R23" i="10"/>
  <c r="P23" i="10"/>
  <c r="AS21" i="10"/>
  <c r="AT21" i="10" s="1"/>
  <c r="AP21" i="10"/>
  <c r="AQ21" i="10" s="1"/>
  <c r="AM21" i="10"/>
  <c r="AN21" i="10" s="1"/>
  <c r="AI21" i="10"/>
  <c r="AH21" i="10"/>
  <c r="AJ21" i="10" s="1"/>
  <c r="AG21" i="10"/>
  <c r="AF21" i="10"/>
  <c r="S21" i="10"/>
  <c r="T21" i="10" s="1"/>
  <c r="P21" i="10"/>
  <c r="X21" i="10" s="1"/>
  <c r="Y21" i="10" s="1"/>
  <c r="AT20" i="10"/>
  <c r="AS20" i="10"/>
  <c r="AP20" i="10"/>
  <c r="AQ20" i="10" s="1"/>
  <c r="AM20" i="10"/>
  <c r="AN20" i="10" s="1"/>
  <c r="AJ20" i="10"/>
  <c r="AI20" i="10"/>
  <c r="AH20" i="10"/>
  <c r="AG20" i="10"/>
  <c r="AF20" i="10"/>
  <c r="T20" i="10"/>
  <c r="S20" i="10"/>
  <c r="P20" i="10"/>
  <c r="X20" i="10" s="1"/>
  <c r="Y20" i="10" s="1"/>
  <c r="AT19" i="10"/>
  <c r="AS19" i="10"/>
  <c r="AQ19" i="10"/>
  <c r="AP19" i="10"/>
  <c r="AM19" i="10"/>
  <c r="AN19" i="10" s="1"/>
  <c r="AJ19" i="10"/>
  <c r="AI19" i="10"/>
  <c r="AH19" i="10"/>
  <c r="AG19" i="10"/>
  <c r="AF19" i="10"/>
  <c r="W19" i="10"/>
  <c r="R19" i="10"/>
  <c r="P19" i="10"/>
  <c r="AS17" i="10"/>
  <c r="AT17" i="10" s="1"/>
  <c r="AN17" i="10"/>
  <c r="AI17" i="10"/>
  <c r="AM17" i="10" s="1"/>
  <c r="AH17" i="10"/>
  <c r="AJ17" i="10" s="1"/>
  <c r="AG17" i="10"/>
  <c r="AF17" i="10"/>
  <c r="S17" i="10"/>
  <c r="T17" i="10" s="1"/>
  <c r="P17" i="10"/>
  <c r="X17" i="10" s="1"/>
  <c r="Y17" i="10" s="1"/>
  <c r="AS15" i="10"/>
  <c r="AT15" i="10" s="1"/>
  <c r="AN15" i="10"/>
  <c r="AJ15" i="10"/>
  <c r="AI15" i="10"/>
  <c r="AM15" i="10" s="1"/>
  <c r="AH15" i="10"/>
  <c r="AG15" i="10"/>
  <c r="AF15" i="10"/>
  <c r="V15" i="10"/>
  <c r="P15" i="10"/>
  <c r="S15" i="10" s="1"/>
  <c r="T15" i="10" s="1"/>
  <c r="AP14" i="10"/>
  <c r="AQ14" i="10" s="1"/>
  <c r="AI14" i="10"/>
  <c r="AS14" i="10" s="1"/>
  <c r="AT14" i="10" s="1"/>
  <c r="AH14" i="10"/>
  <c r="AG14" i="10"/>
  <c r="AF14" i="10"/>
  <c r="V14" i="10"/>
  <c r="Y14" i="10" s="1"/>
  <c r="P14" i="10"/>
  <c r="X14" i="10" s="1"/>
  <c r="AS13" i="10"/>
  <c r="AT13" i="10" s="1"/>
  <c r="AQ13" i="10"/>
  <c r="AM13" i="10"/>
  <c r="AN13" i="10" s="1"/>
  <c r="AJ13" i="10"/>
  <c r="AI13" i="10"/>
  <c r="AP13" i="10" s="1"/>
  <c r="AH13" i="10"/>
  <c r="AG13" i="10"/>
  <c r="AF13" i="10"/>
  <c r="X13" i="10"/>
  <c r="V13" i="10"/>
  <c r="S13" i="10"/>
  <c r="T13" i="10" s="1"/>
  <c r="P13" i="10"/>
  <c r="AS12" i="10"/>
  <c r="AT12" i="10" s="1"/>
  <c r="AP12" i="10"/>
  <c r="AQ12" i="10" s="1"/>
  <c r="AN12" i="10"/>
  <c r="AM12" i="10"/>
  <c r="AJ12" i="10"/>
  <c r="AI12" i="10"/>
  <c r="AH12" i="10"/>
  <c r="AG12" i="10"/>
  <c r="AF12" i="10"/>
  <c r="V12" i="10"/>
  <c r="P12" i="10"/>
  <c r="S12" i="10" s="1"/>
  <c r="T12" i="10" s="1"/>
  <c r="AT10" i="10"/>
  <c r="AS10" i="10"/>
  <c r="AQ10" i="10"/>
  <c r="AP10" i="10"/>
  <c r="AN10" i="10"/>
  <c r="AM10" i="10"/>
  <c r="AH10" i="10"/>
  <c r="AG10" i="10"/>
  <c r="AF10" i="10"/>
  <c r="X10" i="10"/>
  <c r="V10" i="10"/>
  <c r="Y10" i="10" s="1"/>
  <c r="S10" i="10"/>
  <c r="T10" i="10" s="1"/>
  <c r="AI9" i="10"/>
  <c r="AP9" i="10" s="1"/>
  <c r="AQ9" i="10" s="1"/>
  <c r="AH9" i="10"/>
  <c r="AG9" i="10"/>
  <c r="AF9" i="10"/>
  <c r="X9" i="10"/>
  <c r="V9" i="10"/>
  <c r="Y9" i="10" s="1"/>
  <c r="S9" i="10"/>
  <c r="T9" i="10" s="1"/>
  <c r="AI8" i="10"/>
  <c r="AP8" i="10" s="1"/>
  <c r="AQ8" i="10" s="1"/>
  <c r="AH8" i="10"/>
  <c r="AG8" i="10"/>
  <c r="AF8" i="10"/>
  <c r="X8" i="10"/>
  <c r="V8" i="10"/>
  <c r="Y8" i="10" s="1"/>
  <c r="T8" i="10"/>
  <c r="R8" i="10"/>
  <c r="R29" i="10" s="1"/>
  <c r="P8" i="10"/>
  <c r="S8" i="10" s="1"/>
  <c r="O8" i="10"/>
  <c r="O29" i="10" s="1"/>
  <c r="M8" i="10"/>
  <c r="P157" i="9"/>
  <c r="O157" i="9"/>
  <c r="Q157" i="9" s="1"/>
  <c r="N157" i="9"/>
  <c r="M157" i="9"/>
  <c r="Q156" i="9"/>
  <c r="P156" i="9"/>
  <c r="O156" i="9"/>
  <c r="N156" i="9"/>
  <c r="M156" i="9"/>
  <c r="Q155" i="9"/>
  <c r="P155" i="9"/>
  <c r="O155" i="9"/>
  <c r="N155" i="9"/>
  <c r="M155" i="9"/>
  <c r="Q154" i="9"/>
  <c r="P154" i="9"/>
  <c r="O154" i="9"/>
  <c r="N154" i="9"/>
  <c r="M154" i="9"/>
  <c r="P153" i="9"/>
  <c r="Q153" i="9" s="1"/>
  <c r="O153" i="9"/>
  <c r="N153" i="9"/>
  <c r="M153" i="9"/>
  <c r="P152" i="9"/>
  <c r="Q152" i="9" s="1"/>
  <c r="O152" i="9"/>
  <c r="N152" i="9"/>
  <c r="M152" i="9"/>
  <c r="P151" i="9"/>
  <c r="Q151" i="9" s="1"/>
  <c r="O151" i="9"/>
  <c r="N151" i="9"/>
  <c r="M151" i="9"/>
  <c r="P150" i="9"/>
  <c r="O150" i="9"/>
  <c r="Q150" i="9" s="1"/>
  <c r="N150" i="9"/>
  <c r="M150" i="9"/>
  <c r="P149" i="9"/>
  <c r="O149" i="9"/>
  <c r="N149" i="9"/>
  <c r="M149" i="9"/>
  <c r="P148" i="9"/>
  <c r="O148" i="9"/>
  <c r="Q148" i="9" s="1"/>
  <c r="N148" i="9"/>
  <c r="M148" i="9"/>
  <c r="P147" i="9"/>
  <c r="O147" i="9"/>
  <c r="Q147" i="9" s="1"/>
  <c r="N147" i="9"/>
  <c r="M147" i="9"/>
  <c r="Q146" i="9"/>
  <c r="P146" i="9"/>
  <c r="O146" i="9"/>
  <c r="N146" i="9"/>
  <c r="M146" i="9"/>
  <c r="Q144" i="9"/>
  <c r="P144" i="9"/>
  <c r="O144" i="9"/>
  <c r="O158" i="9" s="1"/>
  <c r="N144" i="9"/>
  <c r="M144" i="9"/>
  <c r="Q143" i="9"/>
  <c r="P143" i="9"/>
  <c r="O143" i="9"/>
  <c r="N143" i="9"/>
  <c r="M143" i="9"/>
  <c r="P142" i="9"/>
  <c r="Q142" i="9" s="1"/>
  <c r="O142" i="9"/>
  <c r="N142" i="9"/>
  <c r="M142" i="9"/>
  <c r="P135" i="9"/>
  <c r="Q135" i="9" s="1"/>
  <c r="O135" i="9"/>
  <c r="N135" i="9"/>
  <c r="M135" i="9"/>
  <c r="P134" i="9"/>
  <c r="O134" i="9"/>
  <c r="Q134" i="9" s="1"/>
  <c r="N134" i="9"/>
  <c r="M134" i="9"/>
  <c r="P133" i="9"/>
  <c r="O133" i="9"/>
  <c r="Q133" i="9" s="1"/>
  <c r="N133" i="9"/>
  <c r="M133" i="9"/>
  <c r="P132" i="9"/>
  <c r="O132" i="9"/>
  <c r="Q132" i="9" s="1"/>
  <c r="N132" i="9"/>
  <c r="M132" i="9"/>
  <c r="Q131" i="9"/>
  <c r="P131" i="9"/>
  <c r="O131" i="9"/>
  <c r="N131" i="9"/>
  <c r="M131" i="9"/>
  <c r="Q130" i="9"/>
  <c r="P130" i="9"/>
  <c r="O130" i="9"/>
  <c r="N130" i="9"/>
  <c r="M130" i="9"/>
  <c r="Q129" i="9"/>
  <c r="P129" i="9"/>
  <c r="O129" i="9"/>
  <c r="N129" i="9"/>
  <c r="M129" i="9"/>
  <c r="P128" i="9"/>
  <c r="Q128" i="9" s="1"/>
  <c r="O128" i="9"/>
  <c r="N128" i="9"/>
  <c r="M128" i="9"/>
  <c r="P127" i="9"/>
  <c r="Q127" i="9" s="1"/>
  <c r="O127" i="9"/>
  <c r="N127" i="9"/>
  <c r="M127" i="9"/>
  <c r="P126" i="9"/>
  <c r="O126" i="9"/>
  <c r="Q126" i="9" s="1"/>
  <c r="N126" i="9"/>
  <c r="M126" i="9"/>
  <c r="P125" i="9"/>
  <c r="O125" i="9"/>
  <c r="N125" i="9"/>
  <c r="M125" i="9"/>
  <c r="P122" i="9"/>
  <c r="O122" i="9"/>
  <c r="Q122" i="9" s="1"/>
  <c r="N122" i="9"/>
  <c r="M122" i="9"/>
  <c r="P121" i="9"/>
  <c r="O121" i="9"/>
  <c r="Q121" i="9" s="1"/>
  <c r="N121" i="9"/>
  <c r="M121" i="9"/>
  <c r="P120" i="9"/>
  <c r="O120" i="9"/>
  <c r="O136" i="9" s="1"/>
  <c r="N120" i="9"/>
  <c r="M120" i="9"/>
  <c r="P113" i="9"/>
  <c r="O113" i="9"/>
  <c r="Q113" i="9" s="1"/>
  <c r="N113" i="9"/>
  <c r="M113" i="9"/>
  <c r="Q112" i="9"/>
  <c r="P112" i="9"/>
  <c r="O112" i="9"/>
  <c r="N112" i="9"/>
  <c r="M112" i="9"/>
  <c r="Q111" i="9"/>
  <c r="P111" i="9"/>
  <c r="O111" i="9"/>
  <c r="N111" i="9"/>
  <c r="M111" i="9"/>
  <c r="Q110" i="9"/>
  <c r="P110" i="9"/>
  <c r="O110" i="9"/>
  <c r="N110" i="9"/>
  <c r="M110" i="9"/>
  <c r="P109" i="9"/>
  <c r="O109" i="9"/>
  <c r="Q109" i="9" s="1"/>
  <c r="N109" i="9"/>
  <c r="M109" i="9"/>
  <c r="P108" i="9"/>
  <c r="O108" i="9"/>
  <c r="Q108" i="9" s="1"/>
  <c r="N108" i="9"/>
  <c r="M108" i="9"/>
  <c r="P107" i="9"/>
  <c r="Q107" i="9" s="1"/>
  <c r="O107" i="9"/>
  <c r="N107" i="9"/>
  <c r="M107" i="9"/>
  <c r="Q106" i="9"/>
  <c r="P106" i="9"/>
  <c r="O106" i="9"/>
  <c r="N106" i="9"/>
  <c r="M106" i="9"/>
  <c r="P105" i="9"/>
  <c r="O105" i="9"/>
  <c r="Q105" i="9" s="1"/>
  <c r="N105" i="9"/>
  <c r="M105" i="9"/>
  <c r="P104" i="9"/>
  <c r="O104" i="9"/>
  <c r="Q104" i="9" s="1"/>
  <c r="N104" i="9"/>
  <c r="M104" i="9"/>
  <c r="P103" i="9"/>
  <c r="Q103" i="9" s="1"/>
  <c r="O103" i="9"/>
  <c r="N103" i="9"/>
  <c r="M103" i="9"/>
  <c r="Q102" i="9"/>
  <c r="P102" i="9"/>
  <c r="O102" i="9"/>
  <c r="N102" i="9"/>
  <c r="M102" i="9"/>
  <c r="P99" i="9"/>
  <c r="O99" i="9"/>
  <c r="N99" i="9"/>
  <c r="M99" i="9"/>
  <c r="P98" i="9"/>
  <c r="O98" i="9"/>
  <c r="Q98" i="9" s="1"/>
  <c r="N98" i="9"/>
  <c r="M98" i="9"/>
  <c r="Q97" i="9"/>
  <c r="P97" i="9"/>
  <c r="O97" i="9"/>
  <c r="O114" i="9" s="1"/>
  <c r="N97" i="9"/>
  <c r="M97" i="9"/>
  <c r="P90" i="9"/>
  <c r="Q90" i="9" s="1"/>
  <c r="O90" i="9"/>
  <c r="N90" i="9"/>
  <c r="M90" i="9"/>
  <c r="P89" i="9"/>
  <c r="O89" i="9"/>
  <c r="Q89" i="9" s="1"/>
  <c r="N89" i="9"/>
  <c r="M89" i="9"/>
  <c r="P88" i="9"/>
  <c r="O88" i="9"/>
  <c r="Q88" i="9" s="1"/>
  <c r="N88" i="9"/>
  <c r="M88" i="9"/>
  <c r="P87" i="9"/>
  <c r="O87" i="9"/>
  <c r="Q87" i="9" s="1"/>
  <c r="N87" i="9"/>
  <c r="M87" i="9"/>
  <c r="Q86" i="9"/>
  <c r="P86" i="9"/>
  <c r="O86" i="9"/>
  <c r="N86" i="9"/>
  <c r="M86" i="9"/>
  <c r="Q85" i="9"/>
  <c r="P85" i="9"/>
  <c r="O85" i="9"/>
  <c r="N85" i="9"/>
  <c r="M85" i="9"/>
  <c r="P84" i="9"/>
  <c r="O84" i="9"/>
  <c r="N84" i="9"/>
  <c r="M84" i="9"/>
  <c r="P83" i="9"/>
  <c r="O83" i="9"/>
  <c r="Q83" i="9" s="1"/>
  <c r="N83" i="9"/>
  <c r="M83" i="9"/>
  <c r="Q82" i="9"/>
  <c r="P82" i="9"/>
  <c r="O82" i="9"/>
  <c r="N82" i="9"/>
  <c r="M82" i="9"/>
  <c r="Q80" i="9"/>
  <c r="P80" i="9"/>
  <c r="O80" i="9"/>
  <c r="N80" i="9"/>
  <c r="M80" i="9"/>
  <c r="Q79" i="9"/>
  <c r="P79" i="9"/>
  <c r="O79" i="9"/>
  <c r="N79" i="9"/>
  <c r="M79" i="9"/>
  <c r="P78" i="9"/>
  <c r="O78" i="9"/>
  <c r="Q78" i="9" s="1"/>
  <c r="N78" i="9"/>
  <c r="M78" i="9"/>
  <c r="Q71" i="9"/>
  <c r="P71" i="9"/>
  <c r="O71" i="9"/>
  <c r="N71" i="9"/>
  <c r="M71" i="9"/>
  <c r="Q70" i="9"/>
  <c r="P70" i="9"/>
  <c r="O70" i="9"/>
  <c r="N70" i="9"/>
  <c r="M70" i="9"/>
  <c r="Q69" i="9"/>
  <c r="P69" i="9"/>
  <c r="O69" i="9"/>
  <c r="N69" i="9"/>
  <c r="M69" i="9"/>
  <c r="P68" i="9"/>
  <c r="O68" i="9"/>
  <c r="Q68" i="9" s="1"/>
  <c r="N68" i="9"/>
  <c r="M68" i="9"/>
  <c r="P67" i="9"/>
  <c r="O67" i="9"/>
  <c r="Q67" i="9" s="1"/>
  <c r="N67" i="9"/>
  <c r="M67" i="9"/>
  <c r="P66" i="9"/>
  <c r="Q66" i="9" s="1"/>
  <c r="O66" i="9"/>
  <c r="N66" i="9"/>
  <c r="M66" i="9"/>
  <c r="Q65" i="9"/>
  <c r="P65" i="9"/>
  <c r="O65" i="9"/>
  <c r="N65" i="9"/>
  <c r="M65" i="9"/>
  <c r="P64" i="9"/>
  <c r="O64" i="9"/>
  <c r="Q64" i="9" s="1"/>
  <c r="N64" i="9"/>
  <c r="M64" i="9"/>
  <c r="P63" i="9"/>
  <c r="O63" i="9"/>
  <c r="Q63" i="9" s="1"/>
  <c r="N63" i="9"/>
  <c r="M63" i="9"/>
  <c r="P61" i="9"/>
  <c r="Q61" i="9" s="1"/>
  <c r="O61" i="9"/>
  <c r="N61" i="9"/>
  <c r="M61" i="9"/>
  <c r="Q60" i="9"/>
  <c r="P60" i="9"/>
  <c r="O60" i="9"/>
  <c r="N60" i="9"/>
  <c r="M60" i="9"/>
  <c r="P59" i="9"/>
  <c r="O59" i="9"/>
  <c r="N59" i="9"/>
  <c r="M59" i="9"/>
  <c r="P52" i="9"/>
  <c r="O52" i="9"/>
  <c r="Q52" i="9" s="1"/>
  <c r="N52" i="9"/>
  <c r="M52" i="9"/>
  <c r="P51" i="9"/>
  <c r="O51" i="9"/>
  <c r="Q51" i="9" s="1"/>
  <c r="N51" i="9"/>
  <c r="M51" i="9"/>
  <c r="P50" i="9"/>
  <c r="O50" i="9"/>
  <c r="Q50" i="9" s="1"/>
  <c r="N50" i="9"/>
  <c r="M50" i="9"/>
  <c r="Q49" i="9"/>
  <c r="P49" i="9"/>
  <c r="O49" i="9"/>
  <c r="N49" i="9"/>
  <c r="M49" i="9"/>
  <c r="Q48" i="9"/>
  <c r="P48" i="9"/>
  <c r="O48" i="9"/>
  <c r="N48" i="9"/>
  <c r="M48" i="9"/>
  <c r="Q47" i="9"/>
  <c r="P47" i="9"/>
  <c r="O47" i="9"/>
  <c r="N47" i="9"/>
  <c r="M47" i="9"/>
  <c r="P46" i="9"/>
  <c r="Q46" i="9" s="1"/>
  <c r="O46" i="9"/>
  <c r="N46" i="9"/>
  <c r="M46" i="9"/>
  <c r="P45" i="9"/>
  <c r="Q45" i="9" s="1"/>
  <c r="O45" i="9"/>
  <c r="N45" i="9"/>
  <c r="M45" i="9"/>
  <c r="P44" i="9"/>
  <c r="O44" i="9"/>
  <c r="Q44" i="9" s="1"/>
  <c r="N44" i="9"/>
  <c r="M44" i="9"/>
  <c r="P43" i="9"/>
  <c r="O43" i="9"/>
  <c r="N43" i="9"/>
  <c r="M43" i="9"/>
  <c r="P42" i="9"/>
  <c r="O42" i="9"/>
  <c r="Q42" i="9" s="1"/>
  <c r="N42" i="9"/>
  <c r="M42" i="9"/>
  <c r="P40" i="9"/>
  <c r="O40" i="9"/>
  <c r="Q40" i="9" s="1"/>
  <c r="N40" i="9"/>
  <c r="M40" i="9"/>
  <c r="P39" i="9"/>
  <c r="O39" i="9"/>
  <c r="Q39" i="9" s="1"/>
  <c r="N39" i="9"/>
  <c r="M39" i="9"/>
  <c r="Q38" i="9"/>
  <c r="P38" i="9"/>
  <c r="O38" i="9"/>
  <c r="N38" i="9"/>
  <c r="M38" i="9"/>
  <c r="Q37" i="9"/>
  <c r="P37" i="9"/>
  <c r="O37" i="9"/>
  <c r="N37" i="9"/>
  <c r="M37" i="9"/>
  <c r="Q34" i="9"/>
  <c r="P34" i="9"/>
  <c r="O34" i="9"/>
  <c r="N34" i="9"/>
  <c r="M34" i="9"/>
  <c r="P33" i="9"/>
  <c r="O33" i="9"/>
  <c r="Q33" i="9" s="1"/>
  <c r="N33" i="9"/>
  <c r="M33" i="9"/>
  <c r="P32" i="9"/>
  <c r="O32" i="9"/>
  <c r="Q32" i="9" s="1"/>
  <c r="N32" i="9"/>
  <c r="M32" i="9"/>
  <c r="P25" i="9"/>
  <c r="O25" i="9"/>
  <c r="N25" i="9"/>
  <c r="M25" i="9"/>
  <c r="P23" i="9"/>
  <c r="O23" i="9"/>
  <c r="Q23" i="9" s="1"/>
  <c r="N23" i="9"/>
  <c r="M23" i="9"/>
  <c r="P22" i="9"/>
  <c r="O22" i="9"/>
  <c r="Q22" i="9" s="1"/>
  <c r="N22" i="9"/>
  <c r="M22" i="9"/>
  <c r="Q20" i="9"/>
  <c r="P20" i="9"/>
  <c r="O20" i="9"/>
  <c r="N20" i="9"/>
  <c r="M20" i="9"/>
  <c r="Q18" i="9"/>
  <c r="P18" i="9"/>
  <c r="O18" i="9"/>
  <c r="N18" i="9"/>
  <c r="M18" i="9"/>
  <c r="Q17" i="9"/>
  <c r="P17" i="9"/>
  <c r="O17" i="9"/>
  <c r="N17" i="9"/>
  <c r="M17" i="9"/>
  <c r="P16" i="9"/>
  <c r="Q16" i="9" s="1"/>
  <c r="O16" i="9"/>
  <c r="N16" i="9"/>
  <c r="M16" i="9"/>
  <c r="P15" i="9"/>
  <c r="O15" i="9"/>
  <c r="Q15" i="9" s="1"/>
  <c r="N15" i="9"/>
  <c r="M15" i="9"/>
  <c r="P13" i="9"/>
  <c r="O13" i="9"/>
  <c r="N13" i="9"/>
  <c r="M13" i="9"/>
  <c r="P12" i="9"/>
  <c r="Q12" i="9" s="1"/>
  <c r="O12" i="9"/>
  <c r="N12" i="9"/>
  <c r="M12" i="9"/>
  <c r="P10" i="9"/>
  <c r="O10" i="9"/>
  <c r="Q10" i="9" s="1"/>
  <c r="N10" i="9"/>
  <c r="M10" i="9"/>
  <c r="P9" i="9"/>
  <c r="O9" i="9"/>
  <c r="Q9" i="9" s="1"/>
  <c r="N9" i="9"/>
  <c r="M9" i="9"/>
  <c r="P7" i="9"/>
  <c r="O7" i="9"/>
  <c r="O26" i="9" s="1"/>
  <c r="N7" i="9"/>
  <c r="M7" i="9"/>
  <c r="Q6" i="9"/>
  <c r="P6" i="9"/>
  <c r="O6" i="9"/>
  <c r="N6" i="9"/>
  <c r="M6" i="9"/>
  <c r="Q5" i="9"/>
  <c r="P5" i="9"/>
  <c r="O5" i="9"/>
  <c r="N5" i="9"/>
  <c r="M5" i="9"/>
  <c r="AB29" i="8"/>
  <c r="Y29" i="8"/>
  <c r="V29" i="8"/>
  <c r="AD28" i="8"/>
  <c r="S28" i="8"/>
  <c r="AC28" i="8" s="1"/>
  <c r="R28" i="8"/>
  <c r="T28" i="8" s="1"/>
  <c r="Q28" i="8"/>
  <c r="P28" i="8"/>
  <c r="O28" i="8"/>
  <c r="N28" i="8"/>
  <c r="M28" i="8"/>
  <c r="L28" i="8"/>
  <c r="K28" i="8"/>
  <c r="AD26" i="8"/>
  <c r="AC26" i="8"/>
  <c r="Z26" i="8"/>
  <c r="AA26" i="8" s="1"/>
  <c r="W26" i="8"/>
  <c r="X26" i="8" s="1"/>
  <c r="R26" i="8"/>
  <c r="Q26" i="8"/>
  <c r="P26" i="8"/>
  <c r="N26" i="8"/>
  <c r="L26" i="8"/>
  <c r="M25" i="8" s="1"/>
  <c r="S25" i="8"/>
  <c r="Z25" i="8" s="1"/>
  <c r="AA25" i="8" s="1"/>
  <c r="R25" i="8"/>
  <c r="Q25" i="8"/>
  <c r="P25" i="8"/>
  <c r="N25" i="8"/>
  <c r="O25" i="8" s="1"/>
  <c r="L25" i="8"/>
  <c r="K25" i="8"/>
  <c r="AA23" i="8"/>
  <c r="S23" i="8"/>
  <c r="Z23" i="8" s="1"/>
  <c r="R23" i="8"/>
  <c r="Q23" i="8"/>
  <c r="P23" i="8"/>
  <c r="N23" i="8"/>
  <c r="O23" i="8" s="1"/>
  <c r="M23" i="8"/>
  <c r="L23" i="8"/>
  <c r="K23" i="8"/>
  <c r="S21" i="8"/>
  <c r="Z21" i="8" s="1"/>
  <c r="AA21" i="8" s="1"/>
  <c r="R21" i="8"/>
  <c r="T21" i="8" s="1"/>
  <c r="Q21" i="8"/>
  <c r="P21" i="8"/>
  <c r="N21" i="8"/>
  <c r="L21" i="8"/>
  <c r="AD20" i="8"/>
  <c r="Z20" i="8"/>
  <c r="AA20" i="8" s="1"/>
  <c r="S20" i="8"/>
  <c r="AC20" i="8" s="1"/>
  <c r="R20" i="8"/>
  <c r="Q20" i="8"/>
  <c r="P20" i="8"/>
  <c r="N20" i="8"/>
  <c r="L20" i="8"/>
  <c r="S19" i="8"/>
  <c r="AC19" i="8" s="1"/>
  <c r="AD19" i="8" s="1"/>
  <c r="R19" i="8"/>
  <c r="Q19" i="8"/>
  <c r="P19" i="8"/>
  <c r="N19" i="8"/>
  <c r="L19" i="8"/>
  <c r="AC18" i="8"/>
  <c r="AD18" i="8" s="1"/>
  <c r="AA18" i="8"/>
  <c r="Z18" i="8"/>
  <c r="W18" i="8"/>
  <c r="X18" i="8" s="1"/>
  <c r="T18" i="8"/>
  <c r="S18" i="8"/>
  <c r="R18" i="8"/>
  <c r="Q18" i="8"/>
  <c r="P18" i="8"/>
  <c r="O18" i="8"/>
  <c r="N18" i="8"/>
  <c r="L18" i="8"/>
  <c r="M18" i="8" s="1"/>
  <c r="K18" i="8"/>
  <c r="AD16" i="8"/>
  <c r="AC16" i="8"/>
  <c r="Z16" i="8"/>
  <c r="AA16" i="8" s="1"/>
  <c r="W16" i="8"/>
  <c r="X16" i="8" s="1"/>
  <c r="T16" i="8"/>
  <c r="S16" i="8"/>
  <c r="R16" i="8"/>
  <c r="Q16" i="8"/>
  <c r="P16" i="8"/>
  <c r="N16" i="8"/>
  <c r="L16" i="8"/>
  <c r="AC15" i="8"/>
  <c r="AD15" i="8" s="1"/>
  <c r="Z15" i="8"/>
  <c r="AA15" i="8" s="1"/>
  <c r="W15" i="8"/>
  <c r="X15" i="8" s="1"/>
  <c r="S15" i="8"/>
  <c r="R15" i="8"/>
  <c r="T15" i="8" s="1"/>
  <c r="Q15" i="8"/>
  <c r="P15" i="8"/>
  <c r="O15" i="8"/>
  <c r="N15" i="8"/>
  <c r="M15" i="8"/>
  <c r="L15" i="8"/>
  <c r="K15" i="8"/>
  <c r="AD13" i="8"/>
  <c r="AC13" i="8"/>
  <c r="Z13" i="8"/>
  <c r="AA13" i="8" s="1"/>
  <c r="X13" i="8"/>
  <c r="W13" i="8"/>
  <c r="T13" i="8"/>
  <c r="S13" i="8"/>
  <c r="R13" i="8"/>
  <c r="Q13" i="8"/>
  <c r="P13" i="8"/>
  <c r="N13" i="8"/>
  <c r="O12" i="8" s="1"/>
  <c r="L13" i="8"/>
  <c r="AC12" i="8"/>
  <c r="AD12" i="8" s="1"/>
  <c r="Z12" i="8"/>
  <c r="AA12" i="8" s="1"/>
  <c r="X12" i="8"/>
  <c r="T12" i="8"/>
  <c r="S12" i="8"/>
  <c r="W12" i="8" s="1"/>
  <c r="R12" i="8"/>
  <c r="Q12" i="8"/>
  <c r="P12" i="8"/>
  <c r="N12" i="8"/>
  <c r="L12" i="8"/>
  <c r="K12" i="8"/>
  <c r="T10" i="8"/>
  <c r="S10" i="8" s="1"/>
  <c r="R10" i="8"/>
  <c r="R29" i="8" s="1"/>
  <c r="Q10" i="8"/>
  <c r="P10" i="8"/>
  <c r="L10" i="8"/>
  <c r="N10" i="8" s="1"/>
  <c r="AC9" i="8"/>
  <c r="AD9" i="8" s="1"/>
  <c r="AA9" i="8"/>
  <c r="Z9" i="8"/>
  <c r="X9" i="8"/>
  <c r="T9" i="8"/>
  <c r="S9" i="8"/>
  <c r="W9" i="8" s="1"/>
  <c r="R9" i="8"/>
  <c r="Q9" i="8"/>
  <c r="P9" i="8"/>
  <c r="N9" i="8"/>
  <c r="L9" i="8"/>
  <c r="AC8" i="8"/>
  <c r="AD8" i="8" s="1"/>
  <c r="AA8" i="8"/>
  <c r="W8" i="8"/>
  <c r="X8" i="8" s="1"/>
  <c r="T8" i="8"/>
  <c r="S8" i="8"/>
  <c r="Z8" i="8" s="1"/>
  <c r="R8" i="8"/>
  <c r="Q8" i="8"/>
  <c r="P8" i="8"/>
  <c r="N8" i="8"/>
  <c r="L8" i="8"/>
  <c r="M8" i="8" s="1"/>
  <c r="K8" i="8"/>
  <c r="K29" i="8" s="1"/>
  <c r="AC29" i="7"/>
  <c r="Z29" i="7"/>
  <c r="W29" i="7"/>
  <c r="T28" i="7"/>
  <c r="AD28" i="7" s="1"/>
  <c r="AE28" i="7" s="1"/>
  <c r="S28" i="7"/>
  <c r="U28" i="7" s="1"/>
  <c r="R28" i="7"/>
  <c r="Q28" i="7"/>
  <c r="O28" i="7"/>
  <c r="N28" i="7"/>
  <c r="L28" i="7"/>
  <c r="M28" i="7" s="1"/>
  <c r="K28" i="7"/>
  <c r="T26" i="7"/>
  <c r="AD26" i="7" s="1"/>
  <c r="AE26" i="7" s="1"/>
  <c r="S26" i="7"/>
  <c r="R26" i="7"/>
  <c r="Q26" i="7"/>
  <c r="N26" i="7"/>
  <c r="L26" i="7"/>
  <c r="T25" i="7"/>
  <c r="AD25" i="7" s="1"/>
  <c r="AE25" i="7" s="1"/>
  <c r="S25" i="7"/>
  <c r="R25" i="7"/>
  <c r="Q25" i="7"/>
  <c r="N25" i="7"/>
  <c r="L25" i="7"/>
  <c r="AE24" i="7"/>
  <c r="AD24" i="7"/>
  <c r="AA24" i="7"/>
  <c r="AB24" i="7" s="1"/>
  <c r="Y24" i="7"/>
  <c r="X24" i="7"/>
  <c r="U24" i="7"/>
  <c r="T24" i="7"/>
  <c r="S24" i="7"/>
  <c r="R24" i="7"/>
  <c r="Q24" i="7"/>
  <c r="N24" i="7"/>
  <c r="O24" i="7" s="1"/>
  <c r="L24" i="7"/>
  <c r="K24" i="7"/>
  <c r="AD22" i="7"/>
  <c r="AE22" i="7" s="1"/>
  <c r="AA22" i="7"/>
  <c r="AB22" i="7" s="1"/>
  <c r="X22" i="7"/>
  <c r="Y22" i="7" s="1"/>
  <c r="T22" i="7"/>
  <c r="S22" i="7"/>
  <c r="U22" i="7" s="1"/>
  <c r="R22" i="7"/>
  <c r="Q22" i="7"/>
  <c r="N22" i="7"/>
  <c r="O22" i="7" s="1"/>
  <c r="M22" i="7"/>
  <c r="L22" i="7"/>
  <c r="K22" i="7"/>
  <c r="AE20" i="7"/>
  <c r="AD20" i="7"/>
  <c r="AA20" i="7"/>
  <c r="AB20" i="7" s="1"/>
  <c r="X20" i="7"/>
  <c r="Y20" i="7" s="1"/>
  <c r="U20" i="7"/>
  <c r="T20" i="7"/>
  <c r="S20" i="7"/>
  <c r="R20" i="7"/>
  <c r="Q20" i="7"/>
  <c r="N20" i="7"/>
  <c r="L20" i="7"/>
  <c r="AD19" i="7"/>
  <c r="AE19" i="7" s="1"/>
  <c r="Y19" i="7"/>
  <c r="U19" i="7"/>
  <c r="T19" i="7"/>
  <c r="X19" i="7" s="1"/>
  <c r="S19" i="7"/>
  <c r="R19" i="7"/>
  <c r="Q19" i="7"/>
  <c r="N19" i="7"/>
  <c r="L19" i="7"/>
  <c r="AD18" i="7"/>
  <c r="AE18" i="7" s="1"/>
  <c r="T18" i="7"/>
  <c r="X18" i="7" s="1"/>
  <c r="Y18" i="7" s="1"/>
  <c r="S18" i="7"/>
  <c r="R18" i="7"/>
  <c r="Q18" i="7"/>
  <c r="N18" i="7"/>
  <c r="L18" i="7"/>
  <c r="T17" i="7"/>
  <c r="AA17" i="7" s="1"/>
  <c r="AB17" i="7" s="1"/>
  <c r="S17" i="7"/>
  <c r="R17" i="7"/>
  <c r="Q17" i="7"/>
  <c r="N17" i="7"/>
  <c r="L17" i="7"/>
  <c r="M17" i="7" s="1"/>
  <c r="K17" i="7"/>
  <c r="AD15" i="7"/>
  <c r="AE15" i="7" s="1"/>
  <c r="AB15" i="7"/>
  <c r="X15" i="7"/>
  <c r="Y15" i="7" s="1"/>
  <c r="T15" i="7"/>
  <c r="AA15" i="7" s="1"/>
  <c r="S15" i="7"/>
  <c r="R15" i="7"/>
  <c r="Q15" i="7"/>
  <c r="N15" i="7"/>
  <c r="O15" i="7" s="1"/>
  <c r="L15" i="7"/>
  <c r="M15" i="7" s="1"/>
  <c r="K15" i="7"/>
  <c r="T13" i="7"/>
  <c r="AA13" i="7" s="1"/>
  <c r="AB13" i="7" s="1"/>
  <c r="S13" i="7"/>
  <c r="R13" i="7"/>
  <c r="Q13" i="7"/>
  <c r="N13" i="7"/>
  <c r="L13" i="7"/>
  <c r="M12" i="7" s="1"/>
  <c r="T12" i="7"/>
  <c r="AA12" i="7" s="1"/>
  <c r="AB12" i="7" s="1"/>
  <c r="S12" i="7"/>
  <c r="U12" i="7" s="1"/>
  <c r="R12" i="7"/>
  <c r="Q12" i="7"/>
  <c r="N12" i="7"/>
  <c r="L12" i="7"/>
  <c r="K12" i="7"/>
  <c r="K29" i="7" s="1"/>
  <c r="S10" i="7"/>
  <c r="U10" i="7" s="1"/>
  <c r="T10" i="7" s="1"/>
  <c r="R10" i="7"/>
  <c r="Q10" i="7"/>
  <c r="L10" i="7"/>
  <c r="N10" i="7" s="1"/>
  <c r="X9" i="7"/>
  <c r="Y9" i="7" s="1"/>
  <c r="T9" i="7"/>
  <c r="AD9" i="7" s="1"/>
  <c r="AE9" i="7" s="1"/>
  <c r="S9" i="7"/>
  <c r="R9" i="7"/>
  <c r="Q9" i="7"/>
  <c r="N9" i="7"/>
  <c r="L9" i="7"/>
  <c r="AB8" i="7"/>
  <c r="AA8" i="7"/>
  <c r="X8" i="7"/>
  <c r="Y8" i="7" s="1"/>
  <c r="T8" i="7"/>
  <c r="AD8" i="7" s="1"/>
  <c r="AE8" i="7" s="1"/>
  <c r="S8" i="7"/>
  <c r="R8" i="7"/>
  <c r="Q8" i="7"/>
  <c r="N8" i="7"/>
  <c r="L8" i="7"/>
  <c r="K8" i="7"/>
  <c r="V29" i="6"/>
  <c r="X28" i="6"/>
  <c r="S28" i="6"/>
  <c r="W28" i="6" s="1"/>
  <c r="R28" i="6"/>
  <c r="T28" i="6" s="1"/>
  <c r="Q28" i="6"/>
  <c r="P28" i="6"/>
  <c r="N28" i="6"/>
  <c r="O28" i="6" s="1"/>
  <c r="L28" i="6"/>
  <c r="M28" i="6" s="1"/>
  <c r="K28" i="6"/>
  <c r="AB27" i="6"/>
  <c r="Y27" i="6"/>
  <c r="X27" i="6"/>
  <c r="W27" i="6" s="1"/>
  <c r="V27" i="6"/>
  <c r="S26" i="6"/>
  <c r="AC26" i="6" s="1"/>
  <c r="AD26" i="6" s="1"/>
  <c r="R26" i="6"/>
  <c r="Q26" i="6"/>
  <c r="P26" i="6"/>
  <c r="N26" i="6"/>
  <c r="L26" i="6"/>
  <c r="AC25" i="6"/>
  <c r="AD25" i="6" s="1"/>
  <c r="AD24" i="6" s="1"/>
  <c r="AC24" i="6" s="1"/>
  <c r="AA25" i="6"/>
  <c r="Z25" i="6"/>
  <c r="W25" i="6"/>
  <c r="X25" i="6" s="1"/>
  <c r="T25" i="6"/>
  <c r="S25" i="6"/>
  <c r="R25" i="6"/>
  <c r="Q25" i="6"/>
  <c r="P25" i="6"/>
  <c r="O25" i="6"/>
  <c r="N25" i="6"/>
  <c r="L25" i="6"/>
  <c r="M25" i="6" s="1"/>
  <c r="K25" i="6"/>
  <c r="AB24" i="6"/>
  <c r="Y24" i="6"/>
  <c r="V24" i="6"/>
  <c r="AC23" i="6"/>
  <c r="AD23" i="6" s="1"/>
  <c r="AD22" i="6" s="1"/>
  <c r="AC22" i="6" s="1"/>
  <c r="AA23" i="6"/>
  <c r="AA22" i="6" s="1"/>
  <c r="Z22" i="6" s="1"/>
  <c r="W23" i="6"/>
  <c r="X23" i="6" s="1"/>
  <c r="X22" i="6" s="1"/>
  <c r="W22" i="6" s="1"/>
  <c r="S23" i="6"/>
  <c r="Z23" i="6" s="1"/>
  <c r="R23" i="6"/>
  <c r="T23" i="6" s="1"/>
  <c r="Q23" i="6"/>
  <c r="P23" i="6"/>
  <c r="N23" i="6"/>
  <c r="O23" i="6" s="1"/>
  <c r="M23" i="6"/>
  <c r="L23" i="6"/>
  <c r="K23" i="6"/>
  <c r="AB22" i="6"/>
  <c r="AB29" i="6" s="1"/>
  <c r="Y22" i="6"/>
  <c r="V22" i="6"/>
  <c r="Z21" i="6"/>
  <c r="AA21" i="6" s="1"/>
  <c r="X21" i="6"/>
  <c r="S21" i="6"/>
  <c r="W21" i="6" s="1"/>
  <c r="R21" i="6"/>
  <c r="T21" i="6" s="1"/>
  <c r="Q21" i="6"/>
  <c r="P21" i="6"/>
  <c r="N21" i="6"/>
  <c r="L21" i="6"/>
  <c r="S20" i="6"/>
  <c r="W20" i="6" s="1"/>
  <c r="X20" i="6" s="1"/>
  <c r="R20" i="6"/>
  <c r="Q20" i="6"/>
  <c r="P20" i="6"/>
  <c r="N20" i="6"/>
  <c r="L20" i="6"/>
  <c r="S19" i="6"/>
  <c r="Z19" i="6" s="1"/>
  <c r="AA19" i="6" s="1"/>
  <c r="R19" i="6"/>
  <c r="Q19" i="6"/>
  <c r="P19" i="6"/>
  <c r="N19" i="6"/>
  <c r="O19" i="6" s="1"/>
  <c r="M19" i="6"/>
  <c r="L19" i="6"/>
  <c r="K19" i="6"/>
  <c r="AB18" i="6"/>
  <c r="Y18" i="6"/>
  <c r="V18" i="6"/>
  <c r="AC17" i="6"/>
  <c r="AD17" i="6" s="1"/>
  <c r="Z17" i="6"/>
  <c r="AA17" i="6" s="1"/>
  <c r="X17" i="6"/>
  <c r="W17" i="6"/>
  <c r="T17" i="6"/>
  <c r="S17" i="6"/>
  <c r="R17" i="6"/>
  <c r="Q17" i="6"/>
  <c r="P17" i="6"/>
  <c r="N17" i="6"/>
  <c r="L17" i="6"/>
  <c r="Z16" i="6"/>
  <c r="AA16" i="6" s="1"/>
  <c r="AA15" i="6" s="1"/>
  <c r="Z15" i="6" s="1"/>
  <c r="S16" i="6"/>
  <c r="W16" i="6" s="1"/>
  <c r="X16" i="6" s="1"/>
  <c r="X15" i="6" s="1"/>
  <c r="W15" i="6" s="1"/>
  <c r="R16" i="6"/>
  <c r="Q16" i="6"/>
  <c r="P16" i="6"/>
  <c r="N16" i="6"/>
  <c r="O16" i="6" s="1"/>
  <c r="L16" i="6"/>
  <c r="K16" i="6"/>
  <c r="K29" i="6" s="1"/>
  <c r="AB15" i="6"/>
  <c r="Y15" i="6"/>
  <c r="V15" i="6"/>
  <c r="AD14" i="6"/>
  <c r="AA14" i="6"/>
  <c r="Z14" i="6"/>
  <c r="W14" i="6"/>
  <c r="X14" i="6" s="1"/>
  <c r="T14" i="6"/>
  <c r="S14" i="6"/>
  <c r="AC14" i="6" s="1"/>
  <c r="R14" i="6"/>
  <c r="Q14" i="6"/>
  <c r="P14" i="6"/>
  <c r="N14" i="6"/>
  <c r="L14" i="6"/>
  <c r="AC13" i="6"/>
  <c r="AD13" i="6" s="1"/>
  <c r="Z13" i="6"/>
  <c r="AA13" i="6" s="1"/>
  <c r="AA11" i="6" s="1"/>
  <c r="Z11" i="6" s="1"/>
  <c r="W13" i="6"/>
  <c r="X13" i="6" s="1"/>
  <c r="S13" i="6"/>
  <c r="R13" i="6"/>
  <c r="T13" i="6" s="1"/>
  <c r="Q13" i="6"/>
  <c r="P13" i="6"/>
  <c r="N13" i="6"/>
  <c r="L13" i="6"/>
  <c r="AD12" i="6"/>
  <c r="AC12" i="6"/>
  <c r="Z12" i="6"/>
  <c r="AA12" i="6" s="1"/>
  <c r="W12" i="6"/>
  <c r="X12" i="6" s="1"/>
  <c r="X11" i="6" s="1"/>
  <c r="W11" i="6" s="1"/>
  <c r="T12" i="6"/>
  <c r="S12" i="6"/>
  <c r="R12" i="6"/>
  <c r="Q12" i="6"/>
  <c r="P12" i="6"/>
  <c r="O12" i="6"/>
  <c r="N12" i="6"/>
  <c r="L12" i="6"/>
  <c r="M12" i="6" s="1"/>
  <c r="K12" i="6"/>
  <c r="AB11" i="6"/>
  <c r="Y11" i="6"/>
  <c r="Y29" i="6" s="1"/>
  <c r="V11" i="6"/>
  <c r="R10" i="6"/>
  <c r="T10" i="6" s="1"/>
  <c r="S10" i="6" s="1"/>
  <c r="Q10" i="6"/>
  <c r="P10" i="6"/>
  <c r="N10" i="6"/>
  <c r="AC9" i="6"/>
  <c r="AD9" i="6" s="1"/>
  <c r="Z9" i="6"/>
  <c r="AA9" i="6" s="1"/>
  <c r="X9" i="6"/>
  <c r="T9" i="6"/>
  <c r="S9" i="6"/>
  <c r="W9" i="6" s="1"/>
  <c r="R9" i="6"/>
  <c r="R29" i="6" s="1"/>
  <c r="Q9" i="6"/>
  <c r="P9" i="6"/>
  <c r="AD8" i="6"/>
  <c r="AC8" i="6"/>
  <c r="Z8" i="6"/>
  <c r="AA8" i="6" s="1"/>
  <c r="X8" i="6"/>
  <c r="W8" i="6"/>
  <c r="T8" i="6"/>
  <c r="S8" i="6"/>
  <c r="R8" i="6"/>
  <c r="Q8" i="6"/>
  <c r="P8" i="6"/>
  <c r="N8" i="6"/>
  <c r="O8" i="6" s="1"/>
  <c r="L8" i="6"/>
  <c r="M8" i="6" s="1"/>
  <c r="K8" i="6"/>
  <c r="AB7" i="6"/>
  <c r="Y7" i="6"/>
  <c r="V7" i="6"/>
  <c r="V6" i="6" s="1"/>
  <c r="AB6" i="6"/>
  <c r="Y6" i="6"/>
  <c r="F225" i="5"/>
  <c r="F224" i="5"/>
  <c r="F223" i="5"/>
  <c r="H222" i="5"/>
  <c r="G222" i="5"/>
  <c r="F222" i="5"/>
  <c r="H221" i="5"/>
  <c r="F221" i="5"/>
  <c r="H220" i="5"/>
  <c r="G220" i="5"/>
  <c r="F220" i="5"/>
  <c r="H219" i="5"/>
  <c r="F219" i="5"/>
  <c r="H218" i="5"/>
  <c r="G218" i="5"/>
  <c r="F218" i="5"/>
  <c r="H217" i="5"/>
  <c r="F217" i="5"/>
  <c r="H216" i="5"/>
  <c r="G216" i="5"/>
  <c r="F216" i="5"/>
  <c r="H215" i="5"/>
  <c r="G215" i="5"/>
  <c r="F215" i="5"/>
  <c r="H214" i="5"/>
  <c r="F214" i="5"/>
  <c r="F213" i="5"/>
  <c r="H212" i="5"/>
  <c r="G212" i="5"/>
  <c r="F212" i="5"/>
  <c r="H211" i="5"/>
  <c r="G211" i="5"/>
  <c r="F211" i="5"/>
  <c r="H210" i="5"/>
  <c r="F210" i="5"/>
  <c r="H209" i="5"/>
  <c r="G209" i="5"/>
  <c r="F209" i="5"/>
  <c r="H208" i="5"/>
  <c r="G208" i="5"/>
  <c r="F208" i="5"/>
  <c r="H207" i="5"/>
  <c r="G207" i="5"/>
  <c r="F207" i="5"/>
  <c r="H206" i="5"/>
  <c r="G206" i="5"/>
  <c r="F206" i="5"/>
  <c r="H205" i="5"/>
  <c r="G205" i="5"/>
  <c r="F205" i="5"/>
  <c r="H204" i="5"/>
  <c r="G204" i="5"/>
  <c r="F204" i="5"/>
  <c r="H203" i="5"/>
  <c r="G203" i="5"/>
  <c r="F203" i="5"/>
  <c r="H202" i="5"/>
  <c r="G202" i="5"/>
  <c r="F202" i="5"/>
  <c r="H201" i="5"/>
  <c r="G201" i="5"/>
  <c r="F201" i="5"/>
  <c r="H200" i="5"/>
  <c r="G200" i="5"/>
  <c r="F200" i="5"/>
  <c r="H199" i="5"/>
  <c r="G199" i="5"/>
  <c r="F199" i="5"/>
  <c r="H198" i="5"/>
  <c r="G198" i="5"/>
  <c r="F198" i="5"/>
  <c r="H197" i="5"/>
  <c r="G197" i="5"/>
  <c r="F197" i="5"/>
  <c r="H196" i="5"/>
  <c r="G196" i="5"/>
  <c r="F196" i="5"/>
  <c r="H195" i="5"/>
  <c r="G195" i="5"/>
  <c r="F195" i="5"/>
  <c r="H194" i="5"/>
  <c r="G194" i="5"/>
  <c r="F194" i="5"/>
  <c r="H193" i="5"/>
  <c r="G193" i="5"/>
  <c r="F193" i="5"/>
  <c r="H192" i="5"/>
  <c r="G192" i="5"/>
  <c r="F192" i="5"/>
  <c r="H191" i="5"/>
  <c r="G191" i="5"/>
  <c r="F191" i="5"/>
  <c r="H190" i="5"/>
  <c r="G190" i="5"/>
  <c r="F190" i="5"/>
  <c r="H189" i="5"/>
  <c r="G189" i="5"/>
  <c r="F189" i="5"/>
  <c r="H188" i="5"/>
  <c r="G188" i="5"/>
  <c r="F188" i="5"/>
  <c r="H187" i="5"/>
  <c r="G187" i="5"/>
  <c r="F187" i="5"/>
  <c r="H186" i="5"/>
  <c r="G186" i="5"/>
  <c r="F186" i="5"/>
  <c r="H185" i="5"/>
  <c r="G185" i="5"/>
  <c r="F185" i="5"/>
  <c r="H184" i="5"/>
  <c r="G184" i="5"/>
  <c r="F184" i="5"/>
  <c r="H183" i="5"/>
  <c r="G183" i="5"/>
  <c r="F183" i="5"/>
  <c r="H182" i="5"/>
  <c r="G182" i="5"/>
  <c r="F182" i="5"/>
  <c r="H181" i="5"/>
  <c r="G181" i="5"/>
  <c r="F181" i="5"/>
  <c r="F180" i="5"/>
  <c r="F179" i="5"/>
  <c r="H178" i="5"/>
  <c r="G178" i="5"/>
  <c r="F178" i="5"/>
  <c r="H177" i="5"/>
  <c r="G177" i="5"/>
  <c r="F177" i="5"/>
  <c r="H176" i="5"/>
  <c r="G176" i="5"/>
  <c r="F176" i="5"/>
  <c r="H175" i="5"/>
  <c r="G175" i="5"/>
  <c r="F175" i="5"/>
  <c r="H174" i="5"/>
  <c r="G174" i="5"/>
  <c r="F174" i="5"/>
  <c r="H173" i="5"/>
  <c r="G173" i="5"/>
  <c r="F173" i="5"/>
  <c r="H172" i="5"/>
  <c r="G172" i="5"/>
  <c r="F172" i="5"/>
  <c r="H171" i="5"/>
  <c r="G171" i="5"/>
  <c r="F171" i="5"/>
  <c r="H170" i="5"/>
  <c r="G170" i="5"/>
  <c r="F170" i="5"/>
  <c r="H169" i="5"/>
  <c r="G169" i="5"/>
  <c r="F169" i="5"/>
  <c r="H168" i="5"/>
  <c r="G168" i="5"/>
  <c r="F168" i="5"/>
  <c r="F164" i="5"/>
  <c r="F163" i="5"/>
  <c r="F162" i="5"/>
  <c r="H161" i="5"/>
  <c r="F161" i="5"/>
  <c r="F160" i="5"/>
  <c r="F159" i="5"/>
  <c r="F158" i="5"/>
  <c r="F157" i="5"/>
  <c r="F156" i="5"/>
  <c r="F155" i="5"/>
  <c r="H154" i="5"/>
  <c r="G154" i="5"/>
  <c r="F154" i="5"/>
  <c r="H153" i="5"/>
  <c r="G153" i="5"/>
  <c r="F153" i="5"/>
  <c r="H152" i="5"/>
  <c r="G152" i="5"/>
  <c r="F152" i="5"/>
  <c r="H151" i="5"/>
  <c r="G151" i="5"/>
  <c r="F151" i="5"/>
  <c r="H150" i="5"/>
  <c r="G150" i="5"/>
  <c r="F150" i="5"/>
  <c r="F149" i="5"/>
  <c r="F148" i="5"/>
  <c r="F147" i="5"/>
  <c r="F146" i="5"/>
  <c r="F145" i="5"/>
  <c r="F144" i="5"/>
  <c r="F143" i="5"/>
  <c r="F142" i="5"/>
  <c r="H141" i="5"/>
  <c r="G141" i="5"/>
  <c r="F141" i="5"/>
  <c r="H140" i="5"/>
  <c r="G140" i="5"/>
  <c r="F140" i="5"/>
  <c r="H139" i="5"/>
  <c r="G139" i="5"/>
  <c r="F139" i="5"/>
  <c r="H138" i="5"/>
  <c r="G138" i="5"/>
  <c r="F138" i="5"/>
  <c r="H137" i="5"/>
  <c r="G137" i="5"/>
  <c r="F137" i="5"/>
  <c r="H136" i="5"/>
  <c r="G136" i="5"/>
  <c r="F136" i="5"/>
  <c r="F135" i="5"/>
  <c r="F134" i="5"/>
  <c r="F133" i="5"/>
  <c r="F132" i="5"/>
  <c r="F131" i="5"/>
  <c r="F130" i="5"/>
  <c r="M121" i="5" a="1"/>
  <c r="M121" i="5" s="1"/>
  <c r="J121" i="5"/>
  <c r="K121" i="5" s="1"/>
  <c r="M120" i="5" a="1"/>
  <c r="M120" i="5" s="1"/>
  <c r="J120" i="5"/>
  <c r="K120" i="5" s="1"/>
  <c r="H225" i="5" s="1"/>
  <c r="M119" i="5" a="1"/>
  <c r="M119" i="5" s="1"/>
  <c r="K119" i="5"/>
  <c r="J119" i="5"/>
  <c r="M118" i="5" a="1"/>
  <c r="M118" i="5" s="1"/>
  <c r="K118" i="5"/>
  <c r="H179" i="5" s="1"/>
  <c r="J118" i="5"/>
  <c r="M117" i="5" a="1"/>
  <c r="M117" i="5" s="1"/>
  <c r="J117" i="5"/>
  <c r="K117" i="5" s="1"/>
  <c r="H213" i="5" s="1"/>
  <c r="M116" i="5" a="1"/>
  <c r="M116" i="5" s="1"/>
  <c r="J116" i="5"/>
  <c r="K116" i="5" s="1"/>
  <c r="M115" i="5" a="1"/>
  <c r="M115" i="5" s="1"/>
  <c r="K115" i="5"/>
  <c r="H164" i="5" s="1"/>
  <c r="J115" i="5"/>
  <c r="M114" i="5" a="1"/>
  <c r="M114" i="5" s="1"/>
  <c r="M113" i="5" a="1"/>
  <c r="M113" i="5" s="1"/>
  <c r="M112" i="5" a="1"/>
  <c r="M112" i="5" s="1"/>
  <c r="M111" i="5" a="1"/>
  <c r="M111" i="5" s="1"/>
  <c r="M110" i="5" a="1"/>
  <c r="M110" i="5" s="1"/>
  <c r="M109" i="5" a="1"/>
  <c r="M109" i="5" s="1"/>
  <c r="M108" i="5" a="1"/>
  <c r="M108" i="5" s="1"/>
  <c r="M107" i="5" a="1"/>
  <c r="M107" i="5" s="1"/>
  <c r="M106" i="5" a="1"/>
  <c r="M106" i="5" s="1"/>
  <c r="M105" i="5" a="1"/>
  <c r="M105" i="5" s="1"/>
  <c r="M104" i="5" a="1"/>
  <c r="M104" i="5" s="1"/>
  <c r="M103" i="5" a="1"/>
  <c r="M103" i="5" s="1"/>
  <c r="M102" i="5" a="1"/>
  <c r="M102" i="5" s="1"/>
  <c r="M101" i="5" a="1"/>
  <c r="M101" i="5" s="1"/>
  <c r="M100" i="5" a="1"/>
  <c r="M100" i="5" s="1"/>
  <c r="M99" i="5" a="1"/>
  <c r="M99" i="5" s="1"/>
  <c r="M98" i="5" a="1"/>
  <c r="M98" i="5" s="1"/>
  <c r="M97" i="5" a="1"/>
  <c r="M97" i="5" s="1"/>
  <c r="M96" i="5" a="1"/>
  <c r="M96" i="5" s="1"/>
  <c r="M95" i="5" a="1"/>
  <c r="M95" i="5" s="1"/>
  <c r="M94" i="5" a="1"/>
  <c r="M94" i="5" s="1"/>
  <c r="M93" i="5" a="1"/>
  <c r="M93" i="5" s="1"/>
  <c r="M92" i="5" a="1"/>
  <c r="M92" i="5" s="1"/>
  <c r="M91" i="5" a="1"/>
  <c r="M91" i="5" s="1"/>
  <c r="M90" i="5" a="1"/>
  <c r="M90" i="5" s="1"/>
  <c r="M89" i="5" a="1"/>
  <c r="M89" i="5" s="1"/>
  <c r="M88" i="5" a="1"/>
  <c r="M88" i="5" s="1"/>
  <c r="M87" i="5" a="1"/>
  <c r="M87" i="5" s="1"/>
  <c r="M86" i="5" a="1"/>
  <c r="M86" i="5" s="1"/>
  <c r="M85" i="5" a="1"/>
  <c r="M85" i="5" s="1"/>
  <c r="M84" i="5" a="1"/>
  <c r="M84" i="5" s="1"/>
  <c r="M83" i="5" a="1"/>
  <c r="M83" i="5" s="1"/>
  <c r="M82" i="5" a="1"/>
  <c r="M82" i="5" s="1"/>
  <c r="M81" i="5" a="1"/>
  <c r="M81" i="5" s="1"/>
  <c r="M80" i="5" a="1"/>
  <c r="M80" i="5" s="1"/>
  <c r="M79" i="5" a="1"/>
  <c r="M79" i="5" s="1"/>
  <c r="M78" i="5" a="1"/>
  <c r="M78" i="5" s="1"/>
  <c r="M77" i="5" a="1"/>
  <c r="M77" i="5" s="1"/>
  <c r="M76" i="5" a="1"/>
  <c r="M76" i="5" s="1"/>
  <c r="M75" i="5" a="1"/>
  <c r="M75" i="5" s="1"/>
  <c r="M74" i="5" a="1"/>
  <c r="M74" i="5" s="1"/>
  <c r="M73" i="5" a="1"/>
  <c r="M73" i="5" s="1"/>
  <c r="M72" i="5" a="1"/>
  <c r="M72" i="5" s="1"/>
  <c r="M71" i="5" a="1"/>
  <c r="M71" i="5" s="1"/>
  <c r="M70" i="5" a="1"/>
  <c r="M70" i="5" s="1"/>
  <c r="M69" i="5" a="1"/>
  <c r="M69" i="5" s="1"/>
  <c r="M68" i="5" a="1"/>
  <c r="M68" i="5" s="1"/>
  <c r="M67" i="5" a="1"/>
  <c r="M67" i="5" s="1"/>
  <c r="M66" i="5" a="1"/>
  <c r="M66" i="5" s="1"/>
  <c r="M65" i="5" a="1"/>
  <c r="M65" i="5" s="1"/>
  <c r="M64" i="5" a="1"/>
  <c r="M64" i="5" s="1"/>
  <c r="M63" i="5" a="1"/>
  <c r="M63" i="5" s="1"/>
  <c r="M62" i="5" a="1"/>
  <c r="M62" i="5" s="1"/>
  <c r="M61" i="5" a="1"/>
  <c r="M61" i="5" s="1"/>
  <c r="M60" i="5" a="1"/>
  <c r="M60" i="5" s="1"/>
  <c r="M59" i="5" a="1"/>
  <c r="M59" i="5" s="1"/>
  <c r="M58" i="5" a="1"/>
  <c r="M58" i="5" s="1"/>
  <c r="M57" i="5" a="1"/>
  <c r="M57" i="5" s="1"/>
  <c r="M56" i="5" a="1"/>
  <c r="M56" i="5" s="1"/>
  <c r="M55" i="5" a="1"/>
  <c r="M55" i="5" s="1"/>
  <c r="M54" i="5" a="1"/>
  <c r="M54" i="5" s="1"/>
  <c r="M53" i="5" a="1"/>
  <c r="M53" i="5" s="1"/>
  <c r="M52" i="5" a="1"/>
  <c r="M52" i="5" s="1"/>
  <c r="M51" i="5" a="1"/>
  <c r="M51" i="5" s="1"/>
  <c r="M50" i="5" a="1"/>
  <c r="M50" i="5" s="1"/>
  <c r="M49" i="5" a="1"/>
  <c r="M49" i="5" s="1"/>
  <c r="M48" i="5" a="1"/>
  <c r="M48" i="5" s="1"/>
  <c r="M47" i="5" a="1"/>
  <c r="M47" i="5" s="1"/>
  <c r="M46" i="5" a="1"/>
  <c r="M46" i="5" s="1"/>
  <c r="M45" i="5" a="1"/>
  <c r="M45" i="5" s="1"/>
  <c r="M44" i="5" a="1"/>
  <c r="M44" i="5" s="1"/>
  <c r="M43" i="5" a="1"/>
  <c r="M43" i="5" s="1"/>
  <c r="M42" i="5" a="1"/>
  <c r="M42" i="5" s="1"/>
  <c r="M41" i="5" a="1"/>
  <c r="M41" i="5" s="1"/>
  <c r="M40" i="5" a="1"/>
  <c r="M40" i="5" s="1"/>
  <c r="M39" i="5" a="1"/>
  <c r="M39" i="5" s="1"/>
  <c r="M38" i="5" a="1"/>
  <c r="M38" i="5" s="1"/>
  <c r="M37" i="5" a="1"/>
  <c r="M37" i="5" s="1"/>
  <c r="M36" i="5" a="1"/>
  <c r="M36" i="5" s="1"/>
  <c r="M35" i="5" a="1"/>
  <c r="M35" i="5" s="1"/>
  <c r="M34" i="5" a="1"/>
  <c r="M34" i="5" s="1"/>
  <c r="J34" i="5"/>
  <c r="K34" i="5" s="1"/>
  <c r="H180" i="5" s="1"/>
  <c r="M33" i="5" a="1"/>
  <c r="M33" i="5" s="1"/>
  <c r="M32" i="5" a="1"/>
  <c r="M32" i="5" s="1"/>
  <c r="M31" i="5" a="1"/>
  <c r="M31" i="5" s="1"/>
  <c r="M30" i="5" a="1"/>
  <c r="M30" i="5" s="1"/>
  <c r="M29" i="5" a="1"/>
  <c r="M29" i="5" s="1"/>
  <c r="M28" i="5" a="1"/>
  <c r="M28" i="5" s="1"/>
  <c r="M27" i="5" a="1"/>
  <c r="M27" i="5" s="1"/>
  <c r="M26" i="5" a="1"/>
  <c r="M26" i="5" s="1"/>
  <c r="M25" i="5" a="1"/>
  <c r="M25" i="5" s="1"/>
  <c r="M24" i="5" a="1"/>
  <c r="M24" i="5" s="1"/>
  <c r="M23" i="5" a="1"/>
  <c r="M23" i="5" s="1"/>
  <c r="M22" i="5" a="1"/>
  <c r="M22" i="5" s="1"/>
  <c r="M21" i="5" a="1"/>
  <c r="M21" i="5" s="1"/>
  <c r="M20" i="5" a="1"/>
  <c r="M20" i="5" s="1"/>
  <c r="M19" i="5" a="1"/>
  <c r="M19" i="5" s="1"/>
  <c r="M18" i="5" a="1"/>
  <c r="M18" i="5" s="1"/>
  <c r="M17" i="5" a="1"/>
  <c r="M17" i="5" s="1"/>
  <c r="M16" i="5" a="1"/>
  <c r="M16" i="5" s="1"/>
  <c r="M15" i="5" a="1"/>
  <c r="M15" i="5" s="1"/>
  <c r="M14" i="5" a="1"/>
  <c r="M14" i="5" s="1"/>
  <c r="M13" i="5" a="1"/>
  <c r="M13" i="5" s="1"/>
  <c r="M12" i="5" a="1"/>
  <c r="M12" i="5" s="1"/>
  <c r="M11" i="5" a="1"/>
  <c r="M11" i="5" s="1"/>
  <c r="M10" i="5" a="1"/>
  <c r="M10" i="5" s="1"/>
  <c r="M9" i="5" a="1"/>
  <c r="M9" i="5" s="1"/>
  <c r="M8" i="5" a="1"/>
  <c r="M8" i="5" s="1"/>
  <c r="M7" i="5" a="1"/>
  <c r="M7" i="5" s="1"/>
  <c r="M6" i="5" a="1"/>
  <c r="M6" i="5" s="1"/>
  <c r="J6" i="5"/>
  <c r="K6" i="5" s="1"/>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2" i="4"/>
  <c r="G102" i="4"/>
  <c r="H101" i="4"/>
  <c r="G101" i="4"/>
  <c r="H100" i="4"/>
  <c r="G100" i="4"/>
  <c r="A100" i="4"/>
  <c r="A101" i="4" s="1"/>
  <c r="A102" i="4" s="1"/>
  <c r="H99" i="4"/>
  <c r="G99" i="4"/>
  <c r="A99" i="4"/>
  <c r="H98" i="4"/>
  <c r="G98" i="4"/>
  <c r="A98" i="4"/>
  <c r="H97" i="4"/>
  <c r="G97" i="4"/>
  <c r="H96" i="4"/>
  <c r="G96" i="4"/>
  <c r="H95" i="4"/>
  <c r="G95" i="4"/>
  <c r="H94" i="4"/>
  <c r="G94" i="4"/>
  <c r="H93" i="4"/>
  <c r="G93" i="4"/>
  <c r="H92" i="4"/>
  <c r="G92" i="4"/>
  <c r="H91" i="4"/>
  <c r="G91" i="4"/>
  <c r="A91" i="4"/>
  <c r="A92" i="4" s="1"/>
  <c r="A93" i="4" s="1"/>
  <c r="A94" i="4" s="1"/>
  <c r="A95" i="4" s="1"/>
  <c r="H90" i="4"/>
  <c r="G90"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5" i="4"/>
  <c r="G35" i="4"/>
  <c r="H34" i="4"/>
  <c r="G34" i="4"/>
  <c r="H33" i="4"/>
  <c r="G33" i="4"/>
  <c r="H32" i="4"/>
  <c r="G32" i="4"/>
  <c r="A32" i="4"/>
  <c r="A33" i="4" s="1"/>
  <c r="H31" i="4"/>
  <c r="G31" i="4"/>
  <c r="A31" i="4"/>
  <c r="H30" i="4"/>
  <c r="G30" i="4"/>
  <c r="H29" i="4"/>
  <c r="G29" i="4"/>
  <c r="H28" i="4"/>
  <c r="G28" i="4"/>
  <c r="H27" i="4"/>
  <c r="G27" i="4"/>
  <c r="A27" i="4"/>
  <c r="A28" i="4" s="1"/>
  <c r="A29" i="4" s="1"/>
  <c r="A30" i="4" s="1"/>
  <c r="H26" i="4"/>
  <c r="G26" i="4"/>
  <c r="A26" i="4"/>
  <c r="H25" i="4"/>
  <c r="G25" i="4"/>
  <c r="H24" i="4"/>
  <c r="G24" i="4"/>
  <c r="H23" i="4"/>
  <c r="G23" i="4"/>
  <c r="H22" i="4"/>
  <c r="G22" i="4"/>
  <c r="A22" i="4"/>
  <c r="H21" i="4"/>
  <c r="G21" i="4"/>
  <c r="H20" i="4"/>
  <c r="G20" i="4"/>
  <c r="H19" i="4"/>
  <c r="G19" i="4"/>
  <c r="H18" i="4"/>
  <c r="G18" i="4"/>
  <c r="H17" i="4"/>
  <c r="G17" i="4"/>
  <c r="H16" i="4"/>
  <c r="G16" i="4"/>
  <c r="H15" i="4"/>
  <c r="G15" i="4"/>
  <c r="A15" i="4"/>
  <c r="A16" i="4" s="1"/>
  <c r="A17" i="4" s="1"/>
  <c r="A18" i="4" s="1"/>
  <c r="A19" i="4" s="1"/>
  <c r="A20" i="4" s="1"/>
  <c r="A21" i="4" s="1"/>
  <c r="H14" i="4"/>
  <c r="G14" i="4"/>
  <c r="H13" i="4"/>
  <c r="G13" i="4"/>
  <c r="A13" i="4"/>
  <c r="H12" i="4"/>
  <c r="G12" i="4"/>
  <c r="H11" i="4"/>
  <c r="G11" i="4"/>
  <c r="H10" i="4"/>
  <c r="G10" i="4"/>
  <c r="H9" i="4"/>
  <c r="G9" i="4"/>
  <c r="H8" i="4"/>
  <c r="G8" i="4"/>
  <c r="A8" i="4"/>
  <c r="A9" i="4" s="1"/>
  <c r="A10" i="4" s="1"/>
  <c r="A11" i="4" s="1"/>
  <c r="H7" i="4"/>
  <c r="G7" i="4"/>
  <c r="H6" i="4"/>
  <c r="G6" i="4"/>
  <c r="O108" i="3"/>
  <c r="O106" i="3"/>
  <c r="O103" i="3"/>
  <c r="O101" i="3"/>
  <c r="O100" i="3"/>
  <c r="O97" i="3"/>
  <c r="O96" i="3"/>
  <c r="O94" i="3"/>
  <c r="O93" i="3"/>
  <c r="O92" i="3"/>
  <c r="O91" i="3"/>
  <c r="O89" i="3"/>
  <c r="O88" i="3"/>
  <c r="O87" i="3"/>
  <c r="O86" i="3"/>
  <c r="O85" i="3"/>
  <c r="O83" i="3"/>
  <c r="O76" i="3"/>
  <c r="O75" i="3"/>
  <c r="O74" i="3"/>
  <c r="O73" i="3"/>
  <c r="O72" i="3"/>
  <c r="O71" i="3"/>
  <c r="O70" i="3"/>
  <c r="O69" i="3"/>
  <c r="O68" i="3"/>
  <c r="O67" i="3"/>
  <c r="O66" i="3"/>
  <c r="O65" i="3"/>
  <c r="O64" i="3"/>
  <c r="O63" i="3"/>
  <c r="O62" i="3"/>
  <c r="O61" i="3"/>
  <c r="O60" i="3"/>
  <c r="O59" i="3"/>
  <c r="O58" i="3"/>
  <c r="O57" i="3"/>
  <c r="O56" i="3"/>
  <c r="O55" i="3"/>
  <c r="O54" i="3"/>
  <c r="O53" i="3"/>
  <c r="O52" i="3"/>
  <c r="O51" i="3"/>
  <c r="O50" i="3"/>
  <c r="O49" i="3"/>
  <c r="O48" i="3"/>
  <c r="O47" i="3"/>
  <c r="O46" i="3"/>
  <c r="O45" i="3"/>
  <c r="O44" i="3"/>
  <c r="O43" i="3"/>
  <c r="O42" i="3"/>
  <c r="O33" i="3"/>
  <c r="O31" i="3"/>
  <c r="O30" i="3"/>
  <c r="O29" i="3"/>
  <c r="O28" i="3"/>
  <c r="O27" i="3"/>
  <c r="O26" i="3"/>
  <c r="O25" i="3"/>
  <c r="F25" i="3"/>
  <c r="E25" i="3"/>
  <c r="D25" i="3"/>
  <c r="O24" i="3"/>
  <c r="O23" i="3"/>
  <c r="O22" i="3"/>
  <c r="F22" i="3"/>
  <c r="E22" i="3"/>
  <c r="D22" i="3"/>
  <c r="O21" i="3"/>
  <c r="F21" i="3"/>
  <c r="E21" i="3"/>
  <c r="D21" i="3"/>
  <c r="O20" i="3"/>
  <c r="O19" i="3"/>
  <c r="F19" i="3"/>
  <c r="E19" i="3"/>
  <c r="D19" i="3"/>
  <c r="O18" i="3"/>
  <c r="F18" i="3"/>
  <c r="D18" i="3"/>
  <c r="O17" i="3"/>
  <c r="E17" i="3"/>
  <c r="D17" i="3"/>
  <c r="O16" i="3"/>
  <c r="G16" i="3"/>
  <c r="F16" i="3"/>
  <c r="E16" i="3"/>
  <c r="D16" i="3"/>
  <c r="O15" i="3"/>
  <c r="G15" i="3"/>
  <c r="F15" i="3"/>
  <c r="D15" i="3"/>
  <c r="O14" i="3"/>
  <c r="O13" i="3"/>
  <c r="O12" i="3"/>
  <c r="O11" i="3"/>
  <c r="G11" i="3"/>
  <c r="E11" i="3"/>
  <c r="D11" i="3"/>
  <c r="O10" i="3"/>
  <c r="G10" i="3"/>
  <c r="E10" i="3"/>
  <c r="D10" i="3"/>
  <c r="G9" i="3"/>
  <c r="F9" i="3"/>
  <c r="E9" i="3"/>
  <c r="D9" i="3"/>
  <c r="G8" i="3"/>
  <c r="E8" i="3"/>
  <c r="D8" i="3"/>
  <c r="G7" i="3"/>
  <c r="E7" i="3"/>
  <c r="G6" i="3"/>
  <c r="F6" i="3"/>
  <c r="E6" i="3"/>
  <c r="D6" i="3"/>
  <c r="G5" i="3"/>
  <c r="F5" i="3"/>
  <c r="E5" i="3"/>
  <c r="D5" i="3"/>
  <c r="Z39" i="27"/>
  <c r="W39" i="27"/>
  <c r="T39" i="27"/>
  <c r="Q38" i="27"/>
  <c r="P38" i="27"/>
  <c r="O38" i="27"/>
  <c r="N38" i="27"/>
  <c r="K38" i="27"/>
  <c r="X37" i="27"/>
  <c r="Y37" i="27" s="1"/>
  <c r="Q37" i="27"/>
  <c r="U37" i="27" s="1"/>
  <c r="V37" i="27" s="1"/>
  <c r="P37" i="27"/>
  <c r="R37" i="27" s="1"/>
  <c r="N37" i="27"/>
  <c r="L37" i="27"/>
  <c r="J37" i="27"/>
  <c r="G37" i="27"/>
  <c r="O37" i="27" s="1"/>
  <c r="AA35" i="27"/>
  <c r="AB35" i="27" s="1"/>
  <c r="Y35" i="27"/>
  <c r="U35" i="27"/>
  <c r="V35" i="27" s="1"/>
  <c r="Q35" i="27"/>
  <c r="X35" i="27" s="1"/>
  <c r="P35" i="27"/>
  <c r="R35" i="27" s="1"/>
  <c r="O35" i="27"/>
  <c r="N35" i="27"/>
  <c r="K35" i="27"/>
  <c r="AA34" i="27"/>
  <c r="AB34" i="27" s="1"/>
  <c r="X34" i="27"/>
  <c r="Y34" i="27" s="1"/>
  <c r="U34" i="27"/>
  <c r="V34" i="27" s="1"/>
  <c r="R34" i="27"/>
  <c r="Q34" i="27"/>
  <c r="P34" i="27"/>
  <c r="O34" i="27"/>
  <c r="N34" i="27"/>
  <c r="K34" i="27"/>
  <c r="AA33" i="27"/>
  <c r="AB33" i="27" s="1"/>
  <c r="Y33" i="27"/>
  <c r="U33" i="27"/>
  <c r="V33" i="27" s="1"/>
  <c r="Q33" i="27"/>
  <c r="X33" i="27" s="1"/>
  <c r="P33" i="27"/>
  <c r="R33" i="27" s="1"/>
  <c r="O33" i="27"/>
  <c r="N33" i="27"/>
  <c r="K33" i="27"/>
  <c r="L33" i="27" s="1"/>
  <c r="J33" i="27"/>
  <c r="Q31" i="27"/>
  <c r="P31" i="27"/>
  <c r="O31" i="27"/>
  <c r="N31" i="27"/>
  <c r="K31" i="27"/>
  <c r="X30" i="27"/>
  <c r="Y30" i="27" s="1"/>
  <c r="Q30" i="27"/>
  <c r="U30" i="27" s="1"/>
  <c r="V30" i="27" s="1"/>
  <c r="P30" i="27"/>
  <c r="R30" i="27" s="1"/>
  <c r="O30" i="27"/>
  <c r="N30" i="27"/>
  <c r="L30" i="27"/>
  <c r="K30" i="27"/>
  <c r="J30" i="27"/>
  <c r="AA28" i="27"/>
  <c r="AB28" i="27" s="1"/>
  <c r="Y28" i="27"/>
  <c r="U28" i="27"/>
  <c r="V28" i="27" s="1"/>
  <c r="Q28" i="27"/>
  <c r="X28" i="27" s="1"/>
  <c r="P28" i="27"/>
  <c r="R28" i="27" s="1"/>
  <c r="O28" i="27"/>
  <c r="N28" i="27"/>
  <c r="K28" i="27"/>
  <c r="AA27" i="27"/>
  <c r="AB27" i="27" s="1"/>
  <c r="X27" i="27"/>
  <c r="Y27" i="27" s="1"/>
  <c r="U27" i="27"/>
  <c r="V27" i="27" s="1"/>
  <c r="R27" i="27"/>
  <c r="Q27" i="27"/>
  <c r="P27" i="27"/>
  <c r="O27" i="27"/>
  <c r="N27" i="27"/>
  <c r="K27" i="27"/>
  <c r="AA26" i="27"/>
  <c r="AB26" i="27" s="1"/>
  <c r="U26" i="27"/>
  <c r="V26" i="27" s="1"/>
  <c r="Q26" i="27"/>
  <c r="X26" i="27" s="1"/>
  <c r="Y26" i="27" s="1"/>
  <c r="P26" i="27"/>
  <c r="R26" i="27" s="1"/>
  <c r="O26" i="27"/>
  <c r="N26" i="27"/>
  <c r="K26" i="27"/>
  <c r="L26" i="27" s="1"/>
  <c r="J26" i="27"/>
  <c r="J39" i="27" s="1"/>
  <c r="P24" i="27"/>
  <c r="N24" i="27"/>
  <c r="G24" i="27"/>
  <c r="Q23" i="27"/>
  <c r="P23" i="27"/>
  <c r="O23" i="27"/>
  <c r="N23" i="27"/>
  <c r="G23" i="27"/>
  <c r="K23" i="27" s="1"/>
  <c r="U22" i="27"/>
  <c r="V22" i="27" s="1"/>
  <c r="P22" i="27"/>
  <c r="R22" i="27" s="1"/>
  <c r="O22" i="27"/>
  <c r="N22" i="27"/>
  <c r="G22" i="27"/>
  <c r="Q22" i="27" s="1"/>
  <c r="P21" i="27"/>
  <c r="N21" i="27"/>
  <c r="P18" i="27"/>
  <c r="N18" i="27"/>
  <c r="G18" i="27"/>
  <c r="Q17" i="27"/>
  <c r="P17" i="27"/>
  <c r="O17" i="27"/>
  <c r="N17" i="27"/>
  <c r="K17" i="27"/>
  <c r="X16" i="27"/>
  <c r="Y16" i="27" s="1"/>
  <c r="Q16" i="27"/>
  <c r="U16" i="27" s="1"/>
  <c r="V16" i="27" s="1"/>
  <c r="P16" i="27"/>
  <c r="R16" i="27" s="1"/>
  <c r="O16" i="27"/>
  <c r="N16" i="27"/>
  <c r="P14" i="27"/>
  <c r="N14" i="27"/>
  <c r="G14" i="27"/>
  <c r="O14" i="27" s="1"/>
  <c r="X13" i="27"/>
  <c r="Y13" i="27" s="1"/>
  <c r="Q13" i="27"/>
  <c r="U13" i="27" s="1"/>
  <c r="V13" i="27" s="1"/>
  <c r="P13" i="27"/>
  <c r="R13" i="27" s="1"/>
  <c r="O13" i="27"/>
  <c r="N13" i="27"/>
  <c r="K13" i="27"/>
  <c r="Q12" i="27"/>
  <c r="P12" i="27"/>
  <c r="O12" i="27"/>
  <c r="N12" i="27"/>
  <c r="K12" i="27"/>
  <c r="AB9" i="27"/>
  <c r="AA9" i="27"/>
  <c r="X9" i="27"/>
  <c r="Y9" i="27" s="1"/>
  <c r="U9" i="27"/>
  <c r="V9" i="27" s="1"/>
  <c r="P9" i="27"/>
  <c r="O9" i="27"/>
  <c r="N9" i="27"/>
  <c r="Q8" i="27"/>
  <c r="P8" i="27"/>
  <c r="O8" i="27"/>
  <c r="N8" i="27"/>
  <c r="K8" i="27"/>
  <c r="AA7" i="27"/>
  <c r="AB7" i="27" s="1"/>
  <c r="X7" i="27"/>
  <c r="Y7" i="27" s="1"/>
  <c r="U7" i="27"/>
  <c r="V7" i="27" s="1"/>
  <c r="R7" i="27"/>
  <c r="Q7" i="27"/>
  <c r="P7" i="27"/>
  <c r="O7" i="27"/>
  <c r="N7" i="27"/>
  <c r="K7" i="27"/>
  <c r="J7" i="27"/>
  <c r="X28" i="7" l="1"/>
  <c r="Y28" i="7" s="1"/>
  <c r="AA28" i="7"/>
  <c r="AB28" i="7" s="1"/>
  <c r="AA26" i="7"/>
  <c r="AB26" i="7" s="1"/>
  <c r="X25" i="7"/>
  <c r="Y25" i="7" s="1"/>
  <c r="AA25" i="7"/>
  <c r="AB25" i="7" s="1"/>
  <c r="M24" i="7"/>
  <c r="U25" i="7"/>
  <c r="X17" i="7"/>
  <c r="Y17" i="7" s="1"/>
  <c r="AD13" i="7"/>
  <c r="AE13" i="7" s="1"/>
  <c r="U13" i="7"/>
  <c r="X13" i="7"/>
  <c r="Y13" i="7" s="1"/>
  <c r="O12" i="7"/>
  <c r="AD12" i="7"/>
  <c r="AE12" i="7" s="1"/>
  <c r="U9" i="7"/>
  <c r="M8" i="7"/>
  <c r="M29" i="7" s="1"/>
  <c r="AA9" i="7"/>
  <c r="AB9" i="7" s="1"/>
  <c r="U8" i="7"/>
  <c r="O8" i="7"/>
  <c r="W20" i="29"/>
  <c r="X20" i="29" s="1"/>
  <c r="M19" i="29"/>
  <c r="T20" i="29"/>
  <c r="T17" i="29"/>
  <c r="T14" i="29"/>
  <c r="AA32" i="28"/>
  <c r="AB32" i="28" s="1"/>
  <c r="R32" i="28"/>
  <c r="U32" i="28"/>
  <c r="V32" i="28" s="1"/>
  <c r="R31" i="28"/>
  <c r="U31" i="28"/>
  <c r="V31" i="28" s="1"/>
  <c r="X31" i="28"/>
  <c r="Y31" i="28" s="1"/>
  <c r="AA15" i="28"/>
  <c r="AB15" i="28" s="1"/>
  <c r="R14" i="28"/>
  <c r="U14" i="28"/>
  <c r="V14" i="28" s="1"/>
  <c r="L7" i="28"/>
  <c r="U7" i="28"/>
  <c r="V7" i="28" s="1"/>
  <c r="X7" i="28"/>
  <c r="Y7" i="28" s="1"/>
  <c r="Q14" i="31"/>
  <c r="W7" i="31"/>
  <c r="X7" i="31" s="1"/>
  <c r="W14" i="31"/>
  <c r="X14" i="31" s="1"/>
  <c r="Q27" i="31"/>
  <c r="T21" i="31"/>
  <c r="U21" i="31" s="1"/>
  <c r="Q18" i="31"/>
  <c r="Q26" i="31"/>
  <c r="L20" i="31"/>
  <c r="L23" i="31"/>
  <c r="Q24" i="31"/>
  <c r="Q29" i="31"/>
  <c r="Z7" i="31"/>
  <c r="AA7" i="31" s="1"/>
  <c r="Z14" i="31"/>
  <c r="AA14" i="31" s="1"/>
  <c r="L17" i="31"/>
  <c r="J30" i="31"/>
  <c r="T20" i="31"/>
  <c r="U20" i="31" s="1"/>
  <c r="W21" i="31"/>
  <c r="X21" i="31" s="1"/>
  <c r="Q17" i="31"/>
  <c r="Q23" i="31"/>
  <c r="T17" i="31"/>
  <c r="U17" i="31" s="1"/>
  <c r="T23" i="31"/>
  <c r="U23" i="31" s="1"/>
  <c r="W17" i="31"/>
  <c r="X17" i="31" s="1"/>
  <c r="T18" i="31"/>
  <c r="U18" i="31" s="1"/>
  <c r="W23" i="31"/>
  <c r="X23" i="31" s="1"/>
  <c r="W18" i="31"/>
  <c r="X18" i="31" s="1"/>
  <c r="Q20" i="31"/>
  <c r="Z24" i="31"/>
  <c r="AA24" i="31" s="1"/>
  <c r="W12" i="31"/>
  <c r="X12" i="31" s="1"/>
  <c r="Z12" i="31"/>
  <c r="AA12" i="31" s="1"/>
  <c r="Z10" i="31"/>
  <c r="AA10" i="31" s="1"/>
  <c r="Q10" i="31"/>
  <c r="T10" i="31"/>
  <c r="U10" i="31" s="1"/>
  <c r="L6" i="31"/>
  <c r="Q7" i="31"/>
  <c r="W6" i="31"/>
  <c r="X6" i="31" s="1"/>
  <c r="Z6" i="31"/>
  <c r="AA6" i="31" s="1"/>
  <c r="R62" i="26"/>
  <c r="T62" i="26"/>
  <c r="T41" i="26"/>
  <c r="V41" i="26"/>
  <c r="T21" i="26"/>
  <c r="R53" i="26"/>
  <c r="G63" i="26"/>
  <c r="T30" i="26"/>
  <c r="T53" i="26"/>
  <c r="G50" i="26"/>
  <c r="V49" i="26"/>
  <c r="T6" i="26"/>
  <c r="R34" i="26"/>
  <c r="V54" i="25"/>
  <c r="R54" i="25"/>
  <c r="T61" i="25"/>
  <c r="V61" i="25"/>
  <c r="R61" i="25"/>
  <c r="V66" i="25"/>
  <c r="R66" i="25"/>
  <c r="P46" i="25"/>
  <c r="K13" i="25"/>
  <c r="S83" i="25"/>
  <c r="T39" i="25"/>
  <c r="G57" i="25"/>
  <c r="R56" i="25"/>
  <c r="Q83" i="25"/>
  <c r="K14" i="25"/>
  <c r="R64" i="25"/>
  <c r="T21" i="25"/>
  <c r="T22" i="25"/>
  <c r="V56" i="25"/>
  <c r="G65" i="25"/>
  <c r="R61" i="24"/>
  <c r="V61" i="24"/>
  <c r="R68" i="24"/>
  <c r="V68" i="24"/>
  <c r="T68" i="24"/>
  <c r="R71" i="24"/>
  <c r="V71" i="24"/>
  <c r="T71" i="24"/>
  <c r="R66" i="24"/>
  <c r="V66" i="24"/>
  <c r="T66" i="24"/>
  <c r="R79" i="24"/>
  <c r="R80" i="24" s="1"/>
  <c r="T6" i="24"/>
  <c r="T62" i="24"/>
  <c r="T65" i="24"/>
  <c r="G76" i="24"/>
  <c r="P60" i="24"/>
  <c r="T41" i="24"/>
  <c r="G59" i="24"/>
  <c r="Q90" i="24"/>
  <c r="V79" i="24"/>
  <c r="V80" i="24" s="1"/>
  <c r="M44" i="24"/>
  <c r="R75" i="24"/>
  <c r="R62" i="24"/>
  <c r="V75" i="24"/>
  <c r="R72" i="23"/>
  <c r="S101" i="23"/>
  <c r="R93" i="23"/>
  <c r="T14" i="23"/>
  <c r="T6" i="23"/>
  <c r="T10" i="23"/>
  <c r="T11" i="23"/>
  <c r="T43" i="23"/>
  <c r="T82" i="23"/>
  <c r="T93" i="23"/>
  <c r="T15" i="23"/>
  <c r="T16" i="23"/>
  <c r="T17" i="23"/>
  <c r="G68" i="23"/>
  <c r="K47" i="23"/>
  <c r="M51" i="23"/>
  <c r="T32" i="23"/>
  <c r="T33" i="23"/>
  <c r="T35" i="23"/>
  <c r="T37" i="23"/>
  <c r="T38" i="23"/>
  <c r="T39" i="23"/>
  <c r="T61" i="23"/>
  <c r="V62" i="23"/>
  <c r="T72" i="23"/>
  <c r="T55" i="23"/>
  <c r="V61" i="23"/>
  <c r="G87" i="23"/>
  <c r="T25" i="23"/>
  <c r="T26" i="23"/>
  <c r="R59" i="23"/>
  <c r="T95" i="23"/>
  <c r="V99" i="23"/>
  <c r="V100" i="23" s="1"/>
  <c r="T67" i="22"/>
  <c r="V67" i="22"/>
  <c r="T92" i="22"/>
  <c r="T93" i="22" s="1"/>
  <c r="V92" i="22"/>
  <c r="V93" i="22" s="1"/>
  <c r="R92" i="22"/>
  <c r="R93" i="22" s="1"/>
  <c r="T46" i="22"/>
  <c r="T22" i="22"/>
  <c r="T24" i="22"/>
  <c r="K46" i="22"/>
  <c r="M48" i="22"/>
  <c r="P73" i="22"/>
  <c r="K44" i="22"/>
  <c r="M45" i="22"/>
  <c r="G82" i="22"/>
  <c r="G108" i="22" s="1"/>
  <c r="S108" i="22"/>
  <c r="M6" i="22"/>
  <c r="M52" i="22"/>
  <c r="T98" i="22"/>
  <c r="K8" i="22"/>
  <c r="K23" i="22"/>
  <c r="U108" i="22"/>
  <c r="T18" i="22"/>
  <c r="K35" i="22"/>
  <c r="T44" i="22"/>
  <c r="T45" i="22"/>
  <c r="R84" i="22"/>
  <c r="V78" i="21"/>
  <c r="T78" i="21"/>
  <c r="R78" i="21"/>
  <c r="G66" i="21"/>
  <c r="R67" i="21"/>
  <c r="G83" i="21"/>
  <c r="T40" i="21"/>
  <c r="R57" i="21"/>
  <c r="T76" i="21"/>
  <c r="V77" i="21"/>
  <c r="R82" i="21"/>
  <c r="V94" i="21"/>
  <c r="T16" i="21"/>
  <c r="T17" i="21"/>
  <c r="T27" i="21"/>
  <c r="S100" i="21"/>
  <c r="T21" i="21"/>
  <c r="T32" i="21"/>
  <c r="T33" i="21"/>
  <c r="V69" i="20"/>
  <c r="R69" i="20"/>
  <c r="T69" i="20"/>
  <c r="V68" i="20"/>
  <c r="T75" i="20"/>
  <c r="V79" i="20"/>
  <c r="R84" i="20"/>
  <c r="R85" i="20" s="1"/>
  <c r="T15" i="20"/>
  <c r="T16" i="20"/>
  <c r="T17" i="20"/>
  <c r="G81" i="20"/>
  <c r="T38" i="20"/>
  <c r="S40" i="20"/>
  <c r="P57" i="20" s="1"/>
  <c r="T43" i="20"/>
  <c r="V58" i="20"/>
  <c r="R65" i="20"/>
  <c r="G72" i="20"/>
  <c r="N47" i="20"/>
  <c r="R54" i="20"/>
  <c r="S94" i="20"/>
  <c r="T65" i="20"/>
  <c r="R76" i="20"/>
  <c r="T9" i="20"/>
  <c r="T10" i="20"/>
  <c r="U94" i="20"/>
  <c r="T68" i="20"/>
  <c r="R75" i="20"/>
  <c r="V76" i="20"/>
  <c r="R79" i="20"/>
  <c r="M77" i="13"/>
  <c r="O77" i="13"/>
  <c r="Q77" i="13"/>
  <c r="AA12" i="27"/>
  <c r="AB12" i="27" s="1"/>
  <c r="X12" i="27"/>
  <c r="Y12" i="27" s="1"/>
  <c r="U12" i="27"/>
  <c r="V12" i="27" s="1"/>
  <c r="R12" i="27"/>
  <c r="AA17" i="27"/>
  <c r="AB17" i="27" s="1"/>
  <c r="X17" i="27"/>
  <c r="Y17" i="27" s="1"/>
  <c r="U17" i="27"/>
  <c r="V17" i="27" s="1"/>
  <c r="R17" i="27"/>
  <c r="X23" i="27"/>
  <c r="Y23" i="27" s="1"/>
  <c r="U23" i="27"/>
  <c r="V23" i="27" s="1"/>
  <c r="R23" i="27"/>
  <c r="AA23" i="27"/>
  <c r="AB23" i="27" s="1"/>
  <c r="Q58" i="12"/>
  <c r="Q59" i="12" s="1"/>
  <c r="O58" i="12"/>
  <c r="O59" i="12" s="1"/>
  <c r="M58" i="12"/>
  <c r="M59" i="12" s="1"/>
  <c r="Q43" i="12"/>
  <c r="O43" i="12"/>
  <c r="M43" i="12"/>
  <c r="O45" i="12"/>
  <c r="Q45" i="12"/>
  <c r="M45" i="12"/>
  <c r="AC10" i="6"/>
  <c r="AD10" i="6" s="1"/>
  <c r="Z10" i="6"/>
  <c r="AA10" i="6" s="1"/>
  <c r="AA7" i="6" s="1"/>
  <c r="W10" i="6"/>
  <c r="X10" i="6" s="1"/>
  <c r="X7" i="6" s="1"/>
  <c r="AD11" i="6"/>
  <c r="AC11" i="6" s="1"/>
  <c r="W10" i="8"/>
  <c r="X10" i="8" s="1"/>
  <c r="X29" i="8" s="1"/>
  <c r="W29" i="8" s="1"/>
  <c r="Z10" i="8"/>
  <c r="AA10" i="8" s="1"/>
  <c r="AA29" i="8" s="1"/>
  <c r="Z29" i="8" s="1"/>
  <c r="AC10" i="8"/>
  <c r="AD10" i="8" s="1"/>
  <c r="O85" i="13"/>
  <c r="O86" i="13" s="1"/>
  <c r="M85" i="13"/>
  <c r="M86" i="13" s="1"/>
  <c r="Q85" i="13"/>
  <c r="Q86" i="13" s="1"/>
  <c r="O82" i="14"/>
  <c r="M82" i="14"/>
  <c r="Q82" i="14"/>
  <c r="Q85" i="14" s="1"/>
  <c r="M51" i="12"/>
  <c r="O51" i="12"/>
  <c r="Q51" i="12"/>
  <c r="O29" i="6"/>
  <c r="Q53" i="12"/>
  <c r="M53" i="12"/>
  <c r="O53" i="12"/>
  <c r="M74" i="13"/>
  <c r="Q74" i="13"/>
  <c r="O74" i="13"/>
  <c r="P39" i="27"/>
  <c r="AD7" i="6"/>
  <c r="G90" i="14"/>
  <c r="O24" i="27"/>
  <c r="K24" i="27"/>
  <c r="Q18" i="27"/>
  <c r="O18" i="27"/>
  <c r="Q24" i="27"/>
  <c r="AA10" i="7"/>
  <c r="AB10" i="7" s="1"/>
  <c r="AD10" i="7"/>
  <c r="AE10" i="7" s="1"/>
  <c r="X10" i="7"/>
  <c r="Y10" i="7" s="1"/>
  <c r="Q91" i="9"/>
  <c r="T26" i="10"/>
  <c r="O80" i="14"/>
  <c r="M80" i="14"/>
  <c r="Q80" i="14"/>
  <c r="X8" i="27"/>
  <c r="Y8" i="27" s="1"/>
  <c r="U8" i="27"/>
  <c r="V8" i="27" s="1"/>
  <c r="R8" i="27"/>
  <c r="AA8" i="27"/>
  <c r="AB8" i="27" s="1"/>
  <c r="R14" i="27"/>
  <c r="AA22" i="27"/>
  <c r="AB22" i="27" s="1"/>
  <c r="X22" i="27"/>
  <c r="Y22" i="27" s="1"/>
  <c r="AA31" i="27"/>
  <c r="AB31" i="27" s="1"/>
  <c r="X31" i="27"/>
  <c r="Y31" i="27" s="1"/>
  <c r="U31" i="27"/>
  <c r="V31" i="27" s="1"/>
  <c r="R31" i="27"/>
  <c r="AA38" i="27"/>
  <c r="AB38" i="27" s="1"/>
  <c r="X38" i="27"/>
  <c r="Y38" i="27" s="1"/>
  <c r="U38" i="27"/>
  <c r="V38" i="27" s="1"/>
  <c r="R38" i="27"/>
  <c r="O50" i="12"/>
  <c r="M50" i="12"/>
  <c r="Q50" i="12"/>
  <c r="Q71" i="13"/>
  <c r="O71" i="13"/>
  <c r="M71" i="13"/>
  <c r="M56" i="14"/>
  <c r="M57" i="14" s="1"/>
  <c r="Q56" i="14"/>
  <c r="Q57" i="14" s="1"/>
  <c r="O56" i="14"/>
  <c r="O57" i="14" s="1"/>
  <c r="T16" i="6"/>
  <c r="T19" i="6"/>
  <c r="S29" i="7"/>
  <c r="U26" i="7"/>
  <c r="AJ9" i="10"/>
  <c r="S14" i="10"/>
  <c r="T14" i="10" s="1"/>
  <c r="T29" i="10" s="1"/>
  <c r="AJ14" i="10"/>
  <c r="W25" i="10"/>
  <c r="O27" i="12"/>
  <c r="N60" i="12"/>
  <c r="M47" i="12"/>
  <c r="O48" i="12"/>
  <c r="O55" i="12" s="1"/>
  <c r="M54" i="12"/>
  <c r="O29" i="13"/>
  <c r="M62" i="13"/>
  <c r="G80" i="13"/>
  <c r="O87" i="14"/>
  <c r="M87" i="14"/>
  <c r="O65" i="15"/>
  <c r="Q65" i="15"/>
  <c r="O51" i="15"/>
  <c r="Q51" i="15"/>
  <c r="O53" i="15"/>
  <c r="Q53" i="15"/>
  <c r="M53" i="15"/>
  <c r="Q62" i="15"/>
  <c r="Q63" i="15" s="1"/>
  <c r="M62" i="15"/>
  <c r="M63" i="15" s="1"/>
  <c r="Q70" i="16"/>
  <c r="M70" i="16"/>
  <c r="G91" i="16"/>
  <c r="Q79" i="16"/>
  <c r="M79" i="16"/>
  <c r="O53" i="17"/>
  <c r="O54" i="17" s="1"/>
  <c r="Q53" i="17"/>
  <c r="Q54" i="17" s="1"/>
  <c r="M53" i="17"/>
  <c r="M54" i="17" s="1"/>
  <c r="M82" i="17"/>
  <c r="O82" i="17"/>
  <c r="Q82" i="17"/>
  <c r="AC20" i="6"/>
  <c r="AD20" i="6" s="1"/>
  <c r="AS8" i="10"/>
  <c r="AT8" i="10" s="1"/>
  <c r="AT29" i="10" s="1"/>
  <c r="AS29" i="10" s="1"/>
  <c r="Q64" i="13"/>
  <c r="Q64" i="14"/>
  <c r="M64" i="14"/>
  <c r="Q44" i="15"/>
  <c r="Q45" i="15" s="1"/>
  <c r="M44" i="15"/>
  <c r="M45" i="15" s="1"/>
  <c r="O44" i="15"/>
  <c r="O45" i="15" s="1"/>
  <c r="O27" i="16"/>
  <c r="K74" i="16"/>
  <c r="M57" i="16"/>
  <c r="M58" i="16" s="1"/>
  <c r="O57" i="16"/>
  <c r="O58" i="16" s="1"/>
  <c r="Q57" i="16"/>
  <c r="Q58" i="16" s="1"/>
  <c r="M81" i="16"/>
  <c r="Q81" i="16"/>
  <c r="O81" i="16"/>
  <c r="Q66" i="17"/>
  <c r="M66" i="17"/>
  <c r="Q68" i="17"/>
  <c r="M68" i="17"/>
  <c r="O68" i="17"/>
  <c r="Q14" i="27"/>
  <c r="AA13" i="27"/>
  <c r="AB13" i="27" s="1"/>
  <c r="AA16" i="27"/>
  <c r="AB16" i="27" s="1"/>
  <c r="K22" i="27"/>
  <c r="AA30" i="27"/>
  <c r="AB30" i="27" s="1"/>
  <c r="AA37" i="27"/>
  <c r="AB37" i="27" s="1"/>
  <c r="M16" i="6"/>
  <c r="M29" i="6" s="1"/>
  <c r="W19" i="6"/>
  <c r="X19" i="6" s="1"/>
  <c r="X18" i="6" s="1"/>
  <c r="W18" i="6" s="1"/>
  <c r="AC21" i="6"/>
  <c r="AD21" i="6" s="1"/>
  <c r="U17" i="7"/>
  <c r="AA19" i="7"/>
  <c r="AB19" i="7" s="1"/>
  <c r="X26" i="7"/>
  <c r="Y26" i="7" s="1"/>
  <c r="Y29" i="7" s="1"/>
  <c r="X29" i="7" s="1"/>
  <c r="W21" i="8"/>
  <c r="X21" i="8" s="1"/>
  <c r="AC23" i="8"/>
  <c r="AD23" i="8" s="1"/>
  <c r="T25" i="8"/>
  <c r="Q43" i="9"/>
  <c r="O72" i="9"/>
  <c r="Q59" i="9"/>
  <c r="Q72" i="9" s="1"/>
  <c r="P72" i="9" s="1"/>
  <c r="Q99" i="9"/>
  <c r="Q114" i="9" s="1"/>
  <c r="P114" i="9" s="1"/>
  <c r="Q125" i="9"/>
  <c r="AM9" i="10"/>
  <c r="AN9" i="10" s="1"/>
  <c r="AH29" i="10"/>
  <c r="AM14" i="10"/>
  <c r="AN14" i="10" s="1"/>
  <c r="X15" i="10"/>
  <c r="Y15" i="10" s="1"/>
  <c r="AP15" i="10"/>
  <c r="AQ15" i="10" s="1"/>
  <c r="AQ29" i="10" s="1"/>
  <c r="AP29" i="10" s="1"/>
  <c r="S19" i="10"/>
  <c r="T19" i="10" s="1"/>
  <c r="X19" i="10"/>
  <c r="Y19" i="10" s="1"/>
  <c r="X25" i="10"/>
  <c r="Y25" i="10" s="1"/>
  <c r="AP25" i="10"/>
  <c r="AQ25" i="10" s="1"/>
  <c r="O17" i="12"/>
  <c r="O36" i="12" s="1"/>
  <c r="O42" i="12"/>
  <c r="K44" i="12"/>
  <c r="Q47" i="12"/>
  <c r="Q48" i="12"/>
  <c r="O54" i="12"/>
  <c r="O10" i="13"/>
  <c r="O26" i="13"/>
  <c r="Q78" i="13"/>
  <c r="M78" i="13"/>
  <c r="G68" i="13"/>
  <c r="G87" i="13" s="1"/>
  <c r="M59" i="13"/>
  <c r="M60" i="13"/>
  <c r="O61" i="13"/>
  <c r="O62" i="13"/>
  <c r="M69" i="13"/>
  <c r="K70" i="13"/>
  <c r="O73" i="13"/>
  <c r="Q73" i="13"/>
  <c r="Q60" i="14"/>
  <c r="O60" i="14"/>
  <c r="O15" i="14"/>
  <c r="Q74" i="14"/>
  <c r="M74" i="14"/>
  <c r="O24" i="15"/>
  <c r="Q49" i="15"/>
  <c r="Q52" i="15" s="1"/>
  <c r="M49" i="15"/>
  <c r="L67" i="15"/>
  <c r="O48" i="15"/>
  <c r="M48" i="15"/>
  <c r="N67" i="15"/>
  <c r="O62" i="15"/>
  <c r="O63" i="15" s="1"/>
  <c r="O43" i="16"/>
  <c r="L91" i="16"/>
  <c r="M77" i="16"/>
  <c r="O77" i="16"/>
  <c r="O79" i="16"/>
  <c r="G86" i="16"/>
  <c r="Q64" i="17"/>
  <c r="M64" i="17"/>
  <c r="T73" i="20"/>
  <c r="V73" i="20"/>
  <c r="R73" i="20"/>
  <c r="M40" i="12"/>
  <c r="M41" i="12" s="1"/>
  <c r="M57" i="13"/>
  <c r="O59" i="13"/>
  <c r="O68" i="13" s="1"/>
  <c r="Q60" i="13"/>
  <c r="Q61" i="13"/>
  <c r="O69" i="13"/>
  <c r="Q72" i="13"/>
  <c r="O72" i="13"/>
  <c r="Q62" i="14"/>
  <c r="M62" i="14"/>
  <c r="M76" i="14"/>
  <c r="O76" i="14"/>
  <c r="O62" i="14"/>
  <c r="O22" i="15"/>
  <c r="K58" i="15"/>
  <c r="Q60" i="15"/>
  <c r="O60" i="15"/>
  <c r="O56" i="15"/>
  <c r="M56" i="15"/>
  <c r="O39" i="16"/>
  <c r="K85" i="16"/>
  <c r="O88" i="16"/>
  <c r="Q88" i="16"/>
  <c r="M88" i="16"/>
  <c r="O76" i="16"/>
  <c r="M76" i="16"/>
  <c r="M83" i="16"/>
  <c r="Q83" i="16"/>
  <c r="O83" i="16"/>
  <c r="O16" i="17"/>
  <c r="G21" i="27"/>
  <c r="AC16" i="6"/>
  <c r="AD16" i="6" s="1"/>
  <c r="AD15" i="6" s="1"/>
  <c r="AC15" i="6" s="1"/>
  <c r="T20" i="6"/>
  <c r="T29" i="6" s="1"/>
  <c r="S29" i="6" s="1"/>
  <c r="T26" i="6"/>
  <c r="Z28" i="6"/>
  <c r="AA28" i="6" s="1"/>
  <c r="AA27" i="6" s="1"/>
  <c r="Z27" i="6" s="1"/>
  <c r="M12" i="8"/>
  <c r="M29" i="8" s="1"/>
  <c r="T19" i="8"/>
  <c r="T29" i="8" s="1"/>
  <c r="W25" i="8"/>
  <c r="X25" i="8" s="1"/>
  <c r="Q53" i="9"/>
  <c r="AJ8" i="10"/>
  <c r="O40" i="12"/>
  <c r="O41" i="12" s="1"/>
  <c r="Q81" i="13"/>
  <c r="M81" i="13"/>
  <c r="M84" i="13" s="1"/>
  <c r="Q57" i="13"/>
  <c r="Q68" i="13" s="1"/>
  <c r="O81" i="13"/>
  <c r="M52" i="14"/>
  <c r="Q78" i="14"/>
  <c r="M78" i="14"/>
  <c r="O61" i="14"/>
  <c r="M61" i="14"/>
  <c r="Q68" i="14"/>
  <c r="M68" i="14"/>
  <c r="Q56" i="15"/>
  <c r="M65" i="15"/>
  <c r="O61" i="16"/>
  <c r="O71" i="16" s="1"/>
  <c r="Q61" i="16"/>
  <c r="Q73" i="16"/>
  <c r="M73" i="16"/>
  <c r="Q75" i="16"/>
  <c r="M75" i="16"/>
  <c r="M60" i="17"/>
  <c r="O60" i="17"/>
  <c r="O67" i="17"/>
  <c r="M67" i="17"/>
  <c r="M56" i="17"/>
  <c r="O56" i="17"/>
  <c r="Q56" i="17"/>
  <c r="Q80" i="17"/>
  <c r="M80" i="17"/>
  <c r="M83" i="17" s="1"/>
  <c r="O80" i="17"/>
  <c r="AC19" i="6"/>
  <c r="AD19" i="6" s="1"/>
  <c r="AD18" i="6" s="1"/>
  <c r="AC18" i="6" s="1"/>
  <c r="W26" i="6"/>
  <c r="X26" i="6" s="1"/>
  <c r="X24" i="6" s="1"/>
  <c r="W24" i="6" s="1"/>
  <c r="AC28" i="6"/>
  <c r="AD28" i="6" s="1"/>
  <c r="AD27" i="6" s="1"/>
  <c r="AC27" i="6" s="1"/>
  <c r="X12" i="7"/>
  <c r="Y12" i="7" s="1"/>
  <c r="U15" i="7"/>
  <c r="O17" i="7"/>
  <c r="U18" i="7"/>
  <c r="W19" i="8"/>
  <c r="X19" i="8" s="1"/>
  <c r="T20" i="8"/>
  <c r="AC21" i="8"/>
  <c r="AD21" i="8" s="1"/>
  <c r="AD29" i="8" s="1"/>
  <c r="AC29" i="8" s="1"/>
  <c r="T23" i="8"/>
  <c r="W28" i="8"/>
  <c r="X28" i="8" s="1"/>
  <c r="Q7" i="9"/>
  <c r="Q26" i="9" s="1"/>
  <c r="P26" i="9" s="1"/>
  <c r="Q25" i="9"/>
  <c r="Q84" i="9"/>
  <c r="O91" i="9"/>
  <c r="Q120" i="9"/>
  <c r="Q136" i="9" s="1"/>
  <c r="P136" i="9" s="1"/>
  <c r="Q149" i="9"/>
  <c r="Q158" i="9" s="1"/>
  <c r="P158" i="9" s="1"/>
  <c r="AM8" i="10"/>
  <c r="AN8" i="10" s="1"/>
  <c r="AN29" i="10" s="1"/>
  <c r="AM29" i="10" s="1"/>
  <c r="AS9" i="10"/>
  <c r="AT9" i="10" s="1"/>
  <c r="Y13" i="10"/>
  <c r="AJ23" i="10"/>
  <c r="S26" i="10"/>
  <c r="X26" i="10"/>
  <c r="Y26" i="10" s="1"/>
  <c r="O19" i="12"/>
  <c r="O6" i="13"/>
  <c r="Q75" i="13"/>
  <c r="M75" i="13"/>
  <c r="O32" i="13"/>
  <c r="M66" i="13"/>
  <c r="Q83" i="14"/>
  <c r="M83" i="14"/>
  <c r="O41" i="14"/>
  <c r="K86" i="14"/>
  <c r="M88" i="14"/>
  <c r="O88" i="14"/>
  <c r="Q61" i="14"/>
  <c r="O68" i="14"/>
  <c r="G81" i="14"/>
  <c r="Q88" i="14"/>
  <c r="O19" i="15"/>
  <c r="O40" i="15" s="1"/>
  <c r="O52" i="15"/>
  <c r="M66" i="15"/>
  <c r="M53" i="16"/>
  <c r="Q63" i="16"/>
  <c r="O63" i="16"/>
  <c r="M63" i="16"/>
  <c r="O34" i="16"/>
  <c r="M62" i="16"/>
  <c r="Q62" i="16"/>
  <c r="O62" i="16"/>
  <c r="O75" i="16"/>
  <c r="G65" i="17"/>
  <c r="G84" i="17" s="1"/>
  <c r="O66" i="17"/>
  <c r="O8" i="8"/>
  <c r="O29" i="8" s="1"/>
  <c r="Z20" i="6"/>
  <c r="AA20" i="6" s="1"/>
  <c r="AA18" i="6" s="1"/>
  <c r="Z18" i="6" s="1"/>
  <c r="Z26" i="6"/>
  <c r="AA26" i="6" s="1"/>
  <c r="AA24" i="6" s="1"/>
  <c r="Z24" i="6" s="1"/>
  <c r="AD17" i="7"/>
  <c r="AE17" i="7" s="1"/>
  <c r="Z19" i="8"/>
  <c r="AA19" i="8" s="1"/>
  <c r="O53" i="9"/>
  <c r="W8" i="10"/>
  <c r="X12" i="10"/>
  <c r="Y12" i="10" s="1"/>
  <c r="G60" i="12"/>
  <c r="M55" i="13"/>
  <c r="M56" i="13" s="1"/>
  <c r="O65" i="13"/>
  <c r="O66" i="13"/>
  <c r="O75" i="14"/>
  <c r="O81" i="14" s="1"/>
  <c r="M75" i="14"/>
  <c r="O69" i="14"/>
  <c r="Q69" i="14"/>
  <c r="M66" i="14"/>
  <c r="O66" i="14"/>
  <c r="M73" i="14"/>
  <c r="O73" i="14"/>
  <c r="O83" i="14"/>
  <c r="Q55" i="15"/>
  <c r="O55" i="15"/>
  <c r="M60" i="15"/>
  <c r="O66" i="15"/>
  <c r="O70" i="16"/>
  <c r="M49" i="17"/>
  <c r="O13" i="17"/>
  <c r="O55" i="17"/>
  <c r="M55" i="17"/>
  <c r="M65" i="17" s="1"/>
  <c r="Q55" i="17"/>
  <c r="Q60" i="17"/>
  <c r="O61" i="18"/>
  <c r="O62" i="18" s="1"/>
  <c r="Q61" i="18"/>
  <c r="Q62" i="18" s="1"/>
  <c r="M61" i="18"/>
  <c r="M62" i="18" s="1"/>
  <c r="K14" i="27"/>
  <c r="AA18" i="7"/>
  <c r="AB18" i="7" s="1"/>
  <c r="W20" i="8"/>
  <c r="X20" i="8" s="1"/>
  <c r="W23" i="8"/>
  <c r="X23" i="8" s="1"/>
  <c r="AC25" i="8"/>
  <c r="AD25" i="8" s="1"/>
  <c r="Z28" i="8"/>
  <c r="AA28" i="8" s="1"/>
  <c r="Q13" i="9"/>
  <c r="AP17" i="10"/>
  <c r="AQ17" i="10" s="1"/>
  <c r="AM23" i="10"/>
  <c r="AN23" i="10" s="1"/>
  <c r="M36" i="12"/>
  <c r="M56" i="12"/>
  <c r="M57" i="12" s="1"/>
  <c r="Q79" i="13"/>
  <c r="O79" i="13"/>
  <c r="O46" i="13"/>
  <c r="O55" i="13"/>
  <c r="O56" i="13" s="1"/>
  <c r="O64" i="13"/>
  <c r="Q65" i="13"/>
  <c r="O16" i="14"/>
  <c r="K63" i="14"/>
  <c r="L90" i="14"/>
  <c r="O65" i="14"/>
  <c r="M65" i="14"/>
  <c r="Q66" i="14"/>
  <c r="Q71" i="14"/>
  <c r="M71" i="14"/>
  <c r="Q73" i="14"/>
  <c r="O78" i="14"/>
  <c r="Q87" i="14"/>
  <c r="M40" i="15"/>
  <c r="Q57" i="15"/>
  <c r="M57" i="15"/>
  <c r="M51" i="15"/>
  <c r="M52" i="15" s="1"/>
  <c r="M54" i="15"/>
  <c r="Q54" i="15"/>
  <c r="O54" i="15"/>
  <c r="K59" i="15"/>
  <c r="Q84" i="16"/>
  <c r="O84" i="16"/>
  <c r="M84" i="16"/>
  <c r="Q87" i="16"/>
  <c r="O87" i="16"/>
  <c r="M87" i="16"/>
  <c r="M90" i="16" s="1"/>
  <c r="M89" i="16"/>
  <c r="Q89" i="16"/>
  <c r="O89" i="16"/>
  <c r="M61" i="16"/>
  <c r="O73" i="16"/>
  <c r="K73" i="17"/>
  <c r="O29" i="17"/>
  <c r="K78" i="17"/>
  <c r="O35" i="17"/>
  <c r="M44" i="18"/>
  <c r="M45" i="18" s="1"/>
  <c r="O44" i="18"/>
  <c r="O45" i="18" s="1"/>
  <c r="Q44" i="18"/>
  <c r="Q45" i="18" s="1"/>
  <c r="T71" i="20"/>
  <c r="V71" i="20"/>
  <c r="R71" i="20"/>
  <c r="Q76" i="13"/>
  <c r="O28" i="16"/>
  <c r="O6" i="17"/>
  <c r="O30" i="17"/>
  <c r="P84" i="17"/>
  <c r="M70" i="17"/>
  <c r="O70" i="17"/>
  <c r="M40" i="18"/>
  <c r="V82" i="20"/>
  <c r="V83" i="20" s="1"/>
  <c r="R82" i="20"/>
  <c r="R83" i="20" s="1"/>
  <c r="T82" i="20"/>
  <c r="T83" i="20" s="1"/>
  <c r="P78" i="20"/>
  <c r="T21" i="20"/>
  <c r="V60" i="20"/>
  <c r="T60" i="20"/>
  <c r="V77" i="20"/>
  <c r="R88" i="20"/>
  <c r="V88" i="20"/>
  <c r="T89" i="20"/>
  <c r="V69" i="21"/>
  <c r="T69" i="21"/>
  <c r="R69" i="21"/>
  <c r="V79" i="21"/>
  <c r="T79" i="21"/>
  <c r="R79" i="21"/>
  <c r="P88" i="21"/>
  <c r="T22" i="21"/>
  <c r="R71" i="21"/>
  <c r="V71" i="21"/>
  <c r="T71" i="21"/>
  <c r="T73" i="21"/>
  <c r="V73" i="21"/>
  <c r="V59" i="21"/>
  <c r="T59" i="21"/>
  <c r="P89" i="22"/>
  <c r="T36" i="22"/>
  <c r="O69" i="17"/>
  <c r="M69" i="17"/>
  <c r="K77" i="17"/>
  <c r="Q55" i="18"/>
  <c r="M55" i="18"/>
  <c r="O55" i="18"/>
  <c r="M57" i="18"/>
  <c r="O57" i="18"/>
  <c r="Q57" i="18"/>
  <c r="P59" i="20"/>
  <c r="T42" i="20"/>
  <c r="T87" i="20"/>
  <c r="V87" i="20"/>
  <c r="T75" i="21"/>
  <c r="R75" i="21"/>
  <c r="T91" i="21"/>
  <c r="V91" i="21"/>
  <c r="R91" i="21"/>
  <c r="R58" i="21"/>
  <c r="T58" i="21"/>
  <c r="V58" i="21"/>
  <c r="N54" i="22"/>
  <c r="V99" i="22"/>
  <c r="T99" i="22"/>
  <c r="R99" i="22"/>
  <c r="T80" i="22"/>
  <c r="V80" i="22"/>
  <c r="R80" i="22"/>
  <c r="O18" i="13"/>
  <c r="O82" i="13"/>
  <c r="Q83" i="13"/>
  <c r="O6" i="14"/>
  <c r="O37" i="14"/>
  <c r="Q58" i="14"/>
  <c r="O79" i="14"/>
  <c r="O47" i="15"/>
  <c r="O42" i="16"/>
  <c r="O64" i="16"/>
  <c r="M65" i="16"/>
  <c r="M66" i="16"/>
  <c r="O67" i="16"/>
  <c r="O68" i="16"/>
  <c r="M69" i="16"/>
  <c r="M72" i="16"/>
  <c r="O22" i="17"/>
  <c r="O46" i="17"/>
  <c r="Q69" i="17"/>
  <c r="M76" i="17"/>
  <c r="O11" i="18"/>
  <c r="M47" i="20"/>
  <c r="V55" i="20"/>
  <c r="R55" i="20"/>
  <c r="T46" i="20"/>
  <c r="R74" i="20"/>
  <c r="V74" i="20"/>
  <c r="G91" i="20"/>
  <c r="R87" i="20"/>
  <c r="R50" i="21"/>
  <c r="T5" i="21"/>
  <c r="M50" i="21"/>
  <c r="T15" i="21"/>
  <c r="Q100" i="21"/>
  <c r="R68" i="22"/>
  <c r="T68" i="22"/>
  <c r="V68" i="22"/>
  <c r="O27" i="14"/>
  <c r="Q66" i="15"/>
  <c r="O65" i="16"/>
  <c r="Q66" i="16"/>
  <c r="Q67" i="16"/>
  <c r="Q76" i="17"/>
  <c r="Q47" i="18"/>
  <c r="M47" i="18"/>
  <c r="O35" i="18"/>
  <c r="O40" i="18" s="1"/>
  <c r="M46" i="18"/>
  <c r="M52" i="18" s="1"/>
  <c r="O46" i="18"/>
  <c r="O56" i="18"/>
  <c r="M56" i="18"/>
  <c r="Q56" i="18"/>
  <c r="Q60" i="18" s="1"/>
  <c r="T20" i="20"/>
  <c r="T28" i="20"/>
  <c r="T40" i="20"/>
  <c r="V63" i="20"/>
  <c r="R63" i="20"/>
  <c r="V80" i="20"/>
  <c r="R80" i="20"/>
  <c r="Q94" i="20"/>
  <c r="P86" i="20"/>
  <c r="V54" i="21"/>
  <c r="R54" i="21"/>
  <c r="T54" i="21"/>
  <c r="T60" i="21"/>
  <c r="R60" i="21"/>
  <c r="V75" i="21"/>
  <c r="K25" i="22"/>
  <c r="M25" i="22"/>
  <c r="Q48" i="18"/>
  <c r="M48" i="18"/>
  <c r="O51" i="18"/>
  <c r="M51" i="18"/>
  <c r="O65" i="18"/>
  <c r="Q65" i="18"/>
  <c r="T92" i="20"/>
  <c r="T93" i="20" s="1"/>
  <c r="R92" i="20"/>
  <c r="R93" i="20" s="1"/>
  <c r="V92" i="20"/>
  <c r="V93" i="20" s="1"/>
  <c r="T29" i="20"/>
  <c r="P90" i="20"/>
  <c r="V70" i="20"/>
  <c r="T70" i="20"/>
  <c r="T72" i="20" s="1"/>
  <c r="R57" i="20"/>
  <c r="V57" i="20"/>
  <c r="R53" i="20"/>
  <c r="T53" i="20"/>
  <c r="T57" i="20"/>
  <c r="R56" i="21"/>
  <c r="T56" i="21"/>
  <c r="V84" i="21"/>
  <c r="V85" i="21" s="1"/>
  <c r="T84" i="21"/>
  <c r="T85" i="21" s="1"/>
  <c r="V72" i="21"/>
  <c r="T72" i="21"/>
  <c r="V56" i="21"/>
  <c r="R83" i="22"/>
  <c r="T83" i="22"/>
  <c r="V83" i="22"/>
  <c r="P102" i="22"/>
  <c r="T35" i="22"/>
  <c r="O38" i="15"/>
  <c r="M71" i="16"/>
  <c r="M60" i="16"/>
  <c r="O81" i="17"/>
  <c r="M81" i="17"/>
  <c r="P67" i="18"/>
  <c r="Q50" i="18"/>
  <c r="M50" i="18"/>
  <c r="Q51" i="18"/>
  <c r="M59" i="18"/>
  <c r="O59" i="18"/>
  <c r="Q66" i="18"/>
  <c r="Q64" i="18"/>
  <c r="O64" i="18"/>
  <c r="M65" i="18"/>
  <c r="M66" i="18" s="1"/>
  <c r="T52" i="20"/>
  <c r="R52" i="20"/>
  <c r="V53" i="20"/>
  <c r="R66" i="20"/>
  <c r="R72" i="20" s="1"/>
  <c r="V67" i="20"/>
  <c r="V60" i="21"/>
  <c r="R97" i="22"/>
  <c r="V97" i="22"/>
  <c r="T97" i="22"/>
  <c r="R71" i="23"/>
  <c r="V71" i="23"/>
  <c r="T71" i="23"/>
  <c r="V51" i="20"/>
  <c r="R51" i="20"/>
  <c r="V52" i="20"/>
  <c r="R62" i="20"/>
  <c r="V62" i="20"/>
  <c r="T62" i="20"/>
  <c r="V66" i="20"/>
  <c r="V93" i="21"/>
  <c r="T93" i="21"/>
  <c r="T55" i="21"/>
  <c r="R55" i="21"/>
  <c r="V55" i="21"/>
  <c r="T63" i="21"/>
  <c r="R63" i="21"/>
  <c r="V63" i="21"/>
  <c r="G95" i="21"/>
  <c r="R60" i="22"/>
  <c r="T60" i="22"/>
  <c r="K17" i="22"/>
  <c r="M17" i="22"/>
  <c r="M51" i="13"/>
  <c r="O21" i="15"/>
  <c r="O7" i="16"/>
  <c r="O38" i="16"/>
  <c r="Q59" i="16"/>
  <c r="O57" i="17"/>
  <c r="Q58" i="17"/>
  <c r="Q59" i="17"/>
  <c r="Q74" i="17"/>
  <c r="O53" i="18"/>
  <c r="M53" i="18"/>
  <c r="O58" i="18"/>
  <c r="Q58" i="18"/>
  <c r="O36" i="18"/>
  <c r="Q49" i="18"/>
  <c r="Q52" i="18" s="1"/>
  <c r="G60" i="18"/>
  <c r="G67" i="18" s="1"/>
  <c r="M58" i="18"/>
  <c r="O63" i="18"/>
  <c r="T35" i="20"/>
  <c r="R47" i="20"/>
  <c r="T51" i="20"/>
  <c r="T77" i="20"/>
  <c r="R89" i="20"/>
  <c r="V68" i="21"/>
  <c r="R68" i="21"/>
  <c r="T13" i="21"/>
  <c r="T20" i="21"/>
  <c r="T31" i="21"/>
  <c r="R59" i="21"/>
  <c r="R92" i="21"/>
  <c r="V92" i="21"/>
  <c r="T92" i="21"/>
  <c r="K9" i="22"/>
  <c r="M9" i="22"/>
  <c r="T65" i="22"/>
  <c r="R65" i="22"/>
  <c r="K53" i="22"/>
  <c r="M53" i="22"/>
  <c r="G91" i="22"/>
  <c r="T19" i="20"/>
  <c r="T27" i="20"/>
  <c r="G64" i="20"/>
  <c r="V56" i="20"/>
  <c r="T19" i="21"/>
  <c r="T38" i="21"/>
  <c r="T44" i="21"/>
  <c r="R64" i="21"/>
  <c r="T64" i="21"/>
  <c r="V65" i="21"/>
  <c r="R94" i="21"/>
  <c r="T98" i="21"/>
  <c r="T99" i="21" s="1"/>
  <c r="R98" i="21"/>
  <c r="R99" i="21" s="1"/>
  <c r="K11" i="22"/>
  <c r="M11" i="22"/>
  <c r="V66" i="22"/>
  <c r="R66" i="22"/>
  <c r="R73" i="22"/>
  <c r="V73" i="22"/>
  <c r="T73" i="22"/>
  <c r="V85" i="22"/>
  <c r="R85" i="22"/>
  <c r="T96" i="22"/>
  <c r="V96" i="22"/>
  <c r="R96" i="22"/>
  <c r="R106" i="22"/>
  <c r="R107" i="22" s="1"/>
  <c r="V106" i="22"/>
  <c r="V107" i="22" s="1"/>
  <c r="T70" i="23"/>
  <c r="V70" i="23"/>
  <c r="T50" i="24"/>
  <c r="R50" i="24"/>
  <c r="V50" i="24"/>
  <c r="V83" i="24"/>
  <c r="T83" i="24"/>
  <c r="R83" i="24"/>
  <c r="O29" i="28"/>
  <c r="K29" i="28"/>
  <c r="Q29" i="28"/>
  <c r="R29" i="28" s="1"/>
  <c r="T54" i="20"/>
  <c r="T61" i="20"/>
  <c r="V61" i="20"/>
  <c r="N50" i="21"/>
  <c r="R86" i="21"/>
  <c r="R87" i="21" s="1"/>
  <c r="M5" i="22"/>
  <c r="T6" i="22"/>
  <c r="R54" i="22"/>
  <c r="V84" i="22"/>
  <c r="T106" i="22"/>
  <c r="T107" i="22" s="1"/>
  <c r="T9" i="23"/>
  <c r="U18" i="28"/>
  <c r="V18" i="28" s="1"/>
  <c r="AA18" i="28"/>
  <c r="AB18" i="28" s="1"/>
  <c r="X18" i="28"/>
  <c r="Y18" i="28" s="1"/>
  <c r="R18" i="28"/>
  <c r="AA25" i="28"/>
  <c r="AB25" i="28" s="1"/>
  <c r="U25" i="28"/>
  <c r="V25" i="28" s="1"/>
  <c r="X25" i="28"/>
  <c r="Y25" i="28" s="1"/>
  <c r="G74" i="21"/>
  <c r="G100" i="21" s="1"/>
  <c r="T70" i="21"/>
  <c r="V70" i="21"/>
  <c r="V74" i="21" s="1"/>
  <c r="R90" i="21"/>
  <c r="T90" i="21"/>
  <c r="T59" i="22"/>
  <c r="R59" i="22"/>
  <c r="V73" i="23"/>
  <c r="T73" i="23"/>
  <c r="R73" i="23"/>
  <c r="V97" i="23"/>
  <c r="T97" i="23"/>
  <c r="R97" i="23"/>
  <c r="V40" i="26"/>
  <c r="T40" i="26"/>
  <c r="R40" i="26"/>
  <c r="R58" i="26"/>
  <c r="T58" i="26"/>
  <c r="V58" i="26"/>
  <c r="T61" i="21"/>
  <c r="R70" i="21"/>
  <c r="R80" i="21"/>
  <c r="T81" i="21"/>
  <c r="T89" i="21"/>
  <c r="R89" i="21"/>
  <c r="V90" i="21"/>
  <c r="T96" i="21"/>
  <c r="T97" i="21" s="1"/>
  <c r="V96" i="21"/>
  <c r="V97" i="21" s="1"/>
  <c r="T9" i="22"/>
  <c r="T17" i="22"/>
  <c r="T20" i="22"/>
  <c r="T25" i="22"/>
  <c r="V75" i="22"/>
  <c r="T75" i="22"/>
  <c r="R75" i="22"/>
  <c r="R51" i="23"/>
  <c r="T5" i="23"/>
  <c r="T43" i="21"/>
  <c r="V61" i="21"/>
  <c r="V80" i="21"/>
  <c r="V81" i="21"/>
  <c r="V74" i="22"/>
  <c r="T74" i="22"/>
  <c r="V86" i="22"/>
  <c r="T86" i="22"/>
  <c r="R88" i="22"/>
  <c r="V88" i="22"/>
  <c r="M24" i="22"/>
  <c r="V61" i="22"/>
  <c r="T61" i="22"/>
  <c r="R61" i="22"/>
  <c r="T30" i="22"/>
  <c r="R104" i="22"/>
  <c r="R105" i="22" s="1"/>
  <c r="V104" i="22"/>
  <c r="V105" i="22" s="1"/>
  <c r="T94" i="22"/>
  <c r="T95" i="22" s="1"/>
  <c r="V94" i="22"/>
  <c r="V95" i="22" s="1"/>
  <c r="R94" i="22"/>
  <c r="R95" i="22" s="1"/>
  <c r="R63" i="22"/>
  <c r="V63" i="22"/>
  <c r="T63" i="22"/>
  <c r="T47" i="22"/>
  <c r="P69" i="23"/>
  <c r="T8" i="23"/>
  <c r="T24" i="20"/>
  <c r="T36" i="20"/>
  <c r="R56" i="20"/>
  <c r="V62" i="21"/>
  <c r="R62" i="21"/>
  <c r="R65" i="21"/>
  <c r="P58" i="22"/>
  <c r="T5" i="22"/>
  <c r="M18" i="22"/>
  <c r="K20" i="22"/>
  <c r="M20" i="22"/>
  <c r="T87" i="22"/>
  <c r="V87" i="22"/>
  <c r="K34" i="22"/>
  <c r="M34" i="22"/>
  <c r="V79" i="22"/>
  <c r="T79" i="22"/>
  <c r="R79" i="22"/>
  <c r="M40" i="22"/>
  <c r="K42" i="22"/>
  <c r="M42" i="22"/>
  <c r="T48" i="22"/>
  <c r="T66" i="22"/>
  <c r="Q108" i="22"/>
  <c r="R81" i="22"/>
  <c r="V81" i="22"/>
  <c r="T81" i="22"/>
  <c r="R86" i="22"/>
  <c r="T90" i="22"/>
  <c r="R90" i="22"/>
  <c r="T104" i="22"/>
  <c r="T105" i="22" s="1"/>
  <c r="V74" i="23"/>
  <c r="T74" i="23"/>
  <c r="R74" i="23"/>
  <c r="R88" i="23"/>
  <c r="R89" i="23" s="1"/>
  <c r="V88" i="23"/>
  <c r="V89" i="23" s="1"/>
  <c r="G103" i="22"/>
  <c r="T80" i="23"/>
  <c r="V80" i="23"/>
  <c r="V84" i="23"/>
  <c r="R84" i="23"/>
  <c r="T84" i="23"/>
  <c r="V77" i="23"/>
  <c r="T77" i="23"/>
  <c r="R77" i="23"/>
  <c r="V72" i="24"/>
  <c r="R72" i="24"/>
  <c r="T72" i="24"/>
  <c r="T22" i="24"/>
  <c r="P74" i="24"/>
  <c r="T29" i="24"/>
  <c r="T44" i="26"/>
  <c r="R44" i="26"/>
  <c r="V44" i="26"/>
  <c r="Q72" i="26"/>
  <c r="T75" i="23"/>
  <c r="V75" i="23"/>
  <c r="V81" i="24"/>
  <c r="T81" i="24"/>
  <c r="R81" i="24"/>
  <c r="P64" i="24"/>
  <c r="T32" i="24"/>
  <c r="N41" i="25"/>
  <c r="T85" i="23"/>
  <c r="R85" i="23"/>
  <c r="V85" i="23"/>
  <c r="R58" i="23"/>
  <c r="V58" i="23"/>
  <c r="V47" i="25"/>
  <c r="T47" i="25"/>
  <c r="R47" i="25"/>
  <c r="V70" i="25"/>
  <c r="R70" i="25"/>
  <c r="T70" i="25"/>
  <c r="V63" i="25"/>
  <c r="R63" i="25"/>
  <c r="T63" i="25"/>
  <c r="V77" i="25"/>
  <c r="V78" i="25" s="1"/>
  <c r="R77" i="25"/>
  <c r="R78" i="25" s="1"/>
  <c r="T77" i="25"/>
  <c r="T78" i="25" s="1"/>
  <c r="V50" i="25"/>
  <c r="R50" i="25"/>
  <c r="T50" i="25"/>
  <c r="V53" i="25"/>
  <c r="R53" i="25"/>
  <c r="T53" i="25"/>
  <c r="R64" i="22"/>
  <c r="P70" i="22"/>
  <c r="R76" i="22"/>
  <c r="R77" i="22"/>
  <c r="T78" i="22"/>
  <c r="R100" i="22"/>
  <c r="R101" i="22"/>
  <c r="T57" i="23"/>
  <c r="V57" i="23"/>
  <c r="V79" i="25"/>
  <c r="V80" i="25" s="1"/>
  <c r="R79" i="25"/>
  <c r="R80" i="25" s="1"/>
  <c r="T79" i="25"/>
  <c r="T80" i="25" s="1"/>
  <c r="R62" i="22"/>
  <c r="T64" i="22"/>
  <c r="T71" i="22"/>
  <c r="T76" i="22"/>
  <c r="V77" i="22"/>
  <c r="V78" i="22"/>
  <c r="T100" i="22"/>
  <c r="V101" i="22"/>
  <c r="R76" i="23"/>
  <c r="V76" i="23"/>
  <c r="T76" i="23"/>
  <c r="V56" i="23"/>
  <c r="V68" i="23" s="1"/>
  <c r="T56" i="23"/>
  <c r="R57" i="23"/>
  <c r="T5" i="24"/>
  <c r="P48" i="24"/>
  <c r="R51" i="24"/>
  <c r="T51" i="24"/>
  <c r="V51" i="24"/>
  <c r="T10" i="21"/>
  <c r="T28" i="21"/>
  <c r="T37" i="21"/>
  <c r="T47" i="21"/>
  <c r="Q48" i="22"/>
  <c r="M50" i="22"/>
  <c r="V62" i="22"/>
  <c r="R67" i="22"/>
  <c r="T69" i="22"/>
  <c r="V71" i="22"/>
  <c r="R81" i="23"/>
  <c r="V81" i="23"/>
  <c r="T81" i="23"/>
  <c r="R92" i="23"/>
  <c r="R98" i="23" s="1"/>
  <c r="V92" i="23"/>
  <c r="V98" i="23" s="1"/>
  <c r="T92" i="23"/>
  <c r="R55" i="23"/>
  <c r="R56" i="23"/>
  <c r="R52" i="25"/>
  <c r="T52" i="25"/>
  <c r="N51" i="23"/>
  <c r="R86" i="23"/>
  <c r="T86" i="23"/>
  <c r="V95" i="23"/>
  <c r="P86" i="24"/>
  <c r="T27" i="24"/>
  <c r="P58" i="24"/>
  <c r="V58" i="25"/>
  <c r="T58" i="25"/>
  <c r="R58" i="25"/>
  <c r="T10" i="25"/>
  <c r="T41" i="25" s="1"/>
  <c r="R47" i="26"/>
  <c r="T47" i="26"/>
  <c r="V47" i="26"/>
  <c r="K13" i="28"/>
  <c r="Q13" i="28"/>
  <c r="R13" i="28" s="1"/>
  <c r="O13" i="28"/>
  <c r="V49" i="24"/>
  <c r="R49" i="24"/>
  <c r="P56" i="24"/>
  <c r="V57" i="24"/>
  <c r="R57" i="24"/>
  <c r="T84" i="24"/>
  <c r="V84" i="24"/>
  <c r="T88" i="24"/>
  <c r="T89" i="24" s="1"/>
  <c r="V88" i="24"/>
  <c r="V89" i="24" s="1"/>
  <c r="R88" i="24"/>
  <c r="R89" i="24" s="1"/>
  <c r="M41" i="25"/>
  <c r="V75" i="25"/>
  <c r="V76" i="25" s="1"/>
  <c r="R75" i="25"/>
  <c r="R76" i="25" s="1"/>
  <c r="T75" i="25"/>
  <c r="T76" i="25" s="1"/>
  <c r="V48" i="25"/>
  <c r="T48" i="25"/>
  <c r="R48" i="25"/>
  <c r="V52" i="24"/>
  <c r="T52" i="24"/>
  <c r="R44" i="24"/>
  <c r="T49" i="24"/>
  <c r="R55" i="24"/>
  <c r="T57" i="24"/>
  <c r="V65" i="24"/>
  <c r="R84" i="24"/>
  <c r="R63" i="23"/>
  <c r="R83" i="23"/>
  <c r="R90" i="23"/>
  <c r="R91" i="23" s="1"/>
  <c r="T90" i="23"/>
  <c r="T91" i="23" s="1"/>
  <c r="N44" i="24"/>
  <c r="T73" i="24"/>
  <c r="R73" i="24"/>
  <c r="T26" i="24"/>
  <c r="R54" i="24"/>
  <c r="V54" i="24"/>
  <c r="T55" i="24"/>
  <c r="R63" i="24"/>
  <c r="R82" i="24"/>
  <c r="T63" i="23"/>
  <c r="R64" i="23"/>
  <c r="R65" i="23"/>
  <c r="T66" i="23"/>
  <c r="V83" i="23"/>
  <c r="V90" i="23"/>
  <c r="V91" i="23" s="1"/>
  <c r="R99" i="23"/>
  <c r="R100" i="23" s="1"/>
  <c r="T16" i="24"/>
  <c r="T53" i="24"/>
  <c r="V53" i="24"/>
  <c r="V63" i="24"/>
  <c r="T82" i="24"/>
  <c r="V67" i="25"/>
  <c r="V74" i="25" s="1"/>
  <c r="T67" i="25"/>
  <c r="R67" i="25"/>
  <c r="R62" i="25"/>
  <c r="T62" i="25"/>
  <c r="V79" i="23"/>
  <c r="T79" i="23"/>
  <c r="T34" i="23"/>
  <c r="T46" i="23"/>
  <c r="R60" i="23"/>
  <c r="T64" i="23"/>
  <c r="V65" i="23"/>
  <c r="V66" i="23"/>
  <c r="R53" i="24"/>
  <c r="R60" i="24"/>
  <c r="T61" i="24"/>
  <c r="R70" i="24"/>
  <c r="T69" i="25"/>
  <c r="R69" i="25"/>
  <c r="V69" i="25"/>
  <c r="V81" i="25"/>
  <c r="V82" i="25" s="1"/>
  <c r="R81" i="25"/>
  <c r="R82" i="25" s="1"/>
  <c r="T81" i="25"/>
  <c r="T82" i="25" s="1"/>
  <c r="V73" i="25"/>
  <c r="R73" i="25"/>
  <c r="T73" i="25"/>
  <c r="V62" i="25"/>
  <c r="AA28" i="28"/>
  <c r="AB28" i="28" s="1"/>
  <c r="U28" i="28"/>
  <c r="V28" i="28" s="1"/>
  <c r="X28" i="28"/>
  <c r="Y28" i="28" s="1"/>
  <c r="R68" i="26"/>
  <c r="R69" i="26" s="1"/>
  <c r="T68" i="26"/>
  <c r="T69" i="26" s="1"/>
  <c r="R70" i="26"/>
  <c r="R71" i="26" s="1"/>
  <c r="V70" i="26"/>
  <c r="V71" i="26" s="1"/>
  <c r="T70" i="26"/>
  <c r="T71" i="26" s="1"/>
  <c r="T46" i="26"/>
  <c r="V46" i="26"/>
  <c r="T38" i="24"/>
  <c r="V68" i="25"/>
  <c r="T68" i="25"/>
  <c r="R68" i="25"/>
  <c r="T23" i="25"/>
  <c r="T51" i="26"/>
  <c r="T54" i="26" s="1"/>
  <c r="V51" i="26"/>
  <c r="T13" i="26"/>
  <c r="R42" i="26"/>
  <c r="V42" i="26"/>
  <c r="T42" i="26"/>
  <c r="R46" i="26"/>
  <c r="U8" i="28"/>
  <c r="V8" i="28" s="1"/>
  <c r="X8" i="28"/>
  <c r="Y8" i="28" s="1"/>
  <c r="AC27" i="29"/>
  <c r="AD27" i="29" s="1"/>
  <c r="Z27" i="29"/>
  <c r="AA27" i="29" s="1"/>
  <c r="T27" i="29"/>
  <c r="W27" i="29"/>
  <c r="X27" i="29" s="1"/>
  <c r="AC30" i="29"/>
  <c r="AD30" i="29" s="1"/>
  <c r="W30" i="29"/>
  <c r="X30" i="29" s="1"/>
  <c r="Z30" i="29"/>
  <c r="AA30" i="29" s="1"/>
  <c r="AA7" i="30"/>
  <c r="AB7" i="30" s="1"/>
  <c r="X7" i="30"/>
  <c r="Y7" i="30" s="1"/>
  <c r="U7" i="30"/>
  <c r="V7" i="30" s="1"/>
  <c r="V29" i="30" s="1"/>
  <c r="U29" i="30" s="1"/>
  <c r="R7" i="30"/>
  <c r="R72" i="25"/>
  <c r="T72" i="25"/>
  <c r="T57" i="26"/>
  <c r="R57" i="26"/>
  <c r="R64" i="26"/>
  <c r="R65" i="26" s="1"/>
  <c r="V64" i="26"/>
  <c r="V65" i="26" s="1"/>
  <c r="V57" i="26"/>
  <c r="T51" i="25"/>
  <c r="V51" i="25"/>
  <c r="V55" i="25"/>
  <c r="T55" i="25"/>
  <c r="R55" i="25"/>
  <c r="V72" i="25"/>
  <c r="T61" i="26"/>
  <c r="V61" i="26"/>
  <c r="R61" i="26"/>
  <c r="V48" i="26"/>
  <c r="R48" i="26"/>
  <c r="G72" i="26"/>
  <c r="R41" i="25"/>
  <c r="T59" i="25"/>
  <c r="R59" i="25"/>
  <c r="V60" i="25"/>
  <c r="R60" i="25"/>
  <c r="T71" i="25"/>
  <c r="V71" i="25"/>
  <c r="T49" i="25"/>
  <c r="R49" i="25"/>
  <c r="G74" i="25"/>
  <c r="G83" i="25" s="1"/>
  <c r="R71" i="25"/>
  <c r="M34" i="26"/>
  <c r="R52" i="26"/>
  <c r="R54" i="26" s="1"/>
  <c r="V52" i="26"/>
  <c r="V45" i="26"/>
  <c r="R45" i="26"/>
  <c r="V38" i="26"/>
  <c r="T38" i="26"/>
  <c r="R38" i="26"/>
  <c r="R66" i="26"/>
  <c r="R67" i="26" s="1"/>
  <c r="T66" i="26"/>
  <c r="T67" i="26" s="1"/>
  <c r="V66" i="26"/>
  <c r="V67" i="26" s="1"/>
  <c r="AA8" i="30"/>
  <c r="AB8" i="30" s="1"/>
  <c r="X8" i="30"/>
  <c r="Y8" i="30" s="1"/>
  <c r="Y29" i="30" s="1"/>
  <c r="U8" i="30"/>
  <c r="V8" i="30" s="1"/>
  <c r="Q101" i="23"/>
  <c r="G98" i="23"/>
  <c r="G101" i="23" s="1"/>
  <c r="T37" i="24"/>
  <c r="G67" i="24"/>
  <c r="G90" i="24" s="1"/>
  <c r="V45" i="25"/>
  <c r="R45" i="25"/>
  <c r="T16" i="25"/>
  <c r="T24" i="25"/>
  <c r="T45" i="25"/>
  <c r="V49" i="25"/>
  <c r="N34" i="26"/>
  <c r="T56" i="26"/>
  <c r="R56" i="26"/>
  <c r="U12" i="28"/>
  <c r="V12" i="28" s="1"/>
  <c r="AA12" i="28"/>
  <c r="AB12" i="28" s="1"/>
  <c r="X12" i="28"/>
  <c r="Y12" i="28" s="1"/>
  <c r="R12" i="28"/>
  <c r="R28" i="28"/>
  <c r="M9" i="29"/>
  <c r="M35" i="29" s="1"/>
  <c r="L29" i="30"/>
  <c r="X18" i="32"/>
  <c r="Y18" i="32" s="1"/>
  <c r="AA18" i="32"/>
  <c r="AB18" i="32" s="1"/>
  <c r="U18" i="32"/>
  <c r="V18" i="32" s="1"/>
  <c r="AA11" i="28"/>
  <c r="AB11" i="28" s="1"/>
  <c r="U11" i="28"/>
  <c r="V11" i="28" s="1"/>
  <c r="T30" i="29"/>
  <c r="W31" i="29"/>
  <c r="X31" i="29" s="1"/>
  <c r="T31" i="29"/>
  <c r="T35" i="29" s="1"/>
  <c r="AC31" i="29"/>
  <c r="AD31" i="29" s="1"/>
  <c r="U11" i="32"/>
  <c r="V11" i="32" s="1"/>
  <c r="R11" i="32"/>
  <c r="R33" i="32" s="1"/>
  <c r="AA11" i="32"/>
  <c r="AB11" i="32" s="1"/>
  <c r="X11" i="32"/>
  <c r="Y11" i="32" s="1"/>
  <c r="U23" i="32"/>
  <c r="V23" i="32" s="1"/>
  <c r="R23" i="32"/>
  <c r="AA23" i="32"/>
  <c r="AB23" i="32" s="1"/>
  <c r="AA31" i="32"/>
  <c r="AB31" i="32" s="1"/>
  <c r="X31" i="32"/>
  <c r="Y31" i="32" s="1"/>
  <c r="U31" i="32"/>
  <c r="V31" i="32" s="1"/>
  <c r="U35" i="33"/>
  <c r="V35" i="33" s="1"/>
  <c r="X35" i="33"/>
  <c r="Y35" i="33" s="1"/>
  <c r="AA35" i="33"/>
  <c r="AB35" i="33" s="1"/>
  <c r="U18" i="33"/>
  <c r="V18" i="33" s="1"/>
  <c r="X18" i="33"/>
  <c r="Y18" i="33" s="1"/>
  <c r="AA18" i="33"/>
  <c r="AB18" i="33" s="1"/>
  <c r="R35" i="33"/>
  <c r="T46" i="25"/>
  <c r="T54" i="25"/>
  <c r="T64" i="25"/>
  <c r="T66" i="25"/>
  <c r="T27" i="26"/>
  <c r="P39" i="26"/>
  <c r="X11" i="28"/>
  <c r="Y11" i="28" s="1"/>
  <c r="Q16" i="28"/>
  <c r="K16" i="28"/>
  <c r="R35" i="29"/>
  <c r="Z19" i="29"/>
  <c r="AA19" i="29" s="1"/>
  <c r="W19" i="29"/>
  <c r="X19" i="29" s="1"/>
  <c r="T21" i="29"/>
  <c r="Z31" i="29"/>
  <c r="AA31" i="29" s="1"/>
  <c r="O30" i="31"/>
  <c r="W26" i="31"/>
  <c r="X26" i="31" s="1"/>
  <c r="Z26" i="31"/>
  <c r="AA26" i="31" s="1"/>
  <c r="T26" i="31"/>
  <c r="U26" i="31" s="1"/>
  <c r="T29" i="31"/>
  <c r="U29" i="31" s="1"/>
  <c r="W29" i="31"/>
  <c r="X29" i="31" s="1"/>
  <c r="Z29" i="31"/>
  <c r="AA29" i="31" s="1"/>
  <c r="AA10" i="32"/>
  <c r="AB10" i="32" s="1"/>
  <c r="X10" i="32"/>
  <c r="Y10" i="32" s="1"/>
  <c r="Y33" i="32" s="1"/>
  <c r="U10" i="32"/>
  <c r="V10" i="32" s="1"/>
  <c r="X23" i="32"/>
  <c r="Y23" i="32" s="1"/>
  <c r="U13" i="33"/>
  <c r="V13" i="33" s="1"/>
  <c r="X13" i="33"/>
  <c r="Y13" i="33" s="1"/>
  <c r="AA13" i="33"/>
  <c r="AB13" i="33" s="1"/>
  <c r="R18" i="33"/>
  <c r="R43" i="26"/>
  <c r="R55" i="26"/>
  <c r="R60" i="26"/>
  <c r="Z21" i="29"/>
  <c r="AA21" i="29" s="1"/>
  <c r="W21" i="29"/>
  <c r="X21" i="29" s="1"/>
  <c r="U9" i="33"/>
  <c r="V9" i="33" s="1"/>
  <c r="R9" i="33"/>
  <c r="R42" i="33" s="1"/>
  <c r="AA9" i="33"/>
  <c r="AB9" i="33" s="1"/>
  <c r="L42" i="33"/>
  <c r="X29" i="33"/>
  <c r="Y29" i="33" s="1"/>
  <c r="AA29" i="33"/>
  <c r="AB29" i="33" s="1"/>
  <c r="U29" i="33"/>
  <c r="V29" i="33" s="1"/>
  <c r="R29" i="33"/>
  <c r="P42" i="33"/>
  <c r="T10" i="26"/>
  <c r="R41" i="26"/>
  <c r="T43" i="26"/>
  <c r="T55" i="26"/>
  <c r="T60" i="26"/>
  <c r="V62" i="26"/>
  <c r="R7" i="28"/>
  <c r="R15" i="28"/>
  <c r="O16" i="28"/>
  <c r="R24" i="28"/>
  <c r="O28" i="28"/>
  <c r="K28" i="28"/>
  <c r="AC24" i="29"/>
  <c r="AD24" i="29" s="1"/>
  <c r="Z24" i="29"/>
  <c r="AA24" i="29" s="1"/>
  <c r="W8" i="31"/>
  <c r="X8" i="31" s="1"/>
  <c r="T8" i="31"/>
  <c r="U8" i="31" s="1"/>
  <c r="L33" i="32"/>
  <c r="T14" i="26"/>
  <c r="S72" i="26"/>
  <c r="R8" i="28"/>
  <c r="R25" i="28"/>
  <c r="AC10" i="29"/>
  <c r="AD10" i="29" s="1"/>
  <c r="Z10" i="29"/>
  <c r="AA10" i="29" s="1"/>
  <c r="AC13" i="29"/>
  <c r="AD13" i="29" s="1"/>
  <c r="Z13" i="29"/>
  <c r="AA13" i="29" s="1"/>
  <c r="AC21" i="29"/>
  <c r="AD21" i="29" s="1"/>
  <c r="AA11" i="30"/>
  <c r="AB11" i="30" s="1"/>
  <c r="X11" i="30"/>
  <c r="Y11" i="30" s="1"/>
  <c r="Z8" i="31"/>
  <c r="AA8" i="31" s="1"/>
  <c r="U25" i="32"/>
  <c r="V25" i="32" s="1"/>
  <c r="R25" i="32"/>
  <c r="AA25" i="32"/>
  <c r="AB25" i="32" s="1"/>
  <c r="X25" i="32"/>
  <c r="Y25" i="32" s="1"/>
  <c r="X9" i="33"/>
  <c r="Y9" i="33" s="1"/>
  <c r="Y42" i="33" s="1"/>
  <c r="R11" i="30"/>
  <c r="X14" i="28"/>
  <c r="Y14" i="28" s="1"/>
  <c r="X15" i="28"/>
  <c r="Y15" i="28" s="1"/>
  <c r="L20" i="28"/>
  <c r="X24" i="28"/>
  <c r="Y24" i="28" s="1"/>
  <c r="W10" i="29"/>
  <c r="X10" i="29" s="1"/>
  <c r="W13" i="29"/>
  <c r="X13" i="29" s="1"/>
  <c r="AC15" i="29"/>
  <c r="AD15" i="29" s="1"/>
  <c r="Z15" i="29"/>
  <c r="AA15" i="29" s="1"/>
  <c r="U11" i="30"/>
  <c r="V11" i="30" s="1"/>
  <c r="T11" i="31"/>
  <c r="U11" i="31" s="1"/>
  <c r="Z11" i="31"/>
  <c r="AA11" i="31" s="1"/>
  <c r="W11" i="31"/>
  <c r="X11" i="31" s="1"/>
  <c r="Q11" i="31"/>
  <c r="AA24" i="32"/>
  <c r="AB24" i="32" s="1"/>
  <c r="X24" i="32"/>
  <c r="Y24" i="32" s="1"/>
  <c r="U24" i="32"/>
  <c r="V24" i="32" s="1"/>
  <c r="V33" i="32" s="1"/>
  <c r="U33" i="32" s="1"/>
  <c r="L27" i="32"/>
  <c r="R31" i="32"/>
  <c r="AA6" i="30"/>
  <c r="AB6" i="30" s="1"/>
  <c r="AA10" i="30"/>
  <c r="AB10" i="30" s="1"/>
  <c r="P29" i="30"/>
  <c r="U32" i="32"/>
  <c r="V32" i="32" s="1"/>
  <c r="R32" i="32"/>
  <c r="U20" i="33"/>
  <c r="V20" i="33" s="1"/>
  <c r="X20" i="33"/>
  <c r="Y20" i="33" s="1"/>
  <c r="R12" i="30"/>
  <c r="W27" i="31"/>
  <c r="X27" i="31" s="1"/>
  <c r="Z27" i="31"/>
  <c r="AA27" i="31" s="1"/>
  <c r="P33" i="32"/>
  <c r="U13" i="32"/>
  <c r="V13" i="32" s="1"/>
  <c r="R13" i="32"/>
  <c r="L18" i="32"/>
  <c r="U20" i="32"/>
  <c r="V20" i="32" s="1"/>
  <c r="U31" i="33"/>
  <c r="V31" i="33" s="1"/>
  <c r="R31" i="33"/>
  <c r="U37" i="33"/>
  <c r="V37" i="33" s="1"/>
  <c r="X37" i="33"/>
  <c r="Y37" i="33" s="1"/>
  <c r="U12" i="32"/>
  <c r="V12" i="32" s="1"/>
  <c r="X32" i="32"/>
  <c r="Y32" i="32" s="1"/>
  <c r="U15" i="33"/>
  <c r="V15" i="33" s="1"/>
  <c r="X15" i="33"/>
  <c r="Y15" i="33" s="1"/>
  <c r="R10" i="30"/>
  <c r="R29" i="30" s="1"/>
  <c r="Q12" i="31"/>
  <c r="W20" i="31"/>
  <c r="X20" i="31" s="1"/>
  <c r="L26" i="31"/>
  <c r="T28" i="31"/>
  <c r="U28" i="31" s="1"/>
  <c r="Q28" i="31"/>
  <c r="X12" i="32"/>
  <c r="Y12" i="32" s="1"/>
  <c r="R15" i="32"/>
  <c r="U16" i="32"/>
  <c r="V16" i="32" s="1"/>
  <c r="R16" i="32"/>
  <c r="AA20" i="32"/>
  <c r="AB20" i="32" s="1"/>
  <c r="R15" i="33"/>
  <c r="AA20" i="33"/>
  <c r="AB20" i="33" s="1"/>
  <c r="U22" i="33"/>
  <c r="V22" i="33" s="1"/>
  <c r="V42" i="33" s="1"/>
  <c r="U42" i="33" s="1"/>
  <c r="X22" i="33"/>
  <c r="Y22" i="33" s="1"/>
  <c r="X27" i="33"/>
  <c r="Y27" i="33" s="1"/>
  <c r="AA27" i="33"/>
  <c r="AB27" i="33" s="1"/>
  <c r="R32" i="33"/>
  <c r="Q6" i="31"/>
  <c r="T24" i="31"/>
  <c r="U24" i="31" s="1"/>
  <c r="U15" i="32"/>
  <c r="V15" i="32" s="1"/>
  <c r="R18" i="32"/>
  <c r="AA32" i="32"/>
  <c r="AB32" i="32" s="1"/>
  <c r="R27" i="33"/>
  <c r="U32" i="33"/>
  <c r="V32" i="33" s="1"/>
  <c r="AA37" i="33"/>
  <c r="AB37" i="33" s="1"/>
  <c r="AB42" i="33" s="1"/>
  <c r="AA42" i="33" s="1"/>
  <c r="AE29" i="7" l="1"/>
  <c r="AD29" i="7" s="1"/>
  <c r="U29" i="7"/>
  <c r="O29" i="7"/>
  <c r="AB29" i="7"/>
  <c r="AA29" i="7" s="1"/>
  <c r="X35" i="29"/>
  <c r="W35" i="29" s="1"/>
  <c r="AD35" i="29"/>
  <c r="AA35" i="29"/>
  <c r="L28" i="28"/>
  <c r="L11" i="28"/>
  <c r="L30" i="31"/>
  <c r="U30" i="31"/>
  <c r="T30" i="31" s="1"/>
  <c r="AA30" i="31"/>
  <c r="Z30" i="31" s="1"/>
  <c r="X30" i="31"/>
  <c r="W30" i="31" s="1"/>
  <c r="V63" i="26"/>
  <c r="T34" i="26"/>
  <c r="S34" i="26" s="1"/>
  <c r="R74" i="25"/>
  <c r="S41" i="25"/>
  <c r="V46" i="25"/>
  <c r="R46" i="25"/>
  <c r="R57" i="25"/>
  <c r="R83" i="25" s="1"/>
  <c r="T60" i="24"/>
  <c r="V60" i="24"/>
  <c r="T68" i="23"/>
  <c r="V87" i="23"/>
  <c r="R87" i="23"/>
  <c r="R74" i="21"/>
  <c r="R83" i="21"/>
  <c r="V72" i="20"/>
  <c r="G94" i="20"/>
  <c r="T47" i="20"/>
  <c r="S47" i="20" s="1"/>
  <c r="X29" i="30"/>
  <c r="L117" i="5"/>
  <c r="O115" i="3" s="1"/>
  <c r="L119" i="5"/>
  <c r="O117" i="3" s="1"/>
  <c r="L116" i="5"/>
  <c r="O114" i="3" s="1"/>
  <c r="D28" i="3"/>
  <c r="N40" i="18"/>
  <c r="C22" i="3"/>
  <c r="X33" i="32"/>
  <c r="G33" i="3"/>
  <c r="F33" i="3"/>
  <c r="D33" i="3"/>
  <c r="X42" i="33"/>
  <c r="D32" i="3"/>
  <c r="C4" i="3"/>
  <c r="S29" i="8"/>
  <c r="N36" i="12"/>
  <c r="C15" i="3"/>
  <c r="Q87" i="13"/>
  <c r="N40" i="15"/>
  <c r="C18" i="3"/>
  <c r="Z35" i="29"/>
  <c r="D31" i="3"/>
  <c r="W7" i="6"/>
  <c r="X6" i="6"/>
  <c r="W6" i="6" s="1"/>
  <c r="X29" i="6"/>
  <c r="W29" i="6" s="1"/>
  <c r="T29" i="7"/>
  <c r="C14" i="3"/>
  <c r="Q33" i="32"/>
  <c r="C33" i="3"/>
  <c r="L92" i="5"/>
  <c r="Y29" i="10"/>
  <c r="Q29" i="30"/>
  <c r="C28" i="3"/>
  <c r="L115" i="5"/>
  <c r="Q42" i="33"/>
  <c r="C32" i="3"/>
  <c r="L104" i="5"/>
  <c r="AC35" i="29"/>
  <c r="E31" i="3"/>
  <c r="S35" i="29"/>
  <c r="L100" i="5"/>
  <c r="L101" i="5"/>
  <c r="C31" i="3"/>
  <c r="V82" i="22"/>
  <c r="R102" i="22"/>
  <c r="V102" i="22"/>
  <c r="V103" i="22" s="1"/>
  <c r="T102" i="22"/>
  <c r="T103" i="22" s="1"/>
  <c r="Q78" i="17"/>
  <c r="O78" i="17"/>
  <c r="M78" i="17"/>
  <c r="M60" i="12"/>
  <c r="Q75" i="17"/>
  <c r="U18" i="27"/>
  <c r="V18" i="27" s="1"/>
  <c r="AA18" i="27"/>
  <c r="AB18" i="27" s="1"/>
  <c r="X18" i="27"/>
  <c r="Y18" i="27" s="1"/>
  <c r="T63" i="26"/>
  <c r="T57" i="25"/>
  <c r="R82" i="22"/>
  <c r="M60" i="18"/>
  <c r="O53" i="16"/>
  <c r="V59" i="20"/>
  <c r="T59" i="20"/>
  <c r="R59" i="20"/>
  <c r="R64" i="20" s="1"/>
  <c r="V88" i="21"/>
  <c r="V95" i="21" s="1"/>
  <c r="R88" i="21"/>
  <c r="R95" i="21" s="1"/>
  <c r="T88" i="21"/>
  <c r="T95" i="21" s="1"/>
  <c r="O90" i="16"/>
  <c r="M81" i="14"/>
  <c r="O65" i="17"/>
  <c r="Q55" i="12"/>
  <c r="AA14" i="27"/>
  <c r="AB14" i="27" s="1"/>
  <c r="X14" i="27"/>
  <c r="Y14" i="27" s="1"/>
  <c r="U14" i="27"/>
  <c r="V14" i="27" s="1"/>
  <c r="M55" i="12"/>
  <c r="P91" i="9"/>
  <c r="V54" i="26"/>
  <c r="T56" i="24"/>
  <c r="V56" i="24"/>
  <c r="R56" i="24"/>
  <c r="R74" i="24"/>
  <c r="R76" i="24" s="1"/>
  <c r="T74" i="24"/>
  <c r="T76" i="24" s="1"/>
  <c r="V74" i="24"/>
  <c r="V76" i="24" s="1"/>
  <c r="T51" i="23"/>
  <c r="S51" i="23" s="1"/>
  <c r="U13" i="28"/>
  <c r="V13" i="28" s="1"/>
  <c r="X13" i="28"/>
  <c r="Y13" i="28" s="1"/>
  <c r="AA13" i="28"/>
  <c r="AB13" i="28" s="1"/>
  <c r="T58" i="24"/>
  <c r="R58" i="24"/>
  <c r="V58" i="24"/>
  <c r="T98" i="23"/>
  <c r="R103" i="22"/>
  <c r="O66" i="18"/>
  <c r="O60" i="18"/>
  <c r="V83" i="21"/>
  <c r="M77" i="17"/>
  <c r="Q77" i="17"/>
  <c r="Q79" i="17" s="1"/>
  <c r="O77" i="17"/>
  <c r="O79" i="17" s="1"/>
  <c r="R78" i="20"/>
  <c r="R81" i="20" s="1"/>
  <c r="T78" i="20"/>
  <c r="T81" i="20" s="1"/>
  <c r="V78" i="20"/>
  <c r="V81" i="20" s="1"/>
  <c r="Q73" i="17"/>
  <c r="M73" i="17"/>
  <c r="O73" i="17"/>
  <c r="Q90" i="16"/>
  <c r="Q81" i="14"/>
  <c r="Q84" i="13"/>
  <c r="O86" i="16"/>
  <c r="O58" i="15"/>
  <c r="O61" i="15" s="1"/>
  <c r="O67" i="15" s="1"/>
  <c r="M58" i="15"/>
  <c r="Q58" i="15"/>
  <c r="Q44" i="12"/>
  <c r="Q46" i="12" s="1"/>
  <c r="O44" i="12"/>
  <c r="M44" i="12"/>
  <c r="M46" i="12" s="1"/>
  <c r="Q30" i="31"/>
  <c r="T74" i="25"/>
  <c r="R65" i="25"/>
  <c r="T48" i="24"/>
  <c r="T59" i="24" s="1"/>
  <c r="V48" i="24"/>
  <c r="R48" i="24"/>
  <c r="AA29" i="28"/>
  <c r="AB29" i="28" s="1"/>
  <c r="X29" i="28"/>
  <c r="Y29" i="28" s="1"/>
  <c r="Y33" i="28" s="1"/>
  <c r="U29" i="28"/>
  <c r="V29" i="28" s="1"/>
  <c r="T64" i="20"/>
  <c r="O52" i="18"/>
  <c r="M79" i="17"/>
  <c r="O52" i="14"/>
  <c r="O60" i="12"/>
  <c r="Q86" i="16"/>
  <c r="Q85" i="16"/>
  <c r="O85" i="16"/>
  <c r="M85" i="16"/>
  <c r="M86" i="16" s="1"/>
  <c r="O80" i="13"/>
  <c r="O87" i="13" s="1"/>
  <c r="O46" i="12"/>
  <c r="Q61" i="15"/>
  <c r="Q67" i="15" s="1"/>
  <c r="R63" i="26"/>
  <c r="X16" i="28"/>
  <c r="Y16" i="28" s="1"/>
  <c r="U16" i="28"/>
  <c r="V16" i="28" s="1"/>
  <c r="AA16" i="28"/>
  <c r="AB16" i="28" s="1"/>
  <c r="R16" i="28"/>
  <c r="T65" i="25"/>
  <c r="T86" i="24"/>
  <c r="T87" i="24" s="1"/>
  <c r="R86" i="24"/>
  <c r="R87" i="24" s="1"/>
  <c r="V86" i="24"/>
  <c r="V87" i="24" s="1"/>
  <c r="T44" i="24"/>
  <c r="S44" i="24" s="1"/>
  <c r="R64" i="24"/>
  <c r="R67" i="24" s="1"/>
  <c r="V64" i="24"/>
  <c r="V67" i="24" s="1"/>
  <c r="T64" i="24"/>
  <c r="T67" i="24" s="1"/>
  <c r="T54" i="22"/>
  <c r="S54" i="22" s="1"/>
  <c r="T90" i="20"/>
  <c r="V90" i="20"/>
  <c r="R90" i="20"/>
  <c r="O49" i="17"/>
  <c r="Q67" i="18"/>
  <c r="Q86" i="14"/>
  <c r="Q89" i="14" s="1"/>
  <c r="M86" i="14"/>
  <c r="M89" i="14" s="1"/>
  <c r="O86" i="14"/>
  <c r="O89" i="14" s="1"/>
  <c r="O51" i="13"/>
  <c r="AJ29" i="10"/>
  <c r="Q70" i="13"/>
  <c r="Q80" i="13" s="1"/>
  <c r="O70" i="13"/>
  <c r="M70" i="13"/>
  <c r="M80" i="13" s="1"/>
  <c r="AD6" i="6"/>
  <c r="AC6" i="6" s="1"/>
  <c r="AC7" i="6"/>
  <c r="AD29" i="6"/>
  <c r="AC29" i="6" s="1"/>
  <c r="M85" i="14"/>
  <c r="V65" i="25"/>
  <c r="R85" i="24"/>
  <c r="V58" i="22"/>
  <c r="V72" i="22" s="1"/>
  <c r="R58" i="22"/>
  <c r="T58" i="22"/>
  <c r="V69" i="23"/>
  <c r="V78" i="23" s="1"/>
  <c r="V101" i="23" s="1"/>
  <c r="T69" i="23"/>
  <c r="T78" i="23" s="1"/>
  <c r="R69" i="23"/>
  <c r="R78" i="23" s="1"/>
  <c r="M54" i="22"/>
  <c r="V64" i="20"/>
  <c r="T66" i="21"/>
  <c r="V86" i="20"/>
  <c r="T86" i="20"/>
  <c r="R86" i="20"/>
  <c r="T83" i="21"/>
  <c r="O67" i="18"/>
  <c r="O83" i="17"/>
  <c r="P53" i="9"/>
  <c r="O85" i="14"/>
  <c r="R18" i="27"/>
  <c r="R33" i="28"/>
  <c r="AB33" i="32"/>
  <c r="R68" i="23"/>
  <c r="R101" i="23" s="1"/>
  <c r="T85" i="24"/>
  <c r="R66" i="21"/>
  <c r="R100" i="21" s="1"/>
  <c r="T50" i="21"/>
  <c r="S50" i="21" s="1"/>
  <c r="V89" i="22"/>
  <c r="V91" i="22" s="1"/>
  <c r="R89" i="22"/>
  <c r="R91" i="22" s="1"/>
  <c r="T89" i="22"/>
  <c r="T91" i="22" s="1"/>
  <c r="T74" i="21"/>
  <c r="M67" i="18"/>
  <c r="Q59" i="15"/>
  <c r="M59" i="15"/>
  <c r="M61" i="15" s="1"/>
  <c r="M67" i="15" s="1"/>
  <c r="O59" i="15"/>
  <c r="O21" i="27"/>
  <c r="K21" i="27"/>
  <c r="L7" i="27" s="1"/>
  <c r="L39" i="27" s="1"/>
  <c r="Q21" i="27"/>
  <c r="AA24" i="27"/>
  <c r="AB24" i="27" s="1"/>
  <c r="X24" i="27"/>
  <c r="Y24" i="27" s="1"/>
  <c r="U24" i="27"/>
  <c r="V24" i="27" s="1"/>
  <c r="R24" i="27"/>
  <c r="AB29" i="30"/>
  <c r="V57" i="25"/>
  <c r="V39" i="26"/>
  <c r="V50" i="26" s="1"/>
  <c r="V72" i="26" s="1"/>
  <c r="T39" i="26"/>
  <c r="T50" i="26" s="1"/>
  <c r="T72" i="26" s="1"/>
  <c r="C11" i="3" s="1"/>
  <c r="R39" i="26"/>
  <c r="R50" i="26" s="1"/>
  <c r="T87" i="23"/>
  <c r="T70" i="22"/>
  <c r="V70" i="22"/>
  <c r="R70" i="22"/>
  <c r="V85" i="24"/>
  <c r="T82" i="22"/>
  <c r="Q71" i="16"/>
  <c r="Q91" i="16" s="1"/>
  <c r="V66" i="21"/>
  <c r="M82" i="16"/>
  <c r="M91" i="16" s="1"/>
  <c r="O63" i="14"/>
  <c r="O70" i="14" s="1"/>
  <c r="O90" i="14" s="1"/>
  <c r="Q63" i="14"/>
  <c r="Q70" i="14" s="1"/>
  <c r="Q90" i="14" s="1"/>
  <c r="M63" i="14"/>
  <c r="M70" i="14" s="1"/>
  <c r="Q65" i="17"/>
  <c r="Q84" i="17" s="1"/>
  <c r="W29" i="10"/>
  <c r="O75" i="17"/>
  <c r="O84" i="17" s="1"/>
  <c r="Q83" i="17"/>
  <c r="O84" i="13"/>
  <c r="M68" i="13"/>
  <c r="M87" i="13" s="1"/>
  <c r="M75" i="17"/>
  <c r="M84" i="17" s="1"/>
  <c r="O74" i="16"/>
  <c r="O82" i="16" s="1"/>
  <c r="O91" i="16" s="1"/>
  <c r="Q74" i="16"/>
  <c r="Q82" i="16" s="1"/>
  <c r="M74" i="16"/>
  <c r="M90" i="14"/>
  <c r="AA29" i="6"/>
  <c r="Z29" i="6" s="1"/>
  <c r="AA6" i="6"/>
  <c r="Z6" i="6" s="1"/>
  <c r="Z7" i="6"/>
  <c r="AB33" i="28" l="1"/>
  <c r="AA33" i="28" s="1"/>
  <c r="V33" i="28"/>
  <c r="U33" i="28" s="1"/>
  <c r="E29" i="3"/>
  <c r="D29" i="3"/>
  <c r="R72" i="26"/>
  <c r="T83" i="25"/>
  <c r="C10" i="3" s="1"/>
  <c r="T101" i="23"/>
  <c r="C8" i="3" s="1"/>
  <c r="V91" i="20"/>
  <c r="T91" i="20"/>
  <c r="X33" i="28"/>
  <c r="D30" i="3"/>
  <c r="AB39" i="27"/>
  <c r="AA39" i="27" s="1"/>
  <c r="AA33" i="32"/>
  <c r="E33" i="3"/>
  <c r="N51" i="13"/>
  <c r="C16" i="3"/>
  <c r="T94" i="20"/>
  <c r="C5" i="3" s="1"/>
  <c r="O113" i="3"/>
  <c r="G164" i="5"/>
  <c r="AA21" i="27"/>
  <c r="AB21" i="27" s="1"/>
  <c r="X21" i="27"/>
  <c r="Y21" i="27" s="1"/>
  <c r="U21" i="27"/>
  <c r="V21" i="27" s="1"/>
  <c r="R21" i="27"/>
  <c r="R39" i="27" s="1"/>
  <c r="V94" i="20"/>
  <c r="R72" i="22"/>
  <c r="R108" i="22" s="1"/>
  <c r="N49" i="17"/>
  <c r="C21" i="3"/>
  <c r="V59" i="24"/>
  <c r="V90" i="24" s="1"/>
  <c r="P30" i="31"/>
  <c r="L97" i="5"/>
  <c r="C29" i="3"/>
  <c r="Y39" i="27"/>
  <c r="G217" i="5"/>
  <c r="O102" i="3"/>
  <c r="T90" i="24"/>
  <c r="C9" i="3" s="1"/>
  <c r="O90" i="3"/>
  <c r="G161" i="5"/>
  <c r="G213" i="5"/>
  <c r="O98" i="3"/>
  <c r="V100" i="21"/>
  <c r="G180" i="5"/>
  <c r="O32" i="3"/>
  <c r="R91" i="20"/>
  <c r="R94" i="20" s="1"/>
  <c r="N52" i="14"/>
  <c r="C17" i="3"/>
  <c r="Q33" i="28"/>
  <c r="C30" i="3"/>
  <c r="L107" i="5"/>
  <c r="L106" i="5"/>
  <c r="O104" i="3" s="1"/>
  <c r="O99" i="3"/>
  <c r="AI29" i="10"/>
  <c r="C25" i="3"/>
  <c r="V83" i="25"/>
  <c r="V108" i="22"/>
  <c r="Q60" i="12"/>
  <c r="AA29" i="30"/>
  <c r="L120" i="5"/>
  <c r="L118" i="5"/>
  <c r="L121" i="5"/>
  <c r="O119" i="3" s="1"/>
  <c r="E28" i="3"/>
  <c r="T100" i="21"/>
  <c r="C6" i="3" s="1"/>
  <c r="T72" i="22"/>
  <c r="T108" i="22" s="1"/>
  <c r="C7" i="3" s="1"/>
  <c r="R59" i="24"/>
  <c r="R90" i="24" s="1"/>
  <c r="V39" i="27"/>
  <c r="U39" i="27" s="1"/>
  <c r="N53" i="16"/>
  <c r="C19" i="3"/>
  <c r="G214" i="5" l="1"/>
  <c r="C34" i="3"/>
  <c r="L109" i="5"/>
  <c r="Q39" i="27"/>
  <c r="G179" i="5"/>
  <c r="O116" i="3"/>
  <c r="O118" i="3"/>
  <c r="G225" i="5"/>
  <c r="O95" i="3"/>
  <c r="G210" i="5"/>
  <c r="G219" i="5"/>
  <c r="O105" i="3"/>
  <c r="X39" i="27"/>
  <c r="D34" i="3"/>
  <c r="G221" i="5" l="1"/>
  <c r="O10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S9" authorId="0" shapeId="0" xr:uid="{00000000-0006-0000-0500-000001000000}">
      <text>
        <r>
          <rPr>
            <sz val="10"/>
            <rFont val="Arial"/>
            <family val="2"/>
          </rPr>
          <t>Microsoft Office User:
Target ROIC negatif (-1,34); realisasi 0,44 melampaui target sehingga capaian di-cap 110%.</t>
        </r>
      </text>
    </comment>
    <comment ref="T10" authorId="0" shapeId="0" xr:uid="{00000000-0006-0000-0500-000002000000}">
      <text>
        <r>
          <rPr>
            <sz val="10"/>
            <rFont val="Arial"/>
            <family val="2"/>
          </rPr>
          <t>Microsoft Office User:
Skor rubrik tanggal LAI (glossary): &lt;1 Apr=110%, 1-15 Apr=100%, 16 Apr-31 Mei=80%, 1-15 Jun=40%, 16-30 Jun=20%, &gt;30 Jun=0% dari bobot. Realisasi 22 Jul 2025 &gt; 30 Jun -&gt; skor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T9" authorId="0" shapeId="0" xr:uid="{00000000-0006-0000-0600-000001000000}">
      <text>
        <r>
          <rPr>
            <sz val="10"/>
            <rFont val="Arial"/>
            <family val="2"/>
          </rPr>
          <t>Microsoft Office User:
Target &amp; realisasi ROIC sama-sama negatif (target -1,53; realisasi -2,40 lebih buruk). Capaian = target/realisasi = 63,75% (partial).</t>
        </r>
      </text>
    </comment>
    <comment ref="U10" authorId="0" shapeId="0" xr:uid="{00000000-0006-0000-0600-000002000000}">
      <text>
        <r>
          <rPr>
            <sz val="10"/>
            <rFont val="Arial"/>
            <family val="2"/>
          </rPr>
          <t>Microsoft Office User:
Skor rubrik tanggal LAI (glossary): &lt;1 Apr=110%, 1-15 Apr=100%, 16 Apr-31 Mei=80%, 1-15 Jun=40%, 16-30 Jun=20%, &gt;30 Jun=0% dari bobot. Realisasi (sel H10) = Agu 2025 &gt; 30 Jun -&gt; skor 0. Catatan: narasi Keterangan menyebut estimasi Juni; angka mengikuti sel H10.</t>
        </r>
      </text>
    </comment>
  </commentList>
</comments>
</file>

<file path=xl/sharedStrings.xml><?xml version="1.0" encoding="utf-8"?>
<sst xmlns="http://schemas.openxmlformats.org/spreadsheetml/2006/main" count="6965" uniqueCount="985">
  <si>
    <t>Penjelasan Rumus Penilaian (sederhana)</t>
  </si>
  <si>
    <t>1. Capaian = REALISASI dibandingkan TARGET (untuk KPI apapun)</t>
  </si>
  <si>
    <t xml:space="preserve">  • Maximize (makin tinggi makin baik): Capaian = Realisasi / Target</t>
  </si>
  <si>
    <t xml:space="preserve">  • Minimize (makin rendah/cepat makin baik): Capaian = Target / Realisasi</t>
  </si>
  <si>
    <t xml:space="preserve">  • Kalau realisasi sudah MEMENUHI atau MELEBIHI target (termasuk serah lebih cepat) -&gt; Capaian = penuh (1,1).</t>
  </si>
  <si>
    <t>Rumus:  =IF(realisasi&lt;=target, 1,1, IFERROR(target/realisasi,0))      [untuk minimize, mis. rkap &amp; kecelakaan]</t>
  </si>
  <si>
    <t>2. Skor = Capaian x Bobot (maksimum 1,1 x Bobot)</t>
  </si>
  <si>
    <t>Rumus:  =MIN(1,1*bobot ; capaian*bobot)</t>
  </si>
  <si>
    <t>3. Contoh RKAP (yang tadi salah)</t>
  </si>
  <si>
    <t>Target serah 30/09/2025, realisasi 30/08/2025 (LEBIH CEPAT) -&gt; memenuhi -&gt; Capaian 1,1 -&gt; skor penuh.</t>
  </si>
  <si>
    <t>Sebelumnya rumus lama (date-tier) memberi 0 untuk serah setelah Juni, padahal target 30 Sep. Itu sudah diperbaiki.</t>
  </si>
  <si>
    <t>4. Beberapa perspektif (Korporat, Region Head, SEVP Operation, SEVP Business Support)</t>
  </si>
  <si>
    <t>Capaian sama; yang beda hanya bobot tiap jabatan, sehingga skornya beda. Rumus skor tetap sama.</t>
  </si>
  <si>
    <t>Temuan Audit &amp; Perbaikan — Sheet N4 (PTPN IV)</t>
  </si>
  <si>
    <t>No</t>
  </si>
  <si>
    <t>Status</t>
  </si>
  <si>
    <t>Lokasi</t>
  </si>
  <si>
    <t>Temuan / Tindakan</t>
  </si>
  <si>
    <t>Dampak</t>
  </si>
  <si>
    <t>DIPERBAIKI</t>
  </si>
  <si>
    <t>RKAP — semua N4 (blok atas, kolom CP/CQ/S/T)</t>
  </si>
  <si>
    <t>Capaian RKAP diubah ke aturan realisasi-vs-target: serah pada/atau sebelum target = penuh. Rumus date-tier lama yang memberi 0 dihapus.</t>
  </si>
  <si>
    <t>RKAP kini bernilai penuh; naik di perspektif Region Head &amp; SEVP BS</t>
  </si>
  <si>
    <t>Kecelakaan Kerja Fatal — N4R4/5/6/7</t>
  </si>
  <si>
    <t>Rekor nol kecelakaan: capaian 0 -&gt; 1,1 (penuh).</t>
  </si>
  <si>
    <t>Skor Korporat Regional 4–7 naik +1,1 (mengalir ke Rekap)</t>
  </si>
  <si>
    <t>DATA DIBENAHI</t>
  </si>
  <si>
    <t>N4R2 &amp; N4R4 (tanggal serah RKAP)</t>
  </si>
  <si>
    <t>Tanggal serah berformat TEKS diubah jadi tanggal asli (31/07/2025; 30/09/2025).</t>
  </si>
  <si>
    <t>Agar bisa dihitung</t>
  </si>
  <si>
    <t>PERLU DICEK KAMU</t>
  </si>
  <si>
    <t>N4R5 (tanggal serah RKAP)</t>
  </si>
  <si>
    <t>Isi selnya "1", bukan tanggal. Diasumsikan memenuhi (skor penuh), tapi tolong isi tanggal serah aslinya.</t>
  </si>
  <si>
    <t>Data sumber tidak lengkap</t>
  </si>
  <si>
    <t>PERLU KEPUTUSAN</t>
  </si>
  <si>
    <t>Bobot RKAP di perspektif SEVP Operation = 0</t>
  </si>
  <si>
    <t>Karena bobotnya 0, perbaikan RKAP TIDAK menambah kolom "Korporat" di Rekap (kolom itu menarik dari total SEVP Operation). Pastikan apakah bobot 0 ini disengaja.</t>
  </si>
  <si>
    <t>Headline Korporat tidak berubah dari RKAP</t>
  </si>
  <si>
    <t>PERLU PERHATIAN</t>
  </si>
  <si>
    <t>Skor per-orang RH/SEVP di Rekap (dari "Kertas Kerja")</t>
  </si>
  <si>
    <t>Nilainya DIKETIK MANUAL (hardcoded), tidak tertaut ke sheet N4. Jadi perbaikan di N4 tidak otomatis mengubahnya — perlu diperbarui manual bila ingin ikut.</t>
  </si>
  <si>
    <t>Risiko skor per-orang tidak sinkron</t>
  </si>
  <si>
    <t>CATATAN STRUKTUR</t>
  </si>
  <si>
    <t>Semua sheet N4</t>
  </si>
  <si>
    <t>Tiap sheet punya DUA blok KPI kembar: blok atas (tampilan) menghitung capaian, blok bawah (scorecard) yang masuk total. Struktur antar-regional juga tidak seragam.</t>
  </si>
  <si>
    <t>Sumber utama kerawanan salah</t>
  </si>
  <si>
    <t>SUDAH DIBERSIHKAN</t>
  </si>
  <si>
    <t>KINRA (nama nyasar) &amp; Cascad!A1 (referensi rusak)</t>
  </si>
  <si>
    <t>Sampah dihapus.</t>
  </si>
  <si>
    <t>Kerapian; 0 error</t>
  </si>
  <si>
    <t>BERSIH ✔</t>
  </si>
  <si>
    <t>Entitas (PTPN IV/I/III, SGN), 7 anak perusahaan, N1R1–R8</t>
  </si>
  <si>
    <t>Tabel hasil capaian diperiksa: arah benar, skor=capaian×bobot (maks 1,1×bobot), konsisten antar perspektif, total cocok Rekap.</t>
  </si>
  <si>
    <t>Tidak ada error hitung</t>
  </si>
  <si>
    <t>Rekapitulasi Nilai</t>
  </si>
  <si>
    <t>Penilaian SEVP</t>
  </si>
  <si>
    <t>Korporat</t>
  </si>
  <si>
    <t>Region Head</t>
  </si>
  <si>
    <t>SEVP Ops / 1</t>
  </si>
  <si>
    <t>SEVP Ops 2</t>
  </si>
  <si>
    <t>SEVP BS</t>
  </si>
  <si>
    <t>Entitas Penugasan</t>
  </si>
  <si>
    <t>Nama</t>
  </si>
  <si>
    <t>Jabatan</t>
  </si>
  <si>
    <t>Nilai 2025</t>
  </si>
  <si>
    <t>Keterangan</t>
  </si>
  <si>
    <t>PalmCo HO</t>
  </si>
  <si>
    <t>PTPN I - Supporting Co HO</t>
  </si>
  <si>
    <t>Teddy Yunirman Danas</t>
  </si>
  <si>
    <t>Direktur Utama</t>
  </si>
  <si>
    <t>Skor Direktur menyusul</t>
  </si>
  <si>
    <t>Regional 1</t>
  </si>
  <si>
    <t>Fauzi Omar</t>
  </si>
  <si>
    <t xml:space="preserve">Direktur Operasional </t>
  </si>
  <si>
    <t>Regional 2</t>
  </si>
  <si>
    <t>Landi Rizaldi Mangaweang</t>
  </si>
  <si>
    <t xml:space="preserve">Direktur Pemasaran dan Aset </t>
  </si>
  <si>
    <t>Regional 3</t>
  </si>
  <si>
    <t>Doni P Gandamihardja</t>
  </si>
  <si>
    <t xml:space="preserve">Direktur Keuangan dan Manajemen Risiko </t>
  </si>
  <si>
    <t>Regional 4</t>
  </si>
  <si>
    <t>Siwi Peni</t>
  </si>
  <si>
    <t>Direktur SDM dan TI</t>
  </si>
  <si>
    <t>Regional 5</t>
  </si>
  <si>
    <t>Tio Handoko</t>
  </si>
  <si>
    <t>Direktur Hubungan Kelembagaan</t>
  </si>
  <si>
    <t>Regional 6</t>
  </si>
  <si>
    <t>PTPN I - Regional 1</t>
  </si>
  <si>
    <t>Didik Prasetyo</t>
  </si>
  <si>
    <t>Region Head R1</t>
  </si>
  <si>
    <t>Regional 7</t>
  </si>
  <si>
    <t>Wispramono Budiman</t>
  </si>
  <si>
    <t>SEVP Business Support R1</t>
  </si>
  <si>
    <t>Plt Region Head R1</t>
  </si>
  <si>
    <t>SEVP Ops</t>
  </si>
  <si>
    <t>SEVP Aset</t>
  </si>
  <si>
    <t>Ganda Wiatmaja</t>
  </si>
  <si>
    <t>SEVP Aset R1</t>
  </si>
  <si>
    <t>SuppCo HO</t>
  </si>
  <si>
    <t>PTPN I - Regional 2</t>
  </si>
  <si>
    <t>Desmanto</t>
  </si>
  <si>
    <t>Region Head R2</t>
  </si>
  <si>
    <t>Iyan Heryanto</t>
  </si>
  <si>
    <t>SEVP Operation R2</t>
  </si>
  <si>
    <t>Okta Kurniawan</t>
  </si>
  <si>
    <t>SEVP Business Support R2</t>
  </si>
  <si>
    <t>Pulung Rinandoro</t>
  </si>
  <si>
    <t>SEVP Aset R2</t>
  </si>
  <si>
    <t>PTPN I - Regional 3</t>
  </si>
  <si>
    <t>Tri Septiono</t>
  </si>
  <si>
    <t>Region Head R3</t>
  </si>
  <si>
    <t>Budiyono</t>
  </si>
  <si>
    <t>SEVP Operation R3</t>
  </si>
  <si>
    <t>PTPN I - Regional 4</t>
  </si>
  <si>
    <t>Subagiyo</t>
  </si>
  <si>
    <t>Region Head R4</t>
  </si>
  <si>
    <t>SEVP Business Support R5</t>
  </si>
  <si>
    <t>Regional 8</t>
  </si>
  <si>
    <t>Ptr Region Head R5</t>
  </si>
  <si>
    <t>PTPN I - Regional 5</t>
  </si>
  <si>
    <t>Winarto</t>
  </si>
  <si>
    <t>Region Head R5</t>
  </si>
  <si>
    <t>SEVP Koordinator KSO</t>
  </si>
  <si>
    <t>SEVP Operation</t>
  </si>
  <si>
    <t>SEVP Strategic Business</t>
  </si>
  <si>
    <t>Asep Sontani</t>
  </si>
  <si>
    <t>SEVP Operation R5</t>
  </si>
  <si>
    <t>SGN</t>
  </si>
  <si>
    <t>Benny Sandjaya</t>
  </si>
  <si>
    <t>PTPN I - Regional 7</t>
  </si>
  <si>
    <t>Tuhu Bangun</t>
  </si>
  <si>
    <t>Regional Head R7</t>
  </si>
  <si>
    <t xml:space="preserve">SEVP Ops </t>
  </si>
  <si>
    <t>SEVP Riset</t>
  </si>
  <si>
    <t>Bambang Agustian</t>
  </si>
  <si>
    <t>SEVP Business Support R7</t>
  </si>
  <si>
    <t>KPBN</t>
  </si>
  <si>
    <t>Wiyoso</t>
  </si>
  <si>
    <t>SEVP Operation R7</t>
  </si>
  <si>
    <t>LPPAN</t>
  </si>
  <si>
    <t>Iskandar Dewantara</t>
  </si>
  <si>
    <t>SEVP Busines Support R7</t>
  </si>
  <si>
    <t>IKN</t>
  </si>
  <si>
    <t>PTPN I - Regional 8</t>
  </si>
  <si>
    <t>R Tulus Panduwidjaja</t>
  </si>
  <si>
    <t>Regional Head R8</t>
  </si>
  <si>
    <t>KINRA</t>
  </si>
  <si>
    <t>Maalun Lamau</t>
  </si>
  <si>
    <t>SEVP Business Support R8</t>
  </si>
  <si>
    <t>SPMN</t>
  </si>
  <si>
    <t>Plt. Region Head R8</t>
  </si>
  <si>
    <t>RPN</t>
  </si>
  <si>
    <t>Misran</t>
  </si>
  <si>
    <t>SEVP Operation R8</t>
  </si>
  <si>
    <t>BIN</t>
  </si>
  <si>
    <t>PTPN IV - Palm Co HO</t>
  </si>
  <si>
    <t>Jatmiko Krisna Santosa</t>
  </si>
  <si>
    <t>Rizal H Damanik</t>
  </si>
  <si>
    <t>Ryanto Wisnuardhy</t>
  </si>
  <si>
    <t xml:space="preserve">Direktur Pemasaran dan Komersial </t>
  </si>
  <si>
    <t>Hilda Savitri</t>
  </si>
  <si>
    <t>Suhendri</t>
  </si>
  <si>
    <t>Irwan Perangin Angin</t>
  </si>
  <si>
    <t>Anak Perusahaan</t>
  </si>
  <si>
    <t>Status LHEK</t>
  </si>
  <si>
    <t>Tanggal</t>
  </si>
  <si>
    <t>Ugun Untaryo</t>
  </si>
  <si>
    <t>Direktur Strategic dan Sustainability</t>
  </si>
  <si>
    <t>PTPN I</t>
  </si>
  <si>
    <t>Unaudited</t>
  </si>
  <si>
    <t>Rediman Silalahi</t>
  </si>
  <si>
    <t>SEVP Operation HO</t>
  </si>
  <si>
    <t>SEVP level HO - sumber skor belum ada</t>
  </si>
  <si>
    <t>PTPN IV</t>
  </si>
  <si>
    <t>PTPN IV - Regional 1</t>
  </si>
  <si>
    <t>Rurianto</t>
  </si>
  <si>
    <t>Regional Head R1</t>
  </si>
  <si>
    <t>Budi Susilo</t>
  </si>
  <si>
    <t>SEVP Operation I R1</t>
  </si>
  <si>
    <t>Joni Raja Siregar</t>
  </si>
  <si>
    <t>SEVP Operation II R1</t>
  </si>
  <si>
    <t>Tengku Rinel</t>
  </si>
  <si>
    <t>Ahmad Diponegoro</t>
  </si>
  <si>
    <t>Budi Susanto</t>
  </si>
  <si>
    <t>PTPN IV - Regional 2</t>
  </si>
  <si>
    <t>Sudarma Bhakti Lessan</t>
  </si>
  <si>
    <t>Regional Head R2</t>
  </si>
  <si>
    <t>SEVP Operation I R2</t>
  </si>
  <si>
    <t>Dedy Gurning</t>
  </si>
  <si>
    <t>SEVP Operation II R2</t>
  </si>
  <si>
    <t>Arief Subhan Siregar</t>
  </si>
  <si>
    <t>Mulianto</t>
  </si>
  <si>
    <t>SEVP Operation I</t>
  </si>
  <si>
    <t>PTPN IV - Regional 3</t>
  </si>
  <si>
    <t>Yudhi Cahyadi</t>
  </si>
  <si>
    <t>Bambang Budi Santoso</t>
  </si>
  <si>
    <t>SEVP Business Support</t>
  </si>
  <si>
    <t>Sori Pardomuan Ritonga</t>
  </si>
  <si>
    <t>PTPN IV - Regional 4</t>
  </si>
  <si>
    <t>Khayamuddin Panjaitan</t>
  </si>
  <si>
    <t>Regional Head R4</t>
  </si>
  <si>
    <t>Ospin Sembiring</t>
  </si>
  <si>
    <t>Ifri Handi Lubis</t>
  </si>
  <si>
    <t>SEVP Business Support R4</t>
  </si>
  <si>
    <t>Achmedi Akbar</t>
  </si>
  <si>
    <t>PTPN IV - Regional 5</t>
  </si>
  <si>
    <t>Regional Head R5</t>
  </si>
  <si>
    <t>Darmansyah Siregar</t>
  </si>
  <si>
    <t>SEVP Operation I R5</t>
  </si>
  <si>
    <t>SEVP Operation II R5</t>
  </si>
  <si>
    <t>Ihsan</t>
  </si>
  <si>
    <t>Donny Amril</t>
  </si>
  <si>
    <t>PTPN IV - Regional 6</t>
  </si>
  <si>
    <t>Syahriadi Siregar</t>
  </si>
  <si>
    <t>Region Head R6 Merangkap Business Support</t>
  </si>
  <si>
    <t>Ir Tengku Zein Ichwan</t>
  </si>
  <si>
    <t>SEVP Operation R6</t>
  </si>
  <si>
    <t>SEVP Business Support R6</t>
  </si>
  <si>
    <t>Region Head R6</t>
  </si>
  <si>
    <t>PTPN IV - Regional 7</t>
  </si>
  <si>
    <t>Denny Ramadhan Nasution</t>
  </si>
  <si>
    <t>Oshutri Anwar</t>
  </si>
  <si>
    <t>Rina Tanjung</t>
  </si>
  <si>
    <t>PT SGN</t>
  </si>
  <si>
    <t>Mahmudi</t>
  </si>
  <si>
    <t>Dodik Ristiawan</t>
  </si>
  <si>
    <t>Hariyanto</t>
  </si>
  <si>
    <t>Direktur Keuangan</t>
  </si>
  <si>
    <t>Affan Safiq</t>
  </si>
  <si>
    <t>Aris Toharisman</t>
  </si>
  <si>
    <t>Direktur Hubungan Kelembagaan dan Manajemen Risiko</t>
  </si>
  <si>
    <t>M Fakhrur Rozi</t>
  </si>
  <si>
    <t>Direktur Manajemen Risiko</t>
  </si>
  <si>
    <t>Dimas Eko Prasetyo</t>
  </si>
  <si>
    <t>SEVP Operation I / SEVP Strategic Business</t>
  </si>
  <si>
    <t>Direktur Strategi &amp; Sustainability</t>
  </si>
  <si>
    <t>Imam Cipto Suyitno</t>
  </si>
  <si>
    <t>SEVP Operation II / SEVP Koordinator KSO</t>
  </si>
  <si>
    <t>Putu Sukarmen</t>
  </si>
  <si>
    <t>SEVP Pengembangan</t>
  </si>
  <si>
    <t>Febri Ari Marpaung</t>
  </si>
  <si>
    <t>SEVP Operasional KSO</t>
  </si>
  <si>
    <t>PT RPN</t>
  </si>
  <si>
    <t>Iman Yani Harahap</t>
  </si>
  <si>
    <t>Direktur</t>
  </si>
  <si>
    <t>Tjahjono Herawan</t>
  </si>
  <si>
    <t>Misnawi</t>
  </si>
  <si>
    <t>SEVP Operation II</t>
  </si>
  <si>
    <t>Edy Suprianto</t>
  </si>
  <si>
    <t>Muhammad Edwin Syahputra</t>
  </si>
  <si>
    <t>SEVP Riset, Inovasi, dan Sustainability</t>
  </si>
  <si>
    <t>PT LPPAN</t>
  </si>
  <si>
    <t>Pranoto Hadi Raharjo</t>
  </si>
  <si>
    <t>Pugar Indriawan</t>
  </si>
  <si>
    <t>Sosiawan Hary Kustanto</t>
  </si>
  <si>
    <t>PT KINRA</t>
  </si>
  <si>
    <t>Arif Budiman</t>
  </si>
  <si>
    <t>VT Moses Situmorang</t>
  </si>
  <si>
    <t>Alwin Abdi</t>
  </si>
  <si>
    <t>Kennedy Nasib P. Sibarani</t>
  </si>
  <si>
    <t>PT SPMN</t>
  </si>
  <si>
    <t>Syahrizal Siregar</t>
  </si>
  <si>
    <t>Fauzi Chairul Fitrie</t>
  </si>
  <si>
    <t>PT IKN</t>
  </si>
  <si>
    <t>Muhammad Zulham Rambe</t>
  </si>
  <si>
    <t>Amalia Nasution</t>
  </si>
  <si>
    <t>PT BIN</t>
  </si>
  <si>
    <t>Tatan Roswana</t>
  </si>
  <si>
    <t>Dede Kusdiman</t>
  </si>
  <si>
    <t>PT INL</t>
  </si>
  <si>
    <t>Darwin Hasibuan</t>
  </si>
  <si>
    <t>Sheet KPI INL belum ada</t>
  </si>
  <si>
    <t>Rahmanto Amin Jatmiko</t>
  </si>
  <si>
    <t>Ipan Gumara Siahaan</t>
  </si>
  <si>
    <t>Zulianto</t>
  </si>
  <si>
    <t>PT KPBN</t>
  </si>
  <si>
    <t>M. Iswan Achir</t>
  </si>
  <si>
    <t>Indaruwati Trivista Andarini</t>
  </si>
  <si>
    <t>PTPN</t>
  </si>
  <si>
    <t>Nama Pejabat</t>
  </si>
  <si>
    <t xml:space="preserve">Jabatan </t>
  </si>
  <si>
    <t>Periode Menjabat Tahun 2025</t>
  </si>
  <si>
    <t xml:space="preserve">Hari </t>
  </si>
  <si>
    <t>Bulan</t>
  </si>
  <si>
    <t>Asal Entitas</t>
  </si>
  <si>
    <t>NIK</t>
  </si>
  <si>
    <t>Awal Menjabat</t>
  </si>
  <si>
    <t>Akhir Menjabat</t>
  </si>
  <si>
    <t>Supporting Co</t>
  </si>
  <si>
    <t>PKWT</t>
  </si>
  <si>
    <t>N3</t>
  </si>
  <si>
    <t>N1</t>
  </si>
  <si>
    <t>N4</t>
  </si>
  <si>
    <t>PKWTT</t>
  </si>
  <si>
    <t>Palm Co</t>
  </si>
  <si>
    <t>SEVP Business Support R3</t>
  </si>
  <si>
    <t>Sugar Co</t>
  </si>
  <si>
    <t>Anper Non PTPN</t>
  </si>
  <si>
    <t>Penilaian Direktur, Region Head &amp; SEVP 2025</t>
  </si>
  <si>
    <t>SKOR SEMENTARA</t>
  </si>
  <si>
    <t>Jabatan Rangkap?</t>
  </si>
  <si>
    <t>Direktur Operasional</t>
  </si>
  <si>
    <t>Direktur Pemasaran dan Aset</t>
  </si>
  <si>
    <t>Direktur Keuangan dan Manajemen Risiko</t>
  </si>
  <si>
    <t>Direktur Pemasaran dan Komersial</t>
  </si>
  <si>
    <t>Rekap Skor — PKWT (1 orang = 1 skor)</t>
  </si>
  <si>
    <t>Entitas</t>
  </si>
  <si>
    <t>Skor</t>
  </si>
  <si>
    <t>Catatan</t>
  </si>
  <si>
    <t>Skor belum tersedia</t>
  </si>
  <si>
    <t>Regional Head R8 + SEVP Business Support</t>
  </si>
  <si>
    <t>Gabungan periode (baris 32+89)</t>
  </si>
  <si>
    <t>SEVP Business Support R1 + SEVP Business Support R6</t>
  </si>
  <si>
    <t>Gabungan periode (baris 47+73)</t>
  </si>
  <si>
    <t>Regional Head R2 + Regional Head R5</t>
  </si>
  <si>
    <t>Gabungan periode (baris 50+65)</t>
  </si>
  <si>
    <t>Rekap Skor — PKWTT (1 orang = 1 skor)</t>
  </si>
  <si>
    <t>Rangkap — dipakai baris 13; tdk dipakai baris 14 (Plt Region Head R1)</t>
  </si>
  <si>
    <t>Region Head R4 + SEVP Business Support R5</t>
  </si>
  <si>
    <t>Rangkap — dipakai baris 22/23; tdk dipakai baris 24 (Ptr Region Head R5)</t>
  </si>
  <si>
    <t>Rangkap — dipakai baris 29; tdk dipakai baris 64 (SEVP Operation)</t>
  </si>
  <si>
    <t>Rangkap — dipakai baris 118; tdk dipakai baris 31/121 (SEVP Busines Support R7, SEVP Business Support)</t>
  </si>
  <si>
    <t>Rangkap — dipakai baris 34; tdk dipakai baris 33 (SEVP Business Support R8)</t>
  </si>
  <si>
    <t>Rangkap — dipakai baris 45; tdk dipakai baris 51 (SEVP Operation I R2)</t>
  </si>
  <si>
    <t>SEVP Business Support R1 + Regional Head R2</t>
  </si>
  <si>
    <t>Gabungan periode (baris 49+53)</t>
  </si>
  <si>
    <t>SEVP Operation I R2 + SEVP Business Support R2</t>
  </si>
  <si>
    <t>Gabungan periode (baris 54+55)</t>
  </si>
  <si>
    <t>SEVP Operation R3 + Region Head R6</t>
  </si>
  <si>
    <t>Gabungan periode (baris 57+75)</t>
  </si>
  <si>
    <t>SEVP Business Support R4 + SEVP Business Support</t>
  </si>
  <si>
    <t>Gabungan periode (baris 62+74)</t>
  </si>
  <si>
    <t>SEVP Operation I R5 + SEVP Operation II R5</t>
  </si>
  <si>
    <t>Gabungan periode (baris 66+67)</t>
  </si>
  <si>
    <t>SEVP Operation II R5 + SEVP Operation I R5</t>
  </si>
  <si>
    <t>Gabungan periode (baris 68+69)</t>
  </si>
  <si>
    <t>SEVP Operasional KSO + SEVP Koordinator KSO</t>
  </si>
  <si>
    <t>Gabungan periode (baris 90+91)</t>
  </si>
  <si>
    <t>Direktur + SEVP Operation</t>
  </si>
  <si>
    <t>Rangkap — dipakai baris 100/117; tdk dipakai baris 116 (SEVP Operation I)</t>
  </si>
  <si>
    <t>Direktur + Direktur</t>
  </si>
  <si>
    <t>Gabungan periode (baris 101+106)</t>
  </si>
  <si>
    <t>Gabungan periode (baris 107+119)</t>
  </si>
  <si>
    <t>Key Performance Indicator PT Perkebunan Nusantara III (Persero)</t>
  </si>
  <si>
    <t>s.d. Desember 2025</t>
  </si>
  <si>
    <t>Cascade Penilaian Region Head &amp; SEVP</t>
  </si>
  <si>
    <t>No.</t>
  </si>
  <si>
    <t>Key Performance Indicator</t>
  </si>
  <si>
    <t>ESG/C</t>
  </si>
  <si>
    <t>88 PS</t>
  </si>
  <si>
    <t>Satuan</t>
  </si>
  <si>
    <t>Target 
2025</t>
  </si>
  <si>
    <t xml:space="preserve">Target s.d. Desember </t>
  </si>
  <si>
    <t>Realisasi s.d. Desember</t>
  </si>
  <si>
    <t>Polaritas</t>
  </si>
  <si>
    <t>Bobot</t>
  </si>
  <si>
    <t>Realisasi vs Target s.d. Desember</t>
  </si>
  <si>
    <t>Realisasi vs Target 2025</t>
  </si>
  <si>
    <t>Target 2025</t>
  </si>
  <si>
    <t>Realisasi 2025</t>
  </si>
  <si>
    <t>Bobot KPI</t>
  </si>
  <si>
    <t>% Capaian Realisasi</t>
  </si>
  <si>
    <t>Skor Realisasi KPI</t>
  </si>
  <si>
    <t>SEVP Operation / Koordinator KSO / Operasional KSO / Aset</t>
  </si>
  <si>
    <t>SEVP Business Support / Business Strategy</t>
  </si>
  <si>
    <t>Sub</t>
  </si>
  <si>
    <t>Total</t>
  </si>
  <si>
    <t>% Capaian</t>
  </si>
  <si>
    <t>A. Nilai Ekonomi dan Sosial Untuk Indonesia</t>
  </si>
  <si>
    <t>A.1 Finansial</t>
  </si>
  <si>
    <t>EBITDA Margin</t>
  </si>
  <si>
    <t>C</t>
  </si>
  <si>
    <t>%</t>
  </si>
  <si>
    <t>Maximize</t>
  </si>
  <si>
    <t>ROIC &gt;= WACC</t>
  </si>
  <si>
    <t>Penyampaian LAI Tahun 2024</t>
  </si>
  <si>
    <t>G</t>
  </si>
  <si>
    <t>Waktu</t>
  </si>
  <si>
    <t>15/04/2025</t>
  </si>
  <si>
    <t>Minimize</t>
  </si>
  <si>
    <t>A.2. Operasional</t>
  </si>
  <si>
    <t>Produktivitas CPO</t>
  </si>
  <si>
    <t>Ton/Ha</t>
  </si>
  <si>
    <t>Pencapaian Produksi Gula Untuk Mendukung Swasembada</t>
  </si>
  <si>
    <t>Ton</t>
  </si>
  <si>
    <t>Sinergi BUMN Untuk Mendukung Swasembada Gula</t>
  </si>
  <si>
    <t>A.3. Sosial</t>
  </si>
  <si>
    <t>Perolehan Bahan Baku P-3 Kelapa Sawit</t>
  </si>
  <si>
    <t>S</t>
  </si>
  <si>
    <t>Peremajaan Sawit Rakyat Sebagai Komitmen PSN</t>
  </si>
  <si>
    <t>Ha</t>
  </si>
  <si>
    <t>B. Inovasi Model Bisnis</t>
  </si>
  <si>
    <t>Sertifikasi RSPO PKS</t>
  </si>
  <si>
    <t>E</t>
  </si>
  <si>
    <t>Unit</t>
  </si>
  <si>
    <t>Sertifikasi RSPO Kebun</t>
  </si>
  <si>
    <t>Implementasi Post Merger Integration</t>
  </si>
  <si>
    <t>C. Kepemimpinan Teknologi</t>
  </si>
  <si>
    <t>Implementasi Use Case Dalam RSTI 2025 - 2029</t>
  </si>
  <si>
    <t>D. Peningkatan Investasi</t>
  </si>
  <si>
    <t>Replanting &amp; Konversi</t>
  </si>
  <si>
    <t>Realisasi PMN</t>
  </si>
  <si>
    <t>E. Pengembangan Talenta</t>
  </si>
  <si>
    <t>Human Capital Transformation</t>
  </si>
  <si>
    <t>TOTAL</t>
  </si>
  <si>
    <t>Key Performance Indicator PT Perkebunan Nusantara I</t>
  </si>
  <si>
    <t>ESG / C</t>
  </si>
  <si>
    <t>88
PS</t>
  </si>
  <si>
    <t>Target s.d. Desember</t>
  </si>
  <si>
    <t>Realisasi EBITDA Margin tercapai 32% (EBITDA Operasional Rp1.229 Milyar, Penjualan Rp3.840,6 Milyar), lebih tinggi dari target RKAP s.d Juni 13,06% dan target RKAP 2025 24,72%</t>
  </si>
  <si>
    <t>Realisasi ROIC WACC -1,28%, lebih baik dari target RKAP s.d Juni -2,95% dan target RKAP 2025 -1,53%</t>
  </si>
  <si>
    <t>Proses Audit masih berjalan, estimasi penyelesaian pada minggu ke dua bulan Juni 2025</t>
  </si>
  <si>
    <t>Cash Cost Komoditi Karet</t>
  </si>
  <si>
    <t>Rp/Kg</t>
  </si>
  <si>
    <t>Realisasi Cash Cost Karet Rp 20.114,-/Kg, lebih baik 108% dari target RKAP s.d Juni Rp 21.637,-/Kg, namun masih 106% melampaui target RKAP 2025 Rp 18.900,-/Kg</t>
  </si>
  <si>
    <t>Produktivitas Komoditi Karet</t>
  </si>
  <si>
    <t>Realisasi Protas Karet 0,540 Ton/Ha, atau tercapai hanya 95% dari target Juni 0,567 Ton/Ha dan baru tercapai 37% dari target RKAP 2025 1,44 Ton/Ha</t>
  </si>
  <si>
    <t>Realisasi Program TJSL BUMN</t>
  </si>
  <si>
    <t>Realisasi KPI TJSL Juni 2025 :
1. Aspek Fokus pada Dampak, yaitu pengukuran dampak 3 (tiga) program TJSL dengan metode Social Return on Investment (SROI), minimal 1 (satu) diantaranya adalah program Creating Shared Values (CSV) (0%)
2. Aspek Peningkatan Tata Kelola, terdiri dari: 
a. Kecukupan Standard Operating Procedure (SOP) Pelaksanaan Program TJSL BUMN (10%)
b. Peningkatan Kompetensi SDM 
    1) Perusahaan memiliki minimal 1 (satu) pegawai yang bersertifikasi di bidang Sustainability 
    2) Seluruh karyawan pengelola TJSL mendapatkan pelatihan terkait kompetensi TJSL (10%)
3. Aspek Pemanfaatan Teknologi Informasi, yaitu pemenuhan pengisian data sistem informasi TJSL Kementerian BUMN (4%)
4. Aspek Peningkatan Kolaborasi, yaitu pelaksanaan kolaborasi program TJSL antar BUMN dan Pihak Lain (10%)
5. Aspek Peningkatan Engagement Karyawan, yaitu pelaksanaan kegiatan sosial kemasyarakatan oleh seluruh karyawan BUMN (1,83%)</t>
  </si>
  <si>
    <t>Implementasi Post Merger Integration dan Implementasi Integrated Management System</t>
  </si>
  <si>
    <t>Realisasi Implementasi Post Merger Integration dan Implementasi Integrated Management System  sebesar 77% yang terdiri dari :
Perubahan Struktur Permodalan atas Integrasi PTPN (Bobot 30%, Progress 26%), Laporan Penilaian Saham sudah final, menunggu arahan Holding
-Proses BPHTB 0% (Bobot 30%, Progress 29%), tercapai 98 SK dari target 125 SK.
-Pelepasan Saham di PT SGN (Bobot 30%, Progress 21%), Kajian dan Tanggapan Dekom sudah selesai, untuk persetujuan RUPS  menunggu arahan lebih lanjut dari Holding.
-Implementasi Integrated Management System (Bobot 10%, Progress 14% (Tahap penyusunan pedoman dan pertanyaan audit, rencana audit IMS di Semester II 2025)</t>
  </si>
  <si>
    <t>Total Revenue dari Pemasaran Produk</t>
  </si>
  <si>
    <t>Rp Miliar</t>
  </si>
  <si>
    <t>	Realisasi Pemasaran Produk Komoditi Rp 1.534,1 Milyar. Karet tercapai Rp 1.297,6 Milyar, tercapai lebih tinggi yaitu 104% dari target RKAP s.d Juni sebesar Rp 1.246,7 Milyar. Kopi tercapai Rp 44,5 Milyar dari target RKAP sd Juni Rp 41 juta. Teh tercapai Rp 191,9 Milyar atau hanya tercapai 65% dari target RKAP s.d Juni Rp 289 Milyar.
	Realisasi Pemasaran Produk Retail Rp 24,21 Milyar, lebih rendah dari RKAP sd Juni sebesar Rp 45,7 Milyar atau tercapai sebesar 53%.</t>
  </si>
  <si>
    <t>Total Revenue dari Agrowisata</t>
  </si>
  <si>
    <t>Revenue Agrowisata Rp 60,39 Milyar dari target Juni 2025 Rp 80,26 Milyar</t>
  </si>
  <si>
    <t>Implementasi ESG</t>
  </si>
  <si>
    <t>Progress Pengukuran emisi karbon 15% (Inventarisasi dan Penyusunan Kalkulator)
Program Sustainability yaitu Implementasi EWS sudah mencapai 60% dari 100% pelaksanaan, Circular Economy belum dilaksanakan, rencana mulai pelaksanaan pada TW II</t>
  </si>
  <si>
    <t>Implementasi RSTI 2025 - 2029</t>
  </si>
  <si>
    <t>Progress Implementasi RSTI 67,1%
Progress Implementasi RSTI tercapai 67,1%, dengan rincian:
	Health Monitoring: 68,96%
	Harvest Optimization: 88,42%
	3rd Party Buying Platform: 83,5%
	Optimized Transport Planning &amp; Road Optimization: 58,13%
	Real Time Monitoring &amp; Mills Refinery: 61,94%
	Trading System: 30,42%
	Performance Management Dashboard: 78,33%</t>
  </si>
  <si>
    <t>Realisasi PMN  sebesar 81,78%,  target tahun 2025  sebesar  96,60%.
•Realisasi Penyerapan Dana sebesar 71,67%
•Realisasi Penyerapan Fisik sebesar 91,89%
Progress proyek WMS saat ini dalam tahap pemutakhiran kajian.</t>
  </si>
  <si>
    <t>Monetisasi, dan/atau Pelepasan Aset Non-Inti</t>
  </si>
  <si>
    <t>Rp. Miliar</t>
  </si>
  <si>
    <t>Realisasi Monetisasi, dan/atau Pelepasan Aset Non-Inti Juni 2025 tercapai 69% dari target RKAP (Real Rp114,4 Milyar, RKAP s.d Juni 2025 Rp 178,44 Milyar, 
Realisasi Optimalisasi Aset Rp 82,6 Milyar, tercapai lebih rendah yaitu 66% dari target RKAP s.d Juni Rp 125,59 Milyar
Realisasi Divestasi Aset Rp 31,8 Milyar atau hanya tercapai 60%  dari target RKAP s.d Juni Rp 52,85 Milyar</t>
  </si>
  <si>
    <t>Replanting &amp; Perluasan</t>
  </si>
  <si>
    <t>Replanting &amp; Perluasan tercapai 1.482 Ha yang merupakan perluasan areal tebu di Regional 8 berdasarkan hasil taksasi Maret 2025 pada areal bero dan optimalisasi MT24/25. Replanting karet akan dilaksanakan pada TW IV 2025, untuk Replanting sawit (Tanam Ulang) yang bersumber dari dana IP-PEN, saat ini sedang dalam tahap pengadaan untuk mekanisme pelaksanaan TU di Regional 7 dan 8</t>
  </si>
  <si>
    <t xml:space="preserve">Prosentase Bobot Skor Employee Productivity 31,75%, yang didapatkan dari: 
 Progress pelaksanaan Top Talent Muda dan Perempuan (Skor Diversity) tercapai 10%
Skor Employee Productivity tercapai 53,49%  </t>
  </si>
  <si>
    <t xml:space="preserve">Key Performance Indicator PT Perkebunan Nusantara IV </t>
  </si>
  <si>
    <t>s.d. Desember2025</t>
  </si>
  <si>
    <t>Penyampaian LAI Tahun 2025</t>
  </si>
  <si>
    <t>Cash Cost Kelapa Sawit</t>
  </si>
  <si>
    <t xml:space="preserve">Peremajaan Sawit Rakyat Sebagai Komitmen PSN </t>
  </si>
  <si>
    <t xml:space="preserve">Sertifikasi RSPO </t>
  </si>
  <si>
    <t>Pengukuran Nilai Emisi Karbon</t>
  </si>
  <si>
    <t>Implementasi RSTI 2025</t>
  </si>
  <si>
    <t xml:space="preserve">Pembangunan Pabrik Pengolahan Inti Sawit </t>
  </si>
  <si>
    <t>Triwulan II</t>
  </si>
  <si>
    <t>KOLEGIAL</t>
  </si>
  <si>
    <t>Target</t>
  </si>
  <si>
    <t>Total Bobot</t>
  </si>
  <si>
    <t>Realisasi</t>
  </si>
  <si>
    <t>Capaian</t>
  </si>
  <si>
    <t>Total Skor</t>
  </si>
  <si>
    <t>A</t>
  </si>
  <si>
    <t>Nilai Ekonomi dan Sosial Untuk Indonesia</t>
  </si>
  <si>
    <t>A.1</t>
  </si>
  <si>
    <t>Finansial</t>
  </si>
  <si>
    <t>1</t>
  </si>
  <si>
    <t>2</t>
  </si>
  <si>
    <t>3</t>
  </si>
  <si>
    <t>31/03/2025</t>
  </si>
  <si>
    <t>A.2</t>
  </si>
  <si>
    <t>Operasional</t>
  </si>
  <si>
    <t>4</t>
  </si>
  <si>
    <t>5</t>
  </si>
  <si>
    <t>A.3</t>
  </si>
  <si>
    <t>Sosial</t>
  </si>
  <si>
    <t>6</t>
  </si>
  <si>
    <t>7</t>
  </si>
  <si>
    <t>B</t>
  </si>
  <si>
    <t>Inovasi Model Bisnis</t>
  </si>
  <si>
    <t>Sertifikasi RSPO</t>
  </si>
  <si>
    <t>Kepemimpinan Teknologi</t>
  </si>
  <si>
    <t>D</t>
  </si>
  <si>
    <t>Peningkatan Investasi</t>
  </si>
  <si>
    <t>Pembangunan Pabrik Pengolahan Inti Sawit</t>
  </si>
  <si>
    <t>Pengembangan Talenta</t>
  </si>
  <si>
    <t>DIR. OPERASIONAL</t>
  </si>
  <si>
    <t>KPI Bersama</t>
  </si>
  <si>
    <t>KPI Direktorat</t>
  </si>
  <si>
    <t>Cash Cost</t>
  </si>
  <si>
    <t>- Cash Cost Kelapa Sawit</t>
  </si>
  <si>
    <t>- Cash Cost Karet</t>
  </si>
  <si>
    <t>- Cash Cost Teh</t>
  </si>
  <si>
    <t>- Cash Cost Kopi</t>
  </si>
  <si>
    <t>Produktivitas</t>
  </si>
  <si>
    <t>- Produktivitas CPO</t>
  </si>
  <si>
    <t>- Produktivitas Karet Kering</t>
  </si>
  <si>
    <t>- Produktivitas Teh Kering</t>
  </si>
  <si>
    <t>- Produktivitas Kopi</t>
  </si>
  <si>
    <t>Ton/Orang</t>
  </si>
  <si>
    <t>Value Impact Operational Excellence-CPO</t>
  </si>
  <si>
    <t>8</t>
  </si>
  <si>
    <t>Value Impact Operational Excellence-PKO</t>
  </si>
  <si>
    <t>9</t>
  </si>
  <si>
    <t>Value Impact Cash Cost Optimization</t>
  </si>
  <si>
    <t>DIR. PEMASARAN</t>
  </si>
  <si>
    <t>Capaian Nilai Penjualan Produk Komoditi Kelapa Sawit, Karet,Kopi dan Teh</t>
  </si>
  <si>
    <t>Capaian nilai penjualan produk retail Teh</t>
  </si>
  <si>
    <t>Peningkatan OTIF penyerahan produk kepada Buyer</t>
  </si>
  <si>
    <t>Efesiensi Nilai SPPBJ dibandingkan HPS</t>
  </si>
  <si>
    <t>Penggunaan Produk Dalam Negeri (PDN) PTPN Group</t>
  </si>
  <si>
    <t>Rp Triliun</t>
  </si>
  <si>
    <t>Transaksi Pengadaan Barang/Jasa dengan Penyedia UMKM melalui PaDi UMKM</t>
  </si>
  <si>
    <t>Value Impact Revenue Enhancement</t>
  </si>
  <si>
    <t>Value Impact Procurement Excellence</t>
  </si>
  <si>
    <t>DIR. STRATEGY</t>
  </si>
  <si>
    <t>A.</t>
  </si>
  <si>
    <t>TW II</t>
  </si>
  <si>
    <t>Pelaksanaan Jumlah Proyek riset Pengembangan dan Riset On Farm/Off Farm/Produk baru</t>
  </si>
  <si>
    <t>Jumlah</t>
  </si>
  <si>
    <t>Pelaksanaan Jumlah Proyek riset Pengembangan dan Riset On Farm/Off Farm/Produk yang didukung</t>
  </si>
  <si>
    <t>Implementasi Program Penyehatan Anak Perusahaan PTPN IV</t>
  </si>
  <si>
    <t>Pengembangan Energi Baru Terbarukan (EBT)</t>
  </si>
  <si>
    <t>Optimalisasi Aset</t>
  </si>
  <si>
    <t>Value Impact Business Turnaround</t>
  </si>
  <si>
    <t>DIR. KEUANGAN</t>
  </si>
  <si>
    <t>Rancangan RKAP tahun 2026</t>
  </si>
  <si>
    <t>31/10/2025</t>
  </si>
  <si>
    <t>29/10/2025</t>
  </si>
  <si>
    <t>Laporan Manajemen</t>
  </si>
  <si>
    <t>Tgl 15/bulan berjalan</t>
  </si>
  <si>
    <t>Debt Service Coverage Ratio</t>
  </si>
  <si>
    <t>Penyelesaian Proses Debt Reprofilling</t>
  </si>
  <si>
    <t>30/11/2025</t>
  </si>
  <si>
    <t>24/03/2025</t>
  </si>
  <si>
    <t>Kualitas Penerapan Manajemen Risiko</t>
  </si>
  <si>
    <t>Rasio Pemenuhan Kualifikasi Organ Pengelola Risiko</t>
  </si>
  <si>
    <t>Value Impact Idle Cash Optimization</t>
  </si>
  <si>
    <t>DIR. SDM &amp; TI</t>
  </si>
  <si>
    <t>Implementasi Roadmap Penyehatan Dana Pensiun</t>
  </si>
  <si>
    <t>Produktivitas Pegawai (Finansial)</t>
  </si>
  <si>
    <t>Rp (Ribu)/Org</t>
  </si>
  <si>
    <t>Pelaksanaan IT Maturity Assessment</t>
  </si>
  <si>
    <t>Value Impact Selling Cost Optimization</t>
  </si>
  <si>
    <t>Value Impact General Affair &amp; Administration Cost Optimization</t>
  </si>
  <si>
    <t>DIR. HK</t>
  </si>
  <si>
    <t>Sertifikasi lahan produktif yang belum bersertifikat untuk mendukung fokus komoditi utama</t>
  </si>
  <si>
    <t>Sertifikasi Lahan yang Akan dan/atau telah berakhir masa berlakunya</t>
  </si>
  <si>
    <t>Recovery Aset</t>
  </si>
  <si>
    <t>Survei Kepuasan Stakeholder</t>
  </si>
  <si>
    <t>10</t>
  </si>
  <si>
    <t>Disposal Aset</t>
  </si>
  <si>
    <t>11</t>
  </si>
  <si>
    <t>Pendampingan permasalahan hukum di Pengadilan</t>
  </si>
  <si>
    <t>Jumlah Perkara</t>
  </si>
  <si>
    <t>12</t>
  </si>
  <si>
    <t>Value Impact FFB Purchasing</t>
  </si>
  <si>
    <t xml:space="preserve">Key Performance Indicator PT Sinergi Gula Nusantara  </t>
  </si>
  <si>
    <t>88PS</t>
  </si>
  <si>
    <t>SEVP BS dan Pengembangan</t>
  </si>
  <si>
    <t>SEVP OPS dan KSO</t>
  </si>
  <si>
    <t>SEVP KSO</t>
  </si>
  <si>
    <t>31/03/25</t>
  </si>
  <si>
    <t>23/07/2025
 kenapa ditulis 31/03?</t>
  </si>
  <si>
    <t>Cash Cost Gula</t>
  </si>
  <si>
    <t>Produktivitas Gula</t>
  </si>
  <si>
    <t>1.011.622</t>
  </si>
  <si>
    <t>Sinergi BUMN untuk mendukung Swasembada Gula</t>
  </si>
  <si>
    <t>Perolehan Bahan Baku P-3 Tebu</t>
  </si>
  <si>
    <t>9.138.943</t>
  </si>
  <si>
    <t>Implementasi Use Case RSTI 2025 - 2029</t>
  </si>
  <si>
    <t>Capex – Mesin &amp; Non Mesin Serta Perlengkapan Pabrik</t>
  </si>
  <si>
    <t>KEY PERFORMANCE INDICATOR (KPI) TAHUN 2025
BOARD OF REGIONAL MANAGEMENT PT PERKEBUNAN NUSANTARA I REGIONAL 1
Tahun 2025 Unaudited</t>
  </si>
  <si>
    <t>Skor Realisasi/ Target
2025</t>
  </si>
  <si>
    <t>S.d Bulan
Des'25</t>
  </si>
  <si>
    <t>1 Tahun</t>
  </si>
  <si>
    <t>Sub Total A.1 Finansial</t>
  </si>
  <si>
    <t>Total A. Nilai Ekonomi dan Sosial Untuk Indonesia</t>
  </si>
  <si>
    <t>Implementasi Post Merger Integration dan Implementasi Integrated Management
System</t>
  </si>
  <si>
    <t>a. Penerbitan SK BPHTB 0%</t>
  </si>
  <si>
    <t>b. Implementasi Integrated Management System</t>
  </si>
  <si>
    <t>Penerbitan Surat Setoran Pajak Daerah (SSPD) Nihil</t>
  </si>
  <si>
    <t>Sertifikasi Aset Tanah</t>
  </si>
  <si>
    <t>Pengurusan Perizinan Berusaha Pasca Integrasi</t>
  </si>
  <si>
    <t>Pemenuhan Mitigasi Risiko</t>
  </si>
  <si>
    <t>Efisiensi Nilai SPPBJ dibandingkan HPS</t>
  </si>
  <si>
    <t>Total B. Inovasi Model Bisnis</t>
  </si>
  <si>
    <t>Implementasi Aplikasi MONIKA untuk katalog rencana Optimalisasi dan Divestasi
Aset</t>
  </si>
  <si>
    <t>Total C. Kepemimpinan Teknologi</t>
  </si>
  <si>
    <t>F. Turunan KPI Direktur Bidang dan Usulan Direktorat</t>
  </si>
  <si>
    <t>Persentase Temuan Audit Internal dan Eksternal yang ditindaklanjuti</t>
  </si>
  <si>
    <t>Pemenuhan Permintaan Kajian (Kajian Ekonomis, Hukum, dan Risiko) terkait Divestasi
Aset dan Optimalisasi Aset</t>
  </si>
  <si>
    <t>Penyediaan Data Monitoring dan Evaluasi Divestasi Aset dan Optimalisasi Aset</t>
  </si>
  <si>
    <t>Frekuensi</t>
  </si>
  <si>
    <t>Penyelesaian Administrasi KSO Sawit dan KSO Tebu</t>
  </si>
  <si>
    <t>CASCADE REGION HEAD &amp; SEVP — N1R1 (EEI di Finansial)</t>
  </si>
  <si>
    <t>Perspektif</t>
  </si>
  <si>
    <t>Bobot Awal</t>
  </si>
  <si>
    <t>RH Bobot</t>
  </si>
  <si>
    <t>RH Skor</t>
  </si>
  <si>
    <t>SEVP Op Bobot</t>
  </si>
  <si>
    <t>SEVP Op Skor</t>
  </si>
  <si>
    <t>SEVP BS Bobot</t>
  </si>
  <si>
    <t>SEVP BS Skor</t>
  </si>
  <si>
    <t>Subtotal Finansial</t>
  </si>
  <si>
    <t>Subtotal Operasional</t>
  </si>
  <si>
    <t>Subtotal Inovasi Model Bisnis</t>
  </si>
  <si>
    <t>Subtotal Kepemimpinan Teknologi</t>
  </si>
  <si>
    <t>Subtotal Peningkatan Investasi</t>
  </si>
  <si>
    <t>Skor Realisasi/ Target 2025</t>
  </si>
  <si>
    <t>S.d Bulan Des'25</t>
  </si>
  <si>
    <t>Cash Cost Komoditi Utama</t>
  </si>
  <si>
    <t>a. Cash Cost Karet</t>
  </si>
  <si>
    <t>b. Cash Cost Teh</t>
  </si>
  <si>
    <t>Produktivitas Komoditi Utama</t>
  </si>
  <si>
    <t>a. Produktivitas Karet</t>
  </si>
  <si>
    <t>b. Produktivitas Teh</t>
  </si>
  <si>
    <t xml:space="preserve">
2,02</t>
  </si>
  <si>
    <t>Kualitas Karet Mutu Tinggi (RSS 1)</t>
  </si>
  <si>
    <t>Kualitas Teh Mutu Tinggi (Mutu 1)</t>
  </si>
  <si>
    <t>a. Orthodox</t>
  </si>
  <si>
    <t>b. CTC</t>
  </si>
  <si>
    <t>Sub Total A.2. Operasional</t>
  </si>
  <si>
    <t>Implementasi Post Merger Integration dan Intergrated Management System</t>
  </si>
  <si>
    <t>Total Revenue dari Pemasaran Produk (Komoditi)</t>
  </si>
  <si>
    <t>Total Revenue dari Pemasaran Produk (Retail)</t>
  </si>
  <si>
    <t>Penerbitan Surat Setoran Pajak Daerah Nihil</t>
  </si>
  <si>
    <t>Implementasi Aplikasi MONIKA untuk katalog rencana Optimalisasi dan Divestasi Aset</t>
  </si>
  <si>
    <t>Implementasi Aplikasi DFARM Teh</t>
  </si>
  <si>
    <t>Implementasi Aplikasi DFARM Karet</t>
  </si>
  <si>
    <t>Total D. Peningkatan Investasi</t>
  </si>
  <si>
    <t>Pemenuhan Permintaan Kajian (Kajian Ekonomis, Hukum, dan Risiko) terkait Divestasi Aset dan
Optimalisasi Aset</t>
  </si>
  <si>
    <t>Penyediaan Data Monitoring dan Evaluasi Divestasi Aset, Optimalisasi Aset dan Agrowisata</t>
  </si>
  <si>
    <t>Penyelesaian Administrasi KSO Sawit</t>
  </si>
  <si>
    <t>Total F. Turunan KPI Direktur Bidang dan Usulan Direktorat</t>
  </si>
  <si>
    <t>CASCADE REGION HEAD &amp; SEVP — N1R2 (EEI di Finansial)</t>
  </si>
  <si>
    <t>c. Cash Cost Kopi</t>
  </si>
  <si>
    <t>c. Produktivitas Kopi</t>
  </si>
  <si>
    <t>Kualitas Teh Mutu Tinggi (Mutu 1) Orthodox</t>
  </si>
  <si>
    <t>Replanting Karet</t>
  </si>
  <si>
    <t>Setiap Bulan</t>
  </si>
  <si>
    <t>Penyelesaian Administrasi KSO  Tebu</t>
  </si>
  <si>
    <t>CASCADE REGION HEAD &amp; SEVP — N1R3 (EEI di Finansial)</t>
  </si>
  <si>
    <t>KEY PERFORMANCE INDICATOR (KPI) TAHUN 2025
BOARD OF REGIONAL MANAGEMENT PT PERKEBUNAN NUSANTARA I REGIONAL 4
Tahun 2025 Unaudited</t>
  </si>
  <si>
    <t>Cash Cost Tembakau</t>
  </si>
  <si>
    <t>Produktivitas Tembakau</t>
  </si>
  <si>
    <t>Implementasi Aplikasi MONIKA untuk katalog rencana
Optimalisasi dan Divestasi Aset</t>
  </si>
  <si>
    <t>Persentase Temuan Audit Internal dan Eksternal yang
ditindaklanjuti</t>
  </si>
  <si>
    <t>Pemenuhan Permintaan Kajian (Kajian Ekonomis, Hukum, dan Risiko) terkait Divestasi Aset dan Optimalisasi Aset</t>
  </si>
  <si>
    <t>Setiap
Bulan</t>
  </si>
  <si>
    <t>CASCADE REGION HEAD &amp; SEVP — N1R4 (EEI di Finansial)</t>
  </si>
  <si>
    <t>KEY PERFORMANCE INDICATOR  (KPI) TAHUN 2025
BOARD OF REGIONAL MANAGEMENT PT PERKEBUNAN NUSANTARA I REGIONAL 5
Tahun 2025 Unaudited</t>
  </si>
  <si>
    <t>Kualitas Teh Mutu Tinggi (Mutu 1) CTC</t>
  </si>
  <si>
    <t>Implementasi Post Merger Integration dan Implementasi
Integrated Management System</t>
  </si>
  <si>
    <t>Pemenuhan Permintaan Kajian (Kajian Ekonomis, Hukum, dan
Risiko) terkait Divestasi Aset dan Optimalisasi Aset</t>
  </si>
  <si>
    <t>Penyediaan Data Monitoring dan Evaluasi Divestasi Aset,
Optimalisasi Aset dan Agrowisata</t>
  </si>
  <si>
    <t>CASCADE REGION HEAD &amp; SEVP — N1R5 (EEI di Finansial)</t>
  </si>
  <si>
    <t>Implementasi Post Merger Integration dan Implementasi Integrated
Management System</t>
  </si>
  <si>
    <t>Rp.   Miliar</t>
  </si>
  <si>
    <t>Implementasi Aplikasi MONIKA untuk katalog rencana Optimalisasi
dan Divestasi Aset</t>
  </si>
  <si>
    <t>Replanting Sawit</t>
  </si>
  <si>
    <t>Pemenuhan Permintaan Kajian (Kajian Ekonomis, Hukum, dan Risiko)
terkait Divestasi Aset dan Optimalisasi Aset</t>
  </si>
  <si>
    <t>Penyediaan Data Monitoring dan Evaluasi Divestasi Aset dan
Optimalisasi Aset</t>
  </si>
  <si>
    <t>CASCADE REGION HEAD &amp; SEVP — N1R7 (EEI di Finansial)</t>
  </si>
  <si>
    <t>KEY PERFORMANCE INDICATOR (KPI) TAHUN 2025
BOARD OF REGIONAL MANAGEMENT PT PERKEBUNAN NUSANTARA I REGIONAL 8
Tahun 2025 Unaudited</t>
  </si>
  <si>
    <t>Cash Cost Karet</t>
  </si>
  <si>
    <t>Produktivitas Karet</t>
  </si>
  <si>
    <t>Replanting &amp; Konversi Termasuk Perluasan HGU Tebu</t>
  </si>
  <si>
    <t>CASCADE REGION HEAD &amp; SEVP — N1R8 (EEI di Finansial)</t>
  </si>
  <si>
    <t>Desember</t>
  </si>
  <si>
    <t>s.d Desember</t>
  </si>
  <si>
    <t>Formula Indicator</t>
  </si>
  <si>
    <t>Realisasi 2025 (s.d Des)</t>
  </si>
  <si>
    <t>Skor Terhadap</t>
  </si>
  <si>
    <t>A. Finansial</t>
  </si>
  <si>
    <t>EBITDA Operasional</t>
  </si>
  <si>
    <t>Rp M</t>
  </si>
  <si>
    <t>Total Revenue</t>
  </si>
  <si>
    <t>Total Nilai Pendapatan dari Produk Komoditi Kelapa Sawit dan Karet</t>
  </si>
  <si>
    <t>a. Cash Cost Kelapa Sawit</t>
  </si>
  <si>
    <t>Cash Cost = (Gaji &amp; Tunjangan Karpim + Pemeliharaan TM + Pemupukan + Panen + Pengangkutan + Beban Overhead (on farm &amp; off farm) + Beban Pengolahan) / Total Produksi Hasil Olah Kebun Sendiri</t>
  </si>
  <si>
    <t>b. Cash Cost Karet</t>
  </si>
  <si>
    <t>Penyampaian Data LAI Tahun 2024</t>
  </si>
  <si>
    <t>Penerbitan Laporan Manajemen setiap bulan berjalan</t>
  </si>
  <si>
    <t>B. Operasional</t>
  </si>
  <si>
    <t>a.Produktivitas CPO</t>
  </si>
  <si>
    <t>Produktivitas = (Produksi CPO) / (Luas Areal Sawit Kebun Sendiri)</t>
  </si>
  <si>
    <t>b.Produktivitas Karet Kering</t>
  </si>
  <si>
    <t>Produktivitas = (Produksi KK) / (Luas Areal Karet Kebun Sendiri)</t>
  </si>
  <si>
    <t>Perolehan Bahan Baku Pihak-III Kelapa Sawit</t>
  </si>
  <si>
    <t>Volume perolehan Tandan Buah Segar (TBS) dari Pihak III, Plasma dan Petani Sekitar</t>
  </si>
  <si>
    <t>Total luas lahan yang dilakukan Peremajaan Sawit Rakyat (Rekomendasi Teknis)</t>
  </si>
  <si>
    <t>Jumlah Unit Pabrik Kelapa Sawit &amp; Kebun Sawit tersertifikasi RSPO PTPN Group</t>
  </si>
  <si>
    <t>Pelaksanaan pengukuran emisi GHG Scope I + II + III</t>
  </si>
  <si>
    <t>Evaluasi Pemahaman Proses Bisnis, Standar Operasional Prosedur dan Instruksi Kerja PT Perkebunan Nusantara IV ke Seluruh Karyawan</t>
  </si>
  <si>
    <t>Jumlah Karyawan se regional yang sudah memahami PB, SOP dan IK</t>
  </si>
  <si>
    <t>Sertifikasi ISO 9001, ISO 14001 dan SMK3</t>
  </si>
  <si>
    <t>Jumlah Unit Regional (ISO 9001=19 Unit, ISO 14001=19 Unit, SMK3=17 Unit)</t>
  </si>
  <si>
    <t>Pengelolaan dan Pemantauan Areal High Conservation Value (HCV)</t>
  </si>
  <si>
    <t>Total area HCV yang dikelola dan dipantau</t>
  </si>
  <si>
    <t>Penataan komposisi tanaman melalui replanting/konversi/Kerja Sama</t>
  </si>
  <si>
    <t>Total luas lahan yang dilakukan Peremajaan Sawit Rakyat (Rekomtek)</t>
  </si>
  <si>
    <t>Penyampaian RKAP</t>
  </si>
  <si>
    <t>Penyusunan Rancangan Rencana Kerja dan Anggaran Perusahaan Tahun 2026</t>
  </si>
  <si>
    <t>Recovery Asset area okupasi</t>
  </si>
  <si>
    <t>Luas lahan area okupasi</t>
  </si>
  <si>
    <t>a. Surat Keputusan (SK) Pemberian Hak dan/atau Sertifikat Baru</t>
  </si>
  <si>
    <t>Luas Lahan Yang Dimohonkan untuk Memperoleh Surat Keputusan (SK) Hak Perpanjangan/ Pembaharuan dan/atau Perpanjangan Sertifikat</t>
  </si>
  <si>
    <t>b. Tahap Sidang Panitia A dan/atau Panitia B</t>
  </si>
  <si>
    <t>Luas Lahan Yang Dimohonkan Memasuki Tahap Sidang Panitia A dan/atau Panitia B</t>
  </si>
  <si>
    <t>-</t>
  </si>
  <si>
    <t>HC Transformation : (50% x skor Talent Diversity) + (50% x skor Employee Productivity).</t>
  </si>
  <si>
    <t>Monetisasi dan/atau Pelepasan aset non-inti</t>
  </si>
  <si>
    <t>Nilai yang diperoleh dari Opset dan Pelepasan aset PTPN IV</t>
  </si>
  <si>
    <t>Kecelakaan Kerja Fatal</t>
  </si>
  <si>
    <t>Jumlah kecelakaan kerja yang mengakibatkan fatality (kematian dan cacat permanen)</t>
  </si>
  <si>
    <t>Kejadian</t>
  </si>
  <si>
    <t>Sertifikasi PROPER</t>
  </si>
  <si>
    <t>Jumlah unit berdasarkan keputusan yang diterbitkan Kementrian Lingkungan Hidup</t>
  </si>
  <si>
    <t>Performance Tanaman Belum Menghasilkan Kelapa Sawit</t>
  </si>
  <si>
    <t>a. Persentase TBM Prima (Kelas A &amp; B)</t>
  </si>
  <si>
    <t>(Luas TBM Kelas A+B) / (Total Luas TBM) x 100%</t>
  </si>
  <si>
    <t>b.Persentase TBM III Promosi ke TM</t>
  </si>
  <si>
    <t>(Luas TBM III Promosi)/(Total Luas TBM III) x 100</t>
  </si>
  <si>
    <t>c.Produktivitas TBM III Kelapa Sawit</t>
  </si>
  <si>
    <t>Produktivitas = (Produksi TBM III) / (Luas Areal TBM III Kelapa Sawit Kebun Sendiri)</t>
  </si>
  <si>
    <t>Implementasi Risk Control Self Assessment (RCSA) melalui Aplikasi Enterprise Risk Information Nusantara (ERIN)</t>
  </si>
  <si>
    <t>Jumlah Inputan Assessment Risiko terhadap total jumlah Username yang ada di masing-masing Regional</t>
  </si>
  <si>
    <t>C. EBITDA Enhancement Initiative (EEI) 2025</t>
  </si>
  <si>
    <t>Value Impact = (Baseline – Target) x Luas TM 2025 x Harga CPO</t>
  </si>
  <si>
    <t>Value Impact = (Baseline – Target) x Harga PKO</t>
  </si>
  <si>
    <t>Value Impact = Baseline – Target</t>
  </si>
  <si>
    <t>Value Revenue Enhancement = Value dari Produk Bersertifikasi + Value dari Inisiatif Ekonomi Sirkular + Value dari Penangkapan Karbon+ Value dari Penjualan bibit unggul bersertifikat + Value dari optimalisasi aset</t>
  </si>
  <si>
    <t>Value Impact = Target - Baseline</t>
  </si>
  <si>
    <t>Business Turnaround = (Laba kotor setelah Turnaround - Laba kotor sebelum Turnaround) , Karet Rp 118,32 M, Kopi Rp 0 M, Teh Rp 0 M (Inc. DATIM)</t>
  </si>
  <si>
    <t>Value impact = 3,25% x Nilai HPS (Inc. DJABA dan DSMTU)</t>
  </si>
  <si>
    <t>CASCADE REGION HEAD &amp; SEVP — N4R1 (EEI di Finansial)</t>
  </si>
  <si>
    <t>Subtotal Sosial</t>
  </si>
  <si>
    <t>Subtotal Pengembangan Talenta</t>
  </si>
  <si>
    <t>9/30/2025</t>
  </si>
  <si>
    <t>Sertifikasi Lahan produktif yang belum bersertifikat untuk mendukung fokus komoditi utama</t>
  </si>
  <si>
    <t>CASCADE REGION HEAD &amp; SEVP — N4R2 (EEI di Finansial)</t>
  </si>
  <si>
    <t>Lainnya (perlu mapping)</t>
  </si>
  <si>
    <t>Subtotal Lainnya (perlu mapping)</t>
  </si>
  <si>
    <t>c.Produktivitas Kopi</t>
  </si>
  <si>
    <t>Produktivitas = (Produksi Kopi) / (Luas Areal Kopi Kebun Sendiri)</t>
  </si>
  <si>
    <t>Jumlah Unit Regional (ISO 9001=15 Unit, ISO 14001=15 Unit, SMK3=19 Unit)</t>
  </si>
  <si>
    <t>Terlaksananya Groundbreaking Pabrik Pengolahan Inti Sawit sebanyak 1 (satu) unit</t>
  </si>
  <si>
    <t>Luas Lahan Yang Dimohonkan untuk Memperoleh Surat Keputusan (SK) Pemberian Hak dan/atau Sertifikat Baru</t>
  </si>
  <si>
    <t>Nilai yang diperoleh dari Optimalisasi asset PTPN IV</t>
  </si>
  <si>
    <t>a.Persentase TBM Prima (Kelas A &amp; B)</t>
  </si>
  <si>
    <t>Business Turnaround = (Laba kotor setelah Turnaround - Laba kotor sebelum Turnaround) , Karet Rp 44,16 M, Kopi Rp 0, Teh Rp 0 M</t>
  </si>
  <si>
    <t>Value impact = 3,25% x Nilai HPS</t>
  </si>
  <si>
    <t>CASCADE REGION HEAD &amp; SEVP — N4R3 (EEI di Finansial)</t>
  </si>
  <si>
    <t>Tahap Sidang Panitia A dan/atau Panitia B</t>
  </si>
  <si>
    <t>Sertifikasi Lahan yang akan dan/atau telah berakhir masa berlakunya</t>
  </si>
  <si>
    <t>CASCADE REGION HEAD &amp; SEVP — N4R4 (EEI di Finansial)</t>
  </si>
  <si>
    <t>CASCADE REGION HEAD &amp; SEVP — N4R5 (EEI di Finansial)</t>
  </si>
  <si>
    <t>8.44</t>
  </si>
  <si>
    <t>CASCADE REGION HEAD &amp; SEVP — N4R6 (EEI di Finansial)</t>
  </si>
  <si>
    <t>Persentase TBM Prima (Kelas A &amp; B)</t>
  </si>
  <si>
    <t>CASCADE REGION HEAD &amp; SEVP — N4R7 (EEI di Finansial)</t>
  </si>
  <si>
    <t xml:space="preserve">Key Performance Indicator PT Bio Industri Nusantara </t>
  </si>
  <si>
    <t xml:space="preserve">Cash From Operation (CFO) </t>
  </si>
  <si>
    <t xml:space="preserve">Rp Miliar </t>
  </si>
  <si>
    <t>Laporan KAP Tahunan 2024</t>
  </si>
  <si>
    <t>26/06/2025</t>
  </si>
  <si>
    <t xml:space="preserve">Total Produksi Utama </t>
  </si>
  <si>
    <t>a. MARFU-P</t>
  </si>
  <si>
    <t>b. PHE</t>
  </si>
  <si>
    <t>c. KOMPOTA</t>
  </si>
  <si>
    <t>Beban Pokok Penjualan/kg Produksi Utama</t>
  </si>
  <si>
    <t>Rp/kg</t>
  </si>
  <si>
    <t>Pembelian Bahan Baku Dari Pihak III / UMKM</t>
  </si>
  <si>
    <t>a. Kompos</t>
  </si>
  <si>
    <t>b. Dedak</t>
  </si>
  <si>
    <t>c. Zeolit</t>
  </si>
  <si>
    <t>d. Gypsum</t>
  </si>
  <si>
    <t>Kerjasama Distributor Produk Luar Untuk PTPN Grup</t>
  </si>
  <si>
    <t>Jumlah Produk</t>
  </si>
  <si>
    <t>Kerjasama Distributor Pupuk</t>
  </si>
  <si>
    <t>Makloon Pupuk Hayati</t>
  </si>
  <si>
    <t>Penjualan Melalui Market Place (E-Commerce)</t>
  </si>
  <si>
    <t xml:space="preserve">Jumlah market place </t>
  </si>
  <si>
    <t>Implementasi Teknologi Budidaya Tanaman</t>
  </si>
  <si>
    <t>Peremajaan Mesin Boiler &amp; Pasteurizer</t>
  </si>
  <si>
    <t>Otomatisasi Mesin Granulasi dan Mesin Sterilizer</t>
  </si>
  <si>
    <t>Penambahan Mesin untuk Produksi Bioriz</t>
  </si>
  <si>
    <t>Rasio Talent Muda dan Talenta Perempuan</t>
  </si>
  <si>
    <t>Diklat untuk Karyawan</t>
  </si>
  <si>
    <t>Orang</t>
  </si>
  <si>
    <t>Key Performance Indicator PT Industri Karet Nusantara</t>
  </si>
  <si>
    <t>Realisasi s.d.  Desember</t>
  </si>
  <si>
    <t>Cash From Opertion (CFO)</t>
  </si>
  <si>
    <t>Laporan KAP Tahunan</t>
  </si>
  <si>
    <t>Tgl/Bln</t>
  </si>
  <si>
    <t>31 Maret 2025</t>
  </si>
  <si>
    <t>Total Produksi Pabrik Resiprene</t>
  </si>
  <si>
    <t>Kg</t>
  </si>
  <si>
    <t>Harga Pokok Produksi Resiprene</t>
  </si>
  <si>
    <t>Total Penjualan Resiprene</t>
  </si>
  <si>
    <t>Rp/Milyar</t>
  </si>
  <si>
    <t>Total Produksi Pabrik Rubber Article</t>
  </si>
  <si>
    <t>Harga Pokok Produksi Rubber Articles</t>
  </si>
  <si>
    <t>Total Penjualan Pabrik Rubber Article</t>
  </si>
  <si>
    <t>Penyaluran Sumbangan Masyarakat &amp; Lingkungan</t>
  </si>
  <si>
    <t>Rp/Juta</t>
  </si>
  <si>
    <t>Suplier Produk Lain di lingkungan PTPN Group (Paket Penjualan)</t>
  </si>
  <si>
    <t>Paket</t>
  </si>
  <si>
    <t>Pendirian Toko/Gerai</t>
  </si>
  <si>
    <t>Peningkatan penjualan produk sepatu boots</t>
  </si>
  <si>
    <t>Psg</t>
  </si>
  <si>
    <t>Digitalisasi Proses Produksi</t>
  </si>
  <si>
    <t>Digitalisasi Proses pencatatan Keuangan &amp; Akuntansi</t>
  </si>
  <si>
    <t>Digitalisasi Proses Pemasaran</t>
  </si>
  <si>
    <t>Pemeliharaan Mesin &amp; Bangunan Pabrik Rubber Article</t>
  </si>
  <si>
    <t>Pemeliharaan Mesin &amp; Bangunan Pabrik Resiprene</t>
  </si>
  <si>
    <t>Rasio Talent Muda &amp; Perempuan</t>
  </si>
  <si>
    <t>Pelatihan &amp; Pengembangan Karyawan</t>
  </si>
  <si>
    <t>Key Performance Indicator PT Kawasan Industri Nusantara 
s.d. Desember 2025</t>
  </si>
  <si>
    <t>Realisasi s.d. Desember 2025</t>
  </si>
  <si>
    <t>LM KEUANGAN</t>
  </si>
  <si>
    <t>LM Keuangan</t>
  </si>
  <si>
    <t>Cash From Operation (CFO)</t>
  </si>
  <si>
    <t xml:space="preserve"> </t>
  </si>
  <si>
    <t>Total Produksi Air Bersih</t>
  </si>
  <si>
    <t>M3</t>
  </si>
  <si>
    <t>Total Produksi Listrik</t>
  </si>
  <si>
    <t>Kwh</t>
  </si>
  <si>
    <t>Pengolahan Limbah Cair</t>
  </si>
  <si>
    <t>Pemberitaan Positif oleh Media</t>
  </si>
  <si>
    <t>Berita</t>
  </si>
  <si>
    <t>HUMAS</t>
  </si>
  <si>
    <t>Febiola</t>
  </si>
  <si>
    <t>Optimalisasi Penggunaan Aset Tetap</t>
  </si>
  <si>
    <t>Pengembangan &amp; UMUM</t>
  </si>
  <si>
    <t>Hugo</t>
  </si>
  <si>
    <t>Otomasi Perangkat Utilitas</t>
  </si>
  <si>
    <t>Pelayanan Perizinan RKL-RPL Rinci Kawasan</t>
  </si>
  <si>
    <t>Kali</t>
  </si>
  <si>
    <t>TEAM RKL - RPL RINCI</t>
  </si>
  <si>
    <t>Tata margareta</t>
  </si>
  <si>
    <t>Total Interaksi dengan Investor/Mitra Potensial</t>
  </si>
  <si>
    <t>a. Cold Calling</t>
  </si>
  <si>
    <t>Perusahaan</t>
  </si>
  <si>
    <t>PEMASARAN</t>
  </si>
  <si>
    <t>Faisal</t>
  </si>
  <si>
    <t>b. Direct Email</t>
  </si>
  <si>
    <t>Digitalisasi Promosi</t>
  </si>
  <si>
    <t>a. Website</t>
  </si>
  <si>
    <t>Visitor</t>
  </si>
  <si>
    <t>b. Media Sosial (instagram, youtube, dan linkedin)</t>
  </si>
  <si>
    <t>Unggahan</t>
  </si>
  <si>
    <t>Luas Lahan yang Tersewakan pada Investor</t>
  </si>
  <si>
    <t>Kerjasama Optimasi Aset dengan Investor</t>
  </si>
  <si>
    <t>Pak Bona</t>
  </si>
  <si>
    <t xml:space="preserve">Rasio Talent Muda </t>
  </si>
  <si>
    <t>SDM</t>
  </si>
  <si>
    <t>Rasio Talent Perempuan</t>
  </si>
  <si>
    <t>Key Performance Indicator PT Kharisma Pemasaran Bersama Nusantara
s.d. Desember 2025</t>
  </si>
  <si>
    <t xml:space="preserve">31 Maret </t>
  </si>
  <si>
    <t xml:space="preserve">Volume Trading Komoditas </t>
  </si>
  <si>
    <t xml:space="preserve">Volume Tender Komoditas </t>
  </si>
  <si>
    <t>Volume Utilisasi Tangki Timbun CPO</t>
  </si>
  <si>
    <t>Penyaluran CSR</t>
  </si>
  <si>
    <t>kali</t>
  </si>
  <si>
    <t>Pelaksanaan Pasar Lelang Komoditas</t>
  </si>
  <si>
    <t>Perolehan Ijin Sistem Resi Gudang oleh Bappebti</t>
  </si>
  <si>
    <t>Pemanfaatan PLB</t>
  </si>
  <si>
    <t>Procurement Tracing System</t>
  </si>
  <si>
    <t>24-Desember</t>
  </si>
  <si>
    <t>Implementasi Cloud Server</t>
  </si>
  <si>
    <t>23-Desember</t>
  </si>
  <si>
    <t>Pembuatan Management Dashboard</t>
  </si>
  <si>
    <t>4-Desember</t>
  </si>
  <si>
    <t>Pembangunan Bundwall tangki timbun</t>
  </si>
  <si>
    <t>30-Desember</t>
  </si>
  <si>
    <t>Terlaksananya program internalisasi Corporate Culture AKHLAK 2025</t>
  </si>
  <si>
    <t xml:space="preserve">Skor Akhlak Meter KPBN </t>
  </si>
  <si>
    <t>Score</t>
  </si>
  <si>
    <t>Rasio Talenta Muda dan Talenta Perempuan</t>
  </si>
  <si>
    <t>Key Performance Indicator PT LPP Agro Nusantara
s.d. Desember 2025</t>
  </si>
  <si>
    <t>Pendapatan Usaha</t>
  </si>
  <si>
    <t>Kepuasan Pelanggan</t>
  </si>
  <si>
    <t>Learning Class Delivery</t>
  </si>
  <si>
    <t>Kelas</t>
  </si>
  <si>
    <t>Rp. Juta</t>
  </si>
  <si>
    <t>Pemberdayaan &amp; Edukasi Masyarakat</t>
  </si>
  <si>
    <t>Pengembangan Revenue Stream Asset Arranger</t>
  </si>
  <si>
    <t>Aset terlisting</t>
  </si>
  <si>
    <t>Implementasi Etera sebagai Model Bisnis Kerjasama Digital</t>
  </si>
  <si>
    <t>Implementasi Pengembangan Digitalisasi Proses Bisnis Internal LPPAN</t>
  </si>
  <si>
    <t>Sistem digital</t>
  </si>
  <si>
    <t>Pengembangan Product Digital Business</t>
  </si>
  <si>
    <t>Produk</t>
  </si>
  <si>
    <t>Pengembangan AI Precision Farming</t>
  </si>
  <si>
    <t>Aset</t>
  </si>
  <si>
    <t>Rasio Talent Muda</t>
  </si>
  <si>
    <t>Pemenuhan Kompetensi Karyawan melalui Pendidikan</t>
  </si>
  <si>
    <t>Pemenuhan Kompetensi Karyawan melalui IDP</t>
  </si>
  <si>
    <t>Key Performance Indicator PT Riset Perkebunan Nusantara
s.d. Desember 2025</t>
  </si>
  <si>
    <t xml:space="preserve">Realisasi s.d. Desember 2025  </t>
  </si>
  <si>
    <t>Penjualan Bahan Tanam Unggul</t>
  </si>
  <si>
    <t>Penjualan Produk Hasil Riset</t>
  </si>
  <si>
    <t>Pelayanan Jasa &amp; Konsultasi</t>
  </si>
  <si>
    <t xml:space="preserve">Maximize </t>
  </si>
  <si>
    <t>Penjualan Usaha Tanaman</t>
  </si>
  <si>
    <t>Program Pelayanan Petani</t>
  </si>
  <si>
    <t>Kegiatan</t>
  </si>
  <si>
    <t>Program TJSL</t>
  </si>
  <si>
    <t>Inkubasi Produk Hasil Riset</t>
  </si>
  <si>
    <t>Sinergi Antar Pusat Puslit</t>
  </si>
  <si>
    <t>Perolehan Akreditasi KAN</t>
  </si>
  <si>
    <t>Sertifikat</t>
  </si>
  <si>
    <t>IT Maturity Level</t>
  </si>
  <si>
    <t>Level</t>
  </si>
  <si>
    <t>Implementasi SAP</t>
  </si>
  <si>
    <t>Modul</t>
  </si>
  <si>
    <t>Transformasi Pemasaran melalui Digital</t>
  </si>
  <si>
    <t>Replanting &amp; Konversi Tanaman Kelapa Sawit</t>
  </si>
  <si>
    <t>Replanting Tanaman Karet</t>
  </si>
  <si>
    <t>Produksi bibit tebu untuk mendukung Swasembada Gula</t>
  </si>
  <si>
    <t>Juta mata</t>
  </si>
  <si>
    <t>Rasio talenta muda dan talenta perempuan</t>
  </si>
  <si>
    <t>Pelatihan Karyawan (Hard &amp; Soft Competency)</t>
  </si>
  <si>
    <t>Key Performance Indicator PT Sri Pamela Medika Nusantara</t>
  </si>
  <si>
    <t>Rp Milyar</t>
  </si>
  <si>
    <t>31 Mei</t>
  </si>
  <si>
    <t>Jumlah Kunjungan Rawat Jalan</t>
  </si>
  <si>
    <t>a. RS Sri Pamela Tebing Tinggi</t>
  </si>
  <si>
    <t>b. RS Sri Pamela Sei Dadap</t>
  </si>
  <si>
    <t>c. RS Sri Pamela Torgamba</t>
  </si>
  <si>
    <t>d. RS Sri Pamela Membang Muda</t>
  </si>
  <si>
    <t>Bed Occupancy Ratio (BOR)</t>
  </si>
  <si>
    <t>Akreditasi Rumah Sakit</t>
  </si>
  <si>
    <t>Pelaksanaan Program TJSL</t>
  </si>
  <si>
    <t>Penambahan Kerjasama dengan Perusahaan P3</t>
  </si>
  <si>
    <t>Medical Check Up Tenaga Kerja Perusahaan P3</t>
  </si>
  <si>
    <t>Penambahan Layanan Haemodialisa</t>
  </si>
  <si>
    <t>Penambahan Layanan Operasi Katarak (Phacoemulsifikasi)</t>
  </si>
  <si>
    <t>Implementasi Rekam Medik Elektronik</t>
  </si>
  <si>
    <t>Implementasi Digital Hospital</t>
  </si>
  <si>
    <t>Pemenuhan Sarana &amp; Prasarana ICU/NICU/PICU di 4 RS</t>
  </si>
  <si>
    <t>Pemenuhan Prasarana Klinik (USG, EKG, IR)</t>
  </si>
  <si>
    <t>Renovasi ruangan 4 RS sesuai standar KRIS</t>
  </si>
  <si>
    <t>Penambahan 1 kamar Instalasi Bedah Standar</t>
  </si>
  <si>
    <t>Penambahan Dokter Spesialis di 3 RS</t>
  </si>
  <si>
    <t>5 Mei 2025</t>
  </si>
  <si>
    <t>Plt. Region Head R5</t>
  </si>
  <si>
    <t>8 Juni 2025</t>
  </si>
  <si>
    <t>Monetisasi/Pelepasan Aset Non-Inti</t>
  </si>
  <si>
    <t>DIR. SDM DAN TI</t>
  </si>
  <si>
    <t>Implementasi Integrated Management System</t>
  </si>
  <si>
    <t>Penggunaan Produk Dalam Negeri (PDN)</t>
  </si>
  <si>
    <t>Competency Level Index (CLI)</t>
  </si>
  <si>
    <t>AKHLAK Maturity Index</t>
  </si>
  <si>
    <t>Employee Engagement Index</t>
  </si>
  <si>
    <t>Transaksi Pengadaan UMKM (PaDi UMKM)</t>
  </si>
  <si>
    <t>DIR. HUBUNGAN KELEMBAGAAN</t>
  </si>
  <si>
    <t>Penerbitan SSPD Nihil</t>
  </si>
  <si>
    <t>Peningkatan Kompetensi Profesi</t>
  </si>
  <si>
    <t>Suksesi Putusan Pengadilan</t>
  </si>
  <si>
    <t>DIR. KEUANGAN DAN MANAJEMEN RISIKO</t>
  </si>
  <si>
    <t>Rancangan RKAP Tahun 2026</t>
  </si>
  <si>
    <t>31 Oktober 2025</t>
  </si>
  <si>
    <t>Cash Flow From Operational</t>
  </si>
  <si>
    <t>Implementasi Business Turnaround</t>
  </si>
  <si>
    <t>Optimalisasi Dividen Anak Perusahaan</t>
  </si>
  <si>
    <t>Penyehatan Anak Perusahaan Non PTPN</t>
  </si>
  <si>
    <t>Jumlah AP</t>
  </si>
  <si>
    <t>Pelaporan Dana IP PEN</t>
  </si>
  <si>
    <t>Tgl 20 bulan berikutnya</t>
  </si>
  <si>
    <t>4a</t>
  </si>
  <si>
    <t>4b</t>
  </si>
  <si>
    <t>Cash Cost Teh</t>
  </si>
  <si>
    <t>4c</t>
  </si>
  <si>
    <t>Cash Cost Kopi</t>
  </si>
  <si>
    <t>5a</t>
  </si>
  <si>
    <t>5b</t>
  </si>
  <si>
    <t>Produktivitas Teh</t>
  </si>
  <si>
    <t>5c</t>
  </si>
  <si>
    <t>Produktivitas Kopi</t>
  </si>
  <si>
    <t>7a</t>
  </si>
  <si>
    <t>Kualitas Teh Mutu Tinggi - Orthodox</t>
  </si>
  <si>
    <t>7b</t>
  </si>
  <si>
    <t>Kualitas Teh Mutu Tinggi - CTC</t>
  </si>
  <si>
    <t>Pemenuhan Kompensasi KSO Sawit dan Tebu</t>
  </si>
  <si>
    <t>Implementasi Pilot Project Kebun Teh</t>
  </si>
  <si>
    <t>DIR. PEMASARAN DAN ASET MANAJEMEN</t>
  </si>
  <si>
    <t>Implementasi SBU Agrowisata</t>
  </si>
  <si>
    <t>Oke</t>
  </si>
  <si>
    <t>turun</t>
  </si>
  <si>
    <t>salah</t>
  </si>
  <si>
    <t>not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</si>
</sst>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164" formatCode="dd\-mm\-yyyy"/>
    <numFmt numFmtId="165" formatCode="_-* #,##0_-;\-* #,##0_-;_-* \-_-;_-@"/>
    <numFmt numFmtId="166" formatCode="d\-m\-yyyy"/>
    <numFmt numFmtId="167" formatCode="dd\-mmm\-yyyy"/>
    <numFmt numFmtId="168" formatCode="0.0%"/>
    <numFmt numFmtId="169" formatCode="_-* #,##0.00_-;\-* #,##0.00_-;_-* \-??_-;_-@"/>
    <numFmt numFmtId="170" formatCode="d\-mmm"/>
    <numFmt numFmtId="171" formatCode="m/d/yyyy"/>
    <numFmt numFmtId="172" formatCode="m/d/yy"/>
    <numFmt numFmtId="173" formatCode="_ * #,##0.00_ ;_ * \-#,##0.00_ ;_ * \-??_ ;_ @_ "/>
    <numFmt numFmtId="174" formatCode="_-* #,##0_-;\-* #,##0_-;_-* \-??_-;_-@"/>
    <numFmt numFmtId="175" formatCode="_-* #,##0.0_-;\-* #,##0.0_-;_-* \-??_-;_-@"/>
    <numFmt numFmtId="176" formatCode="_-* #,##0.00_-;\-* #,##0.00_-;_-* \-_-;_-@"/>
    <numFmt numFmtId="177" formatCode="_-* #,##0.000_-;\-* #,##0.000_-;_-* \-_-;_-@"/>
    <numFmt numFmtId="178" formatCode="0.0"/>
    <numFmt numFmtId="179" formatCode="d/m/yyyy"/>
    <numFmt numFmtId="182" formatCode="dd/mm/yyyy"/>
    <numFmt numFmtId="183" formatCode="#,##0.000"/>
    <numFmt numFmtId="184" formatCode="yyyy\-mm\-dd\ h:mm:ss"/>
    <numFmt numFmtId="185" formatCode="0.000"/>
    <numFmt numFmtId="188" formatCode="_ * #,##0_ ;_ * \-#,##0_ ;_ * \-??_ ;_ @_ "/>
    <numFmt numFmtId="189" formatCode="_(* #,##0_);_(* \(#,##0\);_(* \-??_);_(@_)"/>
    <numFmt numFmtId="190" formatCode="#,##0.0"/>
    <numFmt numFmtId="191" formatCode="d\-mmm\-yy"/>
  </numFmts>
  <fonts count="67">
    <font>
      <sz val="10"/>
      <color rgb="FF000000"/>
      <name val="Arial"/>
      <charset val="1"/>
    </font>
    <font>
      <sz val="10"/>
      <name val="Arial"/>
      <family val="2"/>
    </font>
    <font>
      <sz val="11"/>
      <color theme="1"/>
      <name val="Arial"/>
      <family val="2"/>
      <charset val="1"/>
    </font>
    <font>
      <b/>
      <sz val="14"/>
      <name val="Arial"/>
      <family val="2"/>
    </font>
    <font>
      <b/>
      <sz val="10"/>
      <name val="Arial"/>
      <family val="2"/>
    </font>
    <font>
      <sz val="10"/>
      <name val="Arial"/>
      <family val="2"/>
    </font>
    <font>
      <sz val="10"/>
      <color rgb="FFC00000"/>
      <name val="Consolas"/>
      <family val="2"/>
    </font>
    <font>
      <b/>
      <sz val="11"/>
      <color rgb="FFFFFFFF"/>
      <name val="Arial"/>
      <family val="2"/>
    </font>
    <font>
      <b/>
      <sz val="24"/>
      <color theme="1"/>
      <name val="Trebuchet MS"/>
      <family val="2"/>
      <charset val="1"/>
    </font>
    <font>
      <sz val="11"/>
      <color theme="1"/>
      <name val="Trebuchet MS"/>
      <family val="2"/>
      <charset val="1"/>
    </font>
    <font>
      <sz val="10"/>
      <color theme="1"/>
      <name val="Trebuchet MS"/>
      <family val="2"/>
      <charset val="1"/>
    </font>
    <font>
      <sz val="11"/>
      <color rgb="FF008000"/>
      <name val="Trebuchet MS"/>
      <family val="2"/>
      <charset val="1"/>
    </font>
    <font>
      <sz val="10"/>
      <color rgb="FF008000"/>
      <name val="Trebuchet MS"/>
      <family val="2"/>
      <charset val="1"/>
    </font>
    <font>
      <b/>
      <sz val="10"/>
      <color rgb="FFFFFFFF"/>
      <name val="Trebuchet MS"/>
      <family val="2"/>
      <charset val="1"/>
    </font>
    <font>
      <b/>
      <sz val="10"/>
      <color theme="1"/>
      <name val="Trebuchet MS"/>
      <family val="2"/>
      <charset val="1"/>
    </font>
    <font>
      <sz val="10"/>
      <color rgb="FFFF0000"/>
      <name val="Trebuchet MS"/>
      <family val="2"/>
      <charset val="1"/>
    </font>
    <font>
      <b/>
      <sz val="12"/>
      <color rgb="FF1F4E2C"/>
      <name val="Trebuchet MS"/>
      <family val="2"/>
      <charset val="1"/>
    </font>
    <font>
      <sz val="10"/>
      <color rgb="FF000000"/>
      <name val="Arial"/>
      <family val="2"/>
      <charset val="1"/>
    </font>
    <font>
      <sz val="10"/>
      <color rgb="FFFFFFFF"/>
      <name val="Trebuchet MS"/>
      <family val="2"/>
      <charset val="1"/>
    </font>
    <font>
      <sz val="10"/>
      <color rgb="FF000000"/>
      <name val="Trebuchet MS"/>
      <family val="2"/>
      <charset val="1"/>
    </font>
    <font>
      <b/>
      <sz val="10"/>
      <color rgb="FFC00000"/>
      <name val="Trebuchet MS"/>
      <family val="2"/>
      <charset val="1"/>
    </font>
    <font>
      <b/>
      <sz val="11"/>
      <color theme="1"/>
      <name val="Trebuchet MS"/>
      <family val="2"/>
      <charset val="1"/>
    </font>
    <font>
      <b/>
      <sz val="11"/>
      <color rgb="FF000000"/>
      <name val="Trebuchet MS"/>
      <family val="2"/>
      <charset val="1"/>
    </font>
    <font>
      <b/>
      <sz val="10"/>
      <color rgb="FF000000"/>
      <name val="Trebuchet MS"/>
      <family val="2"/>
      <charset val="1"/>
    </font>
    <font>
      <sz val="10"/>
      <color rgb="FF0000FF"/>
      <name val="Trebuchet MS"/>
      <family val="2"/>
      <charset val="1"/>
    </font>
    <font>
      <i/>
      <sz val="10"/>
      <color theme="1"/>
      <name val="Trebuchet MS"/>
      <family val="2"/>
      <charset val="1"/>
    </font>
    <font>
      <b/>
      <sz val="14"/>
      <color rgb="FFFFFFFF"/>
      <name val="Arial"/>
      <family val="2"/>
      <charset val="1"/>
    </font>
    <font>
      <b/>
      <sz val="10"/>
      <color rgb="FFFFFFFF"/>
      <name val="Arial"/>
      <family val="2"/>
      <charset val="1"/>
    </font>
    <font>
      <b/>
      <sz val="10"/>
      <name val="Arial"/>
      <family val="2"/>
      <charset val="1"/>
    </font>
    <font>
      <sz val="10"/>
      <name val="Arial"/>
      <family val="2"/>
      <charset val="1"/>
    </font>
    <font>
      <sz val="10"/>
      <color theme="1"/>
      <name val="Arial"/>
      <family val="2"/>
      <charset val="1"/>
    </font>
    <font>
      <b/>
      <sz val="11"/>
      <color theme="1"/>
      <name val="Arial"/>
      <family val="2"/>
      <charset val="1"/>
    </font>
    <font>
      <b/>
      <sz val="10"/>
      <color rgb="FF000000"/>
      <name val="&quot;Trebuchet MS&quot;"/>
      <charset val="1"/>
    </font>
    <font>
      <sz val="10"/>
      <color rgb="FF000000"/>
      <name val="&quot;Trebuchet MS&quot;"/>
      <charset val="1"/>
    </font>
    <font>
      <sz val="11"/>
      <color theme="1"/>
      <name val="Calibri"/>
      <family val="2"/>
      <charset val="1"/>
    </font>
    <font>
      <sz val="10"/>
      <color rgb="FFFF0000"/>
      <name val="&quot;Trebuchet MS&quot;"/>
      <charset val="1"/>
    </font>
    <font>
      <sz val="10"/>
      <color theme="1"/>
      <name val="&quot;Trebuchet MS&quot;"/>
      <charset val="1"/>
    </font>
    <font>
      <b/>
      <sz val="10"/>
      <color rgb="FFFFFFFF"/>
      <name val="&quot;Trebuchet MS&quot;"/>
      <charset val="1"/>
    </font>
    <font>
      <b/>
      <sz val="8"/>
      <color theme="1"/>
      <name val="Lato"/>
    </font>
    <font>
      <sz val="8"/>
      <color theme="1"/>
      <name val="Lato"/>
    </font>
    <font>
      <sz val="8"/>
      <color rgb="FF000000"/>
      <name val="Lato"/>
    </font>
    <font>
      <b/>
      <sz val="8"/>
      <color rgb="FFFFFFFF"/>
      <name val="Lato"/>
    </font>
    <font>
      <b/>
      <sz val="12"/>
      <color rgb="FF385623"/>
      <name val="Trebuchet MS"/>
      <family val="2"/>
      <charset val="1"/>
    </font>
    <font>
      <b/>
      <i/>
      <sz val="10"/>
      <color theme="1"/>
      <name val="Trebuchet MS"/>
      <family val="2"/>
      <charset val="1"/>
    </font>
    <font>
      <b/>
      <sz val="11"/>
      <color theme="1"/>
      <name val="Calibri"/>
      <family val="2"/>
      <charset val="1"/>
    </font>
    <font>
      <i/>
      <sz val="8"/>
      <color theme="1"/>
      <name val="Lato"/>
    </font>
    <font>
      <b/>
      <i/>
      <sz val="10"/>
      <color theme="1"/>
      <name val="Lato"/>
    </font>
    <font>
      <b/>
      <sz val="10"/>
      <color theme="1"/>
      <name val="Lato"/>
    </font>
    <font>
      <b/>
      <sz val="8"/>
      <color rgb="FF000000"/>
      <name val="Lato"/>
    </font>
    <font>
      <sz val="10"/>
      <color theme="1"/>
      <name val="Calibri"/>
      <family val="2"/>
      <charset val="1"/>
    </font>
    <font>
      <sz val="8"/>
      <color theme="1"/>
      <name val="Arial"/>
      <family val="2"/>
      <charset val="1"/>
    </font>
    <font>
      <b/>
      <sz val="8"/>
      <color theme="0"/>
      <name val="Lato"/>
    </font>
    <font>
      <sz val="11"/>
      <color theme="0"/>
      <name val="Calibri"/>
      <family val="2"/>
      <charset val="1"/>
    </font>
    <font>
      <b/>
      <sz val="10"/>
      <color theme="0"/>
      <name val="Trebuchet MS"/>
      <family val="2"/>
      <charset val="1"/>
    </font>
    <font>
      <sz val="10"/>
      <color theme="0"/>
      <name val="Trebuchet MS"/>
      <family val="2"/>
      <charset val="1"/>
    </font>
    <font>
      <sz val="8"/>
      <color theme="0"/>
      <name val="Lato"/>
    </font>
    <font>
      <sz val="8"/>
      <color rgb="FF000000"/>
      <name val="Calibri"/>
      <family val="2"/>
      <charset val="1"/>
    </font>
    <font>
      <sz val="8"/>
      <color theme="1"/>
      <name val="Calibri"/>
      <family val="2"/>
      <charset val="1"/>
    </font>
    <font>
      <b/>
      <sz val="11"/>
      <color rgb="FFFFFFFF"/>
      <name val="Trebuchet MS"/>
      <family val="2"/>
      <charset val="1"/>
    </font>
    <font>
      <sz val="12"/>
      <color theme="1"/>
      <name val="Calibri"/>
      <family val="2"/>
      <charset val="1"/>
    </font>
    <font>
      <sz val="8"/>
      <color rgb="FFFF0000"/>
      <name val="Lato"/>
    </font>
    <font>
      <sz val="10"/>
      <color rgb="FFFF0000"/>
      <name val="Arial"/>
      <family val="2"/>
      <charset val="1"/>
    </font>
    <font>
      <sz val="11"/>
      <color rgb="FFFF0000"/>
      <name val="Calibri"/>
      <family val="2"/>
      <charset val="1"/>
    </font>
    <font>
      <sz val="10"/>
      <color rgb="FF000000"/>
      <name val="Arial"/>
      <family val="2"/>
    </font>
    <font>
      <b/>
      <sz val="10"/>
      <color rgb="FFFFFFFF"/>
      <name val="Arial"/>
      <family val="2"/>
    </font>
    <font>
      <b/>
      <sz val="12"/>
      <color rgb="FFFFFFFF"/>
      <name val="Arial"/>
      <family val="2"/>
    </font>
    <font>
      <b/>
      <sz val="10"/>
      <color rgb="FF000000"/>
      <name val="Arial"/>
      <family val="2"/>
    </font>
  </fonts>
  <fills count="32">
    <fill>
      <patternFill patternType="none"/>
    </fill>
    <fill>
      <patternFill patternType="gray125"/>
    </fill>
    <fill>
      <patternFill patternType="solid">
        <fgColor rgb="FF2F5496"/>
        <bgColor rgb="FF074F6A"/>
      </patternFill>
    </fill>
    <fill>
      <patternFill patternType="solid">
        <fgColor rgb="FFE2EFDA"/>
        <bgColor rgb="FFD9E8DC"/>
      </patternFill>
    </fill>
    <fill>
      <patternFill patternType="solid">
        <fgColor rgb="FFFCE4D6"/>
        <bgColor rgb="FFFFF2CC"/>
      </patternFill>
    </fill>
    <fill>
      <patternFill patternType="solid">
        <fgColor rgb="FFFFF2CC"/>
        <bgColor rgb="FFFCE4D6"/>
      </patternFill>
    </fill>
    <fill>
      <patternFill patternType="solid">
        <fgColor rgb="FF999999"/>
        <bgColor rgb="FFA5A5A5"/>
      </patternFill>
    </fill>
    <fill>
      <patternFill patternType="solid">
        <fgColor rgb="FFC9DAF8"/>
        <bgColor rgb="FFD9D9D9"/>
      </patternFill>
    </fill>
    <fill>
      <patternFill patternType="solid">
        <fgColor rgb="FFFFFFFF"/>
        <bgColor rgb="FFFFF2CC"/>
      </patternFill>
    </fill>
    <fill>
      <patternFill patternType="solid">
        <fgColor rgb="FF000000"/>
        <bgColor rgb="FF000080"/>
      </patternFill>
    </fill>
    <fill>
      <patternFill patternType="solid">
        <fgColor rgb="FF074F6A"/>
        <bgColor rgb="FF1F4E2C"/>
      </patternFill>
    </fill>
    <fill>
      <patternFill patternType="solid">
        <fgColor rgb="FF00B050"/>
        <bgColor rgb="FF059A84"/>
      </patternFill>
    </fill>
    <fill>
      <patternFill patternType="solid">
        <fgColor rgb="FF741B47"/>
        <bgColor rgb="FF84055A"/>
      </patternFill>
    </fill>
    <fill>
      <patternFill patternType="solid">
        <fgColor rgb="FFFFFF00"/>
        <bgColor rgb="FFFFCC00"/>
      </patternFill>
    </fill>
    <fill>
      <patternFill patternType="solid">
        <fgColor rgb="FFA5A5A5"/>
        <bgColor rgb="FF999999"/>
      </patternFill>
    </fill>
    <fill>
      <patternFill patternType="solid">
        <fgColor rgb="FF385623"/>
        <bgColor rgb="FF275317"/>
      </patternFill>
    </fill>
    <fill>
      <patternFill patternType="solid">
        <fgColor rgb="FF92D050"/>
        <bgColor rgb="FF95F1AD"/>
      </patternFill>
    </fill>
    <fill>
      <patternFill patternType="solid">
        <fgColor rgb="FFC1EFC7"/>
        <bgColor rgb="FFD9E8DC"/>
      </patternFill>
    </fill>
    <fill>
      <patternFill patternType="solid">
        <fgColor rgb="FF275317"/>
        <bgColor rgb="FF265317"/>
      </patternFill>
    </fill>
    <fill>
      <patternFill patternType="solid">
        <fgColor rgb="FF1F4E2C"/>
        <bgColor rgb="FF265317"/>
      </patternFill>
    </fill>
    <fill>
      <patternFill patternType="solid">
        <fgColor rgb="FFD9E8DC"/>
        <bgColor rgb="FFE2EFDA"/>
      </patternFill>
    </fill>
    <fill>
      <patternFill patternType="solid">
        <fgColor rgb="FFC6D9C9"/>
        <bgColor rgb="FFD7D7D7"/>
      </patternFill>
    </fill>
    <fill>
      <patternFill patternType="solid">
        <fgColor rgb="FFD9D9D9"/>
        <bgColor rgb="FFD7D7D7"/>
      </patternFill>
    </fill>
    <fill>
      <patternFill patternType="solid">
        <fgColor rgb="FF538135"/>
        <bgColor rgb="FF38761D"/>
      </patternFill>
    </fill>
    <fill>
      <patternFill patternType="solid">
        <fgColor rgb="FFD7D7D7"/>
        <bgColor rgb="FFD9D9D9"/>
      </patternFill>
    </fill>
    <fill>
      <patternFill patternType="solid">
        <fgColor rgb="FF0CD4B7"/>
        <bgColor rgb="FF00FFFF"/>
      </patternFill>
    </fill>
    <fill>
      <patternFill patternType="solid">
        <fgColor rgb="FF84055A"/>
        <bgColor rgb="FF800080"/>
      </patternFill>
    </fill>
    <fill>
      <patternFill patternType="solid">
        <fgColor rgb="FFFF9900"/>
        <bgColor rgb="FFFFCC00"/>
      </patternFill>
    </fill>
    <fill>
      <patternFill patternType="solid">
        <fgColor rgb="FF265317"/>
        <bgColor rgb="FF275317"/>
      </patternFill>
    </fill>
    <fill>
      <patternFill patternType="solid">
        <fgColor rgb="FF385623"/>
        <bgColor indexed="64"/>
      </patternFill>
    </fill>
    <fill>
      <patternFill patternType="solid">
        <fgColor rgb="FF1F4E2C"/>
        <bgColor indexed="64"/>
      </patternFill>
    </fill>
    <fill>
      <patternFill patternType="solid">
        <fgColor rgb="FFD9E8DC"/>
        <bgColor indexed="64"/>
      </patternFill>
    </fill>
  </fills>
  <borders count="66">
    <border>
      <left/>
      <right/>
      <top/>
      <bottom/>
      <diagonal/>
    </border>
    <border>
      <left style="thin">
        <color rgb="FFBFBFBF"/>
      </left>
      <right style="thin">
        <color rgb="FFBFBFBF"/>
      </right>
      <top style="thin">
        <color rgb="FFBFBFBF"/>
      </top>
      <bottom style="thin">
        <color rgb="FFBFBFBF"/>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theme="0"/>
      </right>
      <top style="thin">
        <color auto="1"/>
      </top>
      <bottom style="thin">
        <color theme="0"/>
      </bottom>
      <diagonal/>
    </border>
    <border>
      <left style="thin">
        <color theme="0"/>
      </left>
      <right style="thin">
        <color theme="0"/>
      </right>
      <top style="thin">
        <color auto="1"/>
      </top>
      <bottom style="thin">
        <color theme="0"/>
      </bottom>
      <diagonal/>
    </border>
    <border>
      <left style="thin">
        <color theme="0"/>
      </left>
      <right style="thin">
        <color auto="1"/>
      </right>
      <top style="thin">
        <color auto="1"/>
      </top>
      <bottom/>
      <diagonal/>
    </border>
    <border>
      <left style="thin">
        <color auto="1"/>
      </left>
      <right style="thin">
        <color theme="0"/>
      </right>
      <top style="thin">
        <color theme="0"/>
      </top>
      <bottom style="thin">
        <color auto="1"/>
      </bottom>
      <diagonal/>
    </border>
    <border>
      <left style="thin">
        <color theme="0"/>
      </left>
      <right style="thin">
        <color theme="0"/>
      </right>
      <top style="thin">
        <color theme="0"/>
      </top>
      <bottom style="thin">
        <color auto="1"/>
      </bottom>
      <diagonal/>
    </border>
    <border>
      <left style="thin">
        <color theme="0"/>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808080"/>
      </left>
      <right style="thin">
        <color rgb="FF7F7F7F"/>
      </right>
      <top style="thin">
        <color rgb="FF808080"/>
      </top>
      <bottom style="thin">
        <color rgb="FF7F7F7F"/>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7F7F7F"/>
      </bottom>
      <diagonal/>
    </border>
    <border>
      <left/>
      <right/>
      <top style="thin">
        <color rgb="FF808080"/>
      </top>
      <bottom style="thin">
        <color rgb="FF7F7F7F"/>
      </bottom>
      <diagonal/>
    </border>
    <border>
      <left/>
      <right style="thin">
        <color rgb="FF7F7F7F"/>
      </right>
      <top style="thin">
        <color rgb="FF808080"/>
      </top>
      <bottom style="thin">
        <color rgb="FF7F7F7F"/>
      </bottom>
      <diagonal/>
    </border>
    <border>
      <left style="thin">
        <color rgb="FF808080"/>
      </left>
      <right/>
      <top/>
      <bottom style="thin">
        <color rgb="FF7F7F7F"/>
      </bottom>
      <diagonal/>
    </border>
    <border>
      <left/>
      <right/>
      <top/>
      <bottom style="thin">
        <color rgb="FF7F7F7F"/>
      </bottom>
      <diagonal/>
    </border>
    <border>
      <left/>
      <right style="thin">
        <color rgb="FF7F7F7F"/>
      </right>
      <top/>
      <bottom style="thin">
        <color rgb="FF7F7F7F"/>
      </bottom>
      <diagonal/>
    </border>
    <border>
      <left style="thin">
        <color rgb="FF808080"/>
      </left>
      <right style="thin">
        <color rgb="FF808080"/>
      </right>
      <top/>
      <bottom style="thin">
        <color rgb="FF808080"/>
      </bottom>
      <diagonal/>
    </border>
    <border>
      <left style="thin">
        <color rgb="FF808080"/>
      </left>
      <right style="thin">
        <color rgb="FF7F7F7F"/>
      </right>
      <top/>
      <bottom style="thin">
        <color rgb="FF7F7F7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diagonal/>
    </border>
    <border>
      <left/>
      <right style="thin">
        <color rgb="FFBFBFBF"/>
      </right>
      <top/>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auto="1"/>
      </top>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style="thin">
        <color rgb="FFA5A5A5"/>
      </right>
      <top style="thin">
        <color rgb="FFA5A5A5"/>
      </top>
      <bottom style="thin">
        <color rgb="FFA5A5A5"/>
      </bottom>
      <diagonal/>
    </border>
    <border>
      <left style="thin">
        <color auto="1"/>
      </left>
      <right style="thin">
        <color rgb="FF7F7F7F"/>
      </right>
      <top style="thin">
        <color auto="1"/>
      </top>
      <bottom style="thin">
        <color auto="1"/>
      </bottom>
      <diagonal/>
    </border>
    <border>
      <left style="medium">
        <color auto="1"/>
      </left>
      <right style="thin">
        <color theme="1"/>
      </right>
      <top style="medium">
        <color auto="1"/>
      </top>
      <bottom style="thin">
        <color theme="1"/>
      </bottom>
      <diagonal/>
    </border>
    <border>
      <left style="thin">
        <color theme="1"/>
      </left>
      <right style="thin">
        <color theme="1"/>
      </right>
      <top style="medium">
        <color auto="1"/>
      </top>
      <bottom style="thin">
        <color theme="1"/>
      </bottom>
      <diagonal/>
    </border>
    <border>
      <left style="thin">
        <color theme="1"/>
      </left>
      <right style="medium">
        <color auto="1"/>
      </right>
      <top style="medium">
        <color auto="1"/>
      </top>
      <bottom style="thin">
        <color theme="1"/>
      </bottom>
      <diagonal/>
    </border>
    <border>
      <left style="thin">
        <color theme="1"/>
      </left>
      <right style="medium">
        <color auto="1"/>
      </right>
      <top style="thin">
        <color theme="1"/>
      </top>
      <bottom style="thin">
        <color theme="1"/>
      </bottom>
      <diagonal/>
    </border>
    <border>
      <left style="medium">
        <color auto="1"/>
      </left>
      <right style="medium">
        <color auto="1"/>
      </right>
      <top style="thin">
        <color auto="1"/>
      </top>
      <bottom style="thin">
        <color auto="1"/>
      </bottom>
      <diagonal/>
    </border>
    <border>
      <left style="medium">
        <color auto="1"/>
      </left>
      <right style="thin">
        <color rgb="FFA5A5A5"/>
      </right>
      <top style="thin">
        <color rgb="FFA5A5A5"/>
      </top>
      <bottom style="medium">
        <color auto="1"/>
      </bottom>
      <diagonal/>
    </border>
    <border>
      <left style="thin">
        <color rgb="FFA5A5A5"/>
      </left>
      <right style="thin">
        <color rgb="FFA5A5A5"/>
      </right>
      <top style="thin">
        <color rgb="FFA5A5A5"/>
      </top>
      <bottom style="medium">
        <color auto="1"/>
      </bottom>
      <diagonal/>
    </border>
    <border>
      <left style="thin">
        <color rgb="FFA5A5A5"/>
      </left>
      <right style="medium">
        <color auto="1"/>
      </right>
      <top style="thin">
        <color rgb="FFA5A5A5"/>
      </top>
      <bottom style="medium">
        <color auto="1"/>
      </bottom>
      <diagonal/>
    </border>
    <border>
      <left style="thin">
        <color rgb="FFA5A5A5"/>
      </left>
      <right/>
      <top style="thin">
        <color rgb="FFA5A5A5"/>
      </top>
      <bottom style="thin">
        <color rgb="FFA5A5A5"/>
      </bottom>
      <diagonal/>
    </border>
    <border>
      <left/>
      <right/>
      <top style="thin">
        <color rgb="FFA5A5A5"/>
      </top>
      <bottom style="thin">
        <color rgb="FFA5A5A5"/>
      </bottom>
      <diagonal/>
    </border>
    <border>
      <left style="thin">
        <color rgb="FFA5A5A5"/>
      </left>
      <right style="thin">
        <color rgb="FFA5A5A5"/>
      </right>
      <top style="thin">
        <color rgb="FFA5A5A5"/>
      </top>
      <bottom/>
      <diagonal/>
    </border>
    <border>
      <left style="thin">
        <color rgb="FFA5A5A5"/>
      </left>
      <right style="thin">
        <color rgb="FFA5A5A5"/>
      </right>
      <top/>
      <bottom/>
      <diagonal/>
    </border>
    <border>
      <left/>
      <right style="thin">
        <color rgb="FFA5A5A5"/>
      </right>
      <top/>
      <bottom/>
      <diagonal/>
    </border>
    <border>
      <left style="thin">
        <color auto="1"/>
      </left>
      <right style="thin">
        <color rgb="FFBFBFBF"/>
      </right>
      <top style="thin">
        <color auto="1"/>
      </top>
      <bottom style="thin">
        <color rgb="FFBFBFBF"/>
      </bottom>
      <diagonal/>
    </border>
    <border>
      <left style="thin">
        <color rgb="FFBFBFBF"/>
      </left>
      <right style="thin">
        <color rgb="FFBFBFBF"/>
      </right>
      <top style="thin">
        <color auto="1"/>
      </top>
      <bottom style="thin">
        <color rgb="FFBFBFBF"/>
      </bottom>
      <diagonal/>
    </border>
    <border>
      <left style="thin">
        <color rgb="FFBFBFBF"/>
      </left>
      <right style="thin">
        <color auto="1"/>
      </right>
      <top style="thin">
        <color auto="1"/>
      </top>
      <bottom style="thin">
        <color rgb="FFBFBFBF"/>
      </bottom>
      <diagonal/>
    </border>
    <border>
      <left style="thin">
        <color auto="1"/>
      </left>
      <right style="thin">
        <color rgb="FFBFBFBF"/>
      </right>
      <top style="thin">
        <color rgb="FFBFBFBF"/>
      </top>
      <bottom style="thin">
        <color rgb="FFBFBFBF"/>
      </bottom>
      <diagonal/>
    </border>
    <border>
      <left style="thin">
        <color rgb="FFBFBFBF"/>
      </left>
      <right style="thin">
        <color auto="1"/>
      </right>
      <top style="thin">
        <color rgb="FFBFBFBF"/>
      </top>
      <bottom style="thin">
        <color rgb="FFBFBFBF"/>
      </bottom>
      <diagonal/>
    </border>
    <border>
      <left style="thin">
        <color auto="1"/>
      </left>
      <right style="thin">
        <color rgb="FFBFBFBF"/>
      </right>
      <top style="thin">
        <color rgb="FFBFBFBF"/>
      </top>
      <bottom style="thin">
        <color auto="1"/>
      </bottom>
      <diagonal/>
    </border>
    <border>
      <left style="thin">
        <color rgb="FFBFBFBF"/>
      </left>
      <right style="thin">
        <color rgb="FFBFBFBF"/>
      </right>
      <top style="thin">
        <color rgb="FFBFBFBF"/>
      </top>
      <bottom style="thin">
        <color auto="1"/>
      </bottom>
      <diagonal/>
    </border>
    <border>
      <left style="thin">
        <color rgb="FFBFBFBF"/>
      </left>
      <right style="thin">
        <color auto="1"/>
      </right>
      <top style="thin">
        <color rgb="FFBFBFBF"/>
      </top>
      <bottom style="thin">
        <color auto="1"/>
      </bottom>
      <diagonal/>
    </border>
  </borders>
  <cellStyleXfs count="2">
    <xf numFmtId="0" fontId="0" fillId="0" borderId="0"/>
    <xf numFmtId="0" fontId="2" fillId="0" borderId="0"/>
  </cellStyleXfs>
  <cellXfs count="950">
    <xf numFmtId="0" fontId="0" fillId="0" borderId="0" xfId="0"/>
    <xf numFmtId="0" fontId="13" fillId="11" borderId="5" xfId="0" applyFont="1" applyFill="1" applyBorder="1" applyAlignment="1">
      <alignment vertical="center"/>
    </xf>
    <xf numFmtId="0" fontId="14" fillId="8" borderId="5" xfId="0" applyFont="1" applyFill="1" applyBorder="1" applyAlignment="1">
      <alignment vertical="center"/>
    </xf>
    <xf numFmtId="0" fontId="14" fillId="8" borderId="17" xfId="0" applyFont="1" applyFill="1" applyBorder="1" applyAlignment="1">
      <alignment horizontal="center" vertical="center"/>
    </xf>
    <xf numFmtId="164" fontId="13" fillId="11" borderId="12" xfId="0" applyNumberFormat="1" applyFont="1" applyFill="1" applyBorder="1" applyAlignment="1">
      <alignment horizontal="center" vertical="center" wrapText="1"/>
    </xf>
    <xf numFmtId="0" fontId="39" fillId="0" borderId="43" xfId="0" applyFont="1" applyBorder="1" applyAlignment="1">
      <alignment horizontal="center" vertical="center" wrapText="1"/>
    </xf>
    <xf numFmtId="0" fontId="38" fillId="16" borderId="42" xfId="0" applyFont="1" applyFill="1" applyBorder="1" applyAlignment="1">
      <alignment horizontal="left" vertical="center" wrapText="1"/>
    </xf>
    <xf numFmtId="2" fontId="38" fillId="0" borderId="42" xfId="0" applyNumberFormat="1" applyFont="1" applyBorder="1" applyAlignment="1">
      <alignment horizontal="center" vertical="center" wrapText="1"/>
    </xf>
    <xf numFmtId="0" fontId="38" fillId="0" borderId="42" xfId="0" applyFont="1" applyBorder="1" applyAlignment="1">
      <alignment horizontal="center" vertical="center" wrapText="1"/>
    </xf>
    <xf numFmtId="0" fontId="30" fillId="0" borderId="42" xfId="0" applyFont="1" applyBorder="1" applyAlignment="1">
      <alignment vertical="center" wrapText="1"/>
    </xf>
    <xf numFmtId="0" fontId="38" fillId="16" borderId="42" xfId="0" applyFont="1" applyFill="1" applyBorder="1" applyAlignment="1">
      <alignment horizontal="left" wrapText="1"/>
    </xf>
    <xf numFmtId="0" fontId="38" fillId="16" borderId="41" xfId="0" applyFont="1" applyFill="1" applyBorder="1" applyAlignment="1">
      <alignment horizontal="left" vertical="center"/>
    </xf>
    <xf numFmtId="0" fontId="13" fillId="15" borderId="0" xfId="0" applyFont="1" applyFill="1" applyAlignment="1">
      <alignment horizontal="center" vertical="center" wrapText="1"/>
    </xf>
    <xf numFmtId="0" fontId="38" fillId="14" borderId="5" xfId="0" applyFont="1" applyFill="1" applyBorder="1" applyAlignment="1">
      <alignment horizontal="center" vertical="center" wrapText="1"/>
    </xf>
    <xf numFmtId="0" fontId="3" fillId="0" borderId="0" xfId="0" applyFont="1"/>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7" fillId="2" borderId="1" xfId="0" applyFont="1" applyFill="1" applyBorder="1" applyAlignment="1">
      <alignment vertical="top" wrapText="1"/>
    </xf>
    <xf numFmtId="0" fontId="5" fillId="0" borderId="1" xfId="0" applyFont="1" applyBorder="1" applyAlignment="1">
      <alignment vertical="top" wrapText="1"/>
    </xf>
    <xf numFmtId="0" fontId="5" fillId="3" borderId="1" xfId="0" applyFont="1" applyFill="1" applyBorder="1" applyAlignment="1">
      <alignment vertical="top"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8" fillId="0" borderId="0" xfId="0" applyFont="1" applyAlignment="1">
      <alignment vertical="center"/>
    </xf>
    <xf numFmtId="0" fontId="9" fillId="0" borderId="0" xfId="0" applyFont="1" applyAlignment="1">
      <alignment vertical="center"/>
    </xf>
    <xf numFmtId="0" fontId="9" fillId="6" borderId="0" xfId="0" applyFont="1" applyFill="1" applyAlignment="1">
      <alignment vertical="center"/>
    </xf>
    <xf numFmtId="0" fontId="10" fillId="0" borderId="0" xfId="0" applyFont="1" applyAlignment="1">
      <alignment vertical="center"/>
    </xf>
    <xf numFmtId="0" fontId="10" fillId="0" borderId="0" xfId="0" applyFont="1" applyAlignment="1">
      <alignment horizontal="center" vertical="center"/>
    </xf>
    <xf numFmtId="0" fontId="10" fillId="0" borderId="0" xfId="0" applyFont="1" applyAlignment="1">
      <alignment horizontal="left" vertical="center"/>
    </xf>
    <xf numFmtId="0" fontId="9" fillId="0" borderId="2" xfId="0" applyFont="1" applyBorder="1" applyAlignment="1">
      <alignment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10" fillId="7" borderId="5" xfId="0" applyFont="1" applyFill="1" applyBorder="1" applyAlignment="1">
      <alignment horizontal="center" vertical="center"/>
    </xf>
    <xf numFmtId="0" fontId="9" fillId="5" borderId="6" xfId="0" applyFont="1" applyFill="1" applyBorder="1" applyAlignment="1">
      <alignment vertical="center"/>
    </xf>
    <xf numFmtId="2" fontId="11" fillId="0" borderId="0" xfId="0" applyNumberFormat="1" applyFont="1" applyAlignment="1">
      <alignment vertical="center"/>
    </xf>
    <xf numFmtId="2" fontId="9" fillId="0" borderId="0" xfId="0" applyNumberFormat="1" applyFont="1" applyAlignment="1">
      <alignment vertical="center"/>
    </xf>
    <xf numFmtId="2" fontId="9" fillId="0" borderId="7" xfId="0" applyNumberFormat="1" applyFont="1" applyBorder="1" applyAlignment="1">
      <alignment vertical="center"/>
    </xf>
    <xf numFmtId="0" fontId="10" fillId="0" borderId="5" xfId="0" applyFont="1" applyBorder="1" applyAlignment="1">
      <alignment horizontal="center" vertical="center"/>
    </xf>
    <xf numFmtId="0" fontId="10" fillId="8" borderId="5" xfId="0" applyFont="1" applyFill="1" applyBorder="1" applyAlignment="1">
      <alignment vertical="center"/>
    </xf>
    <xf numFmtId="2" fontId="10" fillId="0" borderId="5" xfId="0" applyNumberFormat="1" applyFont="1" applyBorder="1" applyAlignment="1">
      <alignment vertical="center"/>
    </xf>
    <xf numFmtId="0" fontId="10" fillId="0" borderId="5" xfId="0" applyFont="1" applyBorder="1" applyAlignment="1">
      <alignment vertical="center"/>
    </xf>
    <xf numFmtId="0" fontId="9" fillId="0" borderId="0" xfId="0" applyFont="1" applyAlignment="1">
      <alignment horizontal="center" vertical="center"/>
    </xf>
    <xf numFmtId="2" fontId="11" fillId="0" borderId="0" xfId="0" applyNumberFormat="1" applyFont="1" applyAlignment="1">
      <alignment horizontal="center" vertical="center"/>
    </xf>
    <xf numFmtId="2" fontId="11" fillId="0" borderId="7" xfId="0" applyNumberFormat="1" applyFont="1" applyBorder="1" applyAlignment="1">
      <alignment horizontal="center" vertical="center"/>
    </xf>
    <xf numFmtId="2" fontId="9" fillId="0" borderId="0" xfId="0" applyNumberFormat="1" applyFont="1" applyAlignment="1">
      <alignment horizontal="center" vertical="center"/>
    </xf>
    <xf numFmtId="2" fontId="12" fillId="0" borderId="5" xfId="0" applyNumberFormat="1" applyFont="1" applyBorder="1" applyAlignment="1">
      <alignment vertical="center"/>
    </xf>
    <xf numFmtId="0" fontId="9" fillId="5" borderId="8" xfId="0" applyFont="1" applyFill="1" applyBorder="1" applyAlignment="1">
      <alignment vertical="center"/>
    </xf>
    <xf numFmtId="2" fontId="11" fillId="0" borderId="9" xfId="0" applyNumberFormat="1" applyFont="1" applyBorder="1" applyAlignment="1">
      <alignment horizontal="center" vertical="center"/>
    </xf>
    <xf numFmtId="2" fontId="9" fillId="0" borderId="9" xfId="0" applyNumberFormat="1" applyFont="1" applyBorder="1" applyAlignment="1">
      <alignment horizontal="center" vertical="center"/>
    </xf>
    <xf numFmtId="2" fontId="11" fillId="0" borderId="10" xfId="0" applyNumberFormat="1" applyFont="1" applyBorder="1" applyAlignment="1">
      <alignment horizontal="center" vertical="center"/>
    </xf>
    <xf numFmtId="0" fontId="10" fillId="8" borderId="5" xfId="0" applyFont="1" applyFill="1" applyBorder="1" applyAlignment="1">
      <alignment vertical="center" wrapText="1"/>
    </xf>
    <xf numFmtId="2" fontId="9" fillId="0" borderId="3" xfId="0" applyNumberFormat="1" applyFont="1" applyBorder="1" applyAlignment="1">
      <alignment horizontal="center" vertical="center"/>
    </xf>
    <xf numFmtId="2" fontId="9" fillId="0" borderId="4" xfId="0" applyNumberFormat="1" applyFont="1" applyBorder="1" applyAlignment="1">
      <alignment horizontal="center" vertical="center"/>
    </xf>
    <xf numFmtId="2" fontId="9" fillId="0" borderId="0" xfId="0" applyNumberFormat="1" applyFont="1" applyAlignment="1">
      <alignment horizontal="center" vertical="center" wrapText="1"/>
    </xf>
    <xf numFmtId="2" fontId="11" fillId="0" borderId="0" xfId="0" applyNumberFormat="1" applyFont="1" applyAlignment="1">
      <alignment horizontal="center" vertical="center" wrapText="1"/>
    </xf>
    <xf numFmtId="2" fontId="9" fillId="0" borderId="7" xfId="0" applyNumberFormat="1" applyFont="1" applyBorder="1" applyAlignment="1">
      <alignment horizontal="center" vertical="center"/>
    </xf>
    <xf numFmtId="2" fontId="9" fillId="9" borderId="0" xfId="0" applyNumberFormat="1" applyFont="1" applyFill="1" applyAlignment="1">
      <alignment horizontal="center" vertical="center"/>
    </xf>
    <xf numFmtId="2" fontId="9" fillId="9" borderId="7" xfId="0" applyNumberFormat="1" applyFont="1" applyFill="1" applyBorder="1" applyAlignment="1">
      <alignment horizontal="center" vertical="center"/>
    </xf>
    <xf numFmtId="2" fontId="11" fillId="0" borderId="9" xfId="0" applyNumberFormat="1" applyFont="1" applyBorder="1" applyAlignment="1">
      <alignment horizontal="center" vertical="center" wrapText="1"/>
    </xf>
    <xf numFmtId="2" fontId="9" fillId="0" borderId="10" xfId="0" applyNumberFormat="1" applyFont="1" applyBorder="1" applyAlignment="1">
      <alignment horizontal="center" vertical="center"/>
    </xf>
    <xf numFmtId="2" fontId="9" fillId="0" borderId="3" xfId="0" applyNumberFormat="1" applyFont="1" applyBorder="1" applyAlignment="1">
      <alignment horizontal="center" vertical="center" wrapText="1"/>
    </xf>
    <xf numFmtId="2" fontId="9" fillId="0" borderId="4" xfId="0" applyNumberFormat="1" applyFont="1" applyBorder="1" applyAlignment="1">
      <alignment vertical="center"/>
    </xf>
    <xf numFmtId="2" fontId="9" fillId="0" borderId="10" xfId="0" applyNumberFormat="1" applyFont="1" applyBorder="1" applyAlignment="1">
      <alignment vertical="center"/>
    </xf>
    <xf numFmtId="2" fontId="9" fillId="9" borderId="0" xfId="0" applyNumberFormat="1" applyFont="1" applyFill="1" applyAlignment="1">
      <alignment vertical="center"/>
    </xf>
    <xf numFmtId="2" fontId="9" fillId="9" borderId="7" xfId="0" applyNumberFormat="1" applyFont="1" applyFill="1" applyBorder="1" applyAlignment="1">
      <alignment vertical="center"/>
    </xf>
    <xf numFmtId="2" fontId="9" fillId="9" borderId="9" xfId="0" applyNumberFormat="1" applyFont="1" applyFill="1" applyBorder="1" applyAlignment="1">
      <alignment horizontal="center" vertical="center"/>
    </xf>
    <xf numFmtId="2" fontId="9" fillId="9" borderId="9" xfId="0" applyNumberFormat="1" applyFont="1" applyFill="1" applyBorder="1" applyAlignment="1">
      <alignment vertical="center"/>
    </xf>
    <xf numFmtId="2" fontId="9" fillId="9" borderId="10" xfId="0" applyNumberFormat="1" applyFont="1" applyFill="1" applyBorder="1" applyAlignment="1">
      <alignment vertical="center"/>
    </xf>
    <xf numFmtId="0" fontId="10" fillId="7" borderId="0" xfId="0" applyFont="1" applyFill="1" applyAlignment="1">
      <alignment horizontal="center" vertical="center"/>
    </xf>
    <xf numFmtId="0" fontId="13" fillId="10" borderId="11" xfId="0" applyFont="1" applyFill="1" applyBorder="1" applyAlignment="1">
      <alignment horizontal="center" vertical="center" wrapText="1"/>
    </xf>
    <xf numFmtId="0" fontId="13" fillId="10" borderId="12" xfId="0" applyFont="1" applyFill="1" applyBorder="1" applyAlignment="1">
      <alignment horizontal="center" vertical="center" wrapText="1"/>
    </xf>
    <xf numFmtId="165" fontId="13" fillId="11" borderId="13" xfId="0" applyNumberFormat="1" applyFont="1" applyFill="1" applyBorder="1" applyAlignment="1">
      <alignment horizontal="center" vertical="center" wrapText="1"/>
    </xf>
    <xf numFmtId="0" fontId="13" fillId="12" borderId="0" xfId="0" applyFont="1" applyFill="1" applyAlignment="1">
      <alignment horizontal="center" vertical="center"/>
    </xf>
    <xf numFmtId="0" fontId="10" fillId="10" borderId="14" xfId="0" applyFont="1" applyFill="1" applyBorder="1" applyAlignment="1">
      <alignment vertical="center"/>
    </xf>
    <xf numFmtId="0" fontId="10" fillId="10" borderId="15" xfId="0" applyFont="1" applyFill="1" applyBorder="1" applyAlignment="1">
      <alignment vertical="center"/>
    </xf>
    <xf numFmtId="164" fontId="13" fillId="11" borderId="15" xfId="0" applyNumberFormat="1" applyFont="1" applyFill="1" applyBorder="1" applyAlignment="1">
      <alignment horizontal="center" vertical="center" wrapText="1"/>
    </xf>
    <xf numFmtId="165" fontId="10" fillId="11" borderId="16" xfId="0" applyNumberFormat="1" applyFont="1" applyFill="1" applyBorder="1" applyAlignment="1">
      <alignment vertical="center"/>
    </xf>
    <xf numFmtId="0" fontId="10" fillId="12" borderId="0" xfId="0" applyFont="1" applyFill="1" applyAlignment="1">
      <alignment vertical="center"/>
    </xf>
    <xf numFmtId="0" fontId="10" fillId="8" borderId="17" xfId="0" applyFont="1" applyFill="1" applyBorder="1" applyAlignment="1">
      <alignment horizontal="center" vertical="center"/>
    </xf>
    <xf numFmtId="0" fontId="10" fillId="8" borderId="2" xfId="0" applyFont="1" applyFill="1" applyBorder="1" applyAlignment="1">
      <alignment vertical="center"/>
    </xf>
    <xf numFmtId="164" fontId="10" fillId="8" borderId="2" xfId="0" applyNumberFormat="1" applyFont="1" applyFill="1" applyBorder="1" applyAlignment="1">
      <alignment horizontal="center" vertical="center"/>
    </xf>
    <xf numFmtId="165" fontId="10" fillId="8" borderId="5" xfId="0" applyNumberFormat="1" applyFont="1" applyFill="1" applyBorder="1" applyAlignment="1">
      <alignment horizontal="right" vertical="center"/>
    </xf>
    <xf numFmtId="0" fontId="10" fillId="8" borderId="5" xfId="0" applyFont="1" applyFill="1" applyBorder="1" applyAlignment="1">
      <alignment horizontal="right" vertical="center"/>
    </xf>
    <xf numFmtId="0" fontId="10" fillId="13" borderId="5" xfId="0" applyFont="1" applyFill="1" applyBorder="1" applyAlignment="1">
      <alignment vertical="center"/>
    </xf>
    <xf numFmtId="164" fontId="15" fillId="8" borderId="2" xfId="0" applyNumberFormat="1" applyFont="1" applyFill="1" applyBorder="1" applyAlignment="1">
      <alignment horizontal="center" vertical="center"/>
    </xf>
    <xf numFmtId="0" fontId="10" fillId="8" borderId="2" xfId="0" applyFont="1" applyFill="1" applyBorder="1" applyAlignment="1">
      <alignment vertical="center" wrapText="1"/>
    </xf>
    <xf numFmtId="164" fontId="10" fillId="8" borderId="5" xfId="0" applyNumberFormat="1" applyFont="1" applyFill="1" applyBorder="1" applyAlignment="1">
      <alignment horizontal="center" vertical="center"/>
    </xf>
    <xf numFmtId="0" fontId="10" fillId="0" borderId="5" xfId="0" applyFont="1" applyBorder="1" applyAlignment="1">
      <alignment horizontal="right" vertical="center"/>
    </xf>
    <xf numFmtId="0" fontId="10" fillId="8" borderId="17" xfId="0" applyFont="1" applyFill="1" applyBorder="1" applyAlignment="1">
      <alignment vertical="center"/>
    </xf>
    <xf numFmtId="0" fontId="10" fillId="8" borderId="18" xfId="0" applyFont="1" applyFill="1" applyBorder="1" applyAlignment="1">
      <alignment vertical="center"/>
    </xf>
    <xf numFmtId="0" fontId="10" fillId="8" borderId="18" xfId="0" applyFont="1" applyFill="1" applyBorder="1" applyAlignment="1">
      <alignment vertical="center" wrapText="1"/>
    </xf>
    <xf numFmtId="0" fontId="10" fillId="8" borderId="19" xfId="0" applyFont="1" applyFill="1" applyBorder="1" applyAlignment="1">
      <alignment vertical="center" wrapText="1"/>
    </xf>
    <xf numFmtId="164" fontId="10" fillId="8" borderId="19" xfId="0" applyNumberFormat="1" applyFont="1" applyFill="1" applyBorder="1" applyAlignment="1">
      <alignment horizontal="center" vertical="center"/>
    </xf>
    <xf numFmtId="0" fontId="10" fillId="13" borderId="18" xfId="0" applyFont="1" applyFill="1" applyBorder="1" applyAlignment="1">
      <alignment vertical="center"/>
    </xf>
    <xf numFmtId="0" fontId="10" fillId="8" borderId="20" xfId="0" applyFont="1" applyFill="1" applyBorder="1" applyAlignment="1">
      <alignment vertical="center"/>
    </xf>
    <xf numFmtId="0" fontId="10" fillId="8" borderId="5" xfId="0" applyFont="1" applyFill="1" applyBorder="1" applyAlignment="1">
      <alignment horizontal="center" vertical="center"/>
    </xf>
    <xf numFmtId="0" fontId="14" fillId="8" borderId="21" xfId="0" applyFont="1" applyFill="1" applyBorder="1" applyAlignment="1">
      <alignment vertical="center"/>
    </xf>
    <xf numFmtId="0" fontId="10" fillId="8" borderId="3" xfId="0" applyFont="1" applyFill="1" applyBorder="1" applyAlignment="1">
      <alignment vertical="center"/>
    </xf>
    <xf numFmtId="164" fontId="10" fillId="8" borderId="3" xfId="0" applyNumberFormat="1" applyFont="1" applyFill="1" applyBorder="1" applyAlignment="1">
      <alignment horizontal="center" vertical="center"/>
    </xf>
    <xf numFmtId="0" fontId="10" fillId="8" borderId="22" xfId="0" applyFont="1" applyFill="1" applyBorder="1" applyAlignment="1">
      <alignment vertical="center"/>
    </xf>
    <xf numFmtId="0" fontId="10" fillId="8" borderId="4" xfId="0" applyFont="1" applyFill="1" applyBorder="1" applyAlignment="1">
      <alignment vertical="center"/>
    </xf>
    <xf numFmtId="0" fontId="10" fillId="13" borderId="5" xfId="0" applyFont="1" applyFill="1" applyBorder="1" applyAlignment="1">
      <alignment horizontal="right" vertical="center"/>
    </xf>
    <xf numFmtId="166" fontId="10" fillId="0" borderId="0" xfId="0" applyNumberFormat="1" applyFont="1" applyAlignment="1">
      <alignment horizontal="center" vertical="center"/>
    </xf>
    <xf numFmtId="0" fontId="16" fillId="0" borderId="0" xfId="0" applyFont="1"/>
    <xf numFmtId="0" fontId="17" fillId="0" borderId="0" xfId="0" applyFont="1"/>
    <xf numFmtId="0" fontId="13" fillId="11" borderId="5" xfId="0" applyFont="1" applyFill="1" applyBorder="1" applyAlignment="1">
      <alignment horizontal="center" vertical="center" wrapText="1"/>
    </xf>
    <xf numFmtId="164" fontId="13" fillId="11" borderId="5" xfId="0" applyNumberFormat="1" applyFont="1" applyFill="1" applyBorder="1" applyAlignment="1">
      <alignment horizontal="center" vertical="center" wrapText="1"/>
    </xf>
    <xf numFmtId="165" fontId="13" fillId="11" borderId="5" xfId="0" applyNumberFormat="1" applyFont="1" applyFill="1" applyBorder="1" applyAlignment="1">
      <alignment horizontal="center" vertical="center" wrapText="1"/>
    </xf>
    <xf numFmtId="0" fontId="19" fillId="0" borderId="5" xfId="0" applyFont="1" applyBorder="1" applyAlignment="1">
      <alignment horizontal="center"/>
    </xf>
    <xf numFmtId="0" fontId="19" fillId="0" borderId="5" xfId="0" applyFont="1" applyBorder="1"/>
    <xf numFmtId="167" fontId="19" fillId="0" borderId="5" xfId="0" applyNumberFormat="1" applyFont="1" applyBorder="1"/>
    <xf numFmtId="3" fontId="19" fillId="0" borderId="5" xfId="0" applyNumberFormat="1" applyFont="1" applyBorder="1" applyAlignment="1">
      <alignment horizontal="center"/>
    </xf>
    <xf numFmtId="2" fontId="19" fillId="0" borderId="5" xfId="0" applyNumberFormat="1" applyFont="1" applyBorder="1" applyAlignment="1">
      <alignment horizontal="center"/>
    </xf>
    <xf numFmtId="0" fontId="20" fillId="0" borderId="0" xfId="0" applyFont="1" applyAlignment="1">
      <alignment horizontal="center"/>
    </xf>
    <xf numFmtId="2" fontId="12" fillId="0" borderId="5" xfId="0" applyNumberFormat="1" applyFont="1" applyBorder="1" applyAlignment="1">
      <alignment horizontal="center"/>
    </xf>
    <xf numFmtId="0" fontId="13" fillId="11" borderId="5" xfId="0" applyFont="1" applyFill="1" applyBorder="1" applyAlignment="1">
      <alignment horizontal="center"/>
    </xf>
    <xf numFmtId="1" fontId="19" fillId="0" borderId="5" xfId="0" applyNumberFormat="1" applyFont="1" applyBorder="1" applyAlignment="1">
      <alignment horizontal="center"/>
    </xf>
    <xf numFmtId="0" fontId="10" fillId="0" borderId="0" xfId="0" applyFont="1"/>
    <xf numFmtId="0" fontId="22" fillId="0" borderId="0" xfId="0" applyFont="1"/>
    <xf numFmtId="0" fontId="14" fillId="14" borderId="23" xfId="0" applyFont="1" applyFill="1" applyBorder="1" applyAlignment="1">
      <alignment horizontal="center" vertical="center" wrapText="1"/>
    </xf>
    <xf numFmtId="0" fontId="23" fillId="14" borderId="0" xfId="0" applyFont="1" applyFill="1" applyAlignment="1">
      <alignment horizontal="center"/>
    </xf>
    <xf numFmtId="1" fontId="23" fillId="17" borderId="0" xfId="0" applyNumberFormat="1" applyFont="1" applyFill="1" applyAlignment="1">
      <alignment horizontal="center"/>
    </xf>
    <xf numFmtId="168" fontId="23" fillId="17" borderId="0" xfId="0" applyNumberFormat="1" applyFont="1" applyFill="1" applyAlignment="1">
      <alignment horizontal="center"/>
    </xf>
    <xf numFmtId="2" fontId="23" fillId="17" borderId="0" xfId="0" applyNumberFormat="1" applyFont="1" applyFill="1" applyAlignment="1">
      <alignment horizontal="center"/>
    </xf>
    <xf numFmtId="1" fontId="23" fillId="3" borderId="0" xfId="0" applyNumberFormat="1" applyFont="1" applyFill="1" applyAlignment="1">
      <alignment horizontal="center"/>
    </xf>
    <xf numFmtId="168" fontId="19" fillId="3" borderId="0" xfId="0" applyNumberFormat="1" applyFont="1" applyFill="1" applyAlignment="1">
      <alignment horizontal="center"/>
    </xf>
    <xf numFmtId="2" fontId="23" fillId="3" borderId="0" xfId="0" applyNumberFormat="1" applyFont="1" applyFill="1" applyAlignment="1">
      <alignment horizontal="center"/>
    </xf>
    <xf numFmtId="168" fontId="23" fillId="3" borderId="0" xfId="0" applyNumberFormat="1" applyFont="1" applyFill="1" applyAlignment="1">
      <alignment horizontal="center"/>
    </xf>
    <xf numFmtId="0" fontId="10" fillId="0" borderId="23" xfId="0" applyFont="1" applyBorder="1" applyAlignment="1">
      <alignment horizontal="center" vertical="center" wrapText="1"/>
    </xf>
    <xf numFmtId="0" fontId="10" fillId="0" borderId="23" xfId="0" applyFont="1" applyBorder="1" applyAlignment="1">
      <alignment vertical="center" wrapText="1"/>
    </xf>
    <xf numFmtId="4" fontId="10" fillId="0" borderId="23" xfId="0" applyNumberFormat="1" applyFont="1" applyBorder="1" applyAlignment="1">
      <alignment horizontal="right" vertical="center" wrapText="1"/>
    </xf>
    <xf numFmtId="169" fontId="10" fillId="0" borderId="23" xfId="0" applyNumberFormat="1" applyFont="1" applyBorder="1" applyAlignment="1">
      <alignment horizontal="right" vertical="center" wrapText="1"/>
    </xf>
    <xf numFmtId="0" fontId="14" fillId="0" borderId="23" xfId="0" applyFont="1" applyBorder="1" applyAlignment="1">
      <alignment horizontal="center" vertical="center" wrapText="1"/>
    </xf>
    <xf numFmtId="2" fontId="10" fillId="0" borderId="23" xfId="0" applyNumberFormat="1" applyFont="1" applyBorder="1" applyAlignment="1">
      <alignment horizontal="center" vertical="center" wrapText="1"/>
    </xf>
    <xf numFmtId="2" fontId="14" fillId="0" borderId="23" xfId="0" applyNumberFormat="1" applyFont="1" applyBorder="1" applyAlignment="1">
      <alignment horizontal="center" vertical="center" wrapText="1"/>
    </xf>
    <xf numFmtId="4" fontId="19" fillId="0" borderId="0" xfId="0" applyNumberFormat="1" applyFont="1" applyAlignment="1">
      <alignment horizontal="right"/>
    </xf>
    <xf numFmtId="169" fontId="19" fillId="0" borderId="0" xfId="0" applyNumberFormat="1" applyFont="1" applyAlignment="1">
      <alignment horizontal="right"/>
    </xf>
    <xf numFmtId="1" fontId="19" fillId="0" borderId="0" xfId="0" applyNumberFormat="1" applyFont="1" applyAlignment="1">
      <alignment horizontal="center"/>
    </xf>
    <xf numFmtId="168" fontId="19" fillId="0" borderId="0" xfId="0" applyNumberFormat="1" applyFont="1" applyAlignment="1">
      <alignment horizontal="center"/>
    </xf>
    <xf numFmtId="2" fontId="19" fillId="0" borderId="0" xfId="0" applyNumberFormat="1" applyFont="1" applyAlignment="1">
      <alignment horizontal="center"/>
    </xf>
    <xf numFmtId="1" fontId="24" fillId="13" borderId="0" xfId="0" applyNumberFormat="1" applyFont="1" applyFill="1" applyAlignment="1">
      <alignment horizontal="center"/>
    </xf>
    <xf numFmtId="0" fontId="10" fillId="0" borderId="23" xfId="0" applyFont="1" applyBorder="1" applyAlignment="1">
      <alignment horizontal="right" vertical="center" wrapText="1"/>
    </xf>
    <xf numFmtId="0" fontId="10" fillId="0" borderId="23" xfId="0" applyFont="1" applyBorder="1" applyAlignment="1">
      <alignment horizontal="right" vertical="top" wrapText="1"/>
    </xf>
    <xf numFmtId="0" fontId="19" fillId="0" borderId="0" xfId="0" applyFont="1" applyAlignment="1">
      <alignment horizontal="right"/>
    </xf>
    <xf numFmtId="170" fontId="10" fillId="0" borderId="23" xfId="0" applyNumberFormat="1" applyFont="1" applyBorder="1" applyAlignment="1">
      <alignment horizontal="right" vertical="center" wrapText="1"/>
    </xf>
    <xf numFmtId="171" fontId="10" fillId="0" borderId="23" xfId="0" applyNumberFormat="1" applyFont="1" applyBorder="1" applyAlignment="1">
      <alignment horizontal="right" vertical="center" wrapText="1"/>
    </xf>
    <xf numFmtId="170" fontId="19" fillId="0" borderId="0" xfId="0" applyNumberFormat="1" applyFont="1" applyAlignment="1">
      <alignment horizontal="right"/>
    </xf>
    <xf numFmtId="172" fontId="19" fillId="0" borderId="0" xfId="0" applyNumberFormat="1" applyFont="1" applyAlignment="1">
      <alignment horizontal="right"/>
    </xf>
    <xf numFmtId="0" fontId="10" fillId="16" borderId="23" xfId="0" applyFont="1" applyFill="1" applyBorder="1" applyAlignment="1">
      <alignment vertical="center" wrapText="1"/>
    </xf>
    <xf numFmtId="173" fontId="10" fillId="0" borderId="23" xfId="0" applyNumberFormat="1" applyFont="1" applyBorder="1" applyAlignment="1">
      <alignment horizontal="right" vertical="center" wrapText="1"/>
    </xf>
    <xf numFmtId="1" fontId="14" fillId="0" borderId="23" xfId="0" applyNumberFormat="1" applyFont="1" applyBorder="1" applyAlignment="1">
      <alignment horizontal="center" vertical="center" wrapText="1"/>
    </xf>
    <xf numFmtId="173" fontId="19" fillId="0" borderId="0" xfId="0" applyNumberFormat="1" applyFont="1" applyAlignment="1">
      <alignment horizontal="right"/>
    </xf>
    <xf numFmtId="3" fontId="10" fillId="0" borderId="23" xfId="0" applyNumberFormat="1" applyFont="1" applyBorder="1" applyAlignment="1">
      <alignment horizontal="right" vertical="center" wrapText="1"/>
    </xf>
    <xf numFmtId="4" fontId="10" fillId="0" borderId="0" xfId="0" applyNumberFormat="1" applyFont="1" applyAlignment="1">
      <alignment vertical="center"/>
    </xf>
    <xf numFmtId="3" fontId="19" fillId="0" borderId="0" xfId="0" applyNumberFormat="1" applyFont="1" applyAlignment="1">
      <alignment horizontal="right"/>
    </xf>
    <xf numFmtId="174" fontId="10" fillId="0" borderId="23" xfId="0" applyNumberFormat="1" applyFont="1" applyBorder="1" applyAlignment="1">
      <alignment horizontal="right" vertical="center" wrapText="1"/>
    </xf>
    <xf numFmtId="174" fontId="19" fillId="0" borderId="0" xfId="0" applyNumberFormat="1" applyFont="1" applyAlignment="1">
      <alignment horizontal="right"/>
    </xf>
    <xf numFmtId="2" fontId="10" fillId="16" borderId="23" xfId="0" applyNumberFormat="1" applyFont="1" applyFill="1" applyBorder="1" applyAlignment="1">
      <alignment horizontal="center" vertical="center" wrapText="1"/>
    </xf>
    <xf numFmtId="0" fontId="14" fillId="16" borderId="23" xfId="0" applyFont="1" applyFill="1" applyBorder="1" applyAlignment="1">
      <alignment vertical="center" wrapText="1"/>
    </xf>
    <xf numFmtId="175" fontId="10" fillId="0" borderId="23" xfId="0" applyNumberFormat="1" applyFont="1" applyBorder="1" applyAlignment="1">
      <alignment horizontal="right" vertical="center" wrapText="1"/>
    </xf>
    <xf numFmtId="175" fontId="19" fillId="0" borderId="0" xfId="0" applyNumberFormat="1" applyFont="1" applyAlignment="1">
      <alignment horizontal="right"/>
    </xf>
    <xf numFmtId="0" fontId="10" fillId="15" borderId="23" xfId="0" applyFont="1" applyFill="1" applyBorder="1" applyAlignment="1">
      <alignment wrapText="1"/>
    </xf>
    <xf numFmtId="0" fontId="13" fillId="15" borderId="23" xfId="0" applyFont="1" applyFill="1" applyBorder="1" applyAlignment="1">
      <alignment horizontal="center" wrapText="1"/>
    </xf>
    <xf numFmtId="0" fontId="10" fillId="15" borderId="23" xfId="0" applyFont="1" applyFill="1" applyBorder="1" applyAlignment="1">
      <alignment vertical="center" wrapText="1"/>
    </xf>
    <xf numFmtId="1" fontId="13" fillId="15" borderId="23" xfId="0" applyNumberFormat="1" applyFont="1" applyFill="1" applyBorder="1" applyAlignment="1">
      <alignment horizontal="center" vertical="center" wrapText="1"/>
    </xf>
    <xf numFmtId="2" fontId="13" fillId="15" borderId="23" xfId="0" applyNumberFormat="1" applyFont="1" applyFill="1" applyBorder="1" applyAlignment="1">
      <alignment horizontal="center" vertical="center" wrapText="1"/>
    </xf>
    <xf numFmtId="2" fontId="10" fillId="18" borderId="23" xfId="0" applyNumberFormat="1" applyFont="1" applyFill="1" applyBorder="1" applyAlignment="1">
      <alignment horizontal="center" vertical="center" wrapText="1"/>
    </xf>
    <xf numFmtId="1" fontId="13" fillId="15" borderId="0" xfId="0" applyNumberFormat="1" applyFont="1" applyFill="1" applyAlignment="1">
      <alignment horizontal="center"/>
    </xf>
    <xf numFmtId="168" fontId="13" fillId="15" borderId="0" xfId="0" applyNumberFormat="1" applyFont="1" applyFill="1" applyAlignment="1">
      <alignment horizontal="center"/>
    </xf>
    <xf numFmtId="2" fontId="13" fillId="15" borderId="0" xfId="0" applyNumberFormat="1" applyFont="1" applyFill="1" applyAlignment="1">
      <alignment horizontal="center"/>
    </xf>
    <xf numFmtId="2" fontId="10" fillId="0" borderId="0" xfId="0" applyNumberFormat="1" applyFont="1" applyAlignment="1">
      <alignment horizontal="center" vertical="center" wrapText="1"/>
    </xf>
    <xf numFmtId="2" fontId="14" fillId="0" borderId="0" xfId="0" applyNumberFormat="1" applyFont="1" applyAlignment="1">
      <alignment vertical="center" wrapText="1"/>
    </xf>
    <xf numFmtId="0" fontId="14" fillId="0" borderId="0" xfId="0" applyFont="1" applyAlignment="1">
      <alignment vertical="center" wrapText="1"/>
    </xf>
    <xf numFmtId="2" fontId="13" fillId="0" borderId="0" xfId="0" applyNumberFormat="1" applyFont="1" applyAlignment="1">
      <alignment horizontal="center" vertical="center" wrapText="1"/>
    </xf>
    <xf numFmtId="0" fontId="9" fillId="0" borderId="0" xfId="0" applyFont="1" applyAlignment="1">
      <alignment vertical="center" wrapText="1"/>
    </xf>
    <xf numFmtId="0" fontId="10" fillId="0" borderId="0" xfId="0" applyFont="1" applyAlignment="1">
      <alignment vertical="center" wrapText="1"/>
    </xf>
    <xf numFmtId="2" fontId="14" fillId="14" borderId="23" xfId="0" applyNumberFormat="1" applyFont="1" applyFill="1" applyBorder="1" applyAlignment="1">
      <alignment horizontal="center" vertical="center" wrapText="1"/>
    </xf>
    <xf numFmtId="0" fontId="14" fillId="14" borderId="0" xfId="0" applyFont="1" applyFill="1" applyAlignment="1">
      <alignment horizontal="center" vertical="center" wrapText="1"/>
    </xf>
    <xf numFmtId="2" fontId="14" fillId="16" borderId="23" xfId="0" applyNumberFormat="1" applyFont="1" applyFill="1" applyBorder="1" applyAlignment="1">
      <alignment horizontal="center" vertical="center" wrapText="1"/>
    </xf>
    <xf numFmtId="0" fontId="14" fillId="16" borderId="4" xfId="0" applyFont="1" applyFill="1" applyBorder="1" applyAlignment="1">
      <alignment horizontal="center" vertical="center" wrapText="1"/>
    </xf>
    <xf numFmtId="1" fontId="24" fillId="13" borderId="0" xfId="0" applyNumberFormat="1" applyFont="1" applyFill="1" applyAlignment="1">
      <alignment horizontal="center" vertical="center" wrapText="1"/>
    </xf>
    <xf numFmtId="168" fontId="10" fillId="0" borderId="0" xfId="0" applyNumberFormat="1" applyFont="1" applyAlignment="1">
      <alignment vertical="center" wrapText="1"/>
    </xf>
    <xf numFmtId="2" fontId="10" fillId="0" borderId="0" xfId="0" applyNumberFormat="1" applyFont="1" applyAlignment="1">
      <alignment vertical="center" wrapText="1"/>
    </xf>
    <xf numFmtId="0" fontId="14" fillId="16" borderId="4" xfId="0" applyFont="1" applyFill="1" applyBorder="1" applyAlignment="1">
      <alignment horizontal="left" vertical="center" wrapText="1"/>
    </xf>
    <xf numFmtId="0" fontId="10" fillId="8" borderId="23" xfId="0" applyFont="1" applyFill="1" applyBorder="1" applyAlignment="1">
      <alignment horizontal="center" vertical="center" wrapText="1"/>
    </xf>
    <xf numFmtId="0" fontId="10" fillId="8" borderId="23" xfId="0" applyFont="1" applyFill="1" applyBorder="1" applyAlignment="1">
      <alignment vertical="center" wrapText="1"/>
    </xf>
    <xf numFmtId="4" fontId="10" fillId="8" borderId="23" xfId="0" applyNumberFormat="1" applyFont="1" applyFill="1" applyBorder="1" applyAlignment="1">
      <alignment horizontal="right" vertical="center" wrapText="1"/>
    </xf>
    <xf numFmtId="2" fontId="10" fillId="8" borderId="23" xfId="0" applyNumberFormat="1" applyFont="1" applyFill="1" applyBorder="1" applyAlignment="1">
      <alignment horizontal="right" vertical="center" wrapText="1"/>
    </xf>
    <xf numFmtId="2" fontId="10" fillId="8" borderId="23" xfId="0" applyNumberFormat="1" applyFont="1" applyFill="1" applyBorder="1" applyAlignment="1">
      <alignment horizontal="center" vertical="center" wrapText="1"/>
    </xf>
    <xf numFmtId="1" fontId="14" fillId="8" borderId="23" xfId="0" applyNumberFormat="1" applyFont="1" applyFill="1" applyBorder="1" applyAlignment="1">
      <alignment horizontal="center" vertical="center" wrapText="1"/>
    </xf>
    <xf numFmtId="2" fontId="19" fillId="8" borderId="23" xfId="0" applyNumberFormat="1" applyFont="1" applyFill="1" applyBorder="1" applyAlignment="1">
      <alignment horizontal="center" vertical="center" wrapText="1"/>
    </xf>
    <xf numFmtId="2" fontId="23" fillId="8" borderId="23" xfId="0" applyNumberFormat="1" applyFont="1" applyFill="1" applyBorder="1" applyAlignment="1">
      <alignment horizontal="center" vertical="center" wrapText="1"/>
    </xf>
    <xf numFmtId="0" fontId="10" fillId="0" borderId="4" xfId="0" applyFont="1" applyBorder="1" applyAlignment="1">
      <alignment vertical="center" wrapText="1"/>
    </xf>
    <xf numFmtId="4" fontId="10" fillId="0" borderId="0" xfId="0" applyNumberFormat="1" applyFont="1" applyAlignment="1">
      <alignment horizontal="right" vertical="center" wrapText="1"/>
    </xf>
    <xf numFmtId="2" fontId="10" fillId="0" borderId="0" xfId="0" applyNumberFormat="1" applyFont="1" applyAlignment="1">
      <alignment horizontal="right" vertical="center" wrapText="1"/>
    </xf>
    <xf numFmtId="1" fontId="10" fillId="0" borderId="0" xfId="0" applyNumberFormat="1" applyFont="1" applyAlignment="1">
      <alignment horizontal="center" vertical="center" wrapText="1"/>
    </xf>
    <xf numFmtId="168" fontId="10" fillId="0" borderId="0" xfId="0" applyNumberFormat="1" applyFont="1" applyAlignment="1">
      <alignment horizontal="center" vertical="center" wrapText="1"/>
    </xf>
    <xf numFmtId="171" fontId="10" fillId="8" borderId="23" xfId="0" applyNumberFormat="1" applyFont="1" applyFill="1" applyBorder="1" applyAlignment="1">
      <alignment horizontal="right" vertical="center" wrapText="1"/>
    </xf>
    <xf numFmtId="172" fontId="10" fillId="0" borderId="0" xfId="0" applyNumberFormat="1" applyFont="1" applyAlignment="1">
      <alignment horizontal="right" vertical="center" wrapText="1"/>
    </xf>
    <xf numFmtId="2" fontId="14" fillId="16" borderId="23" xfId="0" applyNumberFormat="1" applyFont="1" applyFill="1" applyBorder="1" applyAlignment="1">
      <alignment vertical="center" wrapText="1"/>
    </xf>
    <xf numFmtId="2" fontId="23" fillId="16" borderId="23" xfId="0" applyNumberFormat="1" applyFont="1" applyFill="1" applyBorder="1" applyAlignment="1">
      <alignment vertical="center" wrapText="1"/>
    </xf>
    <xf numFmtId="2" fontId="10" fillId="16" borderId="4" xfId="0" applyNumberFormat="1" applyFont="1" applyFill="1" applyBorder="1" applyAlignment="1">
      <alignment horizontal="right" vertical="center" wrapText="1"/>
    </xf>
    <xf numFmtId="0" fontId="10" fillId="0" borderId="0" xfId="0" applyFont="1" applyAlignment="1">
      <alignment horizontal="right" vertical="center" wrapText="1"/>
    </xf>
    <xf numFmtId="174" fontId="10" fillId="8" borderId="23" xfId="0" applyNumberFormat="1" applyFont="1" applyFill="1" applyBorder="1" applyAlignment="1">
      <alignment horizontal="right" vertical="center" wrapText="1"/>
    </xf>
    <xf numFmtId="2" fontId="14" fillId="8" borderId="23" xfId="0" applyNumberFormat="1" applyFont="1" applyFill="1" applyBorder="1" applyAlignment="1">
      <alignment horizontal="center" vertical="center" wrapText="1"/>
    </xf>
    <xf numFmtId="0" fontId="10" fillId="8" borderId="4" xfId="0" applyFont="1" applyFill="1" applyBorder="1" applyAlignment="1">
      <alignment vertical="center" wrapText="1"/>
    </xf>
    <xf numFmtId="174" fontId="10" fillId="0" borderId="0" xfId="0" applyNumberFormat="1" applyFont="1" applyAlignment="1">
      <alignment horizontal="right" vertical="center" wrapText="1"/>
    </xf>
    <xf numFmtId="169" fontId="10" fillId="8" borderId="23" xfId="0" applyNumberFormat="1" applyFont="1" applyFill="1" applyBorder="1" applyAlignment="1">
      <alignment horizontal="right" vertical="center" wrapText="1"/>
    </xf>
    <xf numFmtId="0" fontId="10" fillId="8" borderId="23" xfId="0" applyFont="1" applyFill="1" applyBorder="1" applyAlignment="1">
      <alignment horizontal="right" vertical="center" wrapText="1"/>
    </xf>
    <xf numFmtId="169" fontId="10" fillId="0" borderId="0" xfId="0" applyNumberFormat="1" applyFont="1" applyAlignment="1">
      <alignment horizontal="right" vertical="center" wrapText="1"/>
    </xf>
    <xf numFmtId="168" fontId="10" fillId="0" borderId="23" xfId="0" applyNumberFormat="1" applyFont="1" applyBorder="1" applyAlignment="1">
      <alignment vertical="center" wrapText="1"/>
    </xf>
    <xf numFmtId="1" fontId="19" fillId="8" borderId="23" xfId="0" applyNumberFormat="1" applyFont="1" applyFill="1" applyBorder="1" applyAlignment="1">
      <alignment horizontal="right" vertical="center" wrapText="1"/>
    </xf>
    <xf numFmtId="1" fontId="10" fillId="0" borderId="0" xfId="0" applyNumberFormat="1" applyFont="1" applyAlignment="1">
      <alignment horizontal="right" vertical="center" wrapText="1"/>
    </xf>
    <xf numFmtId="1" fontId="10" fillId="8" borderId="23" xfId="0" applyNumberFormat="1" applyFont="1" applyFill="1" applyBorder="1" applyAlignment="1">
      <alignment horizontal="right" vertical="center" wrapText="1"/>
    </xf>
    <xf numFmtId="1" fontId="23" fillId="8" borderId="23" xfId="0" applyNumberFormat="1" applyFont="1" applyFill="1" applyBorder="1" applyAlignment="1">
      <alignment horizontal="center" vertical="center" wrapText="1"/>
    </xf>
    <xf numFmtId="169" fontId="10" fillId="0" borderId="23" xfId="0" applyNumberFormat="1" applyFont="1" applyBorder="1" applyAlignment="1">
      <alignment horizontal="center" vertical="center" wrapText="1"/>
    </xf>
    <xf numFmtId="169" fontId="10" fillId="8" borderId="23" xfId="0" applyNumberFormat="1" applyFont="1" applyFill="1" applyBorder="1" applyAlignment="1">
      <alignment horizontal="center" vertical="center" wrapText="1"/>
    </xf>
    <xf numFmtId="0" fontId="13" fillId="15" borderId="23" xfId="0" applyFont="1" applyFill="1" applyBorder="1" applyAlignment="1">
      <alignment horizontal="center" vertical="center" wrapText="1"/>
    </xf>
    <xf numFmtId="1" fontId="13" fillId="15" borderId="0" xfId="0" applyNumberFormat="1" applyFont="1" applyFill="1" applyAlignment="1">
      <alignment horizontal="center" vertical="center" wrapText="1"/>
    </xf>
    <xf numFmtId="168" fontId="13" fillId="15" borderId="0" xfId="0" applyNumberFormat="1" applyFont="1" applyFill="1" applyAlignment="1">
      <alignment horizontal="center" vertical="center" wrapText="1"/>
    </xf>
    <xf numFmtId="2" fontId="13" fillId="15" borderId="0" xfId="0" applyNumberFormat="1" applyFont="1" applyFill="1" applyAlignment="1">
      <alignment horizontal="center" vertical="center" wrapText="1"/>
    </xf>
    <xf numFmtId="2" fontId="0" fillId="0" borderId="0" xfId="0" applyNumberFormat="1"/>
    <xf numFmtId="168" fontId="0" fillId="0" borderId="0" xfId="0" applyNumberFormat="1"/>
    <xf numFmtId="176" fontId="19" fillId="0" borderId="23" xfId="0" applyNumberFormat="1" applyFont="1" applyBorder="1" applyAlignment="1">
      <alignment horizontal="center" vertical="center"/>
    </xf>
    <xf numFmtId="2" fontId="10" fillId="0" borderId="23" xfId="0" applyNumberFormat="1" applyFont="1" applyBorder="1" applyAlignment="1">
      <alignment horizontal="right" vertical="center" wrapText="1"/>
    </xf>
    <xf numFmtId="177" fontId="19" fillId="0" borderId="23" xfId="0" applyNumberFormat="1" applyFont="1" applyBorder="1" applyAlignment="1">
      <alignment horizontal="center" vertical="center"/>
    </xf>
    <xf numFmtId="0" fontId="19" fillId="0" borderId="23" xfId="0" applyFont="1" applyBorder="1" applyAlignment="1">
      <alignment horizontal="center" vertical="center" wrapText="1"/>
    </xf>
    <xf numFmtId="3" fontId="10" fillId="0" borderId="23" xfId="0" applyNumberFormat="1" applyFont="1" applyBorder="1" applyAlignment="1">
      <alignment horizontal="center" vertical="center" wrapText="1"/>
    </xf>
    <xf numFmtId="3" fontId="10" fillId="0" borderId="23" xfId="0" applyNumberFormat="1" applyFont="1" applyBorder="1" applyAlignment="1">
      <alignment vertical="center" wrapText="1"/>
    </xf>
    <xf numFmtId="3" fontId="19" fillId="0" borderId="23" xfId="0" applyNumberFormat="1" applyFont="1" applyBorder="1" applyAlignment="1">
      <alignment horizontal="center" vertical="center"/>
    </xf>
    <xf numFmtId="3" fontId="10" fillId="8" borderId="23" xfId="0" applyNumberFormat="1" applyFont="1" applyFill="1" applyBorder="1" applyAlignment="1">
      <alignment horizontal="right" vertical="center" wrapText="1"/>
    </xf>
    <xf numFmtId="0" fontId="25" fillId="0" borderId="23" xfId="0" applyFont="1" applyBorder="1" applyAlignment="1">
      <alignment vertical="center" wrapText="1"/>
    </xf>
    <xf numFmtId="2" fontId="10" fillId="18" borderId="23" xfId="0" applyNumberFormat="1" applyFont="1" applyFill="1" applyBorder="1" applyAlignment="1">
      <alignment vertical="center" wrapText="1"/>
    </xf>
    <xf numFmtId="0" fontId="27" fillId="19" borderId="1" xfId="0" applyFont="1" applyFill="1" applyBorder="1" applyAlignment="1">
      <alignment horizontal="center" vertical="center" wrapText="1"/>
    </xf>
    <xf numFmtId="0" fontId="27" fillId="19" borderId="5" xfId="0" applyFont="1" applyFill="1" applyBorder="1" applyAlignment="1">
      <alignment horizontal="center" vertical="center" wrapText="1"/>
    </xf>
    <xf numFmtId="0" fontId="28" fillId="20" borderId="1" xfId="0" applyFont="1" applyFill="1" applyBorder="1" applyAlignment="1">
      <alignment vertical="center"/>
    </xf>
    <xf numFmtId="0" fontId="28" fillId="20" borderId="1" xfId="0" applyFont="1" applyFill="1" applyBorder="1" applyAlignment="1">
      <alignment vertical="center" wrapText="1"/>
    </xf>
    <xf numFmtId="0" fontId="29" fillId="0" borderId="1" xfId="0" applyFont="1" applyBorder="1" applyAlignment="1">
      <alignment vertical="center"/>
    </xf>
    <xf numFmtId="0" fontId="29" fillId="0" borderId="1" xfId="0" applyFont="1" applyBorder="1" applyAlignment="1">
      <alignment vertical="center" wrapText="1"/>
    </xf>
    <xf numFmtId="4" fontId="29" fillId="0" borderId="1" xfId="0" applyNumberFormat="1" applyFont="1" applyBorder="1" applyAlignment="1">
      <alignment horizontal="right" vertical="center"/>
    </xf>
    <xf numFmtId="4" fontId="29" fillId="0" borderId="1" xfId="0" applyNumberFormat="1" applyFont="1" applyBorder="1" applyAlignment="1">
      <alignment horizontal="center" vertical="center"/>
    </xf>
    <xf numFmtId="10" fontId="29" fillId="0" borderId="1" xfId="0" applyNumberFormat="1" applyFont="1" applyBorder="1" applyAlignment="1">
      <alignment horizontal="center" vertical="center"/>
    </xf>
    <xf numFmtId="0" fontId="28" fillId="21" borderId="1" xfId="0" applyFont="1" applyFill="1" applyBorder="1" applyAlignment="1">
      <alignment vertical="center"/>
    </xf>
    <xf numFmtId="0" fontId="28" fillId="21" borderId="1" xfId="0" applyFont="1" applyFill="1" applyBorder="1" applyAlignment="1">
      <alignment vertical="center" wrapText="1"/>
    </xf>
    <xf numFmtId="4" fontId="28" fillId="21" borderId="1" xfId="0" applyNumberFormat="1" applyFont="1" applyFill="1" applyBorder="1" applyAlignment="1">
      <alignment horizontal="center" vertical="center"/>
    </xf>
    <xf numFmtId="0" fontId="33" fillId="0" borderId="0" xfId="0" applyFont="1" applyAlignment="1">
      <alignment vertical="center" wrapText="1"/>
    </xf>
    <xf numFmtId="0" fontId="23" fillId="14" borderId="0" xfId="0" applyFont="1" applyFill="1" applyAlignment="1">
      <alignment horizontal="center" wrapText="1"/>
    </xf>
    <xf numFmtId="0" fontId="32" fillId="14" borderId="25" xfId="0" applyFont="1" applyFill="1" applyBorder="1" applyAlignment="1">
      <alignment horizontal="center" vertical="center" wrapText="1"/>
    </xf>
    <xf numFmtId="2" fontId="32" fillId="14" borderId="25" xfId="0" applyNumberFormat="1" applyFont="1" applyFill="1" applyBorder="1" applyAlignment="1">
      <alignment horizontal="center" vertical="center" wrapText="1"/>
    </xf>
    <xf numFmtId="0" fontId="34" fillId="0" borderId="0" xfId="0" applyFont="1" applyAlignment="1">
      <alignment vertical="center"/>
    </xf>
    <xf numFmtId="1" fontId="34" fillId="0" borderId="0" xfId="0" applyNumberFormat="1" applyFont="1" applyAlignment="1">
      <alignment vertical="center"/>
    </xf>
    <xf numFmtId="2" fontId="34" fillId="0" borderId="0" xfId="0" applyNumberFormat="1" applyFont="1" applyAlignment="1">
      <alignment vertical="center"/>
    </xf>
    <xf numFmtId="0" fontId="32" fillId="16" borderId="26" xfId="0" applyFont="1" applyFill="1" applyBorder="1" applyAlignment="1">
      <alignment horizontal="left" vertical="center"/>
    </xf>
    <xf numFmtId="0" fontId="32" fillId="16" borderId="27" xfId="0" applyFont="1" applyFill="1" applyBorder="1" applyAlignment="1">
      <alignment horizontal="left" vertical="center"/>
    </xf>
    <xf numFmtId="0" fontId="32" fillId="16" borderId="28" xfId="0" applyFont="1" applyFill="1" applyBorder="1" applyAlignment="1">
      <alignment horizontal="left" vertical="center"/>
    </xf>
    <xf numFmtId="0" fontId="33" fillId="0" borderId="0" xfId="0" applyFont="1" applyAlignment="1">
      <alignment vertical="center"/>
    </xf>
    <xf numFmtId="0" fontId="13" fillId="11" borderId="5" xfId="0" applyFont="1" applyFill="1" applyBorder="1" applyAlignment="1">
      <alignment horizontal="center" vertical="center"/>
    </xf>
    <xf numFmtId="10" fontId="34" fillId="11" borderId="5" xfId="0" applyNumberFormat="1" applyFont="1" applyFill="1" applyBorder="1" applyAlignment="1">
      <alignment vertical="center"/>
    </xf>
    <xf numFmtId="2" fontId="34" fillId="11" borderId="5" xfId="0" applyNumberFormat="1" applyFont="1" applyFill="1" applyBorder="1" applyAlignment="1">
      <alignment vertical="center"/>
    </xf>
    <xf numFmtId="0" fontId="32" fillId="16" borderId="29" xfId="0" applyFont="1" applyFill="1" applyBorder="1" applyAlignment="1">
      <alignment horizontal="left" vertical="center"/>
    </xf>
    <xf numFmtId="0" fontId="32" fillId="16" borderId="30" xfId="0" applyFont="1" applyFill="1" applyBorder="1" applyAlignment="1">
      <alignment horizontal="left" vertical="center"/>
    </xf>
    <xf numFmtId="0" fontId="32" fillId="16" borderId="31" xfId="0" applyFont="1" applyFill="1" applyBorder="1" applyAlignment="1">
      <alignment horizontal="left" vertical="center"/>
    </xf>
    <xf numFmtId="1" fontId="13" fillId="11" borderId="5" xfId="0" applyNumberFormat="1" applyFont="1" applyFill="1" applyBorder="1" applyAlignment="1">
      <alignment horizontal="center" vertical="center"/>
    </xf>
    <xf numFmtId="0" fontId="33" fillId="0" borderId="32" xfId="0" applyFont="1" applyBorder="1" applyAlignment="1">
      <alignment horizontal="center" vertical="center"/>
    </xf>
    <xf numFmtId="0" fontId="33" fillId="0" borderId="32" xfId="0" applyFont="1" applyBorder="1" applyAlignment="1">
      <alignment horizontal="left" vertical="center"/>
    </xf>
    <xf numFmtId="169" fontId="33" fillId="0" borderId="32" xfId="0" applyNumberFormat="1" applyFont="1" applyBorder="1" applyAlignment="1">
      <alignment horizontal="center" vertical="center"/>
    </xf>
    <xf numFmtId="4" fontId="33" fillId="0" borderId="32" xfId="0" applyNumberFormat="1" applyFont="1" applyBorder="1" applyAlignment="1">
      <alignment horizontal="right" vertical="center"/>
    </xf>
    <xf numFmtId="2" fontId="33" fillId="0" borderId="32" xfId="0" applyNumberFormat="1" applyFont="1" applyBorder="1" applyAlignment="1">
      <alignment horizontal="center" vertical="center"/>
    </xf>
    <xf numFmtId="10" fontId="19" fillId="0" borderId="5" xfId="0" applyNumberFormat="1" applyFont="1" applyBorder="1" applyAlignment="1">
      <alignment horizontal="center" vertical="center"/>
    </xf>
    <xf numFmtId="0" fontId="33" fillId="0" borderId="0" xfId="0" applyFont="1" applyAlignment="1">
      <alignment horizontal="center" vertical="center"/>
    </xf>
    <xf numFmtId="9" fontId="19" fillId="0" borderId="5" xfId="0" applyNumberFormat="1" applyFont="1" applyBorder="1" applyAlignment="1">
      <alignment horizontal="center" vertical="center"/>
    </xf>
    <xf numFmtId="2" fontId="19" fillId="0" borderId="5" xfId="0" applyNumberFormat="1" applyFont="1" applyBorder="1" applyAlignment="1">
      <alignment horizontal="center" vertical="center"/>
    </xf>
    <xf numFmtId="2" fontId="33" fillId="0" borderId="0" xfId="0" applyNumberFormat="1" applyFont="1" applyAlignment="1">
      <alignment horizontal="center" vertical="center"/>
    </xf>
    <xf numFmtId="2" fontId="10" fillId="0" borderId="0" xfId="0" applyNumberFormat="1" applyFont="1" applyAlignment="1">
      <alignment horizontal="center" vertical="center"/>
    </xf>
    <xf numFmtId="0" fontId="33" fillId="0" borderId="25" xfId="0" applyFont="1" applyBorder="1" applyAlignment="1">
      <alignment horizontal="center" vertical="center"/>
    </xf>
    <xf numFmtId="0" fontId="33" fillId="0" borderId="25" xfId="0" applyFont="1" applyBorder="1" applyAlignment="1">
      <alignment horizontal="left" vertical="center"/>
    </xf>
    <xf numFmtId="169" fontId="33" fillId="0" borderId="25" xfId="0" applyNumberFormat="1" applyFont="1" applyBorder="1" applyAlignment="1">
      <alignment horizontal="center" vertical="center"/>
    </xf>
    <xf numFmtId="2" fontId="33" fillId="0" borderId="25" xfId="0" applyNumberFormat="1" applyFont="1" applyBorder="1" applyAlignment="1">
      <alignment horizontal="right" vertical="center"/>
    </xf>
    <xf numFmtId="2" fontId="33" fillId="0" borderId="25" xfId="0" applyNumberFormat="1" applyFont="1" applyBorder="1" applyAlignment="1">
      <alignment horizontal="center" vertical="center"/>
    </xf>
    <xf numFmtId="1" fontId="33" fillId="0" borderId="0" xfId="0" applyNumberFormat="1" applyFont="1" applyAlignment="1">
      <alignment horizontal="center" vertical="center"/>
    </xf>
    <xf numFmtId="2" fontId="19" fillId="0" borderId="0" xfId="0" applyNumberFormat="1" applyFont="1" applyAlignment="1">
      <alignment horizontal="right"/>
    </xf>
    <xf numFmtId="0" fontId="33" fillId="0" borderId="25" xfId="0" applyFont="1" applyBorder="1" applyAlignment="1">
      <alignment horizontal="right" vertical="center"/>
    </xf>
    <xf numFmtId="0" fontId="35" fillId="0" borderId="25" xfId="0" applyFont="1" applyBorder="1" applyAlignment="1">
      <alignment horizontal="right" vertical="center"/>
    </xf>
    <xf numFmtId="174" fontId="33" fillId="0" borderId="32" xfId="0" applyNumberFormat="1" applyFont="1" applyBorder="1" applyAlignment="1">
      <alignment horizontal="center" vertical="center"/>
    </xf>
    <xf numFmtId="3" fontId="33" fillId="0" borderId="32" xfId="0" applyNumberFormat="1" applyFont="1" applyBorder="1" applyAlignment="1">
      <alignment horizontal="right" vertical="center"/>
    </xf>
    <xf numFmtId="4" fontId="33" fillId="0" borderId="25" xfId="0" applyNumberFormat="1" applyFont="1" applyBorder="1" applyAlignment="1">
      <alignment horizontal="right" vertical="center"/>
    </xf>
    <xf numFmtId="3" fontId="33" fillId="0" borderId="25" xfId="0" applyNumberFormat="1" applyFont="1" applyBorder="1" applyAlignment="1">
      <alignment horizontal="right" vertical="center"/>
    </xf>
    <xf numFmtId="0" fontId="36" fillId="0" borderId="25" xfId="0" applyFont="1" applyBorder="1" applyAlignment="1">
      <alignment horizontal="left" vertical="center"/>
    </xf>
    <xf numFmtId="174" fontId="33" fillId="0" borderId="25" xfId="0" applyNumberFormat="1" applyFont="1" applyBorder="1" applyAlignment="1">
      <alignment horizontal="center" vertical="center"/>
    </xf>
    <xf numFmtId="3" fontId="33" fillId="0" borderId="34" xfId="0" applyNumberFormat="1" applyFont="1" applyBorder="1" applyAlignment="1">
      <alignment horizontal="right" vertical="center"/>
    </xf>
    <xf numFmtId="4" fontId="33" fillId="0" borderId="34" xfId="0" applyNumberFormat="1" applyFont="1" applyBorder="1" applyAlignment="1">
      <alignment horizontal="right" vertical="center"/>
    </xf>
    <xf numFmtId="0" fontId="32" fillId="0" borderId="32" xfId="0" applyFont="1" applyBorder="1" applyAlignment="1">
      <alignment horizontal="center" vertical="center"/>
    </xf>
    <xf numFmtId="2" fontId="32" fillId="0" borderId="32" xfId="0" applyNumberFormat="1" applyFont="1" applyBorder="1" applyAlignment="1">
      <alignment horizontal="center" vertical="center"/>
    </xf>
    <xf numFmtId="0" fontId="36" fillId="0" borderId="32" xfId="0" applyFont="1" applyBorder="1" applyAlignment="1">
      <alignment horizontal="left" vertical="center"/>
    </xf>
    <xf numFmtId="0" fontId="33" fillId="0" borderId="32" xfId="0" applyFont="1" applyBorder="1" applyAlignment="1">
      <alignment horizontal="right" vertical="center"/>
    </xf>
    <xf numFmtId="0" fontId="33" fillId="0" borderId="35" xfId="0" applyFont="1" applyBorder="1" applyAlignment="1">
      <alignment horizontal="right" vertical="center"/>
    </xf>
    <xf numFmtId="0" fontId="35" fillId="0" borderId="35" xfId="0" applyFont="1" applyBorder="1" applyAlignment="1">
      <alignment horizontal="right" vertical="center"/>
    </xf>
    <xf numFmtId="1" fontId="10" fillId="0" borderId="0" xfId="0" applyNumberFormat="1" applyFont="1" applyAlignment="1">
      <alignment horizontal="center" vertical="center"/>
    </xf>
    <xf numFmtId="3" fontId="33" fillId="0" borderId="1" xfId="0" applyNumberFormat="1" applyFont="1" applyBorder="1" applyAlignment="1">
      <alignment horizontal="right" vertical="center"/>
    </xf>
    <xf numFmtId="4" fontId="33" fillId="0" borderId="1" xfId="0" applyNumberFormat="1" applyFont="1" applyBorder="1" applyAlignment="1">
      <alignment horizontal="right" vertical="center"/>
    </xf>
    <xf numFmtId="0" fontId="33" fillId="0" borderId="36" xfId="0" applyFont="1" applyBorder="1" applyAlignment="1">
      <alignment horizontal="right" vertical="center"/>
    </xf>
    <xf numFmtId="3" fontId="33" fillId="0" borderId="37" xfId="0" applyNumberFormat="1" applyFont="1" applyBorder="1" applyAlignment="1">
      <alignment horizontal="right" vertical="center"/>
    </xf>
    <xf numFmtId="0" fontId="33" fillId="0" borderId="34" xfId="0" applyFont="1" applyBorder="1" applyAlignment="1">
      <alignment horizontal="right" vertical="center"/>
    </xf>
    <xf numFmtId="4" fontId="32" fillId="0" borderId="32" xfId="0" applyNumberFormat="1" applyFont="1" applyBorder="1" applyAlignment="1">
      <alignment horizontal="center" vertical="center"/>
    </xf>
    <xf numFmtId="3" fontId="33" fillId="8" borderId="35" xfId="0" applyNumberFormat="1" applyFont="1" applyFill="1" applyBorder="1" applyAlignment="1">
      <alignment horizontal="right" vertical="center"/>
    </xf>
    <xf numFmtId="4" fontId="33" fillId="0" borderId="35" xfId="0" applyNumberFormat="1" applyFont="1" applyBorder="1" applyAlignment="1">
      <alignment horizontal="right" vertical="center"/>
    </xf>
    <xf numFmtId="3" fontId="33" fillId="8" borderId="36" xfId="0" applyNumberFormat="1" applyFont="1" applyFill="1" applyBorder="1" applyAlignment="1">
      <alignment horizontal="right" vertical="center"/>
    </xf>
    <xf numFmtId="4" fontId="33" fillId="0" borderId="36" xfId="0" applyNumberFormat="1" applyFont="1" applyBorder="1" applyAlignment="1">
      <alignment horizontal="right" vertical="center"/>
    </xf>
    <xf numFmtId="0" fontId="33" fillId="8" borderId="35" xfId="0" applyFont="1" applyFill="1" applyBorder="1" applyAlignment="1">
      <alignment horizontal="right" vertical="center"/>
    </xf>
    <xf numFmtId="0" fontId="33" fillId="15" borderId="25" xfId="0" applyFont="1" applyFill="1" applyBorder="1" applyAlignment="1">
      <alignment vertical="center"/>
    </xf>
    <xf numFmtId="0" fontId="37" fillId="15" borderId="25" xfId="0" applyFont="1" applyFill="1" applyBorder="1" applyAlignment="1">
      <alignment horizontal="center" vertical="center"/>
    </xf>
    <xf numFmtId="1" fontId="37" fillId="15" borderId="25" xfId="0" applyNumberFormat="1" applyFont="1" applyFill="1" applyBorder="1" applyAlignment="1">
      <alignment horizontal="center" vertical="center"/>
    </xf>
    <xf numFmtId="2" fontId="37" fillId="15" borderId="25" xfId="0" applyNumberFormat="1" applyFont="1" applyFill="1" applyBorder="1" applyAlignment="1">
      <alignment horizontal="center" vertical="center"/>
    </xf>
    <xf numFmtId="0" fontId="10" fillId="0" borderId="35" xfId="0" applyFont="1" applyBorder="1" applyAlignment="1">
      <alignment horizontal="center" vertical="center" wrapText="1"/>
    </xf>
    <xf numFmtId="0" fontId="10" fillId="0" borderId="1" xfId="0" applyFont="1" applyBorder="1" applyAlignment="1">
      <alignment horizontal="left" vertical="center" wrapText="1"/>
    </xf>
    <xf numFmtId="4" fontId="10" fillId="0" borderId="1" xfId="0" applyNumberFormat="1" applyFont="1" applyBorder="1" applyAlignment="1">
      <alignment horizontal="right" vertical="center" wrapText="1"/>
    </xf>
    <xf numFmtId="3" fontId="10" fillId="0" borderId="1" xfId="0" applyNumberFormat="1" applyFont="1" applyBorder="1" applyAlignment="1">
      <alignment horizontal="right" vertical="center" wrapText="1"/>
    </xf>
    <xf numFmtId="10" fontId="10" fillId="0" borderId="1" xfId="0" applyNumberFormat="1" applyFont="1" applyBorder="1" applyAlignment="1">
      <alignment horizontal="right" vertical="center" wrapText="1"/>
    </xf>
    <xf numFmtId="0" fontId="10" fillId="0" borderId="1" xfId="0" applyFont="1" applyBorder="1" applyAlignment="1">
      <alignment horizontal="right" vertical="center" wrapText="1"/>
    </xf>
    <xf numFmtId="0" fontId="14" fillId="22" borderId="5" xfId="0" applyFont="1" applyFill="1" applyBorder="1" applyAlignment="1">
      <alignment horizontal="center" vertical="center" wrapText="1"/>
    </xf>
    <xf numFmtId="0" fontId="14" fillId="22" borderId="5" xfId="0" applyFont="1" applyFill="1" applyBorder="1" applyAlignment="1">
      <alignment horizontal="left" vertical="center" wrapText="1"/>
    </xf>
    <xf numFmtId="0" fontId="19" fillId="0" borderId="5" xfId="0" applyFont="1" applyBorder="1" applyAlignment="1">
      <alignment horizontal="left" vertical="center" wrapText="1"/>
    </xf>
    <xf numFmtId="0" fontId="42" fillId="0" borderId="0" xfId="0" applyFont="1"/>
    <xf numFmtId="0" fontId="23" fillId="14" borderId="0" xfId="0" applyFont="1" applyFill="1" applyAlignment="1">
      <alignment horizontal="center" vertical="center" wrapText="1"/>
    </xf>
    <xf numFmtId="0" fontId="19" fillId="0" borderId="0" xfId="0" applyFont="1" applyAlignment="1">
      <alignment horizontal="center"/>
    </xf>
    <xf numFmtId="0" fontId="19" fillId="0" borderId="0" xfId="0" applyFont="1"/>
    <xf numFmtId="0" fontId="23" fillId="17" borderId="0" xfId="0" applyFont="1" applyFill="1"/>
    <xf numFmtId="1" fontId="23" fillId="17" borderId="0" xfId="0" applyNumberFormat="1" applyFont="1" applyFill="1"/>
    <xf numFmtId="168" fontId="23" fillId="17" borderId="0" xfId="0" applyNumberFormat="1" applyFont="1" applyFill="1"/>
    <xf numFmtId="2" fontId="23" fillId="17" borderId="0" xfId="0" applyNumberFormat="1" applyFont="1" applyFill="1"/>
    <xf numFmtId="1" fontId="19" fillId="0" borderId="0" xfId="0" applyNumberFormat="1" applyFont="1" applyAlignment="1">
      <alignment horizontal="right"/>
    </xf>
    <xf numFmtId="0" fontId="13" fillId="15" borderId="0" xfId="0" applyFont="1" applyFill="1"/>
    <xf numFmtId="1" fontId="13" fillId="15" borderId="0" xfId="0" applyNumberFormat="1" applyFont="1" applyFill="1"/>
    <xf numFmtId="178" fontId="19" fillId="0" borderId="18" xfId="0" applyNumberFormat="1" applyFont="1" applyBorder="1" applyAlignment="1">
      <alignment vertical="center" shrinkToFit="1"/>
    </xf>
    <xf numFmtId="2" fontId="19" fillId="0" borderId="18" xfId="0" applyNumberFormat="1" applyFont="1" applyBorder="1" applyAlignment="1">
      <alignment vertical="center" shrinkToFit="1"/>
    </xf>
    <xf numFmtId="1" fontId="19" fillId="0" borderId="5" xfId="0" applyNumberFormat="1" applyFont="1" applyBorder="1" applyAlignment="1">
      <alignment horizontal="center" vertical="center" shrinkToFit="1"/>
    </xf>
    <xf numFmtId="0" fontId="10" fillId="0" borderId="5" xfId="0" applyFont="1" applyBorder="1" applyAlignment="1">
      <alignment horizontal="left" vertical="center" wrapText="1"/>
    </xf>
    <xf numFmtId="0" fontId="10" fillId="0" borderId="5" xfId="0" applyFont="1" applyBorder="1" applyAlignment="1">
      <alignment horizontal="center" vertical="center" wrapText="1"/>
    </xf>
    <xf numFmtId="1" fontId="19" fillId="0" borderId="5" xfId="0" applyNumberFormat="1" applyFont="1" applyBorder="1" applyAlignment="1">
      <alignment horizontal="right" vertical="center" shrinkToFit="1"/>
    </xf>
    <xf numFmtId="2" fontId="19" fillId="0" borderId="5" xfId="0" applyNumberFormat="1" applyFont="1" applyBorder="1" applyAlignment="1">
      <alignment horizontal="center" vertical="center" shrinkToFit="1"/>
    </xf>
    <xf numFmtId="2" fontId="19" fillId="0" borderId="5" xfId="0" applyNumberFormat="1" applyFont="1" applyBorder="1" applyAlignment="1">
      <alignment horizontal="right" vertical="center" shrinkToFit="1"/>
    </xf>
    <xf numFmtId="1" fontId="23" fillId="17" borderId="5" xfId="0" applyNumberFormat="1" applyFont="1" applyFill="1" applyBorder="1" applyAlignment="1">
      <alignment horizontal="center" vertical="center" shrinkToFit="1"/>
    </xf>
    <xf numFmtId="2" fontId="19" fillId="17" borderId="5" xfId="0" applyNumberFormat="1" applyFont="1" applyFill="1" applyBorder="1" applyAlignment="1">
      <alignment horizontal="center" vertical="center" shrinkToFit="1"/>
    </xf>
    <xf numFmtId="0" fontId="19" fillId="16" borderId="5" xfId="0" applyFont="1" applyFill="1" applyBorder="1" applyAlignment="1">
      <alignment horizontal="left" vertical="center" wrapText="1"/>
    </xf>
    <xf numFmtId="178" fontId="19" fillId="0" borderId="5" xfId="0" applyNumberFormat="1" applyFont="1" applyBorder="1" applyAlignment="1">
      <alignment horizontal="right" vertical="center" shrinkToFit="1"/>
    </xf>
    <xf numFmtId="0" fontId="23" fillId="25" borderId="5" xfId="0" applyFont="1" applyFill="1" applyBorder="1" applyAlignment="1">
      <alignment horizontal="center" vertical="center"/>
    </xf>
    <xf numFmtId="0" fontId="13" fillId="26" borderId="18" xfId="0" applyFont="1" applyFill="1" applyBorder="1" applyAlignment="1">
      <alignment horizontal="center" vertical="center"/>
    </xf>
    <xf numFmtId="0" fontId="23" fillId="16" borderId="5" xfId="0" applyFont="1" applyFill="1" applyBorder="1" applyAlignment="1">
      <alignment vertical="center" wrapText="1"/>
    </xf>
    <xf numFmtId="0" fontId="19" fillId="16" borderId="5" xfId="0" applyFont="1" applyFill="1" applyBorder="1" applyAlignment="1">
      <alignment horizontal="center" vertical="center"/>
    </xf>
    <xf numFmtId="0" fontId="19" fillId="16" borderId="5" xfId="0" applyFont="1" applyFill="1" applyBorder="1" applyAlignment="1">
      <alignment vertical="center"/>
    </xf>
    <xf numFmtId="0" fontId="10" fillId="16" borderId="3" xfId="0" applyFont="1" applyFill="1" applyBorder="1" applyAlignment="1">
      <alignment vertical="center"/>
    </xf>
    <xf numFmtId="0" fontId="10" fillId="16" borderId="3" xfId="0" applyFont="1" applyFill="1" applyBorder="1" applyAlignment="1">
      <alignment horizontal="center" vertical="center"/>
    </xf>
    <xf numFmtId="0" fontId="10" fillId="16" borderId="4" xfId="0" applyFont="1" applyFill="1" applyBorder="1" applyAlignment="1">
      <alignment vertical="center"/>
    </xf>
    <xf numFmtId="0" fontId="19" fillId="0" borderId="5" xfId="0" applyFont="1" applyBorder="1" applyAlignment="1">
      <alignment horizontal="center" vertical="center"/>
    </xf>
    <xf numFmtId="0" fontId="19" fillId="0" borderId="5" xfId="0" applyFont="1" applyBorder="1" applyAlignment="1">
      <alignment vertical="center" wrapText="1"/>
    </xf>
    <xf numFmtId="4" fontId="19" fillId="13" borderId="5" xfId="0" applyNumberFormat="1" applyFont="1" applyFill="1" applyBorder="1" applyAlignment="1">
      <alignment horizontal="right" vertical="center"/>
    </xf>
    <xf numFmtId="0" fontId="23" fillId="0" borderId="5" xfId="0" applyFont="1" applyBorder="1" applyAlignment="1">
      <alignment horizontal="center" vertical="center"/>
    </xf>
    <xf numFmtId="0" fontId="19" fillId="0" borderId="5" xfId="0" applyFont="1" applyBorder="1" applyAlignment="1">
      <alignment vertical="center"/>
    </xf>
    <xf numFmtId="4" fontId="10" fillId="0" borderId="5" xfId="0" applyNumberFormat="1" applyFont="1" applyBorder="1" applyAlignment="1">
      <alignment horizontal="center" vertical="center"/>
    </xf>
    <xf numFmtId="4" fontId="10" fillId="0" borderId="5" xfId="0" applyNumberFormat="1" applyFont="1" applyBorder="1" applyAlignment="1">
      <alignment horizontal="right" vertical="center"/>
    </xf>
    <xf numFmtId="0" fontId="10" fillId="0" borderId="5" xfId="0" applyFont="1" applyBorder="1" applyAlignment="1">
      <alignment horizontal="right" vertical="center" wrapText="1"/>
    </xf>
    <xf numFmtId="4" fontId="10" fillId="0" borderId="5" xfId="0" applyNumberFormat="1" applyFont="1" applyBorder="1" applyAlignment="1">
      <alignment vertical="center"/>
    </xf>
    <xf numFmtId="4" fontId="19" fillId="0" borderId="5" xfId="0" applyNumberFormat="1" applyFont="1" applyBorder="1" applyAlignment="1">
      <alignment horizontal="right" vertical="center"/>
    </xf>
    <xf numFmtId="4" fontId="10" fillId="8" borderId="5" xfId="0" applyNumberFormat="1" applyFont="1" applyFill="1" applyBorder="1" applyAlignment="1">
      <alignment horizontal="center" vertical="center"/>
    </xf>
    <xf numFmtId="10" fontId="10" fillId="0" borderId="38" xfId="0" applyNumberFormat="1" applyFont="1" applyBorder="1" applyAlignment="1">
      <alignment horizontal="center" vertical="center"/>
    </xf>
    <xf numFmtId="4" fontId="10" fillId="0" borderId="38" xfId="0" applyNumberFormat="1" applyFont="1" applyBorder="1" applyAlignment="1">
      <alignment horizontal="center" vertical="center"/>
    </xf>
    <xf numFmtId="4" fontId="10" fillId="13" borderId="38" xfId="0" applyNumberFormat="1" applyFont="1" applyFill="1" applyBorder="1" applyAlignment="1">
      <alignment vertical="center"/>
    </xf>
    <xf numFmtId="4" fontId="10" fillId="0" borderId="38" xfId="0" applyNumberFormat="1" applyFont="1" applyBorder="1" applyAlignment="1">
      <alignment vertical="center"/>
    </xf>
    <xf numFmtId="10" fontId="10" fillId="13" borderId="38" xfId="0" applyNumberFormat="1" applyFont="1" applyFill="1" applyBorder="1" applyAlignment="1">
      <alignment horizontal="center" vertical="center"/>
    </xf>
    <xf numFmtId="4" fontId="10" fillId="0" borderId="18" xfId="0" applyNumberFormat="1" applyFont="1" applyBorder="1" applyAlignment="1">
      <alignment horizontal="right" vertical="center"/>
    </xf>
    <xf numFmtId="0" fontId="19" fillId="22" borderId="5" xfId="0" applyFont="1" applyFill="1" applyBorder="1" applyAlignment="1">
      <alignment vertical="center" wrapText="1"/>
    </xf>
    <xf numFmtId="0" fontId="19" fillId="22" borderId="5" xfId="0" applyFont="1" applyFill="1" applyBorder="1" applyAlignment="1">
      <alignment horizontal="center" vertical="center"/>
    </xf>
    <xf numFmtId="0" fontId="19" fillId="22" borderId="5" xfId="0" applyFont="1" applyFill="1" applyBorder="1" applyAlignment="1">
      <alignment horizontal="right" vertical="center"/>
    </xf>
    <xf numFmtId="0" fontId="23" fillId="22" borderId="5" xfId="0" applyFont="1" applyFill="1" applyBorder="1" applyAlignment="1">
      <alignment horizontal="center" vertical="center"/>
    </xf>
    <xf numFmtId="0" fontId="19" fillId="22" borderId="5" xfId="0" applyFont="1" applyFill="1" applyBorder="1" applyAlignment="1">
      <alignment vertical="center"/>
    </xf>
    <xf numFmtId="0" fontId="10" fillId="22" borderId="5" xfId="0" applyFont="1" applyFill="1" applyBorder="1" applyAlignment="1">
      <alignment vertical="center"/>
    </xf>
    <xf numFmtId="0" fontId="10" fillId="22" borderId="2" xfId="0" applyFont="1" applyFill="1" applyBorder="1" applyAlignment="1">
      <alignment vertical="center"/>
    </xf>
    <xf numFmtId="0" fontId="10" fillId="22" borderId="3" xfId="0" applyFont="1" applyFill="1" applyBorder="1" applyAlignment="1">
      <alignment vertical="center"/>
    </xf>
    <xf numFmtId="10" fontId="10" fillId="22" borderId="3" xfId="0" applyNumberFormat="1" applyFont="1" applyFill="1" applyBorder="1" applyAlignment="1">
      <alignment horizontal="center" vertical="center"/>
    </xf>
    <xf numFmtId="4" fontId="10" fillId="22" borderId="3" xfId="0" applyNumberFormat="1" applyFont="1" applyFill="1" applyBorder="1" applyAlignment="1">
      <alignment horizontal="center" vertical="center"/>
    </xf>
    <xf numFmtId="4" fontId="10" fillId="22" borderId="4" xfId="0" applyNumberFormat="1" applyFont="1" applyFill="1" applyBorder="1" applyAlignment="1">
      <alignment vertical="center"/>
    </xf>
    <xf numFmtId="3" fontId="19" fillId="0" borderId="5" xfId="0" applyNumberFormat="1" applyFont="1" applyBorder="1" applyAlignment="1">
      <alignment horizontal="right" vertical="center"/>
    </xf>
    <xf numFmtId="4" fontId="10" fillId="0" borderId="38" xfId="0" applyNumberFormat="1" applyFont="1" applyBorder="1" applyAlignment="1">
      <alignment horizontal="right" vertical="center"/>
    </xf>
    <xf numFmtId="3" fontId="10" fillId="0" borderId="38" xfId="0" applyNumberFormat="1" applyFont="1" applyBorder="1" applyAlignment="1">
      <alignment horizontal="right" vertical="center"/>
    </xf>
    <xf numFmtId="3" fontId="10" fillId="0" borderId="5" xfId="0" applyNumberFormat="1" applyFont="1" applyBorder="1" applyAlignment="1">
      <alignment horizontal="right" vertical="center"/>
    </xf>
    <xf numFmtId="0" fontId="19" fillId="8" borderId="5" xfId="0" applyFont="1" applyFill="1" applyBorder="1" applyAlignment="1">
      <alignment horizontal="center" vertical="center"/>
    </xf>
    <xf numFmtId="179" fontId="19" fillId="0" borderId="5" xfId="0" applyNumberFormat="1" applyFont="1" applyBorder="1" applyAlignment="1">
      <alignment horizontal="right" vertical="center"/>
    </xf>
    <xf numFmtId="0" fontId="19" fillId="0" borderId="5" xfId="0" applyFont="1" applyBorder="1" applyAlignment="1">
      <alignment horizontal="right" vertical="center"/>
    </xf>
    <xf numFmtId="0" fontId="10" fillId="0" borderId="18" xfId="0" applyFont="1" applyBorder="1" applyAlignment="1">
      <alignment vertical="center"/>
    </xf>
    <xf numFmtId="179" fontId="19" fillId="0" borderId="0" xfId="0" applyNumberFormat="1" applyFont="1" applyAlignment="1">
      <alignment horizontal="right"/>
    </xf>
    <xf numFmtId="0" fontId="23" fillId="16" borderId="5" xfId="0" applyFont="1" applyFill="1" applyBorder="1" applyAlignment="1">
      <alignment vertical="center"/>
    </xf>
    <xf numFmtId="4" fontId="10" fillId="16" borderId="5" xfId="0" applyNumberFormat="1" applyFont="1" applyFill="1" applyBorder="1" applyAlignment="1">
      <alignment horizontal="center" vertical="center"/>
    </xf>
    <xf numFmtId="0" fontId="10" fillId="16" borderId="40" xfId="0" applyFont="1" applyFill="1" applyBorder="1" applyAlignment="1">
      <alignment vertical="center"/>
    </xf>
    <xf numFmtId="10" fontId="10" fillId="16" borderId="40" xfId="0" applyNumberFormat="1" applyFont="1" applyFill="1" applyBorder="1" applyAlignment="1">
      <alignment horizontal="center" vertical="center"/>
    </xf>
    <xf numFmtId="4" fontId="10" fillId="16" borderId="40" xfId="0" applyNumberFormat="1" applyFont="1" applyFill="1" applyBorder="1" applyAlignment="1">
      <alignment horizontal="center" vertical="center"/>
    </xf>
    <xf numFmtId="4" fontId="10" fillId="16" borderId="20" xfId="0" applyNumberFormat="1" applyFont="1" applyFill="1" applyBorder="1" applyAlignment="1">
      <alignment vertical="center"/>
    </xf>
    <xf numFmtId="0" fontId="10" fillId="0" borderId="38" xfId="0" applyFont="1" applyBorder="1" applyAlignment="1">
      <alignment horizontal="right" vertical="center"/>
    </xf>
    <xf numFmtId="0" fontId="19" fillId="8" borderId="5" xfId="0" applyFont="1" applyFill="1" applyBorder="1" applyAlignment="1">
      <alignment horizontal="left" vertical="center" wrapText="1"/>
    </xf>
    <xf numFmtId="0" fontId="19" fillId="8" borderId="5" xfId="0" applyFont="1" applyFill="1" applyBorder="1" applyAlignment="1">
      <alignment vertical="center" wrapText="1"/>
    </xf>
    <xf numFmtId="0" fontId="19" fillId="8" borderId="5" xfId="0" applyFont="1" applyFill="1" applyBorder="1" applyAlignment="1">
      <alignment horizontal="right" vertical="center"/>
    </xf>
    <xf numFmtId="0" fontId="23" fillId="8" borderId="5" xfId="0" applyFont="1" applyFill="1" applyBorder="1" applyAlignment="1">
      <alignment horizontal="center" vertical="center"/>
    </xf>
    <xf numFmtId="4" fontId="10" fillId="8" borderId="5" xfId="0" applyNumberFormat="1" applyFont="1" applyFill="1" applyBorder="1" applyAlignment="1">
      <alignment horizontal="right" vertical="center"/>
    </xf>
    <xf numFmtId="4" fontId="19" fillId="8" borderId="5" xfId="0" applyNumberFormat="1" applyFont="1" applyFill="1" applyBorder="1" applyAlignment="1">
      <alignment horizontal="right" vertical="center"/>
    </xf>
    <xf numFmtId="4" fontId="19" fillId="0" borderId="5" xfId="0" applyNumberFormat="1" applyFont="1" applyBorder="1" applyAlignment="1">
      <alignment vertical="center"/>
    </xf>
    <xf numFmtId="4" fontId="10" fillId="8" borderId="5" xfId="0" applyNumberFormat="1" applyFont="1" applyFill="1" applyBorder="1" applyAlignment="1">
      <alignment vertical="center"/>
    </xf>
    <xf numFmtId="0" fontId="19" fillId="27" borderId="5" xfId="0" applyFont="1" applyFill="1" applyBorder="1" applyAlignment="1">
      <alignment horizontal="center" vertical="center"/>
    </xf>
    <xf numFmtId="182" fontId="19" fillId="8" borderId="5" xfId="0" applyNumberFormat="1" applyFont="1" applyFill="1" applyBorder="1" applyAlignment="1">
      <alignment horizontal="right" vertical="center"/>
    </xf>
    <xf numFmtId="182" fontId="19" fillId="0" borderId="5" xfId="0" applyNumberFormat="1" applyFont="1" applyBorder="1" applyAlignment="1">
      <alignment horizontal="right" vertical="center"/>
    </xf>
    <xf numFmtId="182" fontId="19" fillId="0" borderId="0" xfId="0" applyNumberFormat="1" applyFont="1" applyAlignment="1">
      <alignment horizontal="right"/>
    </xf>
    <xf numFmtId="4" fontId="19" fillId="8" borderId="5" xfId="0" applyNumberFormat="1" applyFont="1" applyFill="1" applyBorder="1" applyAlignment="1">
      <alignment vertical="center"/>
    </xf>
    <xf numFmtId="4" fontId="10" fillId="8" borderId="38" xfId="0" applyNumberFormat="1" applyFont="1" applyFill="1" applyBorder="1" applyAlignment="1">
      <alignment vertical="center"/>
    </xf>
    <xf numFmtId="0" fontId="10" fillId="0" borderId="5" xfId="0" applyFont="1" applyBorder="1" applyAlignment="1">
      <alignment vertical="center" wrapText="1"/>
    </xf>
    <xf numFmtId="0" fontId="10" fillId="0" borderId="38" xfId="0" applyFont="1" applyBorder="1" applyAlignment="1">
      <alignment vertical="center"/>
    </xf>
    <xf numFmtId="10" fontId="10" fillId="16" borderId="3" xfId="0" applyNumberFormat="1" applyFont="1" applyFill="1" applyBorder="1" applyAlignment="1">
      <alignment horizontal="center" vertical="center"/>
    </xf>
    <xf numFmtId="4" fontId="10" fillId="16" borderId="3" xfId="0" applyNumberFormat="1" applyFont="1" applyFill="1" applyBorder="1" applyAlignment="1">
      <alignment horizontal="center" vertical="center"/>
    </xf>
    <xf numFmtId="4" fontId="10" fillId="16" borderId="4" xfId="0" applyNumberFormat="1" applyFont="1" applyFill="1" applyBorder="1" applyAlignment="1">
      <alignment vertical="center"/>
    </xf>
    <xf numFmtId="0" fontId="10" fillId="8" borderId="38" xfId="0" applyFont="1" applyFill="1" applyBorder="1" applyAlignment="1">
      <alignment horizontal="right" vertical="center"/>
    </xf>
    <xf numFmtId="0" fontId="14" fillId="16" borderId="5" xfId="0" applyFont="1" applyFill="1" applyBorder="1" applyAlignment="1">
      <alignment vertical="center"/>
    </xf>
    <xf numFmtId="0" fontId="14" fillId="16" borderId="5" xfId="0" applyFont="1" applyFill="1" applyBorder="1" applyAlignment="1">
      <alignment vertical="center" wrapText="1"/>
    </xf>
    <xf numFmtId="0" fontId="14" fillId="16" borderId="5" xfId="0" applyFont="1" applyFill="1" applyBorder="1" applyAlignment="1">
      <alignment horizontal="center" vertical="center"/>
    </xf>
    <xf numFmtId="4" fontId="14" fillId="16" borderId="5" xfId="0" applyNumberFormat="1" applyFont="1" applyFill="1" applyBorder="1" applyAlignment="1">
      <alignment horizontal="center" vertical="center"/>
    </xf>
    <xf numFmtId="0" fontId="14" fillId="16" borderId="3" xfId="0" applyFont="1" applyFill="1" applyBorder="1" applyAlignment="1">
      <alignment vertical="center"/>
    </xf>
    <xf numFmtId="0" fontId="14" fillId="16" borderId="3" xfId="0" applyFont="1" applyFill="1" applyBorder="1" applyAlignment="1">
      <alignment horizontal="center" vertical="center"/>
    </xf>
    <xf numFmtId="10" fontId="14" fillId="16" borderId="3" xfId="0" applyNumberFormat="1" applyFont="1" applyFill="1" applyBorder="1" applyAlignment="1">
      <alignment horizontal="center" vertical="center"/>
    </xf>
    <xf numFmtId="0" fontId="13" fillId="15" borderId="0" xfId="0" applyFont="1" applyFill="1" applyAlignment="1">
      <alignment horizontal="center"/>
    </xf>
    <xf numFmtId="0" fontId="23" fillId="25" borderId="7" xfId="0" applyFont="1" applyFill="1" applyBorder="1" applyAlignment="1">
      <alignment horizontal="center" vertical="center"/>
    </xf>
    <xf numFmtId="0" fontId="23" fillId="16" borderId="3" xfId="0" applyFont="1" applyFill="1" applyBorder="1" applyAlignment="1">
      <alignment vertical="center" wrapText="1"/>
    </xf>
    <xf numFmtId="0" fontId="19" fillId="16" borderId="3" xfId="0" applyFont="1" applyFill="1" applyBorder="1" applyAlignment="1">
      <alignment horizontal="center" vertical="center"/>
    </xf>
    <xf numFmtId="0" fontId="19" fillId="16" borderId="3" xfId="0" applyFont="1" applyFill="1" applyBorder="1" applyAlignment="1">
      <alignment vertical="center"/>
    </xf>
    <xf numFmtId="0" fontId="19" fillId="0" borderId="38" xfId="0" applyFont="1" applyBorder="1" applyAlignment="1">
      <alignment horizontal="center" vertical="center"/>
    </xf>
    <xf numFmtId="0" fontId="19" fillId="0" borderId="10" xfId="0" applyFont="1" applyBorder="1" applyAlignment="1">
      <alignment vertical="center" wrapText="1"/>
    </xf>
    <xf numFmtId="0" fontId="19" fillId="0" borderId="38" xfId="0" applyFont="1" applyBorder="1" applyAlignment="1">
      <alignment vertical="center" wrapText="1"/>
    </xf>
    <xf numFmtId="0" fontId="19" fillId="0" borderId="10" xfId="0" applyFont="1" applyBorder="1" applyAlignment="1">
      <alignment horizontal="center" vertical="center"/>
    </xf>
    <xf numFmtId="4" fontId="19" fillId="0" borderId="10" xfId="0" applyNumberFormat="1" applyFont="1" applyBorder="1" applyAlignment="1">
      <alignment horizontal="center" vertical="center"/>
    </xf>
    <xf numFmtId="0" fontId="23" fillId="0" borderId="10" xfId="0" applyFont="1" applyBorder="1" applyAlignment="1">
      <alignment horizontal="center" vertical="center"/>
    </xf>
    <xf numFmtId="3" fontId="10" fillId="0" borderId="38" xfId="0" applyNumberFormat="1" applyFont="1" applyBorder="1" applyAlignment="1">
      <alignment vertical="center"/>
    </xf>
    <xf numFmtId="4" fontId="19" fillId="0" borderId="38" xfId="0" applyNumberFormat="1" applyFont="1" applyBorder="1" applyAlignment="1">
      <alignment vertical="center"/>
    </xf>
    <xf numFmtId="4" fontId="19" fillId="0" borderId="10" xfId="0" applyNumberFormat="1" applyFont="1" applyBorder="1" applyAlignment="1">
      <alignment horizontal="right" vertical="center"/>
    </xf>
    <xf numFmtId="0" fontId="19" fillId="0" borderId="39" xfId="0" applyFont="1" applyBorder="1" applyAlignment="1">
      <alignment horizontal="center" vertical="center"/>
    </xf>
    <xf numFmtId="0" fontId="19" fillId="0" borderId="18" xfId="0" applyFont="1" applyBorder="1" applyAlignment="1">
      <alignment vertical="center" wrapText="1"/>
    </xf>
    <xf numFmtId="0" fontId="19" fillId="0" borderId="39" xfId="0" applyFont="1" applyBorder="1" applyAlignment="1">
      <alignment vertical="center" wrapText="1"/>
    </xf>
    <xf numFmtId="0" fontId="19" fillId="0" borderId="7" xfId="0" applyFont="1" applyBorder="1" applyAlignment="1">
      <alignment horizontal="center" vertical="center"/>
    </xf>
    <xf numFmtId="4" fontId="19" fillId="0" borderId="7" xfId="0" applyNumberFormat="1" applyFont="1" applyBorder="1" applyAlignment="1">
      <alignment horizontal="center" vertical="center"/>
    </xf>
    <xf numFmtId="0" fontId="23" fillId="0" borderId="7" xfId="0" applyFont="1" applyBorder="1" applyAlignment="1">
      <alignment horizontal="center" vertical="center"/>
    </xf>
    <xf numFmtId="0" fontId="19" fillId="22" borderId="2" xfId="0" applyFont="1" applyFill="1" applyBorder="1" applyAlignment="1">
      <alignment vertical="center" wrapText="1"/>
    </xf>
    <xf numFmtId="0" fontId="19" fillId="22" borderId="3" xfId="0" applyFont="1" applyFill="1" applyBorder="1" applyAlignment="1">
      <alignment vertical="center" wrapText="1"/>
    </xf>
    <xf numFmtId="0" fontId="19" fillId="22" borderId="3" xfId="0" applyFont="1" applyFill="1" applyBorder="1" applyAlignment="1">
      <alignment horizontal="center" vertical="center"/>
    </xf>
    <xf numFmtId="4" fontId="19" fillId="22" borderId="3" xfId="0" applyNumberFormat="1" applyFont="1" applyFill="1" applyBorder="1" applyAlignment="1">
      <alignment horizontal="center" vertical="center"/>
    </xf>
    <xf numFmtId="0" fontId="23" fillId="22" borderId="4" xfId="0" applyFont="1" applyFill="1" applyBorder="1" applyAlignment="1">
      <alignment horizontal="center" vertical="center"/>
    </xf>
    <xf numFmtId="4" fontId="10" fillId="22" borderId="2" xfId="0" applyNumberFormat="1" applyFont="1" applyFill="1" applyBorder="1" applyAlignment="1">
      <alignment horizontal="right" vertical="center"/>
    </xf>
    <xf numFmtId="4" fontId="10" fillId="22" borderId="3" xfId="0" applyNumberFormat="1" applyFont="1" applyFill="1" applyBorder="1" applyAlignment="1">
      <alignment horizontal="right" vertical="center"/>
    </xf>
    <xf numFmtId="4" fontId="10" fillId="8" borderId="38" xfId="0" applyNumberFormat="1" applyFont="1" applyFill="1" applyBorder="1" applyAlignment="1">
      <alignment horizontal="center" vertical="center"/>
    </xf>
    <xf numFmtId="3" fontId="10" fillId="8" borderId="38" xfId="0" applyNumberFormat="1" applyFont="1" applyFill="1" applyBorder="1" applyAlignment="1">
      <alignment vertical="center"/>
    </xf>
    <xf numFmtId="4" fontId="19" fillId="0" borderId="5" xfId="0" applyNumberFormat="1" applyFont="1" applyBorder="1" applyAlignment="1">
      <alignment horizontal="center" vertical="center"/>
    </xf>
    <xf numFmtId="0" fontId="19" fillId="0" borderId="7" xfId="0" applyFont="1" applyBorder="1" applyAlignment="1">
      <alignment vertical="center" wrapText="1"/>
    </xf>
    <xf numFmtId="171" fontId="19" fillId="0" borderId="7" xfId="0" applyNumberFormat="1" applyFont="1" applyBorder="1" applyAlignment="1">
      <alignment horizontal="center" vertical="center"/>
    </xf>
    <xf numFmtId="0" fontId="10" fillId="8" borderId="38" xfId="0" applyFont="1" applyFill="1" applyBorder="1" applyAlignment="1">
      <alignment vertical="center"/>
    </xf>
    <xf numFmtId="0" fontId="23" fillId="16" borderId="2" xfId="0" applyFont="1" applyFill="1" applyBorder="1" applyAlignment="1">
      <alignment vertical="center"/>
    </xf>
    <xf numFmtId="0" fontId="23" fillId="16" borderId="40" xfId="0" applyFont="1" applyFill="1" applyBorder="1" applyAlignment="1">
      <alignment vertical="center" wrapText="1"/>
    </xf>
    <xf numFmtId="0" fontId="19" fillId="16" borderId="40" xfId="0" applyFont="1" applyFill="1" applyBorder="1" applyAlignment="1">
      <alignment vertical="center"/>
    </xf>
    <xf numFmtId="4" fontId="19" fillId="16" borderId="40" xfId="0" applyNumberFormat="1" applyFont="1" applyFill="1" applyBorder="1" applyAlignment="1">
      <alignment horizontal="center" vertical="center"/>
    </xf>
    <xf numFmtId="0" fontId="19" fillId="16" borderId="40" xfId="0" applyFont="1" applyFill="1" applyBorder="1" applyAlignment="1">
      <alignment horizontal="center" vertical="center"/>
    </xf>
    <xf numFmtId="0" fontId="23" fillId="16" borderId="3" xfId="0" applyFont="1" applyFill="1" applyBorder="1" applyAlignment="1">
      <alignment vertical="center"/>
    </xf>
    <xf numFmtId="0" fontId="19" fillId="0" borderId="6" xfId="0" applyFont="1" applyBorder="1" applyAlignment="1">
      <alignment horizontal="center" vertical="center"/>
    </xf>
    <xf numFmtId="0" fontId="19" fillId="0" borderId="10" xfId="0" applyFont="1" applyBorder="1" applyAlignment="1">
      <alignment horizontal="left" vertical="center" wrapText="1"/>
    </xf>
    <xf numFmtId="0" fontId="19" fillId="0" borderId="9" xfId="0" applyFont="1" applyBorder="1" applyAlignment="1">
      <alignment horizontal="left" vertical="center" wrapText="1"/>
    </xf>
    <xf numFmtId="183" fontId="19" fillId="0" borderId="10" xfId="0" applyNumberFormat="1" applyFont="1" applyBorder="1" applyAlignment="1">
      <alignment horizontal="center" vertical="center"/>
    </xf>
    <xf numFmtId="4" fontId="10" fillId="8" borderId="38" xfId="0" applyNumberFormat="1" applyFont="1" applyFill="1" applyBorder="1" applyAlignment="1">
      <alignment horizontal="right" vertical="center"/>
    </xf>
    <xf numFmtId="0" fontId="19" fillId="0" borderId="0" xfId="0" applyFont="1" applyAlignment="1">
      <alignment vertical="center" wrapText="1"/>
    </xf>
    <xf numFmtId="183" fontId="19" fillId="0" borderId="5" xfId="0" applyNumberFormat="1" applyFont="1" applyBorder="1" applyAlignment="1">
      <alignment horizontal="center" vertical="center"/>
    </xf>
    <xf numFmtId="4" fontId="19" fillId="8" borderId="38" xfId="0" applyNumberFormat="1" applyFont="1" applyFill="1" applyBorder="1" applyAlignment="1">
      <alignment vertical="center"/>
    </xf>
    <xf numFmtId="10" fontId="10" fillId="8" borderId="38" xfId="0" applyNumberFormat="1" applyFont="1" applyFill="1" applyBorder="1" applyAlignment="1">
      <alignment horizontal="center" vertical="center"/>
    </xf>
    <xf numFmtId="171" fontId="19" fillId="0" borderId="5" xfId="0" applyNumberFormat="1" applyFont="1" applyBorder="1" applyAlignment="1">
      <alignment horizontal="center" vertical="center"/>
    </xf>
    <xf numFmtId="184" fontId="10" fillId="0" borderId="38" xfId="0" applyNumberFormat="1" applyFont="1" applyBorder="1" applyAlignment="1">
      <alignment horizontal="right" vertical="center"/>
    </xf>
    <xf numFmtId="0" fontId="19" fillId="8" borderId="19" xfId="0" applyFont="1" applyFill="1" applyBorder="1" applyAlignment="1">
      <alignment horizontal="center" vertical="center"/>
    </xf>
    <xf numFmtId="0" fontId="19" fillId="22" borderId="2" xfId="0" applyFont="1" applyFill="1" applyBorder="1" applyAlignment="1">
      <alignment vertical="center"/>
    </xf>
    <xf numFmtId="0" fontId="19" fillId="8" borderId="39" xfId="0" applyFont="1" applyFill="1" applyBorder="1" applyAlignment="1">
      <alignment horizontal="center" vertical="center"/>
    </xf>
    <xf numFmtId="0" fontId="19" fillId="8" borderId="7" xfId="0" applyFont="1" applyFill="1" applyBorder="1" applyAlignment="1">
      <alignment vertical="center" wrapText="1"/>
    </xf>
    <xf numFmtId="0" fontId="19" fillId="8" borderId="39" xfId="0" applyFont="1" applyFill="1" applyBorder="1" applyAlignment="1">
      <alignment horizontal="left" vertical="center" wrapText="1"/>
    </xf>
    <xf numFmtId="0" fontId="19" fillId="8" borderId="7" xfId="0" applyFont="1" applyFill="1" applyBorder="1" applyAlignment="1">
      <alignment horizontal="center" vertical="center"/>
    </xf>
    <xf numFmtId="4" fontId="10" fillId="8" borderId="7" xfId="0" applyNumberFormat="1" applyFont="1" applyFill="1" applyBorder="1" applyAlignment="1">
      <alignment horizontal="center" vertical="center"/>
    </xf>
    <xf numFmtId="0" fontId="23" fillId="8" borderId="7" xfId="0" applyFont="1" applyFill="1" applyBorder="1" applyAlignment="1">
      <alignment horizontal="center" vertical="center"/>
    </xf>
    <xf numFmtId="0" fontId="19" fillId="8" borderId="38" xfId="0" applyFont="1" applyFill="1" applyBorder="1" applyAlignment="1">
      <alignment horizontal="center" vertical="center"/>
    </xf>
    <xf numFmtId="0" fontId="19" fillId="8" borderId="4" xfId="0" applyFont="1" applyFill="1" applyBorder="1" applyAlignment="1">
      <alignment vertical="center" wrapText="1"/>
    </xf>
    <xf numFmtId="0" fontId="19" fillId="0" borderId="19" xfId="0" applyFont="1" applyBorder="1" applyAlignment="1">
      <alignment horizontal="center" vertical="center"/>
    </xf>
    <xf numFmtId="4" fontId="10" fillId="22" borderId="38" xfId="0" applyNumberFormat="1" applyFont="1" applyFill="1" applyBorder="1" applyAlignment="1">
      <alignment horizontal="center" vertical="center"/>
    </xf>
    <xf numFmtId="10" fontId="10" fillId="22" borderId="38" xfId="0" applyNumberFormat="1" applyFont="1" applyFill="1" applyBorder="1" applyAlignment="1">
      <alignment horizontal="center" vertical="center"/>
    </xf>
    <xf numFmtId="0" fontId="19" fillId="0" borderId="39" xfId="0" applyFont="1" applyBorder="1" applyAlignment="1">
      <alignment horizontal="left" vertical="center" wrapText="1"/>
    </xf>
    <xf numFmtId="4" fontId="10" fillId="0" borderId="7" xfId="0" applyNumberFormat="1" applyFont="1" applyBorder="1" applyAlignment="1">
      <alignment horizontal="center" vertical="center"/>
    </xf>
    <xf numFmtId="0" fontId="19" fillId="0" borderId="4" xfId="0" applyFont="1" applyBorder="1" applyAlignment="1">
      <alignment vertical="center" wrapText="1"/>
    </xf>
    <xf numFmtId="0" fontId="19" fillId="0" borderId="8" xfId="0" applyFont="1" applyBorder="1" applyAlignment="1">
      <alignment horizontal="center" vertical="center"/>
    </xf>
    <xf numFmtId="0" fontId="19" fillId="8" borderId="8" xfId="0" applyFont="1" applyFill="1" applyBorder="1" applyAlignment="1">
      <alignment horizontal="center" vertical="center"/>
    </xf>
    <xf numFmtId="0" fontId="10" fillId="0" borderId="39" xfId="0" applyFont="1" applyBorder="1" applyAlignment="1">
      <alignment vertical="center" wrapText="1"/>
    </xf>
    <xf numFmtId="0" fontId="10" fillId="0" borderId="38" xfId="0" applyFont="1" applyBorder="1" applyAlignment="1">
      <alignment horizontal="left" vertical="center" wrapText="1"/>
    </xf>
    <xf numFmtId="0" fontId="19" fillId="0" borderId="38" xfId="0" applyFont="1" applyBorder="1" applyAlignment="1">
      <alignment vertical="center"/>
    </xf>
    <xf numFmtId="0" fontId="23" fillId="16" borderId="9" xfId="0" applyFont="1" applyFill="1" applyBorder="1" applyAlignment="1">
      <alignment vertical="center" wrapText="1"/>
    </xf>
    <xf numFmtId="0" fontId="19" fillId="16" borderId="9" xfId="0" applyFont="1" applyFill="1" applyBorder="1" applyAlignment="1">
      <alignment vertical="center"/>
    </xf>
    <xf numFmtId="4" fontId="19" fillId="16" borderId="9" xfId="0" applyNumberFormat="1" applyFont="1" applyFill="1" applyBorder="1" applyAlignment="1">
      <alignment horizontal="center" vertical="center"/>
    </xf>
    <xf numFmtId="0" fontId="19" fillId="16" borderId="9" xfId="0" applyFont="1" applyFill="1" applyBorder="1" applyAlignment="1">
      <alignment horizontal="center" vertical="center"/>
    </xf>
    <xf numFmtId="0" fontId="19" fillId="8" borderId="9" xfId="0" applyFont="1" applyFill="1" applyBorder="1" applyAlignment="1">
      <alignment vertical="center" wrapText="1"/>
    </xf>
    <xf numFmtId="0" fontId="19" fillId="0" borderId="9" xfId="0" applyFont="1" applyBorder="1" applyAlignment="1">
      <alignment horizontal="center" vertical="center"/>
    </xf>
    <xf numFmtId="0" fontId="19" fillId="0" borderId="9" xfId="0" applyFont="1" applyBorder="1" applyAlignment="1">
      <alignment vertical="center" wrapText="1"/>
    </xf>
    <xf numFmtId="0" fontId="14" fillId="16" borderId="2" xfId="0" applyFont="1" applyFill="1" applyBorder="1" applyAlignment="1">
      <alignment vertical="center"/>
    </xf>
    <xf numFmtId="0" fontId="14" fillId="16" borderId="3" xfId="0" applyFont="1" applyFill="1" applyBorder="1" applyAlignment="1">
      <alignment vertical="center" wrapText="1"/>
    </xf>
    <xf numFmtId="0" fontId="14" fillId="16" borderId="4" xfId="0" applyFont="1" applyFill="1" applyBorder="1" applyAlignment="1">
      <alignment vertical="center"/>
    </xf>
    <xf numFmtId="4" fontId="19" fillId="0" borderId="7" xfId="0" applyNumberFormat="1" applyFont="1" applyBorder="1" applyAlignment="1">
      <alignment horizontal="right" vertical="center"/>
    </xf>
    <xf numFmtId="0" fontId="19" fillId="22" borderId="3" xfId="0" applyFont="1" applyFill="1" applyBorder="1" applyAlignment="1">
      <alignment horizontal="right" vertical="center"/>
    </xf>
    <xf numFmtId="0" fontId="19" fillId="8" borderId="38" xfId="0" applyFont="1" applyFill="1" applyBorder="1" applyAlignment="1">
      <alignment vertical="center" wrapText="1"/>
    </xf>
    <xf numFmtId="3" fontId="19" fillId="8" borderId="10" xfId="0" applyNumberFormat="1" applyFont="1" applyFill="1" applyBorder="1" applyAlignment="1">
      <alignment horizontal="right" vertical="center"/>
    </xf>
    <xf numFmtId="0" fontId="19" fillId="8" borderId="10" xfId="0" applyFont="1" applyFill="1" applyBorder="1" applyAlignment="1">
      <alignment horizontal="center" vertical="center"/>
    </xf>
    <xf numFmtId="0" fontId="23" fillId="8" borderId="10" xfId="0" applyFont="1" applyFill="1" applyBorder="1" applyAlignment="1">
      <alignment horizontal="center" vertical="center"/>
    </xf>
    <xf numFmtId="3" fontId="19" fillId="8" borderId="5" xfId="0" applyNumberFormat="1" applyFont="1" applyFill="1" applyBorder="1" applyAlignment="1">
      <alignment horizontal="right" vertical="center"/>
    </xf>
    <xf numFmtId="0" fontId="19" fillId="8" borderId="39" xfId="0" applyFont="1" applyFill="1" applyBorder="1" applyAlignment="1">
      <alignment vertical="center" wrapText="1"/>
    </xf>
    <xf numFmtId="179" fontId="19" fillId="8" borderId="7" xfId="0" applyNumberFormat="1" applyFont="1" applyFill="1" applyBorder="1" applyAlignment="1">
      <alignment horizontal="right" vertical="center"/>
    </xf>
    <xf numFmtId="179" fontId="10" fillId="0" borderId="38" xfId="0" applyNumberFormat="1" applyFont="1" applyBorder="1" applyAlignment="1">
      <alignment vertical="center"/>
    </xf>
    <xf numFmtId="179" fontId="10" fillId="8" borderId="38" xfId="0" applyNumberFormat="1" applyFont="1" applyFill="1" applyBorder="1" applyAlignment="1">
      <alignment vertical="center"/>
    </xf>
    <xf numFmtId="0" fontId="19" fillId="0" borderId="10" xfId="0" applyFont="1" applyBorder="1" applyAlignment="1">
      <alignment horizontal="right" vertical="center"/>
    </xf>
    <xf numFmtId="2" fontId="10" fillId="0" borderId="38" xfId="0" applyNumberFormat="1" applyFont="1" applyBorder="1" applyAlignment="1">
      <alignment horizontal="right" vertical="center"/>
    </xf>
    <xf numFmtId="183" fontId="19" fillId="0" borderId="5" xfId="0" applyNumberFormat="1" applyFont="1" applyBorder="1" applyAlignment="1">
      <alignment horizontal="right" vertical="center"/>
    </xf>
    <xf numFmtId="183" fontId="10" fillId="0" borderId="38" xfId="0" applyNumberFormat="1" applyFont="1" applyBorder="1" applyAlignment="1">
      <alignment vertical="center"/>
    </xf>
    <xf numFmtId="0" fontId="19" fillId="0" borderId="7" xfId="0" applyFont="1" applyBorder="1" applyAlignment="1">
      <alignment horizontal="right" vertical="center"/>
    </xf>
    <xf numFmtId="0" fontId="19" fillId="0" borderId="20" xfId="0" applyFont="1" applyBorder="1" applyAlignment="1">
      <alignment horizontal="right" vertical="center"/>
    </xf>
    <xf numFmtId="182" fontId="10" fillId="8" borderId="38" xfId="0" applyNumberFormat="1" applyFont="1" applyFill="1" applyBorder="1" applyAlignment="1">
      <alignment vertical="center"/>
    </xf>
    <xf numFmtId="182" fontId="10" fillId="0" borderId="38" xfId="0" applyNumberFormat="1" applyFont="1" applyBorder="1" applyAlignment="1">
      <alignment vertical="center"/>
    </xf>
    <xf numFmtId="2" fontId="10" fillId="8" borderId="38" xfId="0" applyNumberFormat="1" applyFont="1" applyFill="1" applyBorder="1" applyAlignment="1">
      <alignment vertical="center"/>
    </xf>
    <xf numFmtId="0" fontId="19" fillId="22" borderId="40" xfId="0" applyFont="1" applyFill="1" applyBorder="1" applyAlignment="1">
      <alignment vertical="center" wrapText="1"/>
    </xf>
    <xf numFmtId="0" fontId="10" fillId="22" borderId="19" xfId="0" applyFont="1" applyFill="1" applyBorder="1" applyAlignment="1">
      <alignment vertical="center"/>
    </xf>
    <xf numFmtId="0" fontId="10" fillId="22" borderId="40" xfId="0" applyFont="1" applyFill="1" applyBorder="1" applyAlignment="1">
      <alignment vertical="center"/>
    </xf>
    <xf numFmtId="4" fontId="10" fillId="22" borderId="9" xfId="0" applyNumberFormat="1" applyFont="1" applyFill="1" applyBorder="1" applyAlignment="1">
      <alignment horizontal="center" vertical="center"/>
    </xf>
    <xf numFmtId="4" fontId="10" fillId="22" borderId="10" xfId="0" applyNumberFormat="1" applyFont="1" applyFill="1" applyBorder="1" applyAlignment="1">
      <alignment vertical="center"/>
    </xf>
    <xf numFmtId="10" fontId="10" fillId="22" borderId="9" xfId="0" applyNumberFormat="1" applyFont="1" applyFill="1" applyBorder="1" applyAlignment="1">
      <alignment horizontal="center" vertical="center"/>
    </xf>
    <xf numFmtId="0" fontId="19" fillId="0" borderId="38" xfId="0" applyFont="1" applyBorder="1" applyAlignment="1">
      <alignment horizontal="left" vertical="center" wrapText="1"/>
    </xf>
    <xf numFmtId="0" fontId="10" fillId="0" borderId="7" xfId="0" applyFont="1" applyBorder="1" applyAlignment="1">
      <alignment horizontal="right" vertical="center"/>
    </xf>
    <xf numFmtId="0" fontId="10" fillId="0" borderId="20" xfId="0" applyFont="1" applyBorder="1" applyAlignment="1">
      <alignment horizontal="right" vertical="center"/>
    </xf>
    <xf numFmtId="0" fontId="23" fillId="0" borderId="20" xfId="0" applyFont="1" applyBorder="1" applyAlignment="1">
      <alignment horizontal="center" vertical="center"/>
    </xf>
    <xf numFmtId="4" fontId="10" fillId="0" borderId="7" xfId="0" applyNumberFormat="1" applyFont="1" applyBorder="1" applyAlignment="1">
      <alignment horizontal="right" vertical="center"/>
    </xf>
    <xf numFmtId="0" fontId="19" fillId="8" borderId="10" xfId="0" applyFont="1" applyFill="1" applyBorder="1" applyAlignment="1">
      <alignment vertical="center" wrapText="1"/>
    </xf>
    <xf numFmtId="2" fontId="10" fillId="0" borderId="38" xfId="0" applyNumberFormat="1" applyFont="1" applyBorder="1" applyAlignment="1">
      <alignment vertical="center"/>
    </xf>
    <xf numFmtId="0" fontId="19" fillId="8" borderId="3" xfId="0" applyFont="1" applyFill="1" applyBorder="1" applyAlignment="1">
      <alignment vertical="center" wrapText="1"/>
    </xf>
    <xf numFmtId="0" fontId="19" fillId="8" borderId="3" xfId="0" applyFont="1" applyFill="1" applyBorder="1" applyAlignment="1">
      <alignment horizontal="center" vertical="center"/>
    </xf>
    <xf numFmtId="0" fontId="14" fillId="8" borderId="38" xfId="0" applyFont="1" applyFill="1" applyBorder="1" applyAlignment="1">
      <alignment horizontal="center" vertical="center"/>
    </xf>
    <xf numFmtId="0" fontId="10" fillId="0" borderId="0" xfId="0" applyFont="1" applyAlignment="1">
      <alignment horizontal="right" vertical="center"/>
    </xf>
    <xf numFmtId="3" fontId="19" fillId="0" borderId="10" xfId="0" applyNumberFormat="1" applyFont="1" applyBorder="1" applyAlignment="1">
      <alignment horizontal="right" vertical="center"/>
    </xf>
    <xf numFmtId="179" fontId="19" fillId="0" borderId="7" xfId="0" applyNumberFormat="1" applyFont="1" applyBorder="1" applyAlignment="1">
      <alignment horizontal="right" vertical="center"/>
    </xf>
    <xf numFmtId="0" fontId="19" fillId="8" borderId="7" xfId="0" applyFont="1" applyFill="1" applyBorder="1" applyAlignment="1">
      <alignment horizontal="right" vertical="center"/>
    </xf>
    <xf numFmtId="185" fontId="10" fillId="8" borderId="38" xfId="0" applyNumberFormat="1" applyFont="1" applyFill="1" applyBorder="1" applyAlignment="1">
      <alignment horizontal="right" vertical="center"/>
    </xf>
    <xf numFmtId="185" fontId="10" fillId="0" borderId="38" xfId="0" applyNumberFormat="1" applyFont="1" applyBorder="1" applyAlignment="1">
      <alignment horizontal="right" vertical="center"/>
    </xf>
    <xf numFmtId="1" fontId="19" fillId="0" borderId="0" xfId="0" applyNumberFormat="1" applyFont="1" applyAlignment="1">
      <alignment horizontal="right" vertical="center"/>
    </xf>
    <xf numFmtId="0" fontId="19" fillId="0" borderId="0" xfId="0" applyFont="1" applyAlignment="1">
      <alignment horizontal="right" vertical="center"/>
    </xf>
    <xf numFmtId="3" fontId="10" fillId="8" borderId="38" xfId="0" applyNumberFormat="1" applyFont="1" applyFill="1" applyBorder="1" applyAlignment="1">
      <alignment horizontal="right" vertical="center"/>
    </xf>
    <xf numFmtId="184" fontId="19" fillId="0" borderId="5" xfId="0" applyNumberFormat="1" applyFont="1" applyBorder="1" applyAlignment="1">
      <alignment horizontal="right" vertical="center"/>
    </xf>
    <xf numFmtId="4" fontId="10" fillId="8" borderId="18" xfId="0" applyNumberFormat="1" applyFont="1" applyFill="1" applyBorder="1" applyAlignment="1">
      <alignment horizontal="right" vertical="center"/>
    </xf>
    <xf numFmtId="0" fontId="19" fillId="8" borderId="2" xfId="0" applyFont="1" applyFill="1" applyBorder="1" applyAlignment="1">
      <alignment vertical="center"/>
    </xf>
    <xf numFmtId="0" fontId="19" fillId="8" borderId="3" xfId="0" applyFont="1" applyFill="1" applyBorder="1" applyAlignment="1">
      <alignment horizontal="right" vertical="center"/>
    </xf>
    <xf numFmtId="0" fontId="23" fillId="8" borderId="4" xfId="0" applyFont="1" applyFill="1" applyBorder="1" applyAlignment="1">
      <alignment horizontal="center" vertical="center"/>
    </xf>
    <xf numFmtId="4" fontId="10" fillId="8" borderId="9" xfId="0" applyNumberFormat="1" applyFont="1" applyFill="1" applyBorder="1" applyAlignment="1">
      <alignment horizontal="center" vertical="center"/>
    </xf>
    <xf numFmtId="4" fontId="10" fillId="8" borderId="10" xfId="0" applyNumberFormat="1" applyFont="1" applyFill="1" applyBorder="1" applyAlignment="1">
      <alignment horizontal="center" vertical="center"/>
    </xf>
    <xf numFmtId="10" fontId="10" fillId="8" borderId="9" xfId="0" applyNumberFormat="1" applyFont="1" applyFill="1" applyBorder="1" applyAlignment="1">
      <alignment horizontal="center" vertical="center"/>
    </xf>
    <xf numFmtId="185" fontId="10" fillId="8" borderId="19" xfId="0" applyNumberFormat="1" applyFont="1" applyFill="1" applyBorder="1" applyAlignment="1">
      <alignment horizontal="right" vertical="center"/>
    </xf>
    <xf numFmtId="185" fontId="10" fillId="8" borderId="40" xfId="0" applyNumberFormat="1" applyFont="1" applyFill="1" applyBorder="1" applyAlignment="1">
      <alignment horizontal="right" vertical="center"/>
    </xf>
    <xf numFmtId="0" fontId="19" fillId="8" borderId="20" xfId="0" applyFont="1" applyFill="1" applyBorder="1" applyAlignment="1">
      <alignment vertical="center" wrapText="1"/>
    </xf>
    <xf numFmtId="0" fontId="19" fillId="8" borderId="18" xfId="0" applyFont="1" applyFill="1" applyBorder="1" applyAlignment="1">
      <alignment horizontal="left" vertical="center" wrapText="1"/>
    </xf>
    <xf numFmtId="0" fontId="19" fillId="8" borderId="18" xfId="0" applyFont="1" applyFill="1" applyBorder="1" applyAlignment="1">
      <alignment horizontal="center" vertical="center"/>
    </xf>
    <xf numFmtId="0" fontId="23" fillId="8" borderId="18" xfId="0" applyFont="1" applyFill="1" applyBorder="1" applyAlignment="1">
      <alignment horizontal="center" vertical="center"/>
    </xf>
    <xf numFmtId="0" fontId="19" fillId="22" borderId="3" xfId="0" applyFont="1" applyFill="1" applyBorder="1" applyAlignment="1">
      <alignment horizontal="left" vertical="center" wrapText="1"/>
    </xf>
    <xf numFmtId="0" fontId="10" fillId="22" borderId="8" xfId="0" applyFont="1" applyFill="1" applyBorder="1" applyAlignment="1">
      <alignment vertical="center"/>
    </xf>
    <xf numFmtId="0" fontId="10" fillId="22" borderId="9" xfId="0" applyFont="1" applyFill="1" applyBorder="1" applyAlignment="1">
      <alignment vertical="center"/>
    </xf>
    <xf numFmtId="183" fontId="10" fillId="0" borderId="38" xfId="0" applyNumberFormat="1" applyFont="1" applyBorder="1" applyAlignment="1">
      <alignment horizontal="right" vertical="center"/>
    </xf>
    <xf numFmtId="0" fontId="19" fillId="8" borderId="9" xfId="0" applyFont="1" applyFill="1" applyBorder="1" applyAlignment="1">
      <alignment horizontal="center" vertical="center"/>
    </xf>
    <xf numFmtId="0" fontId="10" fillId="16" borderId="2" xfId="0" applyFont="1" applyFill="1" applyBorder="1" applyAlignment="1">
      <alignment vertical="center"/>
    </xf>
    <xf numFmtId="0" fontId="10" fillId="16" borderId="3" xfId="0" applyFont="1" applyFill="1" applyBorder="1" applyAlignment="1">
      <alignment vertical="center" wrapText="1"/>
    </xf>
    <xf numFmtId="0" fontId="19" fillId="8" borderId="10" xfId="0" applyFont="1" applyFill="1" applyBorder="1" applyAlignment="1">
      <alignment horizontal="left" vertical="center" wrapText="1"/>
    </xf>
    <xf numFmtId="0" fontId="19" fillId="8" borderId="9" xfId="0" applyFont="1" applyFill="1" applyBorder="1" applyAlignment="1">
      <alignment horizontal="left" vertical="center" wrapText="1"/>
    </xf>
    <xf numFmtId="0" fontId="19" fillId="8" borderId="10" xfId="0" applyFont="1" applyFill="1" applyBorder="1" applyAlignment="1">
      <alignment horizontal="right" vertical="center"/>
    </xf>
    <xf numFmtId="0" fontId="19" fillId="8" borderId="0" xfId="0" applyFont="1" applyFill="1" applyAlignment="1">
      <alignment vertical="center" wrapText="1"/>
    </xf>
    <xf numFmtId="0" fontId="10" fillId="13" borderId="38" xfId="0" applyFont="1" applyFill="1" applyBorder="1" applyAlignment="1">
      <alignment vertical="center"/>
    </xf>
    <xf numFmtId="0" fontId="19" fillId="8" borderId="6" xfId="0" applyFont="1" applyFill="1" applyBorder="1" applyAlignment="1">
      <alignment horizontal="center" vertical="center"/>
    </xf>
    <xf numFmtId="0" fontId="19" fillId="8" borderId="18" xfId="0" applyFont="1" applyFill="1" applyBorder="1" applyAlignment="1">
      <alignment vertical="center" wrapText="1"/>
    </xf>
    <xf numFmtId="0" fontId="10" fillId="8" borderId="39" xfId="0" applyFont="1" applyFill="1" applyBorder="1" applyAlignment="1">
      <alignment vertical="center" wrapText="1"/>
    </xf>
    <xf numFmtId="0" fontId="10" fillId="8" borderId="38" xfId="0" applyFont="1" applyFill="1" applyBorder="1" applyAlignment="1">
      <alignment horizontal="left" vertical="center" wrapText="1"/>
    </xf>
    <xf numFmtId="0" fontId="19" fillId="8" borderId="38" xfId="0" applyFont="1" applyFill="1" applyBorder="1" applyAlignment="1">
      <alignment vertical="center"/>
    </xf>
    <xf numFmtId="2" fontId="10" fillId="8" borderId="5" xfId="0" applyNumberFormat="1" applyFont="1" applyFill="1" applyBorder="1" applyAlignment="1">
      <alignment horizontal="right" vertical="center"/>
    </xf>
    <xf numFmtId="0" fontId="23" fillId="22" borderId="7" xfId="0" applyFont="1" applyFill="1" applyBorder="1" applyAlignment="1">
      <alignment horizontal="center" vertical="center"/>
    </xf>
    <xf numFmtId="0" fontId="19" fillId="0" borderId="0" xfId="0" applyFont="1" applyAlignment="1">
      <alignment vertical="center"/>
    </xf>
    <xf numFmtId="0" fontId="10" fillId="13" borderId="38" xfId="0" applyFont="1" applyFill="1" applyBorder="1" applyAlignment="1">
      <alignment horizontal="right" vertical="center"/>
    </xf>
    <xf numFmtId="0" fontId="38" fillId="14" borderId="5" xfId="0" applyFont="1" applyFill="1" applyBorder="1" applyAlignment="1">
      <alignment horizontal="center" vertical="center" wrapText="1"/>
    </xf>
    <xf numFmtId="0" fontId="39" fillId="0" borderId="42" xfId="0" applyFont="1" applyBorder="1" applyAlignment="1">
      <alignment horizontal="center" vertical="center" wrapText="1"/>
    </xf>
    <xf numFmtId="0" fontId="39" fillId="0" borderId="42" xfId="0" applyFont="1" applyBorder="1" applyAlignment="1">
      <alignment vertical="center" wrapText="1"/>
    </xf>
    <xf numFmtId="0" fontId="30" fillId="0" borderId="42" xfId="0" applyFont="1" applyBorder="1" applyAlignment="1">
      <alignment vertical="center" wrapText="1"/>
    </xf>
    <xf numFmtId="4" fontId="39" fillId="0" borderId="42" xfId="0" applyNumberFormat="1" applyFont="1" applyBorder="1" applyAlignment="1">
      <alignment horizontal="right" vertical="center" wrapText="1"/>
    </xf>
    <xf numFmtId="2" fontId="39" fillId="0" borderId="42" xfId="0" applyNumberFormat="1" applyFont="1" applyBorder="1" applyAlignment="1">
      <alignment horizontal="center" vertical="center" wrapText="1"/>
    </xf>
    <xf numFmtId="0" fontId="39" fillId="0" borderId="42" xfId="0" applyFont="1" applyBorder="1" applyAlignment="1">
      <alignment horizontal="right" vertical="center" wrapText="1"/>
    </xf>
    <xf numFmtId="170" fontId="39" fillId="0" borderId="42" xfId="0" applyNumberFormat="1" applyFont="1" applyBorder="1" applyAlignment="1">
      <alignment horizontal="right" vertical="center" wrapText="1"/>
    </xf>
    <xf numFmtId="0" fontId="30" fillId="16" borderId="42" xfId="0" applyFont="1" applyFill="1" applyBorder="1" applyAlignment="1">
      <alignment vertical="center" wrapText="1"/>
    </xf>
    <xf numFmtId="173" fontId="39" fillId="0" borderId="42" xfId="0" applyNumberFormat="1" applyFont="1" applyBorder="1" applyAlignment="1">
      <alignment horizontal="right" vertical="center" wrapText="1"/>
    </xf>
    <xf numFmtId="0" fontId="39" fillId="8" borderId="42" xfId="0" applyFont="1" applyFill="1" applyBorder="1" applyAlignment="1">
      <alignment horizontal="right" vertical="center" wrapText="1"/>
    </xf>
    <xf numFmtId="188" fontId="39" fillId="0" borderId="42" xfId="0" applyNumberFormat="1" applyFont="1" applyBorder="1" applyAlignment="1">
      <alignment horizontal="right" vertical="center" wrapText="1"/>
    </xf>
    <xf numFmtId="1" fontId="39" fillId="0" borderId="42" xfId="0" applyNumberFormat="1" applyFont="1" applyBorder="1" applyAlignment="1">
      <alignment horizontal="right" vertical="center" wrapText="1"/>
    </xf>
    <xf numFmtId="3" fontId="39" fillId="0" borderId="42" xfId="0" applyNumberFormat="1" applyFont="1" applyBorder="1" applyAlignment="1">
      <alignment horizontal="right" vertical="center" wrapText="1"/>
    </xf>
    <xf numFmtId="0" fontId="34" fillId="16" borderId="42" xfId="0" applyFont="1" applyFill="1" applyBorder="1"/>
    <xf numFmtId="174" fontId="39" fillId="0" borderId="42" xfId="0" applyNumberFormat="1" applyFont="1" applyBorder="1" applyAlignment="1">
      <alignment horizontal="right" vertical="center" wrapText="1"/>
    </xf>
    <xf numFmtId="3" fontId="40" fillId="0" borderId="0" xfId="0" applyNumberFormat="1" applyFont="1" applyAlignment="1">
      <alignment vertical="center"/>
    </xf>
    <xf numFmtId="2" fontId="39" fillId="16" borderId="42" xfId="0" applyNumberFormat="1" applyFont="1" applyFill="1" applyBorder="1" applyAlignment="1">
      <alignment horizontal="center" vertical="center" wrapText="1"/>
    </xf>
    <xf numFmtId="0" fontId="38" fillId="16" borderId="42" xfId="0" applyFont="1" applyFill="1" applyBorder="1" applyAlignment="1">
      <alignment vertical="center" wrapText="1"/>
    </xf>
    <xf numFmtId="0" fontId="39" fillId="8" borderId="42" xfId="0" applyFont="1" applyFill="1" applyBorder="1" applyAlignment="1">
      <alignment horizontal="center" vertical="center" wrapText="1"/>
    </xf>
    <xf numFmtId="0" fontId="39" fillId="8" borderId="42" xfId="0" applyFont="1" applyFill="1" applyBorder="1" applyAlignment="1">
      <alignment horizontal="left" vertical="center" wrapText="1"/>
    </xf>
    <xf numFmtId="0" fontId="38" fillId="8" borderId="42" xfId="0" applyFont="1" applyFill="1" applyBorder="1" applyAlignment="1">
      <alignment horizontal="left" vertical="center" wrapText="1"/>
    </xf>
    <xf numFmtId="1" fontId="39" fillId="8" borderId="42" xfId="0" applyNumberFormat="1" applyFont="1" applyFill="1" applyBorder="1" applyAlignment="1">
      <alignment horizontal="right" vertical="center" wrapText="1"/>
    </xf>
    <xf numFmtId="188" fontId="39" fillId="8" borderId="42" xfId="0" applyNumberFormat="1" applyFont="1" applyFill="1" applyBorder="1" applyAlignment="1">
      <alignment horizontal="left" vertical="center" wrapText="1"/>
    </xf>
    <xf numFmtId="0" fontId="45" fillId="0" borderId="42" xfId="0" applyFont="1" applyBorder="1" applyAlignment="1">
      <alignment vertical="center" wrapText="1"/>
    </xf>
    <xf numFmtId="188" fontId="39" fillId="8" borderId="42" xfId="0" applyNumberFormat="1" applyFont="1" applyFill="1" applyBorder="1" applyAlignment="1">
      <alignment horizontal="right" vertical="center" wrapText="1"/>
    </xf>
    <xf numFmtId="0" fontId="30" fillId="15" borderId="42" xfId="0" applyFont="1" applyFill="1" applyBorder="1" applyAlignment="1">
      <alignment wrapText="1"/>
    </xf>
    <xf numFmtId="0" fontId="41" fillId="15" borderId="42" xfId="0" applyFont="1" applyFill="1" applyBorder="1" applyAlignment="1">
      <alignment horizontal="center" wrapText="1"/>
    </xf>
    <xf numFmtId="1" fontId="41" fillId="15" borderId="42" xfId="0" applyNumberFormat="1" applyFont="1" applyFill="1" applyBorder="1" applyAlignment="1">
      <alignment horizontal="center" vertical="center" wrapText="1"/>
    </xf>
    <xf numFmtId="2" fontId="39" fillId="15" borderId="42" xfId="0" applyNumberFormat="1" applyFont="1" applyFill="1" applyBorder="1" applyAlignment="1">
      <alignment horizontal="center" vertical="center" wrapText="1"/>
    </xf>
    <xf numFmtId="2" fontId="41" fillId="15" borderId="42" xfId="0" applyNumberFormat="1" applyFont="1" applyFill="1" applyBorder="1" applyAlignment="1">
      <alignment horizontal="center" vertical="center" wrapText="1"/>
    </xf>
    <xf numFmtId="0" fontId="40" fillId="0" borderId="5" xfId="0" applyFont="1" applyBorder="1" applyAlignment="1">
      <alignment horizontal="center" vertical="center" wrapText="1"/>
    </xf>
    <xf numFmtId="0" fontId="40" fillId="0" borderId="5" xfId="0" applyFont="1" applyBorder="1" applyAlignment="1">
      <alignment horizontal="left" vertical="center" wrapText="1"/>
    </xf>
    <xf numFmtId="4" fontId="40" fillId="8" borderId="5" xfId="0" applyNumberFormat="1" applyFont="1" applyFill="1" applyBorder="1" applyAlignment="1">
      <alignment horizontal="right" vertical="center" wrapText="1"/>
    </xf>
    <xf numFmtId="2" fontId="40" fillId="8" borderId="5" xfId="0" applyNumberFormat="1" applyFont="1" applyFill="1" applyBorder="1" applyAlignment="1">
      <alignment horizontal="right" vertical="center" wrapText="1"/>
    </xf>
    <xf numFmtId="2" fontId="39" fillId="0" borderId="5" xfId="0" applyNumberFormat="1" applyFont="1" applyBorder="1" applyAlignment="1">
      <alignment horizontal="center" vertical="center" wrapText="1"/>
    </xf>
    <xf numFmtId="0" fontId="40" fillId="0" borderId="5" xfId="0" applyFont="1" applyBorder="1" applyAlignment="1">
      <alignment horizontal="right" vertical="center" wrapText="1"/>
    </xf>
    <xf numFmtId="0" fontId="48" fillId="16" borderId="5" xfId="0" applyFont="1" applyFill="1" applyBorder="1" applyAlignment="1">
      <alignment horizontal="center" vertical="center" wrapText="1"/>
    </xf>
    <xf numFmtId="0" fontId="40" fillId="16" borderId="5" xfId="0" applyFont="1" applyFill="1" applyBorder="1" applyAlignment="1">
      <alignment horizontal="center" vertical="center" wrapText="1"/>
    </xf>
    <xf numFmtId="0" fontId="40" fillId="8" borderId="5" xfId="0" applyFont="1" applyFill="1" applyBorder="1" applyAlignment="1">
      <alignment horizontal="left" vertical="center" wrapText="1"/>
    </xf>
    <xf numFmtId="0" fontId="40" fillId="8" borderId="5" xfId="0" applyFont="1" applyFill="1" applyBorder="1" applyAlignment="1">
      <alignment horizontal="center" vertical="center" wrapText="1"/>
    </xf>
    <xf numFmtId="174" fontId="40" fillId="8" borderId="5" xfId="0" applyNumberFormat="1" applyFont="1" applyFill="1" applyBorder="1" applyAlignment="1">
      <alignment horizontal="right" vertical="center" wrapText="1"/>
    </xf>
    <xf numFmtId="188" fontId="40" fillId="8" borderId="5" xfId="0" applyNumberFormat="1" applyFont="1" applyFill="1" applyBorder="1" applyAlignment="1">
      <alignment horizontal="right" vertical="center" wrapText="1"/>
    </xf>
    <xf numFmtId="2" fontId="48" fillId="0" borderId="5" xfId="0" applyNumberFormat="1" applyFont="1" applyBorder="1" applyAlignment="1">
      <alignment horizontal="center" vertical="center" wrapText="1"/>
    </xf>
    <xf numFmtId="189" fontId="40" fillId="8" borderId="5" xfId="0" applyNumberFormat="1" applyFont="1" applyFill="1" applyBorder="1" applyAlignment="1">
      <alignment horizontal="right" vertical="center" wrapText="1"/>
    </xf>
    <xf numFmtId="169" fontId="40" fillId="8" borderId="5" xfId="0" applyNumberFormat="1" applyFont="1" applyFill="1" applyBorder="1" applyAlignment="1">
      <alignment horizontal="right" vertical="center" wrapText="1"/>
    </xf>
    <xf numFmtId="0" fontId="50" fillId="16" borderId="5" xfId="0" applyFont="1" applyFill="1" applyBorder="1" applyAlignment="1">
      <alignment horizontal="center" vertical="center" wrapText="1"/>
    </xf>
    <xf numFmtId="174" fontId="40" fillId="0" borderId="5" xfId="0" applyNumberFormat="1" applyFont="1" applyBorder="1" applyAlignment="1">
      <alignment horizontal="right" vertical="center" wrapText="1"/>
    </xf>
    <xf numFmtId="174" fontId="40" fillId="8" borderId="5" xfId="0" applyNumberFormat="1" applyFont="1" applyFill="1" applyBorder="1" applyAlignment="1">
      <alignment horizontal="center" vertical="center" wrapText="1"/>
    </xf>
    <xf numFmtId="174" fontId="40" fillId="0" borderId="5" xfId="0" applyNumberFormat="1" applyFont="1" applyBorder="1" applyAlignment="1">
      <alignment horizontal="center" vertical="center" wrapText="1"/>
    </xf>
    <xf numFmtId="169" fontId="40" fillId="0" borderId="5" xfId="0" applyNumberFormat="1" applyFont="1" applyBorder="1" applyAlignment="1">
      <alignment horizontal="center" vertical="center" wrapText="1"/>
    </xf>
    <xf numFmtId="0" fontId="40" fillId="15" borderId="5" xfId="0" applyFont="1" applyFill="1" applyBorder="1" applyAlignment="1">
      <alignment horizontal="center" vertical="center" wrapText="1"/>
    </xf>
    <xf numFmtId="0" fontId="41" fillId="15" borderId="5" xfId="0" applyFont="1" applyFill="1" applyBorder="1" applyAlignment="1">
      <alignment horizontal="left" vertical="center" wrapText="1"/>
    </xf>
    <xf numFmtId="0" fontId="41" fillId="15" borderId="5" xfId="0" applyFont="1" applyFill="1" applyBorder="1" applyAlignment="1">
      <alignment horizontal="center" vertical="center" wrapText="1"/>
    </xf>
    <xf numFmtId="1" fontId="41" fillId="18" borderId="5" xfId="0" applyNumberFormat="1" applyFont="1" applyFill="1" applyBorder="1" applyAlignment="1">
      <alignment horizontal="center" vertical="center" wrapText="1"/>
    </xf>
    <xf numFmtId="0" fontId="40" fillId="18" borderId="5" xfId="0" applyFont="1" applyFill="1" applyBorder="1" applyAlignment="1">
      <alignment horizontal="center" vertical="center" wrapText="1"/>
    </xf>
    <xf numFmtId="2" fontId="51" fillId="28" borderId="5" xfId="0" applyNumberFormat="1" applyFont="1" applyFill="1" applyBorder="1" applyAlignment="1">
      <alignment horizontal="center" vertical="center" wrapText="1"/>
    </xf>
    <xf numFmtId="2" fontId="41" fillId="0" borderId="0" xfId="0" applyNumberFormat="1" applyFont="1" applyAlignment="1">
      <alignment horizontal="center" vertical="center" wrapText="1"/>
    </xf>
    <xf numFmtId="0" fontId="52" fillId="0" borderId="0" xfId="0" applyFont="1" applyAlignment="1">
      <alignment horizontal="left" vertical="center"/>
    </xf>
    <xf numFmtId="0" fontId="39" fillId="0" borderId="5" xfId="0" applyFont="1" applyBorder="1" applyAlignment="1">
      <alignment horizontal="center" vertical="center" wrapText="1"/>
    </xf>
    <xf numFmtId="0" fontId="39" fillId="0" borderId="5" xfId="0" applyFont="1" applyBorder="1" applyAlignment="1">
      <alignment vertical="center" wrapText="1"/>
    </xf>
    <xf numFmtId="0" fontId="30" fillId="0" borderId="5" xfId="0" applyFont="1" applyBorder="1" applyAlignment="1">
      <alignment vertical="center" wrapText="1"/>
    </xf>
    <xf numFmtId="4" fontId="39" fillId="0" borderId="5" xfId="0" applyNumberFormat="1" applyFont="1" applyBorder="1" applyAlignment="1">
      <alignment horizontal="right" vertical="center" wrapText="1"/>
    </xf>
    <xf numFmtId="173" fontId="39" fillId="0" borderId="5" xfId="0" applyNumberFormat="1" applyFont="1" applyBorder="1" applyAlignment="1">
      <alignment horizontal="right" vertical="center" wrapText="1"/>
    </xf>
    <xf numFmtId="0" fontId="39" fillId="0" borderId="5" xfId="0" applyFont="1" applyBorder="1" applyAlignment="1">
      <alignment horizontal="right" vertical="center" wrapText="1"/>
    </xf>
    <xf numFmtId="170" fontId="39" fillId="0" borderId="5" xfId="0" applyNumberFormat="1" applyFont="1" applyBorder="1" applyAlignment="1">
      <alignment horizontal="right" vertical="center" wrapText="1"/>
    </xf>
    <xf numFmtId="170" fontId="10" fillId="0" borderId="0" xfId="0" applyNumberFormat="1" applyFont="1" applyAlignment="1">
      <alignment horizontal="right"/>
    </xf>
    <xf numFmtId="0" fontId="30" fillId="16" borderId="5" xfId="0" applyFont="1" applyFill="1" applyBorder="1" applyAlignment="1">
      <alignment vertical="center" wrapText="1"/>
    </xf>
    <xf numFmtId="188" fontId="39" fillId="0" borderId="5" xfId="0" applyNumberFormat="1" applyFont="1" applyBorder="1" applyAlignment="1">
      <alignment horizontal="right" vertical="center" wrapText="1"/>
    </xf>
    <xf numFmtId="3" fontId="39" fillId="0" borderId="5" xfId="0" applyNumberFormat="1" applyFont="1" applyBorder="1" applyAlignment="1">
      <alignment horizontal="right" vertical="center" wrapText="1"/>
    </xf>
    <xf numFmtId="174" fontId="39" fillId="0" borderId="5" xfId="0" applyNumberFormat="1" applyFont="1" applyBorder="1" applyAlignment="1">
      <alignment horizontal="right" vertical="center" wrapText="1"/>
    </xf>
    <xf numFmtId="2" fontId="39" fillId="16" borderId="5" xfId="0" applyNumberFormat="1" applyFont="1" applyFill="1" applyBorder="1" applyAlignment="1">
      <alignment horizontal="center" vertical="center" wrapText="1"/>
    </xf>
    <xf numFmtId="0" fontId="38" fillId="16" borderId="5" xfId="0" applyFont="1" applyFill="1" applyBorder="1" applyAlignment="1">
      <alignment vertical="center" wrapText="1"/>
    </xf>
    <xf numFmtId="2" fontId="39" fillId="0" borderId="5" xfId="0" applyNumberFormat="1" applyFont="1" applyBorder="1" applyAlignment="1">
      <alignment horizontal="right" vertical="center" wrapText="1"/>
    </xf>
    <xf numFmtId="0" fontId="45" fillId="0" borderId="5" xfId="0" applyFont="1" applyBorder="1" applyAlignment="1">
      <alignment vertical="center" wrapText="1"/>
    </xf>
    <xf numFmtId="1" fontId="41" fillId="15" borderId="5" xfId="0" applyNumberFormat="1" applyFont="1" applyFill="1" applyBorder="1" applyAlignment="1">
      <alignment horizontal="center" vertical="center" wrapText="1"/>
    </xf>
    <xf numFmtId="2" fontId="39" fillId="15" borderId="5" xfId="0" applyNumberFormat="1" applyFont="1" applyFill="1" applyBorder="1" applyAlignment="1">
      <alignment horizontal="center" vertical="center" wrapText="1"/>
    </xf>
    <xf numFmtId="2" fontId="41" fillId="15" borderId="5" xfId="0" applyNumberFormat="1" applyFont="1" applyFill="1" applyBorder="1" applyAlignment="1">
      <alignment horizontal="center" vertical="center" wrapText="1"/>
    </xf>
    <xf numFmtId="2" fontId="39" fillId="0" borderId="0" xfId="0" applyNumberFormat="1" applyFont="1" applyAlignment="1">
      <alignment horizontal="center" vertical="center" wrapText="1"/>
    </xf>
    <xf numFmtId="2" fontId="38" fillId="0" borderId="0" xfId="0" applyNumberFormat="1" applyFont="1" applyAlignment="1">
      <alignment vertical="center" wrapText="1"/>
    </xf>
    <xf numFmtId="0" fontId="38" fillId="0" borderId="0" xfId="0" applyFont="1" applyAlignment="1">
      <alignment vertical="center" wrapText="1"/>
    </xf>
    <xf numFmtId="2" fontId="55" fillId="0" borderId="0" xfId="0" applyNumberFormat="1" applyFont="1" applyAlignment="1">
      <alignment horizontal="center" vertical="center" wrapText="1"/>
    </xf>
    <xf numFmtId="0" fontId="51" fillId="0" borderId="0" xfId="0" applyFont="1" applyAlignment="1">
      <alignment vertical="center" wrapText="1"/>
    </xf>
    <xf numFmtId="2" fontId="51" fillId="0" borderId="0" xfId="0" applyNumberFormat="1" applyFont="1" applyAlignment="1">
      <alignment horizontal="center" vertical="center" wrapText="1"/>
    </xf>
    <xf numFmtId="0" fontId="38" fillId="14" borderId="48" xfId="0" applyFont="1" applyFill="1" applyBorder="1" applyAlignment="1">
      <alignment horizontal="center" vertical="center" wrapText="1"/>
    </xf>
    <xf numFmtId="0" fontId="39" fillId="0" borderId="17" xfId="0" applyFont="1" applyBorder="1" applyAlignment="1">
      <alignment horizontal="center" vertical="center" wrapText="1"/>
    </xf>
    <xf numFmtId="0" fontId="50" fillId="0" borderId="5" xfId="0" applyFont="1" applyBorder="1" applyAlignment="1">
      <alignment vertical="center" wrapText="1"/>
    </xf>
    <xf numFmtId="0" fontId="50" fillId="16" borderId="5" xfId="0" applyFont="1" applyFill="1" applyBorder="1" applyAlignment="1">
      <alignment vertical="center" wrapText="1"/>
    </xf>
    <xf numFmtId="3" fontId="39" fillId="8" borderId="5" xfId="0" applyNumberFormat="1" applyFont="1" applyFill="1" applyBorder="1" applyAlignment="1">
      <alignment horizontal="right" vertical="center" wrapText="1"/>
    </xf>
    <xf numFmtId="0" fontId="39" fillId="8" borderId="5" xfId="0" applyFont="1" applyFill="1" applyBorder="1" applyAlignment="1">
      <alignment horizontal="right" vertical="center" wrapText="1"/>
    </xf>
    <xf numFmtId="0" fontId="38" fillId="16" borderId="48" xfId="0" applyFont="1" applyFill="1" applyBorder="1" applyAlignment="1">
      <alignment vertical="center" wrapText="1"/>
    </xf>
    <xf numFmtId="190" fontId="39" fillId="0" borderId="5" xfId="0" applyNumberFormat="1" applyFont="1" applyBorder="1" applyAlignment="1">
      <alignment horizontal="right" vertical="center" wrapText="1"/>
    </xf>
    <xf numFmtId="1" fontId="41" fillId="15" borderId="51" xfId="0" applyNumberFormat="1" applyFont="1" applyFill="1" applyBorder="1" applyAlignment="1">
      <alignment horizontal="center" vertical="center" wrapText="1"/>
    </xf>
    <xf numFmtId="2" fontId="39" fillId="15" borderId="51" xfId="0" applyNumberFormat="1" applyFont="1" applyFill="1" applyBorder="1" applyAlignment="1">
      <alignment horizontal="center" vertical="center" wrapText="1"/>
    </xf>
    <xf numFmtId="2" fontId="41" fillId="15" borderId="52" xfId="0" applyNumberFormat="1" applyFont="1" applyFill="1" applyBorder="1" applyAlignment="1">
      <alignment horizontal="center" vertical="center" wrapText="1"/>
    </xf>
    <xf numFmtId="173" fontId="39" fillId="8" borderId="42" xfId="0" applyNumberFormat="1" applyFont="1" applyFill="1" applyBorder="1" applyAlignment="1">
      <alignment horizontal="right" vertical="center" wrapText="1"/>
    </xf>
    <xf numFmtId="2" fontId="39" fillId="8" borderId="42" xfId="0" applyNumberFormat="1" applyFont="1" applyFill="1" applyBorder="1" applyAlignment="1">
      <alignment horizontal="right" vertical="center" wrapText="1"/>
    </xf>
    <xf numFmtId="191" fontId="39" fillId="8" borderId="42" xfId="0" applyNumberFormat="1" applyFont="1" applyFill="1" applyBorder="1" applyAlignment="1">
      <alignment horizontal="right" vertical="center" wrapText="1"/>
    </xf>
    <xf numFmtId="2" fontId="39" fillId="13" borderId="42" xfId="0" applyNumberFormat="1" applyFont="1" applyFill="1" applyBorder="1" applyAlignment="1">
      <alignment horizontal="center" vertical="center" wrapText="1"/>
    </xf>
    <xf numFmtId="191" fontId="19" fillId="0" borderId="0" xfId="0" applyNumberFormat="1" applyFont="1" applyAlignment="1">
      <alignment horizontal="right"/>
    </xf>
    <xf numFmtId="4" fontId="39" fillId="8" borderId="42" xfId="0" applyNumberFormat="1" applyFont="1" applyFill="1" applyBorder="1" applyAlignment="1">
      <alignment horizontal="right" vertical="center" wrapText="1"/>
    </xf>
    <xf numFmtId="3" fontId="39" fillId="8" borderId="42" xfId="0" applyNumberFormat="1" applyFont="1" applyFill="1" applyBorder="1" applyAlignment="1">
      <alignment horizontal="right" vertical="center" wrapText="1"/>
    </xf>
    <xf numFmtId="0" fontId="44" fillId="0" borderId="0" xfId="0" applyFont="1" applyAlignment="1">
      <alignment vertical="center"/>
    </xf>
    <xf numFmtId="10" fontId="39" fillId="0" borderId="42" xfId="0" applyNumberFormat="1" applyFont="1" applyBorder="1" applyAlignment="1">
      <alignment horizontal="right" vertical="center" wrapText="1"/>
    </xf>
    <xf numFmtId="0" fontId="39" fillId="0" borderId="53" xfId="0" applyFont="1" applyBorder="1" applyAlignment="1">
      <alignment vertical="center" wrapText="1"/>
    </xf>
    <xf numFmtId="0" fontId="39" fillId="0" borderId="54" xfId="0" applyFont="1" applyBorder="1" applyAlignment="1">
      <alignment horizontal="center" vertical="center" wrapText="1"/>
    </xf>
    <xf numFmtId="0" fontId="39" fillId="0" borderId="54" xfId="0" applyFont="1" applyBorder="1" applyAlignment="1">
      <alignment vertical="center" wrapText="1"/>
    </xf>
    <xf numFmtId="2" fontId="39" fillId="0" borderId="54" xfId="0" applyNumberFormat="1" applyFont="1" applyBorder="1" applyAlignment="1">
      <alignment vertical="center" wrapText="1"/>
    </xf>
    <xf numFmtId="0" fontId="39" fillId="0" borderId="55" xfId="0" applyFont="1" applyBorder="1" applyAlignment="1">
      <alignment horizontal="center" vertical="center" wrapText="1"/>
    </xf>
    <xf numFmtId="0" fontId="39" fillId="0" borderId="56" xfId="0" applyFont="1" applyBorder="1" applyAlignment="1">
      <alignment horizontal="center" vertical="center" wrapText="1"/>
    </xf>
    <xf numFmtId="2" fontId="39" fillId="0" borderId="42" xfId="0" applyNumberFormat="1" applyFont="1" applyBorder="1" applyAlignment="1">
      <alignment horizontal="right" vertical="center" wrapText="1"/>
    </xf>
    <xf numFmtId="0" fontId="39" fillId="0" borderId="41" xfId="0" applyFont="1" applyBorder="1" applyAlignment="1">
      <alignment horizontal="center" vertical="center" wrapText="1"/>
    </xf>
    <xf numFmtId="40" fontId="39" fillId="0" borderId="42" xfId="0" applyNumberFormat="1" applyFont="1" applyBorder="1" applyAlignment="1">
      <alignment horizontal="right" vertical="center" wrapText="1"/>
    </xf>
    <xf numFmtId="0" fontId="38" fillId="8" borderId="54" xfId="0" applyFont="1" applyFill="1" applyBorder="1" applyAlignment="1">
      <alignment vertical="center" wrapText="1"/>
    </xf>
    <xf numFmtId="0" fontId="39" fillId="8" borderId="54" xfId="0" applyFont="1" applyFill="1" applyBorder="1" applyAlignment="1">
      <alignment horizontal="center" vertical="center" wrapText="1"/>
    </xf>
    <xf numFmtId="0" fontId="39" fillId="8" borderId="42" xfId="0" applyFont="1" applyFill="1" applyBorder="1" applyAlignment="1">
      <alignment vertical="center" wrapText="1"/>
    </xf>
    <xf numFmtId="4" fontId="39" fillId="8" borderId="42" xfId="0" applyNumberFormat="1" applyFont="1" applyFill="1" applyBorder="1" applyAlignment="1">
      <alignment vertical="center" wrapText="1"/>
    </xf>
    <xf numFmtId="0" fontId="50" fillId="0" borderId="42" xfId="0" applyFont="1" applyBorder="1" applyAlignment="1">
      <alignment vertical="center" wrapText="1"/>
    </xf>
    <xf numFmtId="0" fontId="50" fillId="16" borderId="42" xfId="0" applyFont="1" applyFill="1" applyBorder="1" applyAlignment="1">
      <alignment vertical="center" wrapText="1"/>
    </xf>
    <xf numFmtId="169" fontId="39" fillId="0" borderId="42" xfId="0" applyNumberFormat="1" applyFont="1" applyBorder="1" applyAlignment="1">
      <alignment horizontal="right" vertical="center" wrapText="1"/>
    </xf>
    <xf numFmtId="2" fontId="38" fillId="0" borderId="0" xfId="0" applyNumberFormat="1" applyFont="1" applyAlignment="1">
      <alignment horizontal="center" vertical="center" wrapText="1"/>
    </xf>
    <xf numFmtId="0" fontId="21" fillId="0" borderId="0" xfId="0" applyFont="1" applyAlignment="1">
      <alignment horizontal="center"/>
    </xf>
    <xf numFmtId="0" fontId="10" fillId="0" borderId="0" xfId="0" applyFont="1" applyAlignment="1">
      <alignment horizontal="center"/>
    </xf>
    <xf numFmtId="0" fontId="14" fillId="14" borderId="23" xfId="0" applyFont="1" applyFill="1" applyBorder="1" applyAlignment="1">
      <alignment horizontal="center" vertical="center" wrapText="1"/>
    </xf>
    <xf numFmtId="0" fontId="14" fillId="16" borderId="23" xfId="0" applyFont="1" applyFill="1" applyBorder="1" applyAlignment="1">
      <alignment horizontal="left" vertical="center"/>
    </xf>
    <xf numFmtId="0" fontId="14" fillId="16" borderId="23" xfId="0" applyFont="1" applyFill="1" applyBorder="1" applyAlignment="1">
      <alignment horizontal="left" wrapText="1"/>
    </xf>
    <xf numFmtId="0" fontId="10" fillId="0" borderId="23" xfId="0" applyFont="1" applyBorder="1" applyAlignment="1">
      <alignment vertical="center" wrapText="1"/>
    </xf>
    <xf numFmtId="0" fontId="14" fillId="0" borderId="23" xfId="0" applyFont="1" applyBorder="1" applyAlignment="1">
      <alignment horizontal="center" vertical="center" wrapText="1"/>
    </xf>
    <xf numFmtId="2" fontId="14" fillId="0" borderId="23" xfId="0" applyNumberFormat="1" applyFont="1" applyBorder="1" applyAlignment="1">
      <alignment horizontal="center" vertical="center" wrapText="1"/>
    </xf>
    <xf numFmtId="0" fontId="14" fillId="16" borderId="23" xfId="0" applyFont="1" applyFill="1" applyBorder="1" applyAlignment="1">
      <alignment horizontal="left" vertical="center" wrapText="1"/>
    </xf>
    <xf numFmtId="1" fontId="14" fillId="0" borderId="23" xfId="0" applyNumberFormat="1" applyFont="1" applyBorder="1" applyAlignment="1">
      <alignment horizontal="center" vertical="center" wrapText="1"/>
    </xf>
    <xf numFmtId="0" fontId="21" fillId="0" borderId="0" xfId="0" applyFont="1" applyAlignment="1">
      <alignment horizontal="center" vertical="center" wrapText="1"/>
    </xf>
    <xf numFmtId="2" fontId="14" fillId="14" borderId="23" xfId="0" applyNumberFormat="1" applyFont="1" applyFill="1" applyBorder="1" applyAlignment="1">
      <alignment horizontal="center" vertical="center" wrapText="1"/>
    </xf>
    <xf numFmtId="0" fontId="14" fillId="14" borderId="4" xfId="0" applyFont="1" applyFill="1" applyBorder="1" applyAlignment="1">
      <alignment horizontal="center" vertical="center" wrapText="1"/>
    </xf>
    <xf numFmtId="1" fontId="14" fillId="8" borderId="23" xfId="0" applyNumberFormat="1" applyFont="1" applyFill="1" applyBorder="1" applyAlignment="1">
      <alignment horizontal="center" vertical="center" wrapText="1"/>
    </xf>
    <xf numFmtId="2" fontId="23" fillId="8" borderId="23" xfId="0" applyNumberFormat="1" applyFont="1" applyFill="1" applyBorder="1" applyAlignment="1">
      <alignment horizontal="center" vertical="center" wrapText="1"/>
    </xf>
    <xf numFmtId="2" fontId="14" fillId="8" borderId="23" xfId="0" applyNumberFormat="1" applyFont="1" applyFill="1" applyBorder="1" applyAlignment="1">
      <alignment horizontal="center" vertical="center" wrapText="1"/>
    </xf>
    <xf numFmtId="3" fontId="14" fillId="0" borderId="23" xfId="0" applyNumberFormat="1" applyFont="1" applyBorder="1" applyAlignment="1">
      <alignment horizontal="center" vertical="center" wrapText="1"/>
    </xf>
    <xf numFmtId="3" fontId="14" fillId="16" borderId="23" xfId="0" applyNumberFormat="1" applyFont="1" applyFill="1" applyBorder="1" applyAlignment="1">
      <alignment horizontal="left" vertical="center" wrapText="1"/>
    </xf>
    <xf numFmtId="3" fontId="10" fillId="0" borderId="23" xfId="0" applyNumberFormat="1" applyFont="1" applyBorder="1" applyAlignment="1">
      <alignment vertical="center" wrapText="1"/>
    </xf>
    <xf numFmtId="0" fontId="26" fillId="15" borderId="0" xfId="0" applyFont="1" applyFill="1" applyAlignment="1">
      <alignment horizontal="left" vertical="center"/>
    </xf>
    <xf numFmtId="0" fontId="21" fillId="0" borderId="0" xfId="0" applyFont="1" applyAlignment="1">
      <alignment horizontal="center" vertical="center"/>
    </xf>
    <xf numFmtId="0" fontId="32" fillId="14" borderId="24" xfId="0" applyFont="1" applyFill="1" applyBorder="1" applyAlignment="1">
      <alignment horizontal="center" vertical="center" wrapText="1"/>
    </xf>
    <xf numFmtId="0" fontId="13" fillId="11" borderId="5" xfId="0" applyFont="1" applyFill="1" applyBorder="1" applyAlignment="1">
      <alignment horizontal="center" vertical="center"/>
    </xf>
    <xf numFmtId="0" fontId="32" fillId="0" borderId="33" xfId="0" applyFont="1" applyBorder="1" applyAlignment="1">
      <alignment horizontal="center" vertical="center"/>
    </xf>
    <xf numFmtId="2" fontId="32" fillId="0" borderId="33" xfId="0" applyNumberFormat="1" applyFont="1" applyBorder="1" applyAlignment="1">
      <alignment horizontal="center" vertical="center"/>
    </xf>
    <xf numFmtId="0" fontId="10" fillId="0" borderId="0" xfId="0" applyFont="1" applyAlignment="1">
      <alignment horizontal="center" vertical="center"/>
    </xf>
    <xf numFmtId="2" fontId="10" fillId="0" borderId="0" xfId="0" applyNumberFormat="1" applyFont="1" applyAlignment="1">
      <alignment horizontal="center" vertical="center"/>
    </xf>
    <xf numFmtId="4" fontId="32" fillId="0" borderId="33" xfId="0" applyNumberFormat="1" applyFont="1" applyBorder="1" applyAlignment="1">
      <alignment horizontal="center" vertical="center"/>
    </xf>
    <xf numFmtId="1" fontId="10" fillId="0" borderId="0" xfId="0" applyNumberFormat="1" applyFont="1" applyAlignment="1">
      <alignment horizontal="center" vertical="center"/>
    </xf>
    <xf numFmtId="0" fontId="14" fillId="22" borderId="5" xfId="0" applyFont="1" applyFill="1" applyBorder="1" applyAlignment="1">
      <alignment horizontal="center" vertical="center" wrapText="1"/>
    </xf>
    <xf numFmtId="0" fontId="14" fillId="22" borderId="5" xfId="0" applyFont="1" applyFill="1" applyBorder="1" applyAlignment="1">
      <alignment horizontal="left" vertical="center" wrapText="1"/>
    </xf>
    <xf numFmtId="0" fontId="14" fillId="24" borderId="5" xfId="0" applyFont="1" applyFill="1" applyBorder="1" applyAlignment="1">
      <alignment horizontal="center" vertical="center" wrapText="1"/>
    </xf>
    <xf numFmtId="0" fontId="14" fillId="24" borderId="5" xfId="0" applyFont="1" applyFill="1" applyBorder="1" applyAlignment="1">
      <alignment horizontal="left" vertical="center" wrapText="1"/>
    </xf>
    <xf numFmtId="0" fontId="14" fillId="17" borderId="5" xfId="0" applyFont="1" applyFill="1" applyBorder="1" applyAlignment="1">
      <alignment horizontal="left" vertical="center" wrapText="1"/>
    </xf>
    <xf numFmtId="0" fontId="14" fillId="16" borderId="5" xfId="0" applyFont="1" applyFill="1" applyBorder="1" applyAlignment="1">
      <alignment horizontal="left" vertical="center" wrapText="1"/>
    </xf>
    <xf numFmtId="0" fontId="43" fillId="22" borderId="5" xfId="0" applyFont="1" applyFill="1" applyBorder="1" applyAlignment="1">
      <alignment horizontal="left" vertical="center" wrapText="1"/>
    </xf>
    <xf numFmtId="0" fontId="43" fillId="22" borderId="5" xfId="0" applyFont="1" applyFill="1" applyBorder="1" applyAlignment="1">
      <alignment horizontal="center" vertical="center" wrapText="1"/>
    </xf>
    <xf numFmtId="0" fontId="23" fillId="25" borderId="5" xfId="0" applyFont="1" applyFill="1" applyBorder="1" applyAlignment="1">
      <alignment horizontal="center" vertical="center"/>
    </xf>
    <xf numFmtId="0" fontId="13" fillId="26" borderId="5" xfId="0" applyFont="1" applyFill="1" applyBorder="1" applyAlignment="1">
      <alignment horizontal="center" vertical="center"/>
    </xf>
    <xf numFmtId="0" fontId="14" fillId="16" borderId="5" xfId="0" applyFont="1" applyFill="1" applyBorder="1" applyAlignment="1">
      <alignment horizontal="left" vertical="center"/>
    </xf>
    <xf numFmtId="0" fontId="23" fillId="0" borderId="5" xfId="0" applyFont="1" applyBorder="1" applyAlignment="1">
      <alignment horizontal="center" vertical="center"/>
    </xf>
    <xf numFmtId="0" fontId="19" fillId="0" borderId="5" xfId="0" applyFont="1" applyBorder="1" applyAlignment="1">
      <alignment horizontal="center" vertical="center"/>
    </xf>
    <xf numFmtId="0" fontId="23" fillId="16" borderId="5" xfId="0" applyFont="1" applyFill="1" applyBorder="1" applyAlignment="1">
      <alignment vertical="center"/>
    </xf>
    <xf numFmtId="0" fontId="23" fillId="8" borderId="5" xfId="0" applyFont="1" applyFill="1" applyBorder="1" applyAlignment="1">
      <alignment horizontal="center" vertical="center"/>
    </xf>
    <xf numFmtId="0" fontId="23" fillId="25" borderId="38" xfId="0" applyFont="1" applyFill="1" applyBorder="1" applyAlignment="1">
      <alignment horizontal="center" vertical="center"/>
    </xf>
    <xf numFmtId="0" fontId="14" fillId="16" borderId="2" xfId="0" applyFont="1" applyFill="1" applyBorder="1" applyAlignment="1">
      <alignment horizontal="left" vertical="center"/>
    </xf>
    <xf numFmtId="0" fontId="23" fillId="0" borderId="39" xfId="0" applyFont="1" applyBorder="1" applyAlignment="1">
      <alignment horizontal="center" vertical="center"/>
    </xf>
    <xf numFmtId="0" fontId="19" fillId="0" borderId="2" xfId="0" applyFont="1" applyBorder="1" applyAlignment="1">
      <alignment horizontal="center" vertical="center"/>
    </xf>
    <xf numFmtId="0" fontId="23" fillId="16" borderId="2" xfId="0" applyFont="1" applyFill="1" applyBorder="1" applyAlignment="1">
      <alignment vertical="center"/>
    </xf>
    <xf numFmtId="0" fontId="23" fillId="0" borderId="9" xfId="0" applyFont="1" applyBorder="1" applyAlignment="1">
      <alignment horizontal="center" vertical="center"/>
    </xf>
    <xf numFmtId="0" fontId="23" fillId="0" borderId="38" xfId="0" applyFont="1" applyBorder="1" applyAlignment="1">
      <alignment horizontal="center" vertical="center"/>
    </xf>
    <xf numFmtId="0" fontId="23" fillId="25" borderId="5" xfId="0" applyFont="1" applyFill="1" applyBorder="1" applyAlignment="1">
      <alignment horizontal="center" vertical="center" wrapText="1"/>
    </xf>
    <xf numFmtId="0" fontId="19" fillId="0" borderId="38" xfId="0" applyFont="1" applyBorder="1" applyAlignment="1">
      <alignment horizontal="center" vertical="center"/>
    </xf>
    <xf numFmtId="0" fontId="23" fillId="8" borderId="38" xfId="0" applyFont="1" applyFill="1" applyBorder="1" applyAlignment="1">
      <alignment horizontal="center" vertical="center"/>
    </xf>
    <xf numFmtId="0" fontId="23" fillId="22" borderId="5" xfId="0" applyFont="1" applyFill="1" applyBorder="1" applyAlignment="1">
      <alignment horizontal="center" vertical="center"/>
    </xf>
    <xf numFmtId="0" fontId="23" fillId="22" borderId="38" xfId="0" applyFont="1" applyFill="1" applyBorder="1" applyAlignment="1">
      <alignment horizontal="center" vertical="center"/>
    </xf>
    <xf numFmtId="173" fontId="48" fillId="16" borderId="5" xfId="0" applyNumberFormat="1" applyFont="1" applyFill="1" applyBorder="1" applyAlignment="1">
      <alignment horizontal="left" vertical="center" wrapText="1"/>
    </xf>
    <xf numFmtId="0" fontId="48" fillId="16" borderId="5" xfId="0" applyFont="1" applyFill="1" applyBorder="1" applyAlignment="1">
      <alignment horizontal="left" vertical="center" wrapText="1"/>
    </xf>
    <xf numFmtId="0" fontId="48" fillId="0" borderId="5" xfId="0" applyFont="1" applyBorder="1" applyAlignment="1">
      <alignment horizontal="center" vertical="center" wrapText="1"/>
    </xf>
    <xf numFmtId="2" fontId="38" fillId="0" borderId="5" xfId="0" applyNumberFormat="1" applyFont="1" applyBorder="1" applyAlignment="1">
      <alignment horizontal="center" vertical="center" wrapText="1"/>
    </xf>
    <xf numFmtId="2" fontId="48" fillId="0" borderId="5" xfId="0" applyNumberFormat="1" applyFont="1" applyBorder="1" applyAlignment="1">
      <alignment horizontal="center" vertical="center" wrapText="1"/>
    </xf>
    <xf numFmtId="0" fontId="48" fillId="16" borderId="5" xfId="0" applyFont="1" applyFill="1" applyBorder="1" applyAlignment="1">
      <alignment horizontal="center" vertical="center" wrapText="1"/>
    </xf>
    <xf numFmtId="0" fontId="48" fillId="0" borderId="44" xfId="0" applyFont="1" applyBorder="1" applyAlignment="1">
      <alignment horizontal="center" vertical="center" wrapText="1"/>
    </xf>
    <xf numFmtId="0" fontId="40" fillId="8" borderId="5" xfId="0" applyFont="1" applyFill="1" applyBorder="1" applyAlignment="1">
      <alignment horizontal="center" vertical="center" wrapText="1"/>
    </xf>
    <xf numFmtId="0" fontId="44" fillId="0" borderId="0" xfId="0" applyFont="1" applyAlignment="1">
      <alignment horizontal="center" vertical="center" wrapText="1"/>
    </xf>
    <xf numFmtId="0" fontId="52" fillId="0" borderId="0" xfId="0" applyFont="1" applyAlignment="1">
      <alignment horizontal="center" vertical="center"/>
    </xf>
    <xf numFmtId="0" fontId="38" fillId="16" borderId="5" xfId="0" applyFont="1" applyFill="1" applyBorder="1" applyAlignment="1">
      <alignment horizontal="left" vertical="center"/>
    </xf>
    <xf numFmtId="0" fontId="30" fillId="0" borderId="5" xfId="0" applyFont="1" applyBorder="1" applyAlignment="1">
      <alignment vertical="center" wrapText="1"/>
    </xf>
    <xf numFmtId="0" fontId="38" fillId="0" borderId="5" xfId="0" applyFont="1" applyBorder="1" applyAlignment="1">
      <alignment horizontal="center" vertical="center" wrapText="1"/>
    </xf>
    <xf numFmtId="0" fontId="38" fillId="16" borderId="5" xfId="0" applyFont="1" applyFill="1" applyBorder="1" applyAlignment="1">
      <alignment horizontal="left" vertical="center" wrapText="1"/>
    </xf>
    <xf numFmtId="0" fontId="39" fillId="0" borderId="5" xfId="0" applyFont="1" applyBorder="1" applyAlignment="1">
      <alignment horizontal="left" vertical="center" wrapText="1"/>
    </xf>
    <xf numFmtId="0" fontId="38" fillId="14" borderId="45" xfId="0" applyFont="1" applyFill="1" applyBorder="1" applyAlignment="1">
      <alignment horizontal="center" vertical="center" wrapText="1"/>
    </xf>
    <xf numFmtId="0" fontId="38" fillId="14" borderId="46" xfId="0" applyFont="1" applyFill="1" applyBorder="1" applyAlignment="1">
      <alignment horizontal="center" vertical="center" wrapText="1"/>
    </xf>
    <xf numFmtId="0" fontId="38" fillId="14" borderId="47" xfId="0" applyFont="1" applyFill="1" applyBorder="1" applyAlignment="1">
      <alignment horizontal="center" vertical="center" wrapText="1"/>
    </xf>
    <xf numFmtId="0" fontId="38" fillId="16" borderId="49" xfId="0" applyFont="1" applyFill="1" applyBorder="1" applyAlignment="1">
      <alignment horizontal="left" vertical="center"/>
    </xf>
    <xf numFmtId="0" fontId="50" fillId="0" borderId="5" xfId="0" applyFont="1" applyBorder="1" applyAlignment="1">
      <alignment vertical="center" wrapText="1"/>
    </xf>
    <xf numFmtId="2" fontId="38" fillId="0" borderId="48" xfId="0" applyNumberFormat="1" applyFont="1" applyBorder="1" applyAlignment="1">
      <alignment horizontal="center" vertical="center" wrapText="1"/>
    </xf>
    <xf numFmtId="0" fontId="38" fillId="16" borderId="17" xfId="0" applyFont="1" applyFill="1" applyBorder="1" applyAlignment="1">
      <alignment horizontal="left" vertical="center" wrapText="1"/>
    </xf>
    <xf numFmtId="0" fontId="38" fillId="16" borderId="49" xfId="0" applyFont="1" applyFill="1" applyBorder="1" applyAlignment="1">
      <alignment horizontal="left" vertical="center" wrapText="1"/>
    </xf>
    <xf numFmtId="2" fontId="38" fillId="8" borderId="42" xfId="0" applyNumberFormat="1" applyFont="1" applyFill="1" applyBorder="1" applyAlignment="1">
      <alignment horizontal="center" vertical="center" wrapText="1"/>
    </xf>
    <xf numFmtId="0" fontId="44" fillId="0" borderId="9" xfId="0" applyFont="1" applyBorder="1" applyAlignment="1">
      <alignment horizontal="center" vertical="center" wrapText="1"/>
    </xf>
    <xf numFmtId="0" fontId="39" fillId="0" borderId="42" xfId="0" applyFont="1" applyBorder="1" applyAlignment="1">
      <alignment vertical="center" wrapText="1"/>
    </xf>
    <xf numFmtId="0" fontId="38" fillId="8" borderId="42" xfId="0" applyFont="1" applyFill="1" applyBorder="1" applyAlignment="1">
      <alignment horizontal="center" vertical="center" wrapText="1"/>
    </xf>
    <xf numFmtId="0" fontId="38" fillId="0" borderId="55" xfId="0" applyFont="1" applyBorder="1" applyAlignment="1">
      <alignment horizontal="center" vertical="center" wrapText="1"/>
    </xf>
    <xf numFmtId="2" fontId="38" fillId="0" borderId="55" xfId="0" applyNumberFormat="1" applyFont="1" applyBorder="1" applyAlignment="1">
      <alignment horizontal="center" vertical="center" wrapText="1"/>
    </xf>
    <xf numFmtId="0" fontId="38" fillId="16" borderId="56" xfId="0" applyFont="1" applyFill="1" applyBorder="1" applyAlignment="1">
      <alignment horizontal="left" vertical="center" wrapText="1"/>
    </xf>
    <xf numFmtId="2" fontId="38" fillId="0" borderId="57" xfId="0" applyNumberFormat="1" applyFont="1" applyBorder="1" applyAlignment="1">
      <alignment horizontal="center" vertical="center" wrapText="1"/>
    </xf>
    <xf numFmtId="0" fontId="50" fillId="0" borderId="42" xfId="0" applyFont="1" applyBorder="1" applyAlignment="1">
      <alignment vertical="center" wrapText="1"/>
    </xf>
    <xf numFmtId="0" fontId="39" fillId="0" borderId="42" xfId="0" applyFont="1" applyBorder="1" applyAlignment="1">
      <alignment horizontal="left" vertical="center" wrapText="1"/>
    </xf>
    <xf numFmtId="0" fontId="39" fillId="0" borderId="42" xfId="0" applyFont="1" applyBorder="1" applyAlignment="1">
      <alignment horizontal="center" vertical="center" wrapText="1"/>
    </xf>
    <xf numFmtId="0" fontId="0" fillId="0" borderId="0" xfId="0" applyAlignment="1">
      <alignment vertical="center"/>
    </xf>
    <xf numFmtId="4" fontId="19" fillId="0" borderId="0" xfId="0" applyNumberFormat="1" applyFont="1" applyAlignment="1">
      <alignment horizontal="right" vertical="center"/>
    </xf>
    <xf numFmtId="1" fontId="19" fillId="0" borderId="0" xfId="0" applyNumberFormat="1" applyFont="1" applyAlignment="1">
      <alignment horizontal="center" vertical="center"/>
    </xf>
    <xf numFmtId="168" fontId="19" fillId="0" borderId="0" xfId="0" applyNumberFormat="1" applyFont="1" applyAlignment="1">
      <alignment horizontal="center" vertical="center"/>
    </xf>
    <xf numFmtId="2" fontId="19" fillId="0" borderId="0" xfId="0" applyNumberFormat="1" applyFont="1" applyAlignment="1">
      <alignment horizontal="center" vertical="center"/>
    </xf>
    <xf numFmtId="3" fontId="19" fillId="0" borderId="0" xfId="0" applyNumberFormat="1" applyFont="1" applyAlignment="1">
      <alignment horizontal="right" vertical="center"/>
    </xf>
    <xf numFmtId="179" fontId="19" fillId="0" borderId="0" xfId="0" applyNumberFormat="1" applyFont="1" applyAlignment="1">
      <alignment horizontal="right" vertical="center"/>
    </xf>
    <xf numFmtId="182" fontId="19" fillId="0" borderId="0" xfId="0" applyNumberFormat="1" applyFont="1" applyAlignment="1">
      <alignment horizontal="right" vertical="center"/>
    </xf>
    <xf numFmtId="0" fontId="13" fillId="15" borderId="0" xfId="0" applyFont="1" applyFill="1" applyAlignment="1">
      <alignment horizontal="center" vertical="center"/>
    </xf>
    <xf numFmtId="1" fontId="13" fillId="15" borderId="0" xfId="0" applyNumberFormat="1" applyFont="1" applyFill="1" applyAlignment="1">
      <alignment horizontal="center" vertical="center"/>
    </xf>
    <xf numFmtId="168" fontId="13" fillId="15" borderId="0" xfId="0" applyNumberFormat="1" applyFont="1" applyFill="1" applyAlignment="1">
      <alignment horizontal="center" vertical="center"/>
    </xf>
    <xf numFmtId="2" fontId="13" fillId="15" borderId="0" xfId="0" applyNumberFormat="1" applyFont="1" applyFill="1" applyAlignment="1">
      <alignment horizontal="center" vertical="center"/>
    </xf>
    <xf numFmtId="0" fontId="42" fillId="0" borderId="0" xfId="0" applyFont="1" applyAlignment="1">
      <alignment vertical="center"/>
    </xf>
    <xf numFmtId="0" fontId="19" fillId="0" borderId="0" xfId="0" applyFont="1" applyAlignment="1">
      <alignment horizontal="center" vertical="center"/>
    </xf>
    <xf numFmtId="1" fontId="24" fillId="13" borderId="0" xfId="0" applyNumberFormat="1" applyFont="1" applyFill="1" applyAlignment="1">
      <alignment horizontal="center" vertical="center"/>
    </xf>
    <xf numFmtId="0" fontId="23" fillId="17" borderId="0" xfId="0" applyFont="1" applyFill="1" applyAlignment="1">
      <alignment vertical="center"/>
    </xf>
    <xf numFmtId="1" fontId="23" fillId="17" borderId="0" xfId="0" applyNumberFormat="1" applyFont="1" applyFill="1" applyAlignment="1">
      <alignment vertical="center"/>
    </xf>
    <xf numFmtId="168" fontId="23" fillId="17" borderId="0" xfId="0" applyNumberFormat="1" applyFont="1" applyFill="1" applyAlignment="1">
      <alignment vertical="center"/>
    </xf>
    <xf numFmtId="2" fontId="23" fillId="17" borderId="0" xfId="0" applyNumberFormat="1" applyFont="1" applyFill="1" applyAlignment="1">
      <alignment vertical="center"/>
    </xf>
    <xf numFmtId="0" fontId="13" fillId="15" borderId="0" xfId="0" applyFont="1" applyFill="1" applyAlignment="1">
      <alignment vertical="center"/>
    </xf>
    <xf numFmtId="1" fontId="13" fillId="15" borderId="0" xfId="0" applyNumberFormat="1" applyFont="1" applyFill="1" applyAlignment="1">
      <alignment vertical="center"/>
    </xf>
    <xf numFmtId="168" fontId="10" fillId="0" borderId="0" xfId="0" applyNumberFormat="1" applyFont="1" applyAlignment="1">
      <alignment horizontal="center" vertical="center"/>
    </xf>
    <xf numFmtId="0" fontId="14" fillId="14" borderId="0" xfId="0" applyFont="1" applyFill="1" applyAlignment="1">
      <alignment horizontal="center" vertical="center"/>
    </xf>
    <xf numFmtId="0" fontId="23" fillId="14" borderId="0" xfId="0" applyFont="1" applyFill="1" applyAlignment="1">
      <alignment horizontal="center" vertical="center"/>
    </xf>
    <xf numFmtId="168" fontId="10" fillId="0" borderId="0" xfId="0" applyNumberFormat="1" applyFont="1" applyAlignment="1">
      <alignment vertical="center"/>
    </xf>
    <xf numFmtId="2" fontId="10" fillId="0" borderId="0" xfId="0" applyNumberFormat="1" applyFont="1" applyAlignment="1">
      <alignment vertical="center"/>
    </xf>
    <xf numFmtId="2" fontId="0" fillId="0" borderId="0" xfId="0" applyNumberFormat="1" applyAlignment="1">
      <alignment vertical="center"/>
    </xf>
    <xf numFmtId="168" fontId="0" fillId="0" borderId="0" xfId="0" applyNumberFormat="1" applyAlignment="1">
      <alignment vertical="center"/>
    </xf>
    <xf numFmtId="4" fontId="10" fillId="0" borderId="0" xfId="0" applyNumberFormat="1" applyFont="1" applyAlignment="1">
      <alignment horizontal="right" vertical="center"/>
    </xf>
    <xf numFmtId="2" fontId="10" fillId="0" borderId="0" xfId="0" applyNumberFormat="1" applyFont="1" applyAlignment="1">
      <alignment horizontal="right" vertical="center"/>
    </xf>
    <xf numFmtId="172" fontId="10" fillId="0" borderId="0" xfId="0" applyNumberFormat="1" applyFont="1" applyAlignment="1">
      <alignment horizontal="right" vertical="center"/>
    </xf>
    <xf numFmtId="0" fontId="10" fillId="8" borderId="23" xfId="0" applyFont="1" applyFill="1" applyBorder="1" applyAlignment="1">
      <alignment horizontal="left" vertical="center" wrapText="1"/>
    </xf>
    <xf numFmtId="4" fontId="10" fillId="8" borderId="0" xfId="0" applyNumberFormat="1" applyFont="1" applyFill="1" applyAlignment="1">
      <alignment horizontal="right" vertical="center"/>
    </xf>
    <xf numFmtId="3" fontId="10" fillId="8" borderId="0" xfId="0" applyNumberFormat="1" applyFont="1" applyFill="1" applyAlignment="1">
      <alignment horizontal="right" vertical="center"/>
    </xf>
    <xf numFmtId="1" fontId="10" fillId="8" borderId="0" xfId="0" applyNumberFormat="1" applyFont="1" applyFill="1" applyAlignment="1">
      <alignment horizontal="center" vertical="center"/>
    </xf>
    <xf numFmtId="168" fontId="10" fillId="8" borderId="0" xfId="0" applyNumberFormat="1" applyFont="1" applyFill="1" applyAlignment="1">
      <alignment horizontal="center" vertical="center"/>
    </xf>
    <xf numFmtId="2" fontId="10" fillId="8" borderId="0" xfId="0" applyNumberFormat="1" applyFont="1" applyFill="1" applyAlignment="1">
      <alignment horizontal="center" vertical="center"/>
    </xf>
    <xf numFmtId="0" fontId="10" fillId="8" borderId="0" xfId="0" applyFont="1" applyFill="1" applyAlignment="1">
      <alignment vertical="center"/>
    </xf>
    <xf numFmtId="168" fontId="10" fillId="8" borderId="0" xfId="0" applyNumberFormat="1" applyFont="1" applyFill="1" applyAlignment="1">
      <alignment vertical="center"/>
    </xf>
    <xf numFmtId="2" fontId="10" fillId="8" borderId="0" xfId="0" applyNumberFormat="1" applyFont="1" applyFill="1" applyAlignment="1">
      <alignment vertical="center"/>
    </xf>
    <xf numFmtId="3" fontId="10" fillId="0" borderId="0" xfId="0" applyNumberFormat="1" applyFont="1" applyAlignment="1">
      <alignment horizontal="right" vertical="center"/>
    </xf>
    <xf numFmtId="174" fontId="10" fillId="0" borderId="0" xfId="0" applyNumberFormat="1" applyFont="1" applyAlignment="1">
      <alignment horizontal="right" vertical="center"/>
    </xf>
    <xf numFmtId="0" fontId="2" fillId="0" borderId="0" xfId="0" applyFont="1" applyAlignment="1">
      <alignment vertical="center"/>
    </xf>
    <xf numFmtId="0" fontId="2" fillId="0" borderId="5" xfId="0" applyFont="1" applyBorder="1" applyAlignment="1">
      <alignment vertical="center"/>
    </xf>
    <xf numFmtId="4" fontId="30" fillId="0" borderId="5" xfId="0" applyNumberFormat="1" applyFont="1" applyBorder="1" applyAlignment="1">
      <alignment horizontal="right" vertical="center"/>
    </xf>
    <xf numFmtId="1" fontId="30" fillId="0" borderId="5" xfId="0" applyNumberFormat="1" applyFont="1" applyBorder="1" applyAlignment="1">
      <alignment horizontal="center" vertical="center"/>
    </xf>
    <xf numFmtId="168" fontId="30" fillId="0" borderId="5" xfId="0" applyNumberFormat="1" applyFont="1" applyBorder="1" applyAlignment="1">
      <alignment horizontal="center" vertical="center"/>
    </xf>
    <xf numFmtId="2" fontId="30" fillId="0" borderId="5" xfId="0" applyNumberFormat="1" applyFont="1" applyBorder="1" applyAlignment="1">
      <alignment horizontal="center" vertical="center"/>
    </xf>
    <xf numFmtId="0" fontId="30" fillId="0" borderId="5" xfId="0" applyFont="1" applyBorder="1" applyAlignment="1">
      <alignment horizontal="right" vertical="center"/>
    </xf>
    <xf numFmtId="0" fontId="31" fillId="21" borderId="5" xfId="0" applyFont="1" applyFill="1" applyBorder="1" applyAlignment="1">
      <alignment horizontal="center" vertical="center"/>
    </xf>
    <xf numFmtId="1" fontId="31" fillId="21" borderId="5" xfId="0" applyNumberFormat="1" applyFont="1" applyFill="1" applyBorder="1" applyAlignment="1">
      <alignment horizontal="center" vertical="center"/>
    </xf>
    <xf numFmtId="168" fontId="31" fillId="21" borderId="5" xfId="0" applyNumberFormat="1" applyFont="1" applyFill="1" applyBorder="1" applyAlignment="1">
      <alignment horizontal="center" vertical="center"/>
    </xf>
    <xf numFmtId="2" fontId="31" fillId="21" borderId="5" xfId="0" applyNumberFormat="1" applyFont="1" applyFill="1" applyBorder="1" applyAlignment="1">
      <alignment horizontal="center" vertical="center"/>
    </xf>
    <xf numFmtId="169" fontId="19" fillId="0" borderId="0" xfId="0" applyNumberFormat="1" applyFont="1" applyAlignment="1">
      <alignment horizontal="right" vertical="center"/>
    </xf>
    <xf numFmtId="2" fontId="19" fillId="0" borderId="0" xfId="0" applyNumberFormat="1" applyFont="1" applyAlignment="1">
      <alignment horizontal="right" vertical="center"/>
    </xf>
    <xf numFmtId="0" fontId="19" fillId="0" borderId="0" xfId="0" applyFont="1" applyAlignment="1">
      <alignment horizontal="right" vertical="center" wrapText="1"/>
    </xf>
    <xf numFmtId="174" fontId="19" fillId="0" borderId="0" xfId="0" applyNumberFormat="1" applyFont="1" applyAlignment="1">
      <alignment horizontal="right" vertical="center"/>
    </xf>
    <xf numFmtId="0" fontId="19" fillId="0" borderId="0" xfId="0" applyFont="1" applyAlignment="1">
      <alignment horizontal="center" vertical="center" wrapText="1"/>
    </xf>
    <xf numFmtId="0" fontId="19" fillId="22" borderId="5" xfId="0" applyFont="1" applyFill="1" applyBorder="1" applyAlignment="1">
      <alignment horizontal="center" vertical="center" wrapText="1"/>
    </xf>
    <xf numFmtId="0" fontId="19" fillId="22" borderId="5" xfId="0" applyFont="1" applyFill="1" applyBorder="1" applyAlignment="1">
      <alignment horizontal="left" vertical="center" wrapText="1"/>
    </xf>
    <xf numFmtId="1" fontId="23" fillId="0" borderId="5" xfId="0" applyNumberFormat="1" applyFont="1" applyBorder="1" applyAlignment="1">
      <alignment horizontal="center" vertical="center" shrinkToFit="1"/>
    </xf>
    <xf numFmtId="1" fontId="10" fillId="0" borderId="0" xfId="0" applyNumberFormat="1" applyFont="1" applyAlignment="1">
      <alignment horizontal="right" vertical="center"/>
    </xf>
    <xf numFmtId="0" fontId="19" fillId="23" borderId="5" xfId="0" applyFont="1" applyFill="1" applyBorder="1" applyAlignment="1">
      <alignment horizontal="left" vertical="center" wrapText="1"/>
    </xf>
    <xf numFmtId="0" fontId="14" fillId="23" borderId="5" xfId="0" applyFont="1" applyFill="1" applyBorder="1" applyAlignment="1">
      <alignment horizontal="center" vertical="center" wrapText="1"/>
    </xf>
    <xf numFmtId="1" fontId="13" fillId="23" borderId="5" xfId="0" applyNumberFormat="1" applyFont="1" applyFill="1" applyBorder="1" applyAlignment="1">
      <alignment horizontal="center" vertical="center" shrinkToFit="1"/>
    </xf>
    <xf numFmtId="2" fontId="13" fillId="23" borderId="5" xfId="0" applyNumberFormat="1" applyFont="1" applyFill="1" applyBorder="1" applyAlignment="1">
      <alignment horizontal="center" vertical="center" shrinkToFit="1"/>
    </xf>
    <xf numFmtId="1" fontId="13" fillId="23" borderId="0" xfId="0" applyNumberFormat="1" applyFont="1" applyFill="1" applyAlignment="1">
      <alignment horizontal="center" vertical="center"/>
    </xf>
    <xf numFmtId="168" fontId="13" fillId="23" borderId="0" xfId="0" applyNumberFormat="1" applyFont="1" applyFill="1" applyAlignment="1">
      <alignment horizontal="center" vertical="center"/>
    </xf>
    <xf numFmtId="2" fontId="13" fillId="23" borderId="0" xfId="0" applyNumberFormat="1" applyFont="1" applyFill="1" applyAlignment="1">
      <alignment horizontal="center" vertical="center"/>
    </xf>
    <xf numFmtId="0" fontId="14" fillId="22" borderId="5" xfId="0" applyFont="1" applyFill="1" applyBorder="1" applyAlignment="1">
      <alignment horizontal="right" vertical="center" wrapText="1"/>
    </xf>
    <xf numFmtId="3" fontId="19" fillId="0" borderId="5" xfId="0" applyNumberFormat="1" applyFont="1" applyBorder="1" applyAlignment="1">
      <alignment horizontal="right" vertical="center" shrinkToFit="1"/>
    </xf>
    <xf numFmtId="0" fontId="29" fillId="0" borderId="38" xfId="0" applyFont="1" applyBorder="1" applyAlignment="1">
      <alignment vertical="center" wrapText="1"/>
    </xf>
    <xf numFmtId="178" fontId="10" fillId="0" borderId="0" xfId="0" applyNumberFormat="1" applyFont="1" applyAlignment="1">
      <alignment horizontal="right" vertical="center"/>
    </xf>
    <xf numFmtId="0" fontId="29" fillId="0" borderId="38" xfId="0" applyFont="1" applyBorder="1" applyAlignment="1">
      <alignment vertical="center"/>
    </xf>
    <xf numFmtId="178" fontId="19" fillId="0" borderId="0" xfId="0" applyNumberFormat="1" applyFont="1" applyAlignment="1">
      <alignment horizontal="right" vertical="center"/>
    </xf>
    <xf numFmtId="0" fontId="19" fillId="16" borderId="5" xfId="0" applyFont="1" applyFill="1" applyBorder="1" applyAlignment="1">
      <alignment horizontal="left" vertical="center" wrapText="1"/>
    </xf>
    <xf numFmtId="4" fontId="19" fillId="0" borderId="5" xfId="0" applyNumberFormat="1" applyFont="1" applyBorder="1" applyAlignment="1">
      <alignment horizontal="right" vertical="center" shrinkToFit="1"/>
    </xf>
    <xf numFmtId="2" fontId="19" fillId="17" borderId="5" xfId="0" applyNumberFormat="1" applyFont="1" applyFill="1" applyBorder="1" applyAlignment="1">
      <alignment horizontal="right" vertical="center" shrinkToFit="1"/>
    </xf>
    <xf numFmtId="3" fontId="19" fillId="0" borderId="5" xfId="0" applyNumberFormat="1" applyFont="1" applyBorder="1" applyAlignment="1">
      <alignment horizontal="left" vertical="center" shrinkToFit="1"/>
    </xf>
    <xf numFmtId="2" fontId="19" fillId="0" borderId="5" xfId="0" applyNumberFormat="1" applyFont="1" applyBorder="1" applyAlignment="1">
      <alignment horizontal="left" vertical="center" shrinkToFit="1"/>
    </xf>
    <xf numFmtId="2" fontId="13" fillId="23" borderId="2" xfId="0" applyNumberFormat="1" applyFont="1" applyFill="1" applyBorder="1" applyAlignment="1">
      <alignment horizontal="right" vertical="center" shrinkToFit="1"/>
    </xf>
    <xf numFmtId="2" fontId="23" fillId="17" borderId="5" xfId="0" applyNumberFormat="1" applyFont="1" applyFill="1" applyBorder="1" applyAlignment="1">
      <alignment horizontal="center" vertical="center" shrinkToFit="1"/>
    </xf>
    <xf numFmtId="171" fontId="19" fillId="0" borderId="0" xfId="0" applyNumberFormat="1" applyFont="1" applyAlignment="1">
      <alignment horizontal="right" vertical="center"/>
    </xf>
    <xf numFmtId="183" fontId="19" fillId="0" borderId="0" xfId="0" applyNumberFormat="1" applyFont="1" applyAlignment="1">
      <alignment horizontal="right" vertical="center"/>
    </xf>
    <xf numFmtId="184" fontId="19" fillId="0" borderId="0" xfId="0" applyNumberFormat="1" applyFont="1" applyAlignment="1">
      <alignment horizontal="right" vertical="center"/>
    </xf>
    <xf numFmtId="185" fontId="19" fillId="0" borderId="0" xfId="0" applyNumberFormat="1" applyFont="1" applyAlignment="1">
      <alignment horizontal="right" vertical="center"/>
    </xf>
    <xf numFmtId="0" fontId="44" fillId="0" borderId="0" xfId="0" applyFont="1" applyAlignment="1">
      <alignment horizontal="center" vertical="center"/>
    </xf>
    <xf numFmtId="170" fontId="19" fillId="0" borderId="0" xfId="0" applyNumberFormat="1" applyFont="1" applyAlignment="1">
      <alignment horizontal="right" vertical="center"/>
    </xf>
    <xf numFmtId="173" fontId="19" fillId="0" borderId="0" xfId="0" applyNumberFormat="1" applyFont="1" applyAlignment="1">
      <alignment horizontal="right" vertical="center"/>
    </xf>
    <xf numFmtId="188" fontId="19" fillId="0" borderId="0" xfId="0" applyNumberFormat="1" applyFont="1" applyAlignment="1">
      <alignment horizontal="right" vertical="center"/>
    </xf>
    <xf numFmtId="0" fontId="34" fillId="16" borderId="42" xfId="0" applyFont="1" applyFill="1" applyBorder="1" applyAlignment="1">
      <alignment vertical="center"/>
    </xf>
    <xf numFmtId="0" fontId="30" fillId="15" borderId="42" xfId="0" applyFont="1" applyFill="1" applyBorder="1" applyAlignment="1">
      <alignment vertical="center" wrapText="1"/>
    </xf>
    <xf numFmtId="0" fontId="41" fillId="15" borderId="42" xfId="0" applyFont="1" applyFill="1" applyBorder="1" applyAlignment="1">
      <alignment horizontal="center" vertical="center" wrapText="1"/>
    </xf>
    <xf numFmtId="0" fontId="46" fillId="0" borderId="0" xfId="0" applyFont="1" applyAlignment="1">
      <alignment horizontal="center" vertical="center"/>
    </xf>
    <xf numFmtId="0" fontId="47" fillId="0" borderId="0" xfId="0" applyFont="1" applyAlignment="1">
      <alignment horizontal="center" vertical="center"/>
    </xf>
    <xf numFmtId="0" fontId="49" fillId="0" borderId="0" xfId="0" applyFont="1" applyAlignment="1">
      <alignment vertical="center"/>
    </xf>
    <xf numFmtId="188" fontId="10" fillId="0" borderId="0" xfId="0" applyNumberFormat="1" applyFont="1" applyAlignment="1">
      <alignment horizontal="right" vertical="center"/>
    </xf>
    <xf numFmtId="189" fontId="10" fillId="0" borderId="0" xfId="0" applyNumberFormat="1" applyFont="1" applyAlignment="1">
      <alignment horizontal="right" vertical="center"/>
    </xf>
    <xf numFmtId="169" fontId="10" fillId="0" borderId="0" xfId="0" applyNumberFormat="1" applyFont="1" applyAlignment="1">
      <alignment horizontal="right" vertical="center"/>
    </xf>
    <xf numFmtId="0" fontId="52" fillId="0" borderId="0" xfId="0" applyFont="1" applyAlignment="1">
      <alignment vertical="center"/>
    </xf>
    <xf numFmtId="0" fontId="34" fillId="0" borderId="0" xfId="0" applyFont="1" applyAlignment="1">
      <alignment horizontal="center" vertical="center"/>
    </xf>
    <xf numFmtId="0" fontId="53" fillId="14" borderId="0" xfId="0" applyFont="1" applyFill="1" applyAlignment="1">
      <alignment horizontal="center" vertical="center" wrapText="1"/>
    </xf>
    <xf numFmtId="0" fontId="54" fillId="0" borderId="0" xfId="0" applyFont="1" applyAlignment="1">
      <alignment horizontal="right" vertical="center"/>
    </xf>
    <xf numFmtId="4" fontId="54" fillId="0" borderId="0" xfId="0" applyNumberFormat="1" applyFont="1" applyAlignment="1">
      <alignment horizontal="right" vertical="center"/>
    </xf>
    <xf numFmtId="173" fontId="10" fillId="0" borderId="0" xfId="0" applyNumberFormat="1" applyFont="1" applyAlignment="1">
      <alignment horizontal="right" vertical="center"/>
    </xf>
    <xf numFmtId="170" fontId="54" fillId="0" borderId="0" xfId="0" applyNumberFormat="1" applyFont="1" applyAlignment="1">
      <alignment horizontal="right" vertical="center"/>
    </xf>
    <xf numFmtId="170" fontId="10" fillId="0" borderId="0" xfId="0" applyNumberFormat="1" applyFont="1" applyAlignment="1">
      <alignment horizontal="right" vertical="center"/>
    </xf>
    <xf numFmtId="188" fontId="54" fillId="0" borderId="0" xfId="0" applyNumberFormat="1" applyFont="1" applyAlignment="1">
      <alignment horizontal="right" vertical="center"/>
    </xf>
    <xf numFmtId="3" fontId="54" fillId="0" borderId="0" xfId="0" applyNumberFormat="1" applyFont="1" applyAlignment="1">
      <alignment horizontal="right" vertical="center"/>
    </xf>
    <xf numFmtId="174" fontId="54" fillId="0" borderId="0" xfId="0" applyNumberFormat="1" applyFont="1" applyAlignment="1">
      <alignment horizontal="right" vertical="center"/>
    </xf>
    <xf numFmtId="0" fontId="34" fillId="16" borderId="5" xfId="0" applyFont="1" applyFill="1" applyBorder="1" applyAlignment="1">
      <alignment vertical="center"/>
    </xf>
    <xf numFmtId="0" fontId="30" fillId="15" borderId="5" xfId="0" applyFont="1" applyFill="1" applyBorder="1" applyAlignment="1">
      <alignment vertical="center" wrapText="1"/>
    </xf>
    <xf numFmtId="168" fontId="34" fillId="0" borderId="0" xfId="0" applyNumberFormat="1" applyFont="1" applyAlignment="1">
      <alignment vertical="center"/>
    </xf>
    <xf numFmtId="173" fontId="40" fillId="8" borderId="5" xfId="0" applyNumberFormat="1" applyFont="1" applyFill="1" applyBorder="1" applyAlignment="1">
      <alignment horizontal="right" vertical="center"/>
    </xf>
    <xf numFmtId="2" fontId="56" fillId="8" borderId="5" xfId="0" applyNumberFormat="1" applyFont="1" applyFill="1" applyBorder="1" applyAlignment="1">
      <alignment horizontal="center" vertical="center"/>
    </xf>
    <xf numFmtId="2" fontId="40" fillId="8" borderId="5" xfId="0" applyNumberFormat="1" applyFont="1" applyFill="1" applyBorder="1" applyAlignment="1">
      <alignment horizontal="right" vertical="center"/>
    </xf>
    <xf numFmtId="170" fontId="40" fillId="8" borderId="5" xfId="0" applyNumberFormat="1" applyFont="1" applyFill="1" applyBorder="1" applyAlignment="1">
      <alignment horizontal="right" vertical="center"/>
    </xf>
    <xf numFmtId="3" fontId="40" fillId="8" borderId="5" xfId="0" applyNumberFormat="1" applyFont="1" applyFill="1" applyBorder="1" applyAlignment="1">
      <alignment horizontal="right" vertical="center"/>
    </xf>
    <xf numFmtId="0" fontId="57" fillId="16" borderId="5" xfId="0" applyFont="1" applyFill="1" applyBorder="1" applyAlignment="1">
      <alignment vertical="center"/>
    </xf>
    <xf numFmtId="0" fontId="40" fillId="8" borderId="5" xfId="0" applyFont="1" applyFill="1" applyBorder="1" applyAlignment="1">
      <alignment horizontal="right" vertical="center"/>
    </xf>
    <xf numFmtId="190" fontId="10" fillId="0" borderId="0" xfId="0" applyNumberFormat="1" applyFont="1" applyAlignment="1">
      <alignment horizontal="right" vertical="center"/>
    </xf>
    <xf numFmtId="0" fontId="50" fillId="15" borderId="50" xfId="0" applyFont="1" applyFill="1" applyBorder="1" applyAlignment="1">
      <alignment vertical="center" wrapText="1"/>
    </xf>
    <xf numFmtId="0" fontId="41" fillId="15" borderId="51" xfId="0" applyFont="1" applyFill="1" applyBorder="1" applyAlignment="1">
      <alignment horizontal="center" vertical="center" wrapText="1"/>
    </xf>
    <xf numFmtId="0" fontId="50" fillId="15" borderId="51" xfId="0" applyFont="1" applyFill="1" applyBorder="1" applyAlignment="1">
      <alignment vertical="center" wrapText="1"/>
    </xf>
    <xf numFmtId="1" fontId="58" fillId="15" borderId="0" xfId="0" applyNumberFormat="1" applyFont="1" applyFill="1" applyAlignment="1">
      <alignment horizontal="center" vertical="center"/>
    </xf>
    <xf numFmtId="168" fontId="58" fillId="15" borderId="0" xfId="0" applyNumberFormat="1" applyFont="1" applyFill="1" applyAlignment="1">
      <alignment horizontal="center" vertical="center"/>
    </xf>
    <xf numFmtId="2" fontId="58" fillId="15" borderId="0" xfId="0" applyNumberFormat="1" applyFont="1" applyFill="1" applyAlignment="1">
      <alignment horizontal="center" vertical="center"/>
    </xf>
    <xf numFmtId="0" fontId="59" fillId="0" borderId="0" xfId="0" applyFont="1" applyAlignment="1">
      <alignment vertical="center"/>
    </xf>
    <xf numFmtId="10" fontId="19" fillId="0" borderId="0" xfId="0" applyNumberFormat="1" applyFont="1" applyAlignment="1">
      <alignment horizontal="right" vertical="center"/>
    </xf>
    <xf numFmtId="40" fontId="19" fillId="0" borderId="0" xfId="0" applyNumberFormat="1" applyFont="1" applyAlignment="1">
      <alignment horizontal="right" vertical="center"/>
    </xf>
    <xf numFmtId="0" fontId="39" fillId="15" borderId="42" xfId="0" applyFont="1" applyFill="1" applyBorder="1" applyAlignment="1">
      <alignment vertical="center" wrapText="1"/>
    </xf>
    <xf numFmtId="0" fontId="60" fillId="15" borderId="42" xfId="0" applyFont="1" applyFill="1" applyBorder="1" applyAlignment="1">
      <alignment vertical="center" wrapText="1"/>
    </xf>
    <xf numFmtId="2" fontId="39" fillId="0" borderId="0" xfId="0" applyNumberFormat="1" applyFont="1" applyAlignment="1">
      <alignment vertical="center"/>
    </xf>
    <xf numFmtId="0" fontId="57" fillId="16" borderId="42" xfId="0" applyFont="1" applyFill="1" applyBorder="1" applyAlignment="1">
      <alignment vertical="center"/>
    </xf>
    <xf numFmtId="0" fontId="61" fillId="15" borderId="42" xfId="0" applyFont="1" applyFill="1" applyBorder="1" applyAlignment="1">
      <alignment vertical="center" wrapText="1"/>
    </xf>
    <xf numFmtId="0" fontId="62" fillId="0" borderId="0" xfId="0" applyFont="1" applyAlignment="1">
      <alignment vertical="center"/>
    </xf>
    <xf numFmtId="2" fontId="19" fillId="8" borderId="23" xfId="0" applyNumberFormat="1" applyFont="1" applyFill="1" applyBorder="1" applyAlignment="1">
      <alignment horizontal="right" vertical="center" wrapText="1"/>
    </xf>
    <xf numFmtId="0" fontId="18" fillId="11" borderId="0" xfId="0" applyFont="1" applyFill="1" applyAlignment="1">
      <alignment horizontal="center" wrapText="1"/>
    </xf>
    <xf numFmtId="0" fontId="65" fillId="29" borderId="0" xfId="0" applyFont="1" applyFill="1" applyAlignment="1">
      <alignment vertical="center"/>
    </xf>
    <xf numFmtId="0" fontId="63" fillId="0" borderId="0" xfId="0" applyFont="1"/>
    <xf numFmtId="0" fontId="64" fillId="30" borderId="58" xfId="0" applyFont="1" applyFill="1" applyBorder="1" applyAlignment="1">
      <alignment horizontal="center"/>
    </xf>
    <xf numFmtId="0" fontId="64" fillId="30" borderId="59" xfId="0" applyFont="1" applyFill="1" applyBorder="1" applyAlignment="1">
      <alignment horizontal="center"/>
    </xf>
    <xf numFmtId="0" fontId="64" fillId="30" borderId="60" xfId="0" applyFont="1" applyFill="1" applyBorder="1" applyAlignment="1">
      <alignment horizontal="center"/>
    </xf>
    <xf numFmtId="0" fontId="63" fillId="0" borderId="1" xfId="0" applyFont="1" applyBorder="1"/>
    <xf numFmtId="4" fontId="63" fillId="0" borderId="1" xfId="0" applyNumberFormat="1" applyFont="1" applyBorder="1"/>
    <xf numFmtId="1" fontId="63" fillId="0" borderId="1" xfId="0" applyNumberFormat="1" applyFont="1" applyBorder="1"/>
    <xf numFmtId="2" fontId="63" fillId="0" borderId="62" xfId="0" applyNumberFormat="1" applyFont="1" applyBorder="1"/>
    <xf numFmtId="0" fontId="63" fillId="0" borderId="61" xfId="0" applyFont="1" applyBorder="1" applyAlignment="1">
      <alignment horizontal="center"/>
    </xf>
    <xf numFmtId="0" fontId="63" fillId="0" borderId="1" xfId="0" applyFont="1" applyBorder="1" applyAlignment="1">
      <alignment horizontal="center"/>
    </xf>
    <xf numFmtId="0" fontId="66" fillId="31" borderId="63" xfId="0" applyFont="1" applyFill="1" applyBorder="1" applyAlignment="1">
      <alignment horizontal="center"/>
    </xf>
    <xf numFmtId="0" fontId="66" fillId="31" borderId="64" xfId="0" applyFont="1" applyFill="1" applyBorder="1"/>
    <xf numFmtId="1" fontId="66" fillId="31" borderId="64" xfId="0" applyNumberFormat="1" applyFont="1" applyFill="1" applyBorder="1"/>
    <xf numFmtId="2" fontId="66" fillId="31" borderId="65" xfId="0" applyNumberFormat="1" applyFont="1" applyFill="1" applyBorder="1"/>
    <xf numFmtId="0" fontId="65" fillId="29" borderId="40" xfId="0" applyFont="1" applyFill="1" applyBorder="1" applyAlignment="1">
      <alignment vertical="center"/>
    </xf>
  </cellXfs>
  <cellStyles count="2">
    <cellStyle name="Normal" xfId="0" builtinId="0"/>
    <cellStyle name="Normal 2" xfId="1" xr:uid="{00000000-0005-0000-0000-000006000000}"/>
  </cellStyles>
  <dxfs count="1">
    <dxf>
      <fill>
        <patternFill>
          <bgColor rgb="FFFFE69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38761D"/>
      <rgbColor rgb="FF84055A"/>
      <rgbColor rgb="FF037665"/>
      <rgbColor rgb="FFBFBFBF"/>
      <rgbColor rgb="FF808080"/>
      <rgbColor rgb="FFA5A5A5"/>
      <rgbColor rgb="FF993366"/>
      <rgbColor rgb="FFFFF2CC"/>
      <rgbColor rgb="FFE2EFDA"/>
      <rgbColor rgb="FF741B47"/>
      <rgbColor rgb="FFFF8080"/>
      <rgbColor rgb="FF0994B3"/>
      <rgbColor rgb="FFC9DAF8"/>
      <rgbColor rgb="FF000080"/>
      <rgbColor rgb="FFFF00FF"/>
      <rgbColor rgb="FF95F1AD"/>
      <rgbColor rgb="FF00FFFF"/>
      <rgbColor rgb="FF800080"/>
      <rgbColor rgb="FFCC0000"/>
      <rgbColor rgb="FF059A84"/>
      <rgbColor rgb="FF0000FF"/>
      <rgbColor rgb="FF00B050"/>
      <rgbColor rgb="FFD9E8DC"/>
      <rgbColor rgb="FFC1EFC7"/>
      <rgbColor rgb="FFFFE699"/>
      <rgbColor rgb="FFC6D9C9"/>
      <rgbColor rgb="FFD9D9D9"/>
      <rgbColor rgb="FFD7D7D7"/>
      <rgbColor rgb="FFFCE4D6"/>
      <rgbColor rgb="FF4285F4"/>
      <rgbColor rgb="FF0CD4B7"/>
      <rgbColor rgb="FF92D050"/>
      <rgbColor rgb="FFFFCC00"/>
      <rgbColor rgb="FFFF9900"/>
      <rgbColor rgb="FFFF6600"/>
      <rgbColor rgb="FF7F7F7F"/>
      <rgbColor rgb="FF999999"/>
      <rgbColor rgb="FF074F6A"/>
      <rgbColor rgb="FF538135"/>
      <rgbColor rgb="FF265317"/>
      <rgbColor rgb="FF275317"/>
      <rgbColor rgb="FF385623"/>
      <rgbColor rgb="FF993366"/>
      <rgbColor rgb="FF2F5496"/>
      <rgbColor rgb="FF1F4E2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1</xdr:col>
      <xdr:colOff>704880</xdr:colOff>
      <xdr:row>0</xdr:row>
      <xdr:rowOff>142920</xdr:rowOff>
    </xdr:from>
    <xdr:to>
      <xdr:col>1</xdr:col>
      <xdr:colOff>1360800</xdr:colOff>
      <xdr:row>2</xdr:row>
      <xdr:rowOff>154120</xdr:rowOff>
    </xdr:to>
    <xdr:pic>
      <xdr:nvPicPr>
        <xdr:cNvPr id="2" name="image2.png">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a:stretch/>
      </xdr:blipFill>
      <xdr:spPr>
        <a:xfrm>
          <a:off x="1127880" y="142920"/>
          <a:ext cx="655920" cy="360360"/>
        </a:xfrm>
        <a:prstGeom prst="rect">
          <a:avLst/>
        </a:prstGeom>
        <a:noFill/>
        <a:ln w="0">
          <a:noFill/>
        </a:ln>
      </xdr:spPr>
    </xdr:pic>
    <xdr:clientData/>
  </xdr:twoCellAnchor>
  <xdr:twoCellAnchor editAs="oneCell">
    <xdr:from>
      <xdr:col>9</xdr:col>
      <xdr:colOff>419040</xdr:colOff>
      <xdr:row>0</xdr:row>
      <xdr:rowOff>0</xdr:rowOff>
    </xdr:from>
    <xdr:to>
      <xdr:col>9</xdr:col>
      <xdr:colOff>912960</xdr:colOff>
      <xdr:row>3</xdr:row>
      <xdr:rowOff>147740</xdr:rowOff>
    </xdr:to>
    <xdr:pic>
      <xdr:nvPicPr>
        <xdr:cNvPr id="3" name="image1.png">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2"/>
        <a:stretch/>
      </xdr:blipFill>
      <xdr:spPr>
        <a:xfrm>
          <a:off x="9582840" y="0"/>
          <a:ext cx="493920" cy="6843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857160</xdr:colOff>
      <xdr:row>0</xdr:row>
      <xdr:rowOff>66600</xdr:rowOff>
    </xdr:from>
    <xdr:to>
      <xdr:col>1</xdr:col>
      <xdr:colOff>1722600</xdr:colOff>
      <xdr:row>2</xdr:row>
      <xdr:rowOff>135040</xdr:rowOff>
    </xdr:to>
    <xdr:pic>
      <xdr:nvPicPr>
        <xdr:cNvPr id="3" name="image3.png">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a:stretch/>
      </xdr:blipFill>
      <xdr:spPr>
        <a:xfrm>
          <a:off x="1256040" y="66600"/>
          <a:ext cx="865440" cy="417600"/>
        </a:xfrm>
        <a:prstGeom prst="rect">
          <a:avLst/>
        </a:prstGeom>
        <a:noFill/>
        <a:ln w="0">
          <a:noFill/>
        </a:ln>
      </xdr:spPr>
    </xdr:pic>
    <xdr:clientData/>
  </xdr:twoCellAnchor>
  <xdr:twoCellAnchor editAs="oneCell">
    <xdr:from>
      <xdr:col>9</xdr:col>
      <xdr:colOff>447840</xdr:colOff>
      <xdr:row>0</xdr:row>
      <xdr:rowOff>0</xdr:rowOff>
    </xdr:from>
    <xdr:to>
      <xdr:col>9</xdr:col>
      <xdr:colOff>837000</xdr:colOff>
      <xdr:row>2</xdr:row>
      <xdr:rowOff>268300</xdr:rowOff>
    </xdr:to>
    <xdr:pic>
      <xdr:nvPicPr>
        <xdr:cNvPr id="4" name="image5.png">
          <a:extLst>
            <a:ext uri="{FF2B5EF4-FFF2-40B4-BE49-F238E27FC236}">
              <a16:creationId xmlns:a16="http://schemas.microsoft.com/office/drawing/2014/main" id="{00000000-0008-0000-0E00-000004000000}"/>
            </a:ext>
          </a:extLst>
        </xdr:cNvPr>
        <xdr:cNvPicPr/>
      </xdr:nvPicPr>
      <xdr:blipFill>
        <a:blip xmlns:r="http://schemas.openxmlformats.org/officeDocument/2006/relationships" r:embed="rId2"/>
        <a:stretch/>
      </xdr:blipFill>
      <xdr:spPr>
        <a:xfrm>
          <a:off x="8950320" y="0"/>
          <a:ext cx="389160" cy="62712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1057320</xdr:colOff>
      <xdr:row>0</xdr:row>
      <xdr:rowOff>66600</xdr:rowOff>
    </xdr:from>
    <xdr:to>
      <xdr:col>1</xdr:col>
      <xdr:colOff>1837080</xdr:colOff>
      <xdr:row>2</xdr:row>
      <xdr:rowOff>115960</xdr:rowOff>
    </xdr:to>
    <xdr:pic>
      <xdr:nvPicPr>
        <xdr:cNvPr id="5" name="image4.png">
          <a:extLst>
            <a:ext uri="{FF2B5EF4-FFF2-40B4-BE49-F238E27FC236}">
              <a16:creationId xmlns:a16="http://schemas.microsoft.com/office/drawing/2014/main" id="{00000000-0008-0000-0F00-000005000000}"/>
            </a:ext>
          </a:extLst>
        </xdr:cNvPr>
        <xdr:cNvPicPr/>
      </xdr:nvPicPr>
      <xdr:blipFill>
        <a:blip xmlns:r="http://schemas.openxmlformats.org/officeDocument/2006/relationships" r:embed="rId1"/>
        <a:stretch/>
      </xdr:blipFill>
      <xdr:spPr>
        <a:xfrm>
          <a:off x="1409760" y="66600"/>
          <a:ext cx="779760" cy="398520"/>
        </a:xfrm>
        <a:prstGeom prst="rect">
          <a:avLst/>
        </a:prstGeom>
        <a:noFill/>
        <a:ln w="0">
          <a:noFill/>
        </a:ln>
      </xdr:spPr>
    </xdr:pic>
    <xdr:clientData/>
  </xdr:twoCellAnchor>
  <xdr:twoCellAnchor editAs="oneCell">
    <xdr:from>
      <xdr:col>9</xdr:col>
      <xdr:colOff>905040</xdr:colOff>
      <xdr:row>0</xdr:row>
      <xdr:rowOff>0</xdr:rowOff>
    </xdr:from>
    <xdr:to>
      <xdr:col>9</xdr:col>
      <xdr:colOff>1370160</xdr:colOff>
      <xdr:row>2</xdr:row>
      <xdr:rowOff>249220</xdr:rowOff>
    </xdr:to>
    <xdr:pic>
      <xdr:nvPicPr>
        <xdr:cNvPr id="6" name="image6.png">
          <a:extLst>
            <a:ext uri="{FF2B5EF4-FFF2-40B4-BE49-F238E27FC236}">
              <a16:creationId xmlns:a16="http://schemas.microsoft.com/office/drawing/2014/main" id="{00000000-0008-0000-0F00-000006000000}"/>
            </a:ext>
          </a:extLst>
        </xdr:cNvPr>
        <xdr:cNvPicPr/>
      </xdr:nvPicPr>
      <xdr:blipFill>
        <a:blip xmlns:r="http://schemas.openxmlformats.org/officeDocument/2006/relationships" r:embed="rId2"/>
        <a:stretch/>
      </xdr:blipFill>
      <xdr:spPr>
        <a:xfrm>
          <a:off x="8069760" y="0"/>
          <a:ext cx="465120" cy="60804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800280</xdr:colOff>
      <xdr:row>0</xdr:row>
      <xdr:rowOff>133200</xdr:rowOff>
    </xdr:from>
    <xdr:to>
      <xdr:col>1</xdr:col>
      <xdr:colOff>1503720</xdr:colOff>
      <xdr:row>2</xdr:row>
      <xdr:rowOff>68440</xdr:rowOff>
    </xdr:to>
    <xdr:pic>
      <xdr:nvPicPr>
        <xdr:cNvPr id="7" name="image7.png">
          <a:extLst>
            <a:ext uri="{FF2B5EF4-FFF2-40B4-BE49-F238E27FC236}">
              <a16:creationId xmlns:a16="http://schemas.microsoft.com/office/drawing/2014/main" id="{00000000-0008-0000-1100-000007000000}"/>
            </a:ext>
          </a:extLst>
        </xdr:cNvPr>
        <xdr:cNvPicPr/>
      </xdr:nvPicPr>
      <xdr:blipFill>
        <a:blip xmlns:r="http://schemas.openxmlformats.org/officeDocument/2006/relationships" r:embed="rId1"/>
        <a:stretch/>
      </xdr:blipFill>
      <xdr:spPr>
        <a:xfrm>
          <a:off x="1199160" y="133200"/>
          <a:ext cx="703440" cy="284400"/>
        </a:xfrm>
        <a:prstGeom prst="rect">
          <a:avLst/>
        </a:prstGeom>
        <a:noFill/>
        <a:ln w="0">
          <a:noFill/>
        </a:ln>
      </xdr:spPr>
    </xdr:pic>
    <xdr:clientData/>
  </xdr:twoCellAnchor>
  <xdr:twoCellAnchor editAs="oneCell">
    <xdr:from>
      <xdr:col>9</xdr:col>
      <xdr:colOff>466560</xdr:colOff>
      <xdr:row>0</xdr:row>
      <xdr:rowOff>19080</xdr:rowOff>
    </xdr:from>
    <xdr:to>
      <xdr:col>9</xdr:col>
      <xdr:colOff>960480</xdr:colOff>
      <xdr:row>2</xdr:row>
      <xdr:rowOff>125680</xdr:rowOff>
    </xdr:to>
    <xdr:pic>
      <xdr:nvPicPr>
        <xdr:cNvPr id="8" name="image8.png">
          <a:extLst>
            <a:ext uri="{FF2B5EF4-FFF2-40B4-BE49-F238E27FC236}">
              <a16:creationId xmlns:a16="http://schemas.microsoft.com/office/drawing/2014/main" id="{00000000-0008-0000-1100-000008000000}"/>
            </a:ext>
          </a:extLst>
        </xdr:cNvPr>
        <xdr:cNvPicPr/>
      </xdr:nvPicPr>
      <xdr:blipFill>
        <a:blip xmlns:r="http://schemas.openxmlformats.org/officeDocument/2006/relationships" r:embed="rId2"/>
        <a:stretch/>
      </xdr:blipFill>
      <xdr:spPr>
        <a:xfrm>
          <a:off x="8772480" y="19080"/>
          <a:ext cx="493920" cy="455760"/>
        </a:xfrm>
        <a:prstGeom prst="rect">
          <a:avLst/>
        </a:prstGeom>
        <a:noFill/>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579401</xdr:colOff>
      <xdr:row>0</xdr:row>
      <xdr:rowOff>114143</xdr:rowOff>
    </xdr:from>
    <xdr:to>
      <xdr:col>2</xdr:col>
      <xdr:colOff>713192</xdr:colOff>
      <xdr:row>2</xdr:row>
      <xdr:rowOff>188494</xdr:rowOff>
    </xdr:to>
    <xdr:pic>
      <xdr:nvPicPr>
        <xdr:cNvPr id="9" name="image9.png">
          <a:extLst>
            <a:ext uri="{FF2B5EF4-FFF2-40B4-BE49-F238E27FC236}">
              <a16:creationId xmlns:a16="http://schemas.microsoft.com/office/drawing/2014/main" id="{00000000-0008-0000-1C00-000009000000}"/>
            </a:ext>
          </a:extLst>
        </xdr:cNvPr>
        <xdr:cNvPicPr/>
      </xdr:nvPicPr>
      <xdr:blipFill>
        <a:blip xmlns:r="http://schemas.openxmlformats.org/officeDocument/2006/relationships" r:embed="rId1"/>
        <a:stretch/>
      </xdr:blipFill>
      <xdr:spPr>
        <a:xfrm>
          <a:off x="579401" y="114143"/>
          <a:ext cx="1013022" cy="465120"/>
        </a:xfrm>
        <a:prstGeom prst="rect">
          <a:avLst/>
        </a:prstGeom>
        <a:noFill/>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38160</xdr:colOff>
      <xdr:row>0</xdr:row>
      <xdr:rowOff>0</xdr:rowOff>
    </xdr:from>
    <xdr:to>
      <xdr:col>1</xdr:col>
      <xdr:colOff>492480</xdr:colOff>
      <xdr:row>1</xdr:row>
      <xdr:rowOff>274620</xdr:rowOff>
    </xdr:to>
    <xdr:pic>
      <xdr:nvPicPr>
        <xdr:cNvPr id="10" name="image10.png">
          <a:extLst>
            <a:ext uri="{FF2B5EF4-FFF2-40B4-BE49-F238E27FC236}">
              <a16:creationId xmlns:a16="http://schemas.microsoft.com/office/drawing/2014/main" id="{00000000-0008-0000-1D00-00000A000000}"/>
            </a:ext>
          </a:extLst>
        </xdr:cNvPr>
        <xdr:cNvPicPr/>
      </xdr:nvPicPr>
      <xdr:blipFill>
        <a:blip xmlns:r="http://schemas.openxmlformats.org/officeDocument/2006/relationships" r:embed="rId1"/>
        <a:stretch/>
      </xdr:blipFill>
      <xdr:spPr>
        <a:xfrm>
          <a:off x="38160" y="0"/>
          <a:ext cx="712800" cy="465120"/>
        </a:xfrm>
        <a:prstGeom prst="rect">
          <a:avLst/>
        </a:prstGeom>
        <a:noFill/>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1305000</xdr:colOff>
      <xdr:row>0</xdr:row>
      <xdr:rowOff>0</xdr:rowOff>
    </xdr:from>
    <xdr:to>
      <xdr:col>1</xdr:col>
      <xdr:colOff>1646640</xdr:colOff>
      <xdr:row>1</xdr:row>
      <xdr:rowOff>188940</xdr:rowOff>
    </xdr:to>
    <xdr:pic>
      <xdr:nvPicPr>
        <xdr:cNvPr id="11" name="image11.png" descr="lpp">
          <a:extLst>
            <a:ext uri="{FF2B5EF4-FFF2-40B4-BE49-F238E27FC236}">
              <a16:creationId xmlns:a16="http://schemas.microsoft.com/office/drawing/2014/main" id="{00000000-0008-0000-1E00-00000B000000}"/>
            </a:ext>
          </a:extLst>
        </xdr:cNvPr>
        <xdr:cNvPicPr/>
      </xdr:nvPicPr>
      <xdr:blipFill>
        <a:blip xmlns:r="http://schemas.openxmlformats.org/officeDocument/2006/relationships" r:embed="rId1"/>
        <a:stretch/>
      </xdr:blipFill>
      <xdr:spPr>
        <a:xfrm>
          <a:off x="1563480" y="0"/>
          <a:ext cx="341640" cy="379440"/>
        </a:xfrm>
        <a:prstGeom prst="rect">
          <a:avLst/>
        </a:prstGeom>
        <a:noFill/>
        <a:ln w="0">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47520</xdr:colOff>
      <xdr:row>0</xdr:row>
      <xdr:rowOff>85680</xdr:rowOff>
    </xdr:from>
    <xdr:to>
      <xdr:col>1</xdr:col>
      <xdr:colOff>610560</xdr:colOff>
      <xdr:row>1</xdr:row>
      <xdr:rowOff>303420</xdr:rowOff>
    </xdr:to>
    <xdr:pic>
      <xdr:nvPicPr>
        <xdr:cNvPr id="12" name="image12.png">
          <a:extLst>
            <a:ext uri="{FF2B5EF4-FFF2-40B4-BE49-F238E27FC236}">
              <a16:creationId xmlns:a16="http://schemas.microsoft.com/office/drawing/2014/main" id="{00000000-0008-0000-1F00-00000C000000}"/>
            </a:ext>
          </a:extLst>
        </xdr:cNvPr>
        <xdr:cNvPicPr/>
      </xdr:nvPicPr>
      <xdr:blipFill>
        <a:blip xmlns:r="http://schemas.openxmlformats.org/officeDocument/2006/relationships" r:embed="rId1"/>
        <a:stretch/>
      </xdr:blipFill>
      <xdr:spPr>
        <a:xfrm>
          <a:off x="47520" y="85680"/>
          <a:ext cx="750960" cy="408240"/>
        </a:xfrm>
        <a:prstGeom prst="rect">
          <a:avLst/>
        </a:prstGeom>
        <a:noFill/>
        <a:ln w="0">
          <a:noFill/>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4E78B31-B967-C747-A7FD-96C09CC94BCA}">
  <we:reference id="WA200009404" version="1.0.0.8" store="Omex" storeType="OMEX"/>
  <we:alternateReferences>
    <we:reference id="WA200009404" version="1.0.0.8" store="WA200009404" storeType="OMEX"/>
  </we:alternateReferences>
  <we:properties>
    <we:property name="claude.fileId" value="&quot;c65dab65-394c-451a-bdd2-e07ed7d61dbf&quot;"/>
  </we:properties>
  <we:bindings/>
  <we:snapshot xmlns:r="http://schemas.openxmlformats.org/officeDocument/2006/relationships"/>
</we:webextension>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17"/>
  <sheetViews>
    <sheetView zoomScale="169" zoomScaleNormal="100" workbookViewId="0"/>
  </sheetViews>
  <sheetFormatPr baseColWidth="10" defaultColWidth="8.6640625" defaultRowHeight="13"/>
  <cols>
    <col min="1" max="1" width="4" customWidth="1"/>
    <col min="2" max="2" width="106" customWidth="1"/>
  </cols>
  <sheetData>
    <row r="1" spans="2:2" ht="17.25" customHeight="1">
      <c r="B1" s="14" t="s">
        <v>0</v>
      </c>
    </row>
    <row r="3" spans="2:2" ht="15" customHeight="1">
      <c r="B3" s="15" t="s">
        <v>1</v>
      </c>
    </row>
    <row r="4" spans="2:2" ht="15" customHeight="1">
      <c r="B4" s="16" t="s">
        <v>2</v>
      </c>
    </row>
    <row r="5" spans="2:2" ht="15" customHeight="1">
      <c r="B5" s="16" t="s">
        <v>3</v>
      </c>
    </row>
    <row r="6" spans="2:2" ht="15" customHeight="1">
      <c r="B6" s="16" t="s">
        <v>4</v>
      </c>
    </row>
    <row r="7" spans="2:2" ht="15" customHeight="1">
      <c r="B7" s="17" t="s">
        <v>5</v>
      </c>
    </row>
    <row r="8" spans="2:2" ht="15" customHeight="1">
      <c r="B8" s="16"/>
    </row>
    <row r="9" spans="2:2" ht="15" customHeight="1">
      <c r="B9" s="15" t="s">
        <v>6</v>
      </c>
    </row>
    <row r="10" spans="2:2" ht="15" customHeight="1">
      <c r="B10" s="17" t="s">
        <v>7</v>
      </c>
    </row>
    <row r="11" spans="2:2" ht="15" customHeight="1">
      <c r="B11" s="16"/>
    </row>
    <row r="12" spans="2:2" ht="15" customHeight="1">
      <c r="B12" s="15" t="s">
        <v>8</v>
      </c>
    </row>
    <row r="13" spans="2:2" ht="15" customHeight="1">
      <c r="B13" s="16" t="s">
        <v>9</v>
      </c>
    </row>
    <row r="14" spans="2:2" ht="15" customHeight="1">
      <c r="B14" s="16" t="s">
        <v>10</v>
      </c>
    </row>
    <row r="15" spans="2:2" ht="15" customHeight="1">
      <c r="B15" s="16"/>
    </row>
    <row r="16" spans="2:2" ht="15" customHeight="1">
      <c r="B16" s="15" t="s">
        <v>11</v>
      </c>
    </row>
    <row r="17" spans="2:2" ht="15" customHeight="1">
      <c r="B17" s="16" t="s">
        <v>12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zoomScale="172" zoomScaleNormal="100" workbookViewId="0">
      <selection activeCell="C11" sqref="C11"/>
    </sheetView>
  </sheetViews>
  <sheetFormatPr baseColWidth="10" defaultColWidth="8.6640625" defaultRowHeight="13"/>
  <cols>
    <col min="1" max="1" width="4" customWidth="1"/>
    <col min="2" max="2" width="20" customWidth="1"/>
    <col min="3" max="3" width="26" customWidth="1"/>
    <col min="4" max="4" width="52" customWidth="1"/>
    <col min="5" max="5" width="18" customWidth="1"/>
  </cols>
  <sheetData>
    <row r="1" spans="1:5" ht="17.25" customHeight="1">
      <c r="A1" s="14" t="s">
        <v>13</v>
      </c>
    </row>
    <row r="3" spans="1:5" ht="15" customHeight="1">
      <c r="A3" s="18" t="s">
        <v>14</v>
      </c>
      <c r="B3" s="18" t="s">
        <v>15</v>
      </c>
      <c r="C3" s="18" t="s">
        <v>16</v>
      </c>
      <c r="D3" s="18" t="s">
        <v>17</v>
      </c>
      <c r="E3" s="18" t="s">
        <v>18</v>
      </c>
    </row>
    <row r="4" spans="1:5" ht="45.75" customHeight="1">
      <c r="A4" s="19">
        <v>1</v>
      </c>
      <c r="B4" s="20" t="s">
        <v>19</v>
      </c>
      <c r="C4" s="19" t="s">
        <v>20</v>
      </c>
      <c r="D4" s="19" t="s">
        <v>21</v>
      </c>
      <c r="E4" s="19" t="s">
        <v>22</v>
      </c>
    </row>
    <row r="5" spans="1:5" ht="45.75" customHeight="1">
      <c r="A5" s="19">
        <v>2</v>
      </c>
      <c r="B5" s="20" t="s">
        <v>19</v>
      </c>
      <c r="C5" s="19" t="s">
        <v>23</v>
      </c>
      <c r="D5" s="19" t="s">
        <v>24</v>
      </c>
      <c r="E5" s="19" t="s">
        <v>25</v>
      </c>
    </row>
    <row r="6" spans="1:5" ht="23.25" customHeight="1">
      <c r="A6" s="19">
        <v>3</v>
      </c>
      <c r="B6" s="20" t="s">
        <v>26</v>
      </c>
      <c r="C6" s="19" t="s">
        <v>27</v>
      </c>
      <c r="D6" s="19" t="s">
        <v>28</v>
      </c>
      <c r="E6" s="19" t="s">
        <v>29</v>
      </c>
    </row>
    <row r="7" spans="1:5" ht="23.25" customHeight="1">
      <c r="A7" s="19">
        <v>4</v>
      </c>
      <c r="B7" s="21" t="s">
        <v>30</v>
      </c>
      <c r="C7" s="19" t="s">
        <v>31</v>
      </c>
      <c r="D7" s="19" t="s">
        <v>32</v>
      </c>
      <c r="E7" s="19" t="s">
        <v>33</v>
      </c>
    </row>
    <row r="8" spans="1:5" ht="34.5" customHeight="1">
      <c r="A8" s="19">
        <v>5</v>
      </c>
      <c r="B8" s="21" t="s">
        <v>34</v>
      </c>
      <c r="C8" s="19" t="s">
        <v>35</v>
      </c>
      <c r="D8" s="19" t="s">
        <v>36</v>
      </c>
      <c r="E8" s="19" t="s">
        <v>37</v>
      </c>
    </row>
    <row r="9" spans="1:5" ht="34.5" customHeight="1">
      <c r="A9" s="19">
        <v>6</v>
      </c>
      <c r="B9" s="22" t="s">
        <v>38</v>
      </c>
      <c r="C9" s="19" t="s">
        <v>39</v>
      </c>
      <c r="D9" s="19" t="s">
        <v>40</v>
      </c>
      <c r="E9" s="19" t="s">
        <v>41</v>
      </c>
    </row>
    <row r="10" spans="1:5" ht="34.5" customHeight="1">
      <c r="A10" s="19">
        <v>7</v>
      </c>
      <c r="B10" s="22" t="s">
        <v>42</v>
      </c>
      <c r="C10" s="19" t="s">
        <v>43</v>
      </c>
      <c r="D10" s="19" t="s">
        <v>44</v>
      </c>
      <c r="E10" s="19" t="s">
        <v>45</v>
      </c>
    </row>
    <row r="11" spans="1:5" ht="23.25" customHeight="1">
      <c r="A11" s="19">
        <v>8</v>
      </c>
      <c r="B11" s="20" t="s">
        <v>46</v>
      </c>
      <c r="C11" s="19" t="s">
        <v>47</v>
      </c>
      <c r="D11" s="19" t="s">
        <v>48</v>
      </c>
      <c r="E11" s="19" t="s">
        <v>49</v>
      </c>
    </row>
    <row r="12" spans="1:5" ht="34.5" customHeight="1">
      <c r="A12" s="19">
        <v>9</v>
      </c>
      <c r="B12" s="20" t="s">
        <v>50</v>
      </c>
      <c r="C12" s="19" t="s">
        <v>51</v>
      </c>
      <c r="D12" s="19" t="s">
        <v>52</v>
      </c>
      <c r="E12" s="19" t="s">
        <v>53</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Q996"/>
  <sheetViews>
    <sheetView topLeftCell="D1" zoomScaleNormal="100" workbookViewId="0">
      <selection activeCell="O101" sqref="A101:XFD101"/>
    </sheetView>
  </sheetViews>
  <sheetFormatPr baseColWidth="10" defaultColWidth="12.6640625" defaultRowHeight="15.75" customHeight="1"/>
  <cols>
    <col min="1" max="1" width="5.6640625" customWidth="1"/>
    <col min="2" max="2" width="10.83203125" customWidth="1"/>
    <col min="3" max="3" width="9.83203125" customWidth="1"/>
    <col min="4" max="4" width="19" customWidth="1"/>
    <col min="5" max="5" width="13.6640625" customWidth="1"/>
    <col min="6" max="6" width="20.33203125" customWidth="1"/>
    <col min="7" max="7" width="10.1640625" customWidth="1"/>
    <col min="8" max="10" width="3.1640625" customWidth="1"/>
    <col min="11" max="11" width="4.6640625" customWidth="1"/>
    <col min="12" max="12" width="22.6640625" customWidth="1"/>
    <col min="13" max="13" width="22.1640625" customWidth="1"/>
    <col min="14" max="14" width="35.5" customWidth="1"/>
  </cols>
  <sheetData>
    <row r="1" spans="1:17" ht="15.75" customHeight="1">
      <c r="A1" s="23" t="s">
        <v>54</v>
      </c>
      <c r="B1" s="24"/>
      <c r="C1" s="24"/>
      <c r="D1" s="24"/>
      <c r="E1" s="24"/>
      <c r="F1" s="24"/>
      <c r="G1" s="24"/>
      <c r="H1" s="24"/>
      <c r="I1" s="25"/>
      <c r="J1" s="26"/>
      <c r="K1" s="27"/>
      <c r="L1" s="26"/>
      <c r="M1" s="26"/>
      <c r="N1" s="26"/>
      <c r="O1" s="26"/>
      <c r="P1" s="26"/>
      <c r="Q1" s="26"/>
    </row>
    <row r="2" spans="1:17" ht="15.75" customHeight="1">
      <c r="A2" s="24"/>
      <c r="B2" s="24"/>
      <c r="C2" s="24"/>
      <c r="D2" s="24"/>
      <c r="E2" s="24"/>
      <c r="F2" s="24"/>
      <c r="G2" s="24"/>
      <c r="H2" s="24"/>
      <c r="I2" s="25"/>
      <c r="J2" s="26"/>
      <c r="K2" s="28" t="s">
        <v>55</v>
      </c>
      <c r="L2" s="26"/>
      <c r="M2" s="26"/>
      <c r="N2" s="26"/>
      <c r="O2" s="26"/>
      <c r="P2" s="26"/>
      <c r="Q2" s="26"/>
    </row>
    <row r="3" spans="1:17" ht="15.75" customHeight="1">
      <c r="A3" s="24"/>
      <c r="B3" s="29"/>
      <c r="C3" s="30" t="s">
        <v>56</v>
      </c>
      <c r="D3" s="30" t="s">
        <v>57</v>
      </c>
      <c r="E3" s="30" t="s">
        <v>58</v>
      </c>
      <c r="F3" s="30" t="s">
        <v>59</v>
      </c>
      <c r="G3" s="31" t="s">
        <v>60</v>
      </c>
      <c r="H3" s="24"/>
      <c r="I3" s="25"/>
      <c r="J3" s="26"/>
      <c r="K3" s="32" t="s">
        <v>14</v>
      </c>
      <c r="L3" s="32" t="s">
        <v>61</v>
      </c>
      <c r="M3" s="32" t="s">
        <v>62</v>
      </c>
      <c r="N3" s="32" t="s">
        <v>63</v>
      </c>
      <c r="O3" s="32" t="s">
        <v>64</v>
      </c>
      <c r="P3" s="32" t="s">
        <v>65</v>
      </c>
      <c r="Q3" s="26"/>
    </row>
    <row r="4" spans="1:17" ht="15.75" customHeight="1">
      <c r="A4" s="24"/>
      <c r="B4" s="33" t="s">
        <v>66</v>
      </c>
      <c r="C4" s="34">
        <f>'PTPN IV'!T29</f>
        <v>94.373244323653623</v>
      </c>
      <c r="D4" s="35"/>
      <c r="E4" s="35"/>
      <c r="F4" s="35"/>
      <c r="G4" s="36"/>
      <c r="H4" s="24"/>
      <c r="I4" s="25"/>
      <c r="J4" s="26"/>
      <c r="K4" s="37">
        <v>1</v>
      </c>
      <c r="L4" s="38" t="s">
        <v>67</v>
      </c>
      <c r="M4" s="38" t="s">
        <v>68</v>
      </c>
      <c r="N4" s="38" t="s">
        <v>69</v>
      </c>
      <c r="O4" s="39">
        <f>'Kertas Kerja'!L6*12/'Kertas Kerja'!K6</f>
        <v>81.72999999999999</v>
      </c>
      <c r="P4" s="40" t="s">
        <v>70</v>
      </c>
      <c r="Q4" s="26"/>
    </row>
    <row r="5" spans="1:17" ht="15.75" customHeight="1">
      <c r="A5" s="41"/>
      <c r="B5" s="33" t="s">
        <v>71</v>
      </c>
      <c r="C5" s="42">
        <f>N4R1!T94</f>
        <v>89.727552471773521</v>
      </c>
      <c r="D5" s="42">
        <f>'Kertas Kerja'!L44*12/'Kertas Kerja'!K44</f>
        <v>88.593043792459525</v>
      </c>
      <c r="E5" s="42">
        <f>'Kertas Kerja'!L45*12/'Kertas Kerja'!K45</f>
        <v>89.727552471773535</v>
      </c>
      <c r="F5" s="42">
        <f>'Kertas Kerja'!L46*12/'Kertas Kerja'!K46</f>
        <v>89.727552471773535</v>
      </c>
      <c r="G5" s="43">
        <f>'Kertas Kerja'!L48*12/'Kertas Kerja'!K48</f>
        <v>87.493371156237913</v>
      </c>
      <c r="H5" s="24"/>
      <c r="I5" s="25"/>
      <c r="J5" s="26"/>
      <c r="K5" s="37">
        <v>2</v>
      </c>
      <c r="L5" s="38" t="s">
        <v>67</v>
      </c>
      <c r="M5" s="38" t="s">
        <v>72</v>
      </c>
      <c r="N5" s="38" t="s">
        <v>73</v>
      </c>
      <c r="O5" s="39">
        <f>'Kertas Kerja'!L7*12/'Kertas Kerja'!K7</f>
        <v>83.560000000000016</v>
      </c>
      <c r="P5" s="40" t="s">
        <v>70</v>
      </c>
      <c r="Q5" s="26"/>
    </row>
    <row r="6" spans="1:17" ht="15.75" customHeight="1">
      <c r="A6" s="41"/>
      <c r="B6" s="33" t="s">
        <v>74</v>
      </c>
      <c r="C6" s="42">
        <f>N4R2!T100</f>
        <v>88.787019799062421</v>
      </c>
      <c r="D6" s="42">
        <f>'Kertas Kerja'!L53*12/'Kertas Kerja'!K53</f>
        <v>87.528879393447568</v>
      </c>
      <c r="E6" s="42">
        <f>'Kertas Kerja'!L51*12/'Kertas Kerja'!K51</f>
        <v>88.787019799062421</v>
      </c>
      <c r="F6" s="42">
        <f>'Kertas Kerja'!L52*12/'Kertas Kerja'!K52</f>
        <v>88.787019799062421</v>
      </c>
      <c r="G6" s="43">
        <f>'Kertas Kerja'!L55*12/'Kertas Kerja'!K55</f>
        <v>85.464029466206057</v>
      </c>
      <c r="H6" s="24"/>
      <c r="I6" s="25"/>
      <c r="J6" s="26"/>
      <c r="K6" s="37">
        <v>3</v>
      </c>
      <c r="L6" s="38" t="s">
        <v>67</v>
      </c>
      <c r="M6" s="38" t="s">
        <v>75</v>
      </c>
      <c r="N6" s="38" t="s">
        <v>76</v>
      </c>
      <c r="O6" s="39">
        <f>'Kertas Kerja'!L8*12/'Kertas Kerja'!K8</f>
        <v>81.41</v>
      </c>
      <c r="P6" s="40" t="s">
        <v>70</v>
      </c>
      <c r="Q6" s="26"/>
    </row>
    <row r="7" spans="1:17" ht="15.75" customHeight="1">
      <c r="A7" s="41"/>
      <c r="B7" s="33" t="s">
        <v>77</v>
      </c>
      <c r="C7" s="42">
        <f>N4R3!T108</f>
        <v>90.239472607591807</v>
      </c>
      <c r="D7" s="44"/>
      <c r="E7" s="42">
        <f>'Kertas Kerja'!L57*12/'Kertas Kerja'!K57</f>
        <v>90.239472607591807</v>
      </c>
      <c r="F7" s="44"/>
      <c r="G7" s="43">
        <f>'Kertas Kerja'!L58*12/'Kertas Kerja'!K58</f>
        <v>88.893675897220064</v>
      </c>
      <c r="H7" s="24"/>
      <c r="I7" s="25"/>
      <c r="J7" s="26"/>
      <c r="K7" s="37">
        <v>4</v>
      </c>
      <c r="L7" s="38" t="s">
        <v>67</v>
      </c>
      <c r="M7" s="38" t="s">
        <v>78</v>
      </c>
      <c r="N7" s="38" t="s">
        <v>79</v>
      </c>
      <c r="O7" s="39">
        <f>'Kertas Kerja'!L9*12/'Kertas Kerja'!K9</f>
        <v>84.38</v>
      </c>
      <c r="P7" s="40" t="s">
        <v>70</v>
      </c>
      <c r="Q7" s="26"/>
    </row>
    <row r="8" spans="1:17" ht="15.75" customHeight="1">
      <c r="A8" s="41"/>
      <c r="B8" s="33" t="s">
        <v>80</v>
      </c>
      <c r="C8" s="42">
        <f>N4R4!T101</f>
        <v>80.595579277714592</v>
      </c>
      <c r="D8" s="42">
        <f>'Kertas Kerja'!L60*12/'Kertas Kerja'!K60</f>
        <v>79.966980222598721</v>
      </c>
      <c r="E8" s="42">
        <f>'Kertas Kerja'!L64*12/'Kertas Kerja'!K64</f>
        <v>80.595579277714592</v>
      </c>
      <c r="F8" s="44"/>
      <c r="G8" s="43">
        <f>'Kertas Kerja'!L63*12/'Kertas Kerja'!K63</f>
        <v>77.041735155406315</v>
      </c>
      <c r="H8" s="24"/>
      <c r="I8" s="25"/>
      <c r="J8" s="26"/>
      <c r="K8" s="37">
        <v>5</v>
      </c>
      <c r="L8" s="38" t="s">
        <v>67</v>
      </c>
      <c r="M8" s="38" t="s">
        <v>81</v>
      </c>
      <c r="N8" s="38" t="s">
        <v>82</v>
      </c>
      <c r="O8" s="39">
        <f>'Kertas Kerja'!L10*12/'Kertas Kerja'!K10</f>
        <v>84.55</v>
      </c>
      <c r="P8" s="40" t="s">
        <v>70</v>
      </c>
      <c r="Q8" s="26"/>
    </row>
    <row r="9" spans="1:17" ht="15.75" customHeight="1">
      <c r="A9" s="41"/>
      <c r="B9" s="33" t="s">
        <v>83</v>
      </c>
      <c r="C9" s="42">
        <f>N4R5!T90</f>
        <v>75.639950574378531</v>
      </c>
      <c r="D9" s="42">
        <f>'Kertas Kerja'!L65*12/'Kertas Kerja'!K65</f>
        <v>75.800928666793141</v>
      </c>
      <c r="E9" s="42">
        <f>'Kertas Kerja'!L66*12/'Kertas Kerja'!K66</f>
        <v>75.639950574378531</v>
      </c>
      <c r="F9" s="42">
        <f>'Kertas Kerja'!L68*12/'Kertas Kerja'!K68</f>
        <v>75.639950574378531</v>
      </c>
      <c r="G9" s="43">
        <f>'Kertas Kerja'!L70*12/'Kertas Kerja'!K70</f>
        <v>74.484656027331269</v>
      </c>
      <c r="H9" s="24"/>
      <c r="I9" s="25"/>
      <c r="J9" s="26"/>
      <c r="K9" s="37">
        <v>6</v>
      </c>
      <c r="L9" s="38" t="s">
        <v>67</v>
      </c>
      <c r="M9" s="38" t="s">
        <v>84</v>
      </c>
      <c r="N9" s="38" t="s">
        <v>85</v>
      </c>
      <c r="O9" s="39">
        <f>'Kertas Kerja'!L11*12/'Kertas Kerja'!K11</f>
        <v>85.579999999999984</v>
      </c>
      <c r="P9" s="40" t="s">
        <v>70</v>
      </c>
      <c r="Q9" s="26"/>
    </row>
    <row r="10" spans="1:17" ht="15.75" customHeight="1">
      <c r="A10" s="41"/>
      <c r="B10" s="33" t="s">
        <v>86</v>
      </c>
      <c r="C10" s="42">
        <f>N4R6!T83</f>
        <v>85.48577251220263</v>
      </c>
      <c r="D10" s="42">
        <f>'Kertas Kerja'!L71*12/'Kertas Kerja'!K71</f>
        <v>83.512710683938167</v>
      </c>
      <c r="E10" s="42">
        <f>'Kertas Kerja'!L72*12/'Kertas Kerja'!K72</f>
        <v>85.48577251220263</v>
      </c>
      <c r="F10" s="44"/>
      <c r="G10" s="43">
        <f>'Kertas Kerja'!L71*12/'Kertas Kerja'!K71</f>
        <v>83.512710683938167</v>
      </c>
      <c r="H10" s="24"/>
      <c r="I10" s="25"/>
      <c r="J10" s="26"/>
      <c r="K10" s="37">
        <v>7</v>
      </c>
      <c r="L10" s="38" t="s">
        <v>87</v>
      </c>
      <c r="M10" s="38" t="s">
        <v>88</v>
      </c>
      <c r="N10" s="38" t="s">
        <v>89</v>
      </c>
      <c r="O10" s="45">
        <f>'Kertas Kerja'!L12*12/'Kertas Kerja'!K12</f>
        <v>95.415992865744371</v>
      </c>
      <c r="P10" s="40"/>
      <c r="Q10" s="26"/>
    </row>
    <row r="11" spans="1:17" ht="15.75" customHeight="1">
      <c r="A11" s="41"/>
      <c r="B11" s="46" t="s">
        <v>90</v>
      </c>
      <c r="C11" s="47">
        <f>N4R7!T72</f>
        <v>77.278198306893898</v>
      </c>
      <c r="D11" s="47">
        <f>'Kertas Kerja'!L76*12/'Kertas Kerja'!K76</f>
        <v>77.354700448999267</v>
      </c>
      <c r="E11" s="47">
        <f>'Kertas Kerja'!L78*12/'Kertas Kerja'!K78</f>
        <v>77.278198306893898</v>
      </c>
      <c r="F11" s="48"/>
      <c r="G11" s="49">
        <f>'Kertas Kerja'!L77*12/'Kertas Kerja'!K77</f>
        <v>77.399185673606112</v>
      </c>
      <c r="H11" s="24"/>
      <c r="I11" s="25"/>
      <c r="J11" s="26"/>
      <c r="K11" s="37">
        <v>8</v>
      </c>
      <c r="L11" s="38" t="s">
        <v>87</v>
      </c>
      <c r="M11" s="50" t="s">
        <v>91</v>
      </c>
      <c r="N11" s="50" t="s">
        <v>92</v>
      </c>
      <c r="O11" s="45">
        <f>'Kertas Kerja'!L13*12/'Kertas Kerja'!K13</f>
        <v>96.051929279057845</v>
      </c>
      <c r="P11" s="40"/>
      <c r="Q11" s="26"/>
    </row>
    <row r="12" spans="1:17" ht="15.75" customHeight="1">
      <c r="A12" s="24"/>
      <c r="B12" s="24"/>
      <c r="C12" s="35"/>
      <c r="D12" s="35"/>
      <c r="E12" s="35"/>
      <c r="F12" s="35"/>
      <c r="G12" s="35"/>
      <c r="H12" s="24"/>
      <c r="I12" s="25"/>
      <c r="J12" s="26"/>
      <c r="K12" s="37">
        <v>9</v>
      </c>
      <c r="L12" s="38" t="s">
        <v>87</v>
      </c>
      <c r="M12" s="50" t="s">
        <v>91</v>
      </c>
      <c r="N12" s="50" t="s">
        <v>93</v>
      </c>
      <c r="O12" s="45">
        <f>'Kertas Kerja'!L14*12/'Kertas Kerja'!K14</f>
        <v>95.4</v>
      </c>
      <c r="P12" s="40"/>
      <c r="Q12" s="26"/>
    </row>
    <row r="13" spans="1:17" ht="15.75" customHeight="1">
      <c r="A13" s="24"/>
      <c r="B13" s="29"/>
      <c r="C13" s="51" t="s">
        <v>56</v>
      </c>
      <c r="D13" s="51" t="s">
        <v>57</v>
      </c>
      <c r="E13" s="51" t="s">
        <v>94</v>
      </c>
      <c r="F13" s="51" t="s">
        <v>60</v>
      </c>
      <c r="G13" s="52" t="s">
        <v>95</v>
      </c>
      <c r="H13" s="24"/>
      <c r="I13" s="25"/>
      <c r="J13" s="26"/>
      <c r="K13" s="37">
        <v>10</v>
      </c>
      <c r="L13" s="38" t="s">
        <v>87</v>
      </c>
      <c r="M13" s="50" t="s">
        <v>96</v>
      </c>
      <c r="N13" s="50" t="s">
        <v>97</v>
      </c>
      <c r="O13" s="45">
        <f>'Kertas Kerja'!L15*12/'Kertas Kerja'!K15</f>
        <v>96.051929279057845</v>
      </c>
      <c r="P13" s="40"/>
      <c r="Q13" s="26"/>
    </row>
    <row r="14" spans="1:17" ht="15.75" customHeight="1">
      <c r="A14" s="24"/>
      <c r="B14" s="33" t="s">
        <v>98</v>
      </c>
      <c r="C14" s="34">
        <f>'PTPN I'!U29</f>
        <v>81.72607140660007</v>
      </c>
      <c r="D14" s="35"/>
      <c r="E14" s="35"/>
      <c r="F14" s="35"/>
      <c r="G14" s="36"/>
      <c r="H14" s="24"/>
      <c r="I14" s="25"/>
      <c r="J14" s="26"/>
      <c r="K14" s="37">
        <v>11</v>
      </c>
      <c r="L14" s="38" t="s">
        <v>99</v>
      </c>
      <c r="M14" s="50" t="s">
        <v>100</v>
      </c>
      <c r="N14" s="50" t="s">
        <v>101</v>
      </c>
      <c r="O14" s="45">
        <f>'Kertas Kerja'!L16*12/'Kertas Kerja'!K16</f>
        <v>81.97129286423295</v>
      </c>
      <c r="P14" s="40"/>
      <c r="Q14" s="26"/>
    </row>
    <row r="15" spans="1:17" ht="15.75" customHeight="1">
      <c r="A15" s="41"/>
      <c r="B15" s="33" t="s">
        <v>71</v>
      </c>
      <c r="C15" s="42">
        <f>N1R1!O36</f>
        <v>93.508258895711904</v>
      </c>
      <c r="D15" s="42">
        <f>'Kertas Kerja'!L12*12/'Kertas Kerja'!K12</f>
        <v>95.415992865744371</v>
      </c>
      <c r="E15" s="53"/>
      <c r="F15" s="54">
        <f>'Kertas Kerja'!L13*12/'Kertas Kerja'!K13</f>
        <v>96.051929279057845</v>
      </c>
      <c r="G15" s="43">
        <f>'Kertas Kerja'!L15*12/'Kertas Kerja'!K15</f>
        <v>96.051929279057845</v>
      </c>
      <c r="H15" s="24"/>
      <c r="I15" s="25"/>
      <c r="J15" s="26"/>
      <c r="K15" s="37">
        <v>12</v>
      </c>
      <c r="L15" s="38" t="s">
        <v>99</v>
      </c>
      <c r="M15" s="50" t="s">
        <v>102</v>
      </c>
      <c r="N15" s="50" t="s">
        <v>103</v>
      </c>
      <c r="O15" s="45">
        <f>'Kertas Kerja'!L17*12/'Kertas Kerja'!K17</f>
        <v>80.074078824191076</v>
      </c>
      <c r="P15" s="40"/>
      <c r="Q15" s="26"/>
    </row>
    <row r="16" spans="1:17" ht="15.75" customHeight="1">
      <c r="A16" s="41"/>
      <c r="B16" s="33" t="s">
        <v>74</v>
      </c>
      <c r="C16" s="42">
        <f>N1R2!O51</f>
        <v>85.735790340844588</v>
      </c>
      <c r="D16" s="42">
        <f>'Kertas Kerja'!L16*12/'Kertas Kerja'!K16</f>
        <v>81.97129286423295</v>
      </c>
      <c r="E16" s="54">
        <f>'Kertas Kerja'!L17*12/'Kertas Kerja'!K17</f>
        <v>80.074078824191076</v>
      </c>
      <c r="F16" s="54">
        <f>'Kertas Kerja'!L18*12/'Kertas Kerja'!K18</f>
        <v>85.589760486031807</v>
      </c>
      <c r="G16" s="43">
        <f>'Kertas Kerja'!L19*12/'Kertas Kerja'!K19</f>
        <v>85.589760486031807</v>
      </c>
      <c r="H16" s="24"/>
      <c r="I16" s="25"/>
      <c r="J16" s="26"/>
      <c r="K16" s="37">
        <v>13</v>
      </c>
      <c r="L16" s="38" t="s">
        <v>99</v>
      </c>
      <c r="M16" s="50" t="s">
        <v>104</v>
      </c>
      <c r="N16" s="50" t="s">
        <v>105</v>
      </c>
      <c r="O16" s="45">
        <f>'Kertas Kerja'!L18*12/'Kertas Kerja'!K18</f>
        <v>85.589760486031807</v>
      </c>
      <c r="P16" s="40"/>
      <c r="Q16" s="26"/>
    </row>
    <row r="17" spans="1:17" ht="15.75" customHeight="1">
      <c r="A17" s="41"/>
      <c r="B17" s="33" t="s">
        <v>77</v>
      </c>
      <c r="C17" s="42">
        <f>N1R3!O52</f>
        <v>89.821810121642628</v>
      </c>
      <c r="D17" s="42">
        <f>'Kertas Kerja'!L20*12/'Kertas Kerja'!K20</f>
        <v>93.7163625139803</v>
      </c>
      <c r="E17" s="54">
        <f>'Kertas Kerja'!L21*12/'Kertas Kerja'!K21</f>
        <v>91.091047183808129</v>
      </c>
      <c r="F17" s="53"/>
      <c r="G17" s="55"/>
      <c r="H17" s="24"/>
      <c r="I17" s="25"/>
      <c r="J17" s="26"/>
      <c r="K17" s="37">
        <v>14</v>
      </c>
      <c r="L17" s="38" t="s">
        <v>99</v>
      </c>
      <c r="M17" s="50" t="s">
        <v>106</v>
      </c>
      <c r="N17" s="50" t="s">
        <v>107</v>
      </c>
      <c r="O17" s="45">
        <f>'Kertas Kerja'!L19*12/'Kertas Kerja'!K19</f>
        <v>85.589760486031807</v>
      </c>
      <c r="P17" s="40"/>
      <c r="Q17" s="26"/>
    </row>
    <row r="18" spans="1:17" ht="15.75" customHeight="1">
      <c r="A18" s="41"/>
      <c r="B18" s="33" t="s">
        <v>80</v>
      </c>
      <c r="C18" s="42">
        <f>N1R4!O40</f>
        <v>78.917820496687554</v>
      </c>
      <c r="D18" s="42">
        <f>'Kertas Kerja'!L22*12/'Kertas Kerja'!K22</f>
        <v>78.014817627684323</v>
      </c>
      <c r="E18" s="53"/>
      <c r="F18" s="54">
        <f>'Kertas Kerja'!L23*12/'Kertas Kerja'!K23</f>
        <v>76.285714285714292</v>
      </c>
      <c r="G18" s="55"/>
      <c r="H18" s="24"/>
      <c r="I18" s="25"/>
      <c r="J18" s="26"/>
      <c r="K18" s="37">
        <v>15</v>
      </c>
      <c r="L18" s="38" t="s">
        <v>108</v>
      </c>
      <c r="M18" s="50" t="s">
        <v>109</v>
      </c>
      <c r="N18" s="50" t="s">
        <v>110</v>
      </c>
      <c r="O18" s="45">
        <f>'Kertas Kerja'!L20*12/'Kertas Kerja'!K20</f>
        <v>93.7163625139803</v>
      </c>
      <c r="P18" s="40"/>
      <c r="Q18" s="26"/>
    </row>
    <row r="19" spans="1:17" ht="15.75" customHeight="1">
      <c r="A19" s="41"/>
      <c r="B19" s="33" t="s">
        <v>83</v>
      </c>
      <c r="C19" s="42">
        <f>N1R5!O53</f>
        <v>91.736907733762251</v>
      </c>
      <c r="D19" s="42">
        <f>'Kertas Kerja'!L25*12/'Kertas Kerja'!K25</f>
        <v>94.20555041369154</v>
      </c>
      <c r="E19" s="54">
        <f>'Kertas Kerja'!L26*12/'Kertas Kerja'!K26</f>
        <v>91.818108285262312</v>
      </c>
      <c r="F19" s="54">
        <f>'Kertas Kerja'!L27*12/'Kertas Kerja'!K27</f>
        <v>96.033057672763761</v>
      </c>
      <c r="G19" s="55"/>
      <c r="H19" s="24"/>
      <c r="I19" s="25"/>
      <c r="J19" s="26"/>
      <c r="K19" s="37">
        <v>16</v>
      </c>
      <c r="L19" s="38" t="s">
        <v>108</v>
      </c>
      <c r="M19" s="50" t="s">
        <v>111</v>
      </c>
      <c r="N19" s="50" t="s">
        <v>112</v>
      </c>
      <c r="O19" s="45">
        <f>'Kertas Kerja'!L21*12/'Kertas Kerja'!K21</f>
        <v>91.091047183808129</v>
      </c>
      <c r="P19" s="40"/>
      <c r="Q19" s="26"/>
    </row>
    <row r="20" spans="1:17" ht="15.75" customHeight="1">
      <c r="A20" s="41"/>
      <c r="B20" s="33" t="s">
        <v>86</v>
      </c>
      <c r="C20" s="44"/>
      <c r="D20" s="56"/>
      <c r="E20" s="56"/>
      <c r="F20" s="56"/>
      <c r="G20" s="57"/>
      <c r="H20" s="24"/>
      <c r="I20" s="25"/>
      <c r="J20" s="26"/>
      <c r="K20" s="37">
        <v>17</v>
      </c>
      <c r="L20" s="38" t="s">
        <v>113</v>
      </c>
      <c r="M20" s="50" t="s">
        <v>114</v>
      </c>
      <c r="N20" s="50" t="s">
        <v>115</v>
      </c>
      <c r="O20" s="45">
        <f>'Kertas Kerja'!L22*12/'Kertas Kerja'!K22</f>
        <v>78.014817627684323</v>
      </c>
      <c r="P20" s="40"/>
      <c r="Q20" s="26"/>
    </row>
    <row r="21" spans="1:17" ht="15.75" customHeight="1">
      <c r="A21" s="41"/>
      <c r="B21" s="33" t="s">
        <v>90</v>
      </c>
      <c r="C21" s="42">
        <f>N1R7!O49</f>
        <v>82.061195621881154</v>
      </c>
      <c r="D21" s="42">
        <f>'Kertas Kerja'!L28*12/'Kertas Kerja'!K28</f>
        <v>82.927896324565822</v>
      </c>
      <c r="E21" s="54">
        <f>'Kertas Kerja'!L30*12/'Kertas Kerja'!K30</f>
        <v>82.078565330547789</v>
      </c>
      <c r="F21" s="54">
        <f>'Kertas Kerja'!L29*12/'Kertas Kerja'!K29</f>
        <v>83.943904519278661</v>
      </c>
      <c r="G21" s="55"/>
      <c r="H21" s="24"/>
      <c r="I21" s="25"/>
      <c r="J21" s="26"/>
      <c r="K21" s="37">
        <v>18</v>
      </c>
      <c r="L21" s="38" t="s">
        <v>113</v>
      </c>
      <c r="M21" s="50" t="s">
        <v>114</v>
      </c>
      <c r="N21" s="50" t="s">
        <v>116</v>
      </c>
      <c r="O21" s="45">
        <f>'Kertas Kerja'!L23*12/'Kertas Kerja'!K23</f>
        <v>76.285714285714292</v>
      </c>
      <c r="P21" s="40"/>
      <c r="Q21" s="26"/>
    </row>
    <row r="22" spans="1:17" ht="15.75" customHeight="1">
      <c r="A22" s="41"/>
      <c r="B22" s="46" t="s">
        <v>117</v>
      </c>
      <c r="C22" s="47">
        <f>N1R8!O40</f>
        <v>80.194876735659506</v>
      </c>
      <c r="D22" s="47">
        <f>'Kertas Kerja'!L32*12/'Kertas Kerja'!K32</f>
        <v>80.724997488174466</v>
      </c>
      <c r="E22" s="58">
        <f>'Kertas Kerja'!L35*12/'Kertas Kerja'!K35</f>
        <v>81.191499716834741</v>
      </c>
      <c r="F22" s="58">
        <f>'Kertas Kerja'!L33*12/'Kertas Kerja'!K33</f>
        <v>80.258495259514206</v>
      </c>
      <c r="G22" s="59"/>
      <c r="H22" s="24"/>
      <c r="I22" s="25"/>
      <c r="J22" s="26"/>
      <c r="K22" s="37">
        <v>19</v>
      </c>
      <c r="L22" s="38" t="s">
        <v>113</v>
      </c>
      <c r="M22" s="50" t="s">
        <v>114</v>
      </c>
      <c r="N22" s="50" t="s">
        <v>118</v>
      </c>
      <c r="O22" s="45">
        <f>'Kertas Kerja'!L24*12/'Kertas Kerja'!K24</f>
        <v>78</v>
      </c>
      <c r="P22" s="40"/>
      <c r="Q22" s="26"/>
    </row>
    <row r="23" spans="1:17" ht="15.75" customHeight="1">
      <c r="A23" s="24"/>
      <c r="B23" s="24"/>
      <c r="C23" s="35"/>
      <c r="D23" s="35"/>
      <c r="E23" s="35"/>
      <c r="F23" s="35"/>
      <c r="G23" s="35"/>
      <c r="H23" s="24"/>
      <c r="I23" s="25"/>
      <c r="J23" s="26"/>
      <c r="K23" s="37">
        <v>20</v>
      </c>
      <c r="L23" s="38" t="s">
        <v>119</v>
      </c>
      <c r="M23" s="50" t="s">
        <v>120</v>
      </c>
      <c r="N23" s="50" t="s">
        <v>121</v>
      </c>
      <c r="O23" s="45">
        <f>'Kertas Kerja'!L25*12/'Kertas Kerja'!K25</f>
        <v>94.20555041369154</v>
      </c>
      <c r="P23" s="40"/>
      <c r="Q23" s="26"/>
    </row>
    <row r="24" spans="1:17" ht="15.75" customHeight="1">
      <c r="A24" s="24"/>
      <c r="B24" s="29"/>
      <c r="C24" s="51" t="s">
        <v>56</v>
      </c>
      <c r="D24" s="60" t="s">
        <v>122</v>
      </c>
      <c r="E24" s="60" t="s">
        <v>123</v>
      </c>
      <c r="F24" s="60" t="s">
        <v>124</v>
      </c>
      <c r="G24" s="61"/>
      <c r="H24" s="24"/>
      <c r="I24" s="25"/>
      <c r="J24" s="26"/>
      <c r="K24" s="37">
        <v>21</v>
      </c>
      <c r="L24" s="38" t="s">
        <v>119</v>
      </c>
      <c r="M24" s="50" t="s">
        <v>125</v>
      </c>
      <c r="N24" s="50" t="s">
        <v>126</v>
      </c>
      <c r="O24" s="45">
        <f>'Kertas Kerja'!L26*12/'Kertas Kerja'!K26</f>
        <v>91.818108285262312</v>
      </c>
      <c r="P24" s="40"/>
      <c r="Q24" s="26"/>
    </row>
    <row r="25" spans="1:17" ht="15.75" customHeight="1">
      <c r="A25" s="41"/>
      <c r="B25" s="46" t="s">
        <v>127</v>
      </c>
      <c r="C25" s="47">
        <f>'PT SGN'!AJ29</f>
        <v>73.66306524165384</v>
      </c>
      <c r="D25" s="47">
        <f>'Kertas Kerja'!L87*12/'Kertas Kerja'!K87</f>
        <v>80.874178785253093</v>
      </c>
      <c r="E25" s="47">
        <f>'Kertas Kerja'!L90*12/'Kertas Kerja'!K90</f>
        <v>80.874178785253093</v>
      </c>
      <c r="F25" s="47">
        <f>'Kertas Kerja'!L85*12/'Kertas Kerja'!K85</f>
        <v>80.874178785253093</v>
      </c>
      <c r="G25" s="62"/>
      <c r="H25" s="24"/>
      <c r="I25" s="25"/>
      <c r="J25" s="26"/>
      <c r="K25" s="37">
        <v>22</v>
      </c>
      <c r="L25" s="38" t="s">
        <v>119</v>
      </c>
      <c r="M25" s="50" t="s">
        <v>128</v>
      </c>
      <c r="N25" s="50" t="s">
        <v>116</v>
      </c>
      <c r="O25" s="45">
        <f>'Kertas Kerja'!L27*12/'Kertas Kerja'!K27</f>
        <v>96.033057672763761</v>
      </c>
      <c r="P25" s="40"/>
      <c r="Q25" s="26"/>
    </row>
    <row r="26" spans="1:17" ht="15.75" customHeight="1">
      <c r="A26" s="24"/>
      <c r="B26" s="24"/>
      <c r="C26" s="35"/>
      <c r="D26" s="35"/>
      <c r="E26" s="35"/>
      <c r="F26" s="35"/>
      <c r="G26" s="35"/>
      <c r="H26" s="24"/>
      <c r="I26" s="25"/>
      <c r="J26" s="26"/>
      <c r="K26" s="37">
        <v>23</v>
      </c>
      <c r="L26" s="38" t="s">
        <v>129</v>
      </c>
      <c r="M26" s="50" t="s">
        <v>130</v>
      </c>
      <c r="N26" s="50" t="s">
        <v>131</v>
      </c>
      <c r="O26" s="45">
        <f>'Kertas Kerja'!L28*12/'Kertas Kerja'!K28</f>
        <v>82.927896324565822</v>
      </c>
      <c r="P26" s="40"/>
      <c r="Q26" s="26"/>
    </row>
    <row r="27" spans="1:17" ht="15.75" customHeight="1">
      <c r="A27" s="24"/>
      <c r="B27" s="29"/>
      <c r="C27" s="51" t="s">
        <v>56</v>
      </c>
      <c r="D27" s="51" t="s">
        <v>132</v>
      </c>
      <c r="E27" s="51" t="s">
        <v>60</v>
      </c>
      <c r="F27" s="51" t="s">
        <v>133</v>
      </c>
      <c r="G27" s="52" t="s">
        <v>59</v>
      </c>
      <c r="H27" s="24"/>
      <c r="I27" s="25"/>
      <c r="J27" s="26"/>
      <c r="K27" s="37">
        <v>24</v>
      </c>
      <c r="L27" s="38" t="s">
        <v>129</v>
      </c>
      <c r="M27" s="50" t="s">
        <v>134</v>
      </c>
      <c r="N27" s="50" t="s">
        <v>135</v>
      </c>
      <c r="O27" s="45">
        <f>'Kertas Kerja'!L29*12/'Kertas Kerja'!K29</f>
        <v>83.943904519278661</v>
      </c>
      <c r="P27" s="40"/>
      <c r="Q27" s="26"/>
    </row>
    <row r="28" spans="1:17" ht="15.75" customHeight="1">
      <c r="A28" s="41"/>
      <c r="B28" s="33" t="s">
        <v>136</v>
      </c>
      <c r="C28" s="42">
        <f>KPBN!R29</f>
        <v>61.784112021142178</v>
      </c>
      <c r="D28" s="42">
        <f>KPBN!Y29</f>
        <v>67.267768971197285</v>
      </c>
      <c r="E28" s="42">
        <f>KPBN!AB29</f>
        <v>55.922319843581796</v>
      </c>
      <c r="F28" s="63"/>
      <c r="G28" s="64"/>
      <c r="H28" s="24"/>
      <c r="I28" s="25"/>
      <c r="J28" s="26"/>
      <c r="K28" s="37">
        <v>25</v>
      </c>
      <c r="L28" s="38" t="s">
        <v>129</v>
      </c>
      <c r="M28" s="50" t="s">
        <v>137</v>
      </c>
      <c r="N28" s="50" t="s">
        <v>138</v>
      </c>
      <c r="O28" s="45">
        <f>'Kertas Kerja'!L30*12/'Kertas Kerja'!K30</f>
        <v>82.078565330547789</v>
      </c>
      <c r="P28" s="40"/>
      <c r="Q28" s="26"/>
    </row>
    <row r="29" spans="1:17" ht="15.75" customHeight="1">
      <c r="A29" s="41"/>
      <c r="B29" s="33" t="s">
        <v>139</v>
      </c>
      <c r="C29" s="42">
        <f>LPP!Q30</f>
        <v>101.12832204665162</v>
      </c>
      <c r="D29" s="42">
        <f>LPP!X30</f>
        <v>104.94082768999246</v>
      </c>
      <c r="E29" s="42">
        <f>LPP!AA30</f>
        <v>97.775816403310756</v>
      </c>
      <c r="F29" s="63"/>
      <c r="G29" s="64"/>
      <c r="H29" s="24"/>
      <c r="I29" s="25"/>
      <c r="J29" s="26"/>
      <c r="K29" s="37">
        <v>26</v>
      </c>
      <c r="L29" s="38" t="s">
        <v>129</v>
      </c>
      <c r="M29" s="50" t="s">
        <v>140</v>
      </c>
      <c r="N29" s="50" t="s">
        <v>141</v>
      </c>
      <c r="O29" s="45">
        <f>'Kertas Kerja'!L31*12/'Kertas Kerja'!K31</f>
        <v>83.943904519278632</v>
      </c>
      <c r="P29" s="40"/>
      <c r="Q29" s="26"/>
    </row>
    <row r="30" spans="1:17" ht="15.75" customHeight="1">
      <c r="A30" s="41"/>
      <c r="B30" s="33" t="s">
        <v>142</v>
      </c>
      <c r="C30" s="42">
        <f>IKN!R33</f>
        <v>81.424634331115584</v>
      </c>
      <c r="D30" s="42">
        <f>IKN!Y33</f>
        <v>84.960580608734205</v>
      </c>
      <c r="E30" s="63"/>
      <c r="F30" s="63"/>
      <c r="G30" s="64"/>
      <c r="H30" s="24"/>
      <c r="I30" s="25"/>
      <c r="J30" s="26"/>
      <c r="K30" s="37">
        <v>27</v>
      </c>
      <c r="L30" s="38" t="s">
        <v>143</v>
      </c>
      <c r="M30" s="50" t="s">
        <v>144</v>
      </c>
      <c r="N30" s="50" t="s">
        <v>145</v>
      </c>
      <c r="O30" s="45">
        <f>'Kertas Kerja'!L32*12/'Kertas Kerja'!K32</f>
        <v>80.724997488174466</v>
      </c>
      <c r="P30" s="40"/>
      <c r="Q30" s="26"/>
    </row>
    <row r="31" spans="1:17" ht="15.75" customHeight="1">
      <c r="A31" s="41"/>
      <c r="B31" s="33" t="s">
        <v>146</v>
      </c>
      <c r="C31" s="42">
        <f>KINRA!T35</f>
        <v>89.773489674431673</v>
      </c>
      <c r="D31" s="42">
        <f>KINRA!AA35</f>
        <v>84.40854778318176</v>
      </c>
      <c r="E31" s="42">
        <f>KINRA!AD35</f>
        <v>86.492949451350952</v>
      </c>
      <c r="F31" s="63"/>
      <c r="G31" s="64"/>
      <c r="H31" s="24"/>
      <c r="I31" s="25"/>
      <c r="J31" s="26"/>
      <c r="K31" s="37">
        <v>28</v>
      </c>
      <c r="L31" s="38" t="s">
        <v>143</v>
      </c>
      <c r="M31" s="50" t="s">
        <v>147</v>
      </c>
      <c r="N31" s="50" t="s">
        <v>148</v>
      </c>
      <c r="O31" s="45">
        <f>'Kertas Kerja'!L33*12/'Kertas Kerja'!K33</f>
        <v>80.258495259514206</v>
      </c>
      <c r="P31" s="40"/>
      <c r="Q31" s="26"/>
    </row>
    <row r="32" spans="1:17" ht="15.75" customHeight="1">
      <c r="A32" s="41"/>
      <c r="B32" s="33" t="s">
        <v>149</v>
      </c>
      <c r="C32" s="42">
        <f>SPMN!R42</f>
        <v>91.026694523809525</v>
      </c>
      <c r="D32" s="42">
        <f>SPMN!Y42</f>
        <v>93.027368154761916</v>
      </c>
      <c r="E32" s="56"/>
      <c r="F32" s="63"/>
      <c r="G32" s="64"/>
      <c r="H32" s="24"/>
      <c r="I32" s="25"/>
      <c r="J32" s="26"/>
      <c r="K32" s="37">
        <v>29</v>
      </c>
      <c r="L32" s="38"/>
      <c r="M32" s="50" t="s">
        <v>147</v>
      </c>
      <c r="N32" s="50" t="s">
        <v>150</v>
      </c>
      <c r="O32" s="45">
        <f>'Kertas Kerja'!L34*12/'Kertas Kerja'!K34</f>
        <v>80.724997488174481</v>
      </c>
      <c r="P32" s="40"/>
      <c r="Q32" s="26"/>
    </row>
    <row r="33" spans="1:17" ht="15.75" customHeight="1">
      <c r="A33" s="41"/>
      <c r="B33" s="33" t="s">
        <v>151</v>
      </c>
      <c r="C33" s="42">
        <f>RPN!R33</f>
        <v>88.099316809536418</v>
      </c>
      <c r="D33" s="42">
        <f>RPN!Y33</f>
        <v>87.009252516204754</v>
      </c>
      <c r="E33" s="42">
        <f>RPN!AB33</f>
        <v>87.643837336658777</v>
      </c>
      <c r="F33" s="42">
        <f>RPN!Y33</f>
        <v>87.009252516204754</v>
      </c>
      <c r="G33" s="43">
        <f>RPN!Y33</f>
        <v>87.009252516204754</v>
      </c>
      <c r="H33" s="24"/>
      <c r="I33" s="25"/>
      <c r="J33" s="26"/>
      <c r="K33" s="37">
        <v>30</v>
      </c>
      <c r="L33" s="38" t="s">
        <v>143</v>
      </c>
      <c r="M33" s="50" t="s">
        <v>152</v>
      </c>
      <c r="N33" s="50" t="s">
        <v>153</v>
      </c>
      <c r="O33" s="45">
        <f>'Kertas Kerja'!L35*12/'Kertas Kerja'!K35</f>
        <v>81.191499716834741</v>
      </c>
      <c r="P33" s="40"/>
      <c r="Q33" s="26"/>
    </row>
    <row r="34" spans="1:17" ht="15.75" customHeight="1">
      <c r="A34" s="41"/>
      <c r="B34" s="46" t="s">
        <v>154</v>
      </c>
      <c r="C34" s="47">
        <f>BIN!R39</f>
        <v>64.782114639344485</v>
      </c>
      <c r="D34" s="47">
        <f>BIN!Y39</f>
        <v>68.927602729087965</v>
      </c>
      <c r="E34" s="65"/>
      <c r="F34" s="66"/>
      <c r="G34" s="67"/>
      <c r="H34" s="24"/>
      <c r="I34" s="25"/>
      <c r="J34" s="26"/>
      <c r="K34" s="37">
        <v>31</v>
      </c>
      <c r="L34" s="38" t="s">
        <v>155</v>
      </c>
      <c r="M34" s="38" t="s">
        <v>156</v>
      </c>
      <c r="N34" s="38" t="s">
        <v>69</v>
      </c>
      <c r="O34" s="39">
        <f>'Kertas Kerja'!L36*12/'Kertas Kerja'!K36</f>
        <v>89.8</v>
      </c>
      <c r="P34" s="40" t="s">
        <v>70</v>
      </c>
      <c r="Q34" s="26"/>
    </row>
    <row r="35" spans="1:17" ht="15.75" customHeight="1">
      <c r="A35" s="24"/>
      <c r="B35" s="24"/>
      <c r="C35" s="24"/>
      <c r="D35" s="24"/>
      <c r="E35" s="24"/>
      <c r="F35" s="24"/>
      <c r="G35" s="24"/>
      <c r="H35" s="24"/>
      <c r="I35" s="25"/>
      <c r="J35" s="26"/>
      <c r="K35" s="37">
        <v>32</v>
      </c>
      <c r="L35" s="38" t="s">
        <v>155</v>
      </c>
      <c r="M35" s="38" t="s">
        <v>157</v>
      </c>
      <c r="N35" s="38" t="s">
        <v>73</v>
      </c>
      <c r="O35" s="39">
        <f>'Kertas Kerja'!L37*12/'Kertas Kerja'!K37</f>
        <v>86.260000000000019</v>
      </c>
      <c r="P35" s="40" t="s">
        <v>70</v>
      </c>
      <c r="Q35" s="26"/>
    </row>
    <row r="36" spans="1:17" ht="15.75" customHeight="1">
      <c r="A36" s="24"/>
      <c r="B36" s="24"/>
      <c r="C36" s="24"/>
      <c r="D36" s="24"/>
      <c r="E36" s="24"/>
      <c r="F36" s="24"/>
      <c r="G36" s="24"/>
      <c r="H36" s="24"/>
      <c r="I36" s="25"/>
      <c r="J36" s="26"/>
      <c r="K36" s="37">
        <v>33</v>
      </c>
      <c r="L36" s="38" t="s">
        <v>155</v>
      </c>
      <c r="M36" s="38" t="s">
        <v>158</v>
      </c>
      <c r="N36" s="38" t="s">
        <v>159</v>
      </c>
      <c r="O36" s="39">
        <f>'Kertas Kerja'!L38*12/'Kertas Kerja'!K38</f>
        <v>96.56</v>
      </c>
      <c r="P36" s="40" t="s">
        <v>70</v>
      </c>
      <c r="Q36" s="26"/>
    </row>
    <row r="37" spans="1:17" ht="15.75" customHeight="1">
      <c r="A37" s="25"/>
      <c r="B37" s="25"/>
      <c r="C37" s="25"/>
      <c r="D37" s="25"/>
      <c r="E37" s="25"/>
      <c r="F37" s="25"/>
      <c r="G37" s="25"/>
      <c r="H37" s="25"/>
      <c r="I37" s="25"/>
      <c r="J37" s="26"/>
      <c r="K37" s="37">
        <v>34</v>
      </c>
      <c r="L37" s="38" t="s">
        <v>155</v>
      </c>
      <c r="M37" s="38" t="s">
        <v>160</v>
      </c>
      <c r="N37" s="38" t="s">
        <v>79</v>
      </c>
      <c r="O37" s="39">
        <f>'Kertas Kerja'!L39*12/'Kertas Kerja'!K39</f>
        <v>93.89</v>
      </c>
      <c r="P37" s="40" t="s">
        <v>70</v>
      </c>
      <c r="Q37" s="26"/>
    </row>
    <row r="38" spans="1:17" ht="15.75" customHeight="1">
      <c r="A38" s="24"/>
      <c r="B38" s="24"/>
      <c r="C38" s="24"/>
      <c r="D38" s="24"/>
      <c r="E38" s="24"/>
      <c r="F38" s="24"/>
      <c r="G38" s="24"/>
      <c r="H38" s="24"/>
      <c r="I38" s="25"/>
      <c r="J38" s="26"/>
      <c r="K38" s="37">
        <v>35</v>
      </c>
      <c r="L38" s="38" t="s">
        <v>155</v>
      </c>
      <c r="M38" s="38" t="s">
        <v>161</v>
      </c>
      <c r="N38" s="38" t="s">
        <v>82</v>
      </c>
      <c r="O38" s="39">
        <f>'Kertas Kerja'!L40*12/'Kertas Kerja'!K40</f>
        <v>87.43</v>
      </c>
      <c r="P38" s="40" t="s">
        <v>70</v>
      </c>
      <c r="Q38" s="26"/>
    </row>
    <row r="39" spans="1:17" ht="15.75" customHeight="1">
      <c r="A39" s="24"/>
      <c r="B39" s="24"/>
      <c r="C39" s="24"/>
      <c r="D39" s="24"/>
      <c r="E39" s="24"/>
      <c r="F39" s="24"/>
      <c r="G39" s="24"/>
      <c r="H39" s="24"/>
      <c r="I39" s="25"/>
      <c r="J39" s="26"/>
      <c r="K39" s="37">
        <v>36</v>
      </c>
      <c r="L39" s="38" t="s">
        <v>155</v>
      </c>
      <c r="M39" s="38" t="s">
        <v>162</v>
      </c>
      <c r="N39" s="38" t="s">
        <v>85</v>
      </c>
      <c r="O39" s="39">
        <f>'Kertas Kerja'!L41*12/'Kertas Kerja'!K41</f>
        <v>90.84</v>
      </c>
      <c r="P39" s="40" t="s">
        <v>70</v>
      </c>
      <c r="Q39" s="26"/>
    </row>
    <row r="40" spans="1:17" ht="15.75" customHeight="1">
      <c r="A40" s="68" t="s">
        <v>14</v>
      </c>
      <c r="B40" s="68" t="s">
        <v>163</v>
      </c>
      <c r="C40" s="68" t="s">
        <v>164</v>
      </c>
      <c r="D40" s="68" t="s">
        <v>165</v>
      </c>
      <c r="E40" s="24"/>
      <c r="F40" s="24"/>
      <c r="G40" s="24"/>
      <c r="H40" s="24"/>
      <c r="I40" s="25"/>
      <c r="J40" s="26"/>
      <c r="K40" s="37">
        <v>37</v>
      </c>
      <c r="L40" s="38" t="s">
        <v>155</v>
      </c>
      <c r="M40" s="38" t="s">
        <v>166</v>
      </c>
      <c r="N40" s="38" t="s">
        <v>167</v>
      </c>
      <c r="O40" s="39">
        <f>'Kertas Kerja'!L42*12/'Kertas Kerja'!K42</f>
        <v>85.40000000000002</v>
      </c>
      <c r="P40" s="40" t="s">
        <v>70</v>
      </c>
      <c r="Q40" s="26"/>
    </row>
    <row r="41" spans="1:17" ht="15.75" customHeight="1">
      <c r="A41" s="27">
        <v>1</v>
      </c>
      <c r="B41" s="26" t="s">
        <v>168</v>
      </c>
      <c r="C41" s="27" t="s">
        <v>169</v>
      </c>
      <c r="D41" s="27"/>
      <c r="E41" s="24"/>
      <c r="F41" s="24"/>
      <c r="G41" s="24"/>
      <c r="H41" s="24"/>
      <c r="I41" s="25"/>
      <c r="J41" s="26"/>
      <c r="K41" s="37">
        <v>38</v>
      </c>
      <c r="L41" s="38" t="s">
        <v>155</v>
      </c>
      <c r="M41" s="50" t="s">
        <v>170</v>
      </c>
      <c r="N41" s="50" t="s">
        <v>171</v>
      </c>
      <c r="O41" s="39"/>
      <c r="P41" s="40" t="s">
        <v>172</v>
      </c>
      <c r="Q41" s="26"/>
    </row>
    <row r="42" spans="1:17" ht="15.75" customHeight="1">
      <c r="A42" s="27">
        <v>2</v>
      </c>
      <c r="B42" s="26" t="s">
        <v>173</v>
      </c>
      <c r="C42" s="27" t="s">
        <v>169</v>
      </c>
      <c r="D42" s="27"/>
      <c r="E42" s="24"/>
      <c r="F42" s="24"/>
      <c r="G42" s="24"/>
      <c r="H42" s="24"/>
      <c r="I42" s="25"/>
      <c r="J42" s="26"/>
      <c r="K42" s="37">
        <v>39</v>
      </c>
      <c r="L42" s="38" t="s">
        <v>174</v>
      </c>
      <c r="M42" s="50" t="s">
        <v>175</v>
      </c>
      <c r="N42" s="50" t="s">
        <v>176</v>
      </c>
      <c r="O42" s="45">
        <f>'Kertas Kerja'!L44*12/'Kertas Kerja'!K44</f>
        <v>88.593043792459525</v>
      </c>
      <c r="P42" s="40"/>
      <c r="Q42" s="26"/>
    </row>
    <row r="43" spans="1:17" ht="15.75" customHeight="1">
      <c r="A43" s="27">
        <v>3</v>
      </c>
      <c r="B43" s="26" t="s">
        <v>127</v>
      </c>
      <c r="C43" s="27" t="s">
        <v>169</v>
      </c>
      <c r="D43" s="27"/>
      <c r="E43" s="24"/>
      <c r="F43" s="24"/>
      <c r="G43" s="24"/>
      <c r="H43" s="24"/>
      <c r="I43" s="25"/>
      <c r="J43" s="26"/>
      <c r="K43" s="37">
        <v>40</v>
      </c>
      <c r="L43" s="38" t="s">
        <v>174</v>
      </c>
      <c r="M43" s="50" t="s">
        <v>177</v>
      </c>
      <c r="N43" s="50" t="s">
        <v>178</v>
      </c>
      <c r="O43" s="45">
        <f>'Kertas Kerja'!L45*12/'Kertas Kerja'!K45</f>
        <v>89.727552471773535</v>
      </c>
      <c r="P43" s="40"/>
      <c r="Q43" s="26"/>
    </row>
    <row r="44" spans="1:17" ht="15.75" customHeight="1">
      <c r="A44" s="27">
        <v>4</v>
      </c>
      <c r="B44" s="26" t="s">
        <v>136</v>
      </c>
      <c r="C44" s="27" t="s">
        <v>169</v>
      </c>
      <c r="D44" s="27"/>
      <c r="E44" s="24"/>
      <c r="F44" s="24"/>
      <c r="G44" s="24"/>
      <c r="H44" s="24"/>
      <c r="I44" s="25"/>
      <c r="J44" s="26"/>
      <c r="K44" s="37">
        <v>41</v>
      </c>
      <c r="L44" s="38" t="s">
        <v>174</v>
      </c>
      <c r="M44" s="50" t="s">
        <v>179</v>
      </c>
      <c r="N44" s="50" t="s">
        <v>180</v>
      </c>
      <c r="O44" s="45">
        <f>'Kertas Kerja'!L46*12/'Kertas Kerja'!K46</f>
        <v>89.727552471773535</v>
      </c>
      <c r="P44" s="40"/>
      <c r="Q44" s="26"/>
    </row>
    <row r="45" spans="1:17" ht="15.75" customHeight="1">
      <c r="A45" s="27">
        <v>5</v>
      </c>
      <c r="B45" s="26" t="s">
        <v>139</v>
      </c>
      <c r="C45" s="27" t="s">
        <v>169</v>
      </c>
      <c r="D45" s="27"/>
      <c r="E45" s="24"/>
      <c r="F45" s="24"/>
      <c r="G45" s="24"/>
      <c r="H45" s="24"/>
      <c r="I45" s="25"/>
      <c r="J45" s="26"/>
      <c r="K45" s="37">
        <v>42</v>
      </c>
      <c r="L45" s="38" t="s">
        <v>174</v>
      </c>
      <c r="M45" s="50" t="s">
        <v>181</v>
      </c>
      <c r="N45" s="50" t="s">
        <v>92</v>
      </c>
      <c r="O45" s="45">
        <f>'Kertas Kerja'!L47*12/'Kertas Kerja'!K47</f>
        <v>87.493371156237913</v>
      </c>
      <c r="P45" s="40"/>
      <c r="Q45" s="26"/>
    </row>
    <row r="46" spans="1:17" ht="15.75" customHeight="1">
      <c r="A46" s="27">
        <v>6</v>
      </c>
      <c r="B46" s="26" t="s">
        <v>142</v>
      </c>
      <c r="C46" s="27" t="s">
        <v>169</v>
      </c>
      <c r="D46" s="27"/>
      <c r="E46" s="24"/>
      <c r="F46" s="24"/>
      <c r="G46" s="24"/>
      <c r="H46" s="24"/>
      <c r="I46" s="25"/>
      <c r="J46" s="26"/>
      <c r="K46" s="37">
        <v>43</v>
      </c>
      <c r="L46" s="38" t="s">
        <v>174</v>
      </c>
      <c r="M46" s="50" t="s">
        <v>182</v>
      </c>
      <c r="N46" s="50" t="s">
        <v>92</v>
      </c>
      <c r="O46" s="45">
        <f>'Kertas Kerja'!L48*12/'Kertas Kerja'!K48</f>
        <v>87.493371156237913</v>
      </c>
      <c r="P46" s="40"/>
      <c r="Q46" s="26"/>
    </row>
    <row r="47" spans="1:17" ht="15.75" customHeight="1">
      <c r="A47" s="27">
        <v>7</v>
      </c>
      <c r="B47" s="26" t="s">
        <v>146</v>
      </c>
      <c r="C47" s="27" t="s">
        <v>169</v>
      </c>
      <c r="D47" s="27"/>
      <c r="E47" s="24"/>
      <c r="F47" s="24"/>
      <c r="G47" s="24"/>
      <c r="H47" s="24"/>
      <c r="I47" s="25"/>
      <c r="J47" s="26"/>
      <c r="K47" s="37">
        <v>44</v>
      </c>
      <c r="L47" s="38" t="s">
        <v>174</v>
      </c>
      <c r="M47" s="50" t="s">
        <v>183</v>
      </c>
      <c r="N47" s="50" t="s">
        <v>92</v>
      </c>
      <c r="O47" s="45">
        <f>'Kertas Kerja'!L49*12/'Kertas Kerja'!K49</f>
        <v>87.493371156237913</v>
      </c>
      <c r="P47" s="40"/>
      <c r="Q47" s="26"/>
    </row>
    <row r="48" spans="1:17" ht="15.75" customHeight="1">
      <c r="A48" s="27">
        <v>8</v>
      </c>
      <c r="B48" s="26" t="s">
        <v>149</v>
      </c>
      <c r="C48" s="27" t="s">
        <v>169</v>
      </c>
      <c r="D48" s="27"/>
      <c r="E48" s="24"/>
      <c r="F48" s="24"/>
      <c r="G48" s="24"/>
      <c r="H48" s="24"/>
      <c r="I48" s="25"/>
      <c r="J48" s="26"/>
      <c r="K48" s="37">
        <v>45</v>
      </c>
      <c r="L48" s="38" t="s">
        <v>184</v>
      </c>
      <c r="M48" s="50" t="s">
        <v>185</v>
      </c>
      <c r="N48" s="50" t="s">
        <v>186</v>
      </c>
      <c r="O48" s="45">
        <f>'Kertas Kerja'!L50*12/'Kertas Kerja'!K50</f>
        <v>87.528879393447568</v>
      </c>
      <c r="P48" s="40"/>
      <c r="Q48" s="26"/>
    </row>
    <row r="49" spans="1:17" ht="15.75" customHeight="1">
      <c r="A49" s="27">
        <v>9</v>
      </c>
      <c r="B49" s="26" t="s">
        <v>151</v>
      </c>
      <c r="C49" s="27" t="s">
        <v>169</v>
      </c>
      <c r="D49" s="27"/>
      <c r="E49" s="24"/>
      <c r="F49" s="24"/>
      <c r="G49" s="24"/>
      <c r="H49" s="24"/>
      <c r="I49" s="25"/>
      <c r="J49" s="26"/>
      <c r="K49" s="37">
        <v>46</v>
      </c>
      <c r="L49" s="38" t="s">
        <v>184</v>
      </c>
      <c r="M49" s="50" t="s">
        <v>177</v>
      </c>
      <c r="N49" s="50" t="s">
        <v>187</v>
      </c>
      <c r="O49" s="45">
        <f>'Kertas Kerja'!L51*12/'Kertas Kerja'!K51</f>
        <v>88.787019799062421</v>
      </c>
      <c r="P49" s="40"/>
      <c r="Q49" s="26"/>
    </row>
    <row r="50" spans="1:17" ht="15.75" customHeight="1">
      <c r="A50" s="27">
        <v>10</v>
      </c>
      <c r="B50" s="26" t="s">
        <v>154</v>
      </c>
      <c r="C50" s="27" t="s">
        <v>169</v>
      </c>
      <c r="D50" s="27"/>
      <c r="E50" s="24"/>
      <c r="F50" s="24"/>
      <c r="G50" s="24"/>
      <c r="H50" s="24"/>
      <c r="I50" s="25"/>
      <c r="J50" s="26"/>
      <c r="K50" s="37">
        <v>47</v>
      </c>
      <c r="L50" s="38" t="s">
        <v>184</v>
      </c>
      <c r="M50" s="50" t="s">
        <v>188</v>
      </c>
      <c r="N50" s="50" t="s">
        <v>189</v>
      </c>
      <c r="O50" s="45">
        <f>'Kertas Kerja'!L52*12/'Kertas Kerja'!K52</f>
        <v>88.787019799062421</v>
      </c>
      <c r="P50" s="40"/>
      <c r="Q50" s="26"/>
    </row>
    <row r="51" spans="1:17" ht="15.75" customHeight="1">
      <c r="A51" s="24"/>
      <c r="B51" s="24"/>
      <c r="C51" s="24"/>
      <c r="D51" s="24"/>
      <c r="E51" s="24"/>
      <c r="F51" s="24"/>
      <c r="G51" s="24"/>
      <c r="H51" s="24"/>
      <c r="I51" s="25"/>
      <c r="J51" s="26"/>
      <c r="K51" s="37">
        <v>48</v>
      </c>
      <c r="L51" s="38" t="s">
        <v>184</v>
      </c>
      <c r="M51" s="50" t="s">
        <v>183</v>
      </c>
      <c r="N51" s="50" t="s">
        <v>186</v>
      </c>
      <c r="O51" s="45">
        <f>'Kertas Kerja'!L53*12/'Kertas Kerja'!K53</f>
        <v>87.528879393447568</v>
      </c>
      <c r="P51" s="40"/>
      <c r="Q51" s="26"/>
    </row>
    <row r="52" spans="1:17" ht="15.75" customHeight="1">
      <c r="A52" s="26"/>
      <c r="B52" s="26"/>
      <c r="C52" s="26"/>
      <c r="D52" s="26"/>
      <c r="E52" s="26"/>
      <c r="F52" s="26"/>
      <c r="G52" s="26"/>
      <c r="H52" s="26"/>
      <c r="I52" s="26"/>
      <c r="J52" s="26"/>
      <c r="K52" s="37">
        <v>50</v>
      </c>
      <c r="L52" s="38" t="s">
        <v>184</v>
      </c>
      <c r="M52" s="50" t="s">
        <v>190</v>
      </c>
      <c r="N52" s="50" t="s">
        <v>187</v>
      </c>
      <c r="O52" s="45">
        <f>'Kertas Kerja'!L54*12/'Kertas Kerja'!K54</f>
        <v>88.787019799062421</v>
      </c>
      <c r="P52" s="40"/>
      <c r="Q52" s="26"/>
    </row>
    <row r="53" spans="1:17" ht="15.75" customHeight="1">
      <c r="A53" s="26"/>
      <c r="B53" s="26"/>
      <c r="C53" s="26"/>
      <c r="D53" s="26"/>
      <c r="E53" s="26"/>
      <c r="F53" s="26"/>
      <c r="G53" s="26"/>
      <c r="H53" s="26"/>
      <c r="I53" s="26"/>
      <c r="J53" s="26"/>
      <c r="K53" s="37">
        <v>51</v>
      </c>
      <c r="L53" s="38" t="s">
        <v>184</v>
      </c>
      <c r="M53" s="50" t="s">
        <v>190</v>
      </c>
      <c r="N53" s="50" t="s">
        <v>105</v>
      </c>
      <c r="O53" s="45">
        <f>'Kertas Kerja'!L55*12/'Kertas Kerja'!K55</f>
        <v>85.464029466206057</v>
      </c>
      <c r="P53" s="40"/>
      <c r="Q53" s="26"/>
    </row>
    <row r="54" spans="1:17" ht="15.75" customHeight="1">
      <c r="A54" s="26"/>
      <c r="B54" s="26"/>
      <c r="C54" s="26"/>
      <c r="D54" s="26"/>
      <c r="E54" s="26"/>
      <c r="F54" s="26"/>
      <c r="G54" s="26"/>
      <c r="H54" s="26"/>
      <c r="I54" s="26"/>
      <c r="J54" s="26"/>
      <c r="K54" s="37">
        <v>52</v>
      </c>
      <c r="L54" s="38" t="s">
        <v>184</v>
      </c>
      <c r="M54" s="50" t="s">
        <v>191</v>
      </c>
      <c r="N54" s="50" t="s">
        <v>192</v>
      </c>
      <c r="O54" s="45">
        <f>'Kertas Kerja'!L56*12/'Kertas Kerja'!K56</f>
        <v>88.787019799062435</v>
      </c>
      <c r="P54" s="40"/>
      <c r="Q54" s="26"/>
    </row>
    <row r="55" spans="1:17" ht="15.75" customHeight="1">
      <c r="A55" s="26"/>
      <c r="B55" s="26"/>
      <c r="C55" s="26"/>
      <c r="D55" s="26"/>
      <c r="E55" s="26"/>
      <c r="F55" s="26"/>
      <c r="G55" s="26"/>
      <c r="H55" s="26"/>
      <c r="I55" s="26"/>
      <c r="J55" s="26"/>
      <c r="K55" s="37">
        <v>53</v>
      </c>
      <c r="L55" s="38" t="s">
        <v>193</v>
      </c>
      <c r="M55" s="50" t="s">
        <v>194</v>
      </c>
      <c r="N55" s="50" t="s">
        <v>112</v>
      </c>
      <c r="O55" s="45">
        <f>'Kertas Kerja'!L57*12/'Kertas Kerja'!K57</f>
        <v>90.239472607591807</v>
      </c>
      <c r="P55" s="40"/>
      <c r="Q55" s="26"/>
    </row>
    <row r="56" spans="1:17" ht="15.75" customHeight="1">
      <c r="A56" s="26"/>
      <c r="B56" s="26"/>
      <c r="C56" s="26"/>
      <c r="D56" s="26"/>
      <c r="E56" s="26"/>
      <c r="F56" s="26"/>
      <c r="G56" s="26"/>
      <c r="H56" s="26"/>
      <c r="I56" s="26"/>
      <c r="J56" s="26"/>
      <c r="K56" s="37">
        <v>55</v>
      </c>
      <c r="L56" s="38" t="s">
        <v>193</v>
      </c>
      <c r="M56" s="50" t="s">
        <v>195</v>
      </c>
      <c r="N56" s="50" t="s">
        <v>196</v>
      </c>
      <c r="O56" s="45">
        <f>'Kertas Kerja'!L58*12/'Kertas Kerja'!K58</f>
        <v>88.893675897220064</v>
      </c>
      <c r="P56" s="40"/>
      <c r="Q56" s="26"/>
    </row>
    <row r="57" spans="1:17" ht="15.75" customHeight="1">
      <c r="A57" s="26"/>
      <c r="B57" s="26"/>
      <c r="C57" s="26"/>
      <c r="D57" s="26"/>
      <c r="E57" s="26"/>
      <c r="F57" s="26"/>
      <c r="G57" s="26"/>
      <c r="H57" s="26"/>
      <c r="I57" s="26"/>
      <c r="J57" s="26"/>
      <c r="K57" s="37">
        <v>56</v>
      </c>
      <c r="L57" s="38" t="s">
        <v>193</v>
      </c>
      <c r="M57" s="50" t="s">
        <v>197</v>
      </c>
      <c r="N57" s="50" t="s">
        <v>123</v>
      </c>
      <c r="O57" s="45">
        <f>'Kertas Kerja'!L59*12/'Kertas Kerja'!K59</f>
        <v>90.239472607591821</v>
      </c>
      <c r="P57" s="40"/>
      <c r="Q57" s="26"/>
    </row>
    <row r="58" spans="1:17" ht="15.75" customHeight="1">
      <c r="A58" s="26"/>
      <c r="B58" s="26"/>
      <c r="C58" s="26"/>
      <c r="D58" s="26"/>
      <c r="E58" s="26"/>
      <c r="F58" s="26"/>
      <c r="G58" s="26"/>
      <c r="H58" s="26"/>
      <c r="I58" s="26"/>
      <c r="J58" s="26"/>
      <c r="K58" s="37">
        <v>57</v>
      </c>
      <c r="L58" s="38" t="s">
        <v>198</v>
      </c>
      <c r="M58" s="50" t="s">
        <v>199</v>
      </c>
      <c r="N58" s="50" t="s">
        <v>200</v>
      </c>
      <c r="O58" s="45">
        <f>'Kertas Kerja'!L60*12/'Kertas Kerja'!K60</f>
        <v>79.966980222598721</v>
      </c>
      <c r="P58" s="40"/>
      <c r="Q58" s="26"/>
    </row>
    <row r="59" spans="1:17" ht="15.75" customHeight="1">
      <c r="A59" s="26"/>
      <c r="B59" s="26"/>
      <c r="C59" s="26"/>
      <c r="D59" s="26"/>
      <c r="E59" s="26"/>
      <c r="F59" s="26"/>
      <c r="G59" s="26"/>
      <c r="H59" s="26"/>
      <c r="I59" s="26"/>
      <c r="J59" s="26"/>
      <c r="K59" s="37">
        <v>58</v>
      </c>
      <c r="L59" s="38" t="s">
        <v>198</v>
      </c>
      <c r="M59" s="50" t="s">
        <v>201</v>
      </c>
      <c r="N59" s="50" t="s">
        <v>200</v>
      </c>
      <c r="O59" s="45">
        <f>'Kertas Kerja'!L61*12/'Kertas Kerja'!K61</f>
        <v>79.966980222598721</v>
      </c>
      <c r="P59" s="40"/>
      <c r="Q59" s="26"/>
    </row>
    <row r="60" spans="1:17" ht="15.75" customHeight="1">
      <c r="A60" s="26"/>
      <c r="B60" s="26"/>
      <c r="C60" s="26"/>
      <c r="D60" s="26"/>
      <c r="E60" s="26"/>
      <c r="F60" s="26"/>
      <c r="G60" s="26"/>
      <c r="H60" s="26"/>
      <c r="I60" s="26"/>
      <c r="J60" s="26"/>
      <c r="K60" s="37">
        <v>59</v>
      </c>
      <c r="L60" s="38" t="s">
        <v>198</v>
      </c>
      <c r="M60" s="50" t="s">
        <v>202</v>
      </c>
      <c r="N60" s="50" t="s">
        <v>203</v>
      </c>
      <c r="O60" s="45">
        <f>'Kertas Kerja'!L62*12/'Kertas Kerja'!K62</f>
        <v>77.041735155406315</v>
      </c>
      <c r="P60" s="40"/>
      <c r="Q60" s="26"/>
    </row>
    <row r="61" spans="1:17" ht="15.75" customHeight="1">
      <c r="A61" s="26"/>
      <c r="B61" s="26"/>
      <c r="C61" s="26"/>
      <c r="D61" s="26"/>
      <c r="E61" s="26"/>
      <c r="F61" s="26"/>
      <c r="G61" s="26"/>
      <c r="H61" s="26"/>
      <c r="I61" s="26"/>
      <c r="J61" s="26"/>
      <c r="K61" s="37">
        <v>60</v>
      </c>
      <c r="L61" s="38" t="s">
        <v>198</v>
      </c>
      <c r="M61" s="50" t="s">
        <v>204</v>
      </c>
      <c r="N61" s="50" t="s">
        <v>203</v>
      </c>
      <c r="O61" s="45">
        <f>'Kertas Kerja'!L63*12/'Kertas Kerja'!K63</f>
        <v>77.041735155406315</v>
      </c>
      <c r="P61" s="40"/>
      <c r="Q61" s="26"/>
    </row>
    <row r="62" spans="1:17" ht="15.75" customHeight="1">
      <c r="A62" s="26"/>
      <c r="B62" s="26"/>
      <c r="C62" s="26"/>
      <c r="D62" s="26"/>
      <c r="E62" s="26"/>
      <c r="F62" s="26"/>
      <c r="G62" s="26"/>
      <c r="H62" s="26"/>
      <c r="I62" s="26"/>
      <c r="J62" s="26"/>
      <c r="K62" s="37">
        <v>62</v>
      </c>
      <c r="L62" s="38" t="s">
        <v>198</v>
      </c>
      <c r="M62" s="50" t="s">
        <v>134</v>
      </c>
      <c r="N62" s="50" t="s">
        <v>123</v>
      </c>
      <c r="O62" s="45">
        <f>'Kertas Kerja'!L64*12/'Kertas Kerja'!K64</f>
        <v>80.595579277714592</v>
      </c>
      <c r="P62" s="40"/>
      <c r="Q62" s="26"/>
    </row>
    <row r="63" spans="1:17" ht="15.75" customHeight="1">
      <c r="A63" s="26"/>
      <c r="B63" s="26"/>
      <c r="C63" s="26"/>
      <c r="D63" s="26"/>
      <c r="E63" s="26"/>
      <c r="F63" s="26"/>
      <c r="G63" s="26"/>
      <c r="H63" s="26"/>
      <c r="I63" s="26"/>
      <c r="J63" s="26"/>
      <c r="K63" s="37">
        <v>63</v>
      </c>
      <c r="L63" s="38" t="s">
        <v>205</v>
      </c>
      <c r="M63" s="50" t="s">
        <v>185</v>
      </c>
      <c r="N63" s="50" t="s">
        <v>206</v>
      </c>
      <c r="O63" s="45">
        <f>'Kertas Kerja'!L65*12/'Kertas Kerja'!K65</f>
        <v>75.800928666793141</v>
      </c>
      <c r="P63" s="40"/>
      <c r="Q63" s="26"/>
    </row>
    <row r="64" spans="1:17" ht="13.5" customHeight="1">
      <c r="A64" s="26"/>
      <c r="B64" s="26"/>
      <c r="C64" s="26"/>
      <c r="D64" s="26"/>
      <c r="E64" s="26"/>
      <c r="F64" s="26"/>
      <c r="G64" s="26"/>
      <c r="H64" s="26"/>
      <c r="I64" s="26"/>
      <c r="J64" s="26"/>
      <c r="K64" s="37">
        <v>64</v>
      </c>
      <c r="L64" s="38" t="s">
        <v>205</v>
      </c>
      <c r="M64" s="50" t="s">
        <v>207</v>
      </c>
      <c r="N64" s="50" t="s">
        <v>208</v>
      </c>
      <c r="O64" s="45">
        <f>'Kertas Kerja'!L66*12/'Kertas Kerja'!K66</f>
        <v>75.639950574378531</v>
      </c>
      <c r="P64" s="40"/>
      <c r="Q64" s="26"/>
    </row>
    <row r="65" spans="1:17" ht="13.5" customHeight="1">
      <c r="A65" s="26"/>
      <c r="B65" s="26"/>
      <c r="C65" s="26"/>
      <c r="D65" s="26"/>
      <c r="E65" s="26"/>
      <c r="F65" s="26"/>
      <c r="G65" s="26"/>
      <c r="H65" s="26"/>
      <c r="I65" s="26"/>
      <c r="J65" s="26"/>
      <c r="K65" s="37">
        <v>65</v>
      </c>
      <c r="L65" s="38" t="s">
        <v>205</v>
      </c>
      <c r="M65" s="50" t="s">
        <v>207</v>
      </c>
      <c r="N65" s="50" t="s">
        <v>209</v>
      </c>
      <c r="O65" s="45">
        <f>'Kertas Kerja'!L67*12/'Kertas Kerja'!K67</f>
        <v>75.639950574378531</v>
      </c>
      <c r="P65" s="40"/>
      <c r="Q65" s="26"/>
    </row>
    <row r="66" spans="1:17" ht="13.5" customHeight="1">
      <c r="A66" s="26"/>
      <c r="B66" s="26"/>
      <c r="C66" s="26"/>
      <c r="D66" s="26"/>
      <c r="E66" s="26"/>
      <c r="F66" s="26"/>
      <c r="G66" s="26"/>
      <c r="H66" s="26"/>
      <c r="I66" s="26"/>
      <c r="J66" s="26"/>
      <c r="K66" s="37">
        <v>66</v>
      </c>
      <c r="L66" s="38" t="s">
        <v>205</v>
      </c>
      <c r="M66" s="50" t="s">
        <v>210</v>
      </c>
      <c r="N66" s="50" t="s">
        <v>209</v>
      </c>
      <c r="O66" s="45">
        <f>'Kertas Kerja'!L68*12/'Kertas Kerja'!K68</f>
        <v>75.639950574378531</v>
      </c>
      <c r="P66" s="40"/>
      <c r="Q66" s="26"/>
    </row>
    <row r="67" spans="1:17" ht="13.5" customHeight="1">
      <c r="A67" s="26"/>
      <c r="B67" s="26"/>
      <c r="C67" s="26"/>
      <c r="D67" s="26"/>
      <c r="E67" s="26"/>
      <c r="F67" s="26"/>
      <c r="G67" s="26"/>
      <c r="H67" s="26"/>
      <c r="I67" s="26"/>
      <c r="J67" s="26"/>
      <c r="K67" s="37">
        <v>67</v>
      </c>
      <c r="L67" s="38" t="s">
        <v>205</v>
      </c>
      <c r="M67" s="50" t="s">
        <v>210</v>
      </c>
      <c r="N67" s="50" t="s">
        <v>208</v>
      </c>
      <c r="O67" s="45">
        <f>'Kertas Kerja'!L69*12/'Kertas Kerja'!K69</f>
        <v>75.639950574378531</v>
      </c>
      <c r="P67" s="40"/>
      <c r="Q67" s="26"/>
    </row>
    <row r="68" spans="1:17" ht="13.5" customHeight="1">
      <c r="A68" s="26"/>
      <c r="B68" s="26"/>
      <c r="C68" s="26"/>
      <c r="D68" s="26"/>
      <c r="E68" s="26"/>
      <c r="F68" s="26"/>
      <c r="G68" s="26"/>
      <c r="H68" s="26"/>
      <c r="I68" s="26"/>
      <c r="J68" s="26"/>
      <c r="K68" s="37">
        <v>68</v>
      </c>
      <c r="L68" s="38" t="s">
        <v>205</v>
      </c>
      <c r="M68" s="50" t="s">
        <v>211</v>
      </c>
      <c r="N68" s="50" t="s">
        <v>116</v>
      </c>
      <c r="O68" s="45">
        <f>'Kertas Kerja'!L70*12/'Kertas Kerja'!K70</f>
        <v>74.484656027331269</v>
      </c>
      <c r="P68" s="40"/>
      <c r="Q68" s="26"/>
    </row>
    <row r="69" spans="1:17" ht="13.5" customHeight="1">
      <c r="A69" s="26"/>
      <c r="B69" s="26"/>
      <c r="C69" s="26"/>
      <c r="D69" s="26"/>
      <c r="E69" s="26"/>
      <c r="F69" s="26"/>
      <c r="G69" s="26"/>
      <c r="H69" s="26"/>
      <c r="I69" s="26"/>
      <c r="J69" s="26"/>
      <c r="K69" s="37">
        <v>69</v>
      </c>
      <c r="L69" s="38" t="s">
        <v>212</v>
      </c>
      <c r="M69" s="50" t="s">
        <v>213</v>
      </c>
      <c r="N69" s="50" t="s">
        <v>214</v>
      </c>
      <c r="O69" s="45">
        <f>'Kertas Kerja'!L71*12/'Kertas Kerja'!K71</f>
        <v>83.512710683938167</v>
      </c>
      <c r="P69" s="40"/>
      <c r="Q69" s="26"/>
    </row>
    <row r="70" spans="1:17" ht="13.5" customHeight="1">
      <c r="A70" s="26"/>
      <c r="B70" s="26"/>
      <c r="C70" s="26"/>
      <c r="D70" s="26"/>
      <c r="E70" s="26"/>
      <c r="F70" s="26"/>
      <c r="G70" s="26"/>
      <c r="H70" s="26"/>
      <c r="I70" s="26"/>
      <c r="J70" s="26"/>
      <c r="K70" s="37">
        <v>70</v>
      </c>
      <c r="L70" s="38" t="s">
        <v>212</v>
      </c>
      <c r="M70" s="40" t="s">
        <v>215</v>
      </c>
      <c r="N70" s="50" t="s">
        <v>216</v>
      </c>
      <c r="O70" s="45">
        <f>'Kertas Kerja'!L72*12/'Kertas Kerja'!K72</f>
        <v>85.48577251220263</v>
      </c>
      <c r="P70" s="40"/>
      <c r="Q70" s="26"/>
    </row>
    <row r="71" spans="1:17" ht="13.5" customHeight="1">
      <c r="A71" s="26"/>
      <c r="B71" s="26"/>
      <c r="C71" s="26"/>
      <c r="D71" s="26"/>
      <c r="E71" s="26"/>
      <c r="F71" s="26"/>
      <c r="G71" s="26"/>
      <c r="H71" s="26"/>
      <c r="I71" s="26"/>
      <c r="J71" s="26"/>
      <c r="K71" s="37">
        <v>71</v>
      </c>
      <c r="L71" s="38" t="s">
        <v>212</v>
      </c>
      <c r="M71" s="50" t="s">
        <v>181</v>
      </c>
      <c r="N71" s="50" t="s">
        <v>217</v>
      </c>
      <c r="O71" s="45">
        <f>'Kertas Kerja'!L73*12/'Kertas Kerja'!K73</f>
        <v>79.412578967743372</v>
      </c>
      <c r="P71" s="40"/>
      <c r="Q71" s="26"/>
    </row>
    <row r="72" spans="1:17" ht="13.5" customHeight="1">
      <c r="A72" s="26"/>
      <c r="B72" s="26"/>
      <c r="C72" s="26"/>
      <c r="D72" s="26"/>
      <c r="E72" s="26"/>
      <c r="F72" s="26"/>
      <c r="G72" s="26"/>
      <c r="H72" s="26"/>
      <c r="I72" s="26"/>
      <c r="J72" s="26"/>
      <c r="K72" s="37">
        <v>72</v>
      </c>
      <c r="L72" s="38" t="s">
        <v>212</v>
      </c>
      <c r="M72" s="50" t="s">
        <v>202</v>
      </c>
      <c r="N72" s="50" t="s">
        <v>196</v>
      </c>
      <c r="O72" s="45">
        <f>'Kertas Kerja'!L74*12/'Kertas Kerja'!K74</f>
        <v>79.412578967743372</v>
      </c>
      <c r="P72" s="40"/>
      <c r="Q72" s="26"/>
    </row>
    <row r="73" spans="1:17" ht="13.5" customHeight="1">
      <c r="A73" s="26"/>
      <c r="B73" s="26"/>
      <c r="C73" s="26"/>
      <c r="D73" s="26"/>
      <c r="E73" s="26"/>
      <c r="F73" s="26"/>
      <c r="G73" s="26"/>
      <c r="H73" s="26"/>
      <c r="I73" s="26"/>
      <c r="J73" s="26"/>
      <c r="K73" s="37">
        <v>73</v>
      </c>
      <c r="L73" s="38" t="s">
        <v>212</v>
      </c>
      <c r="M73" s="50" t="s">
        <v>194</v>
      </c>
      <c r="N73" s="50" t="s">
        <v>218</v>
      </c>
      <c r="O73" s="45">
        <f>'Kertas Kerja'!L75*12/'Kertas Kerja'!K75</f>
        <v>83.512710683938167</v>
      </c>
      <c r="P73" s="40"/>
      <c r="Q73" s="26"/>
    </row>
    <row r="74" spans="1:17" ht="13.5" customHeight="1">
      <c r="A74" s="26"/>
      <c r="B74" s="26"/>
      <c r="C74" s="26"/>
      <c r="D74" s="26"/>
      <c r="E74" s="26"/>
      <c r="F74" s="26"/>
      <c r="G74" s="26"/>
      <c r="H74" s="26"/>
      <c r="I74" s="26"/>
      <c r="J74" s="26"/>
      <c r="K74" s="37">
        <v>74</v>
      </c>
      <c r="L74" s="38" t="s">
        <v>219</v>
      </c>
      <c r="M74" s="50" t="s">
        <v>220</v>
      </c>
      <c r="N74" s="50" t="s">
        <v>131</v>
      </c>
      <c r="O74" s="45">
        <f>'Kertas Kerja'!L76*12/'Kertas Kerja'!K76</f>
        <v>77.354700448999267</v>
      </c>
      <c r="P74" s="40"/>
      <c r="Q74" s="26"/>
    </row>
    <row r="75" spans="1:17" ht="13.5" customHeight="1">
      <c r="A75" s="26"/>
      <c r="B75" s="26"/>
      <c r="C75" s="26"/>
      <c r="D75" s="26"/>
      <c r="E75" s="26"/>
      <c r="F75" s="26"/>
      <c r="G75" s="26"/>
      <c r="H75" s="26"/>
      <c r="I75" s="26"/>
      <c r="J75" s="26"/>
      <c r="K75" s="37">
        <v>75</v>
      </c>
      <c r="L75" s="38" t="s">
        <v>219</v>
      </c>
      <c r="M75" s="50" t="s">
        <v>221</v>
      </c>
      <c r="N75" s="50" t="s">
        <v>135</v>
      </c>
      <c r="O75" s="45">
        <f>'Kertas Kerja'!L77*12/'Kertas Kerja'!K77</f>
        <v>77.399185673606112</v>
      </c>
      <c r="P75" s="40"/>
      <c r="Q75" s="26"/>
    </row>
    <row r="76" spans="1:17" ht="13.5" customHeight="1">
      <c r="A76" s="26"/>
      <c r="B76" s="26"/>
      <c r="C76" s="26"/>
      <c r="D76" s="26"/>
      <c r="E76" s="26"/>
      <c r="F76" s="26"/>
      <c r="G76" s="26"/>
      <c r="H76" s="26"/>
      <c r="I76" s="26"/>
      <c r="J76" s="26"/>
      <c r="K76" s="37">
        <v>76</v>
      </c>
      <c r="L76" s="38" t="s">
        <v>219</v>
      </c>
      <c r="M76" s="50" t="s">
        <v>222</v>
      </c>
      <c r="N76" s="50" t="s">
        <v>138</v>
      </c>
      <c r="O76" s="45">
        <f>'Kertas Kerja'!L78*12/'Kertas Kerja'!K78</f>
        <v>77.278198306893898</v>
      </c>
      <c r="P76" s="40"/>
      <c r="Q76" s="26"/>
    </row>
    <row r="77" spans="1:17" ht="12.75" customHeight="1">
      <c r="A77" s="26"/>
      <c r="B77" s="26"/>
      <c r="C77" s="26"/>
      <c r="D77" s="26"/>
      <c r="E77" s="26"/>
      <c r="F77" s="26"/>
      <c r="G77" s="26"/>
      <c r="H77" s="26"/>
      <c r="I77" s="26"/>
      <c r="J77" s="26"/>
      <c r="K77" s="37">
        <v>77</v>
      </c>
      <c r="L77" s="40" t="s">
        <v>223</v>
      </c>
      <c r="M77" s="40" t="s">
        <v>224</v>
      </c>
      <c r="N77" s="40" t="s">
        <v>69</v>
      </c>
      <c r="O77" s="39"/>
      <c r="P77" s="40" t="s">
        <v>70</v>
      </c>
      <c r="Q77" s="26"/>
    </row>
    <row r="78" spans="1:17" ht="12.75" customHeight="1">
      <c r="A78" s="26"/>
      <c r="B78" s="26"/>
      <c r="C78" s="26"/>
      <c r="D78" s="26"/>
      <c r="E78" s="26"/>
      <c r="F78" s="26"/>
      <c r="G78" s="26"/>
      <c r="H78" s="26"/>
      <c r="I78" s="26"/>
      <c r="J78" s="26"/>
      <c r="K78" s="37">
        <v>78</v>
      </c>
      <c r="L78" s="40" t="s">
        <v>223</v>
      </c>
      <c r="M78" s="40" t="s">
        <v>225</v>
      </c>
      <c r="N78" s="40" t="s">
        <v>73</v>
      </c>
      <c r="O78" s="39"/>
      <c r="P78" s="40" t="s">
        <v>70</v>
      </c>
      <c r="Q78" s="26"/>
    </row>
    <row r="79" spans="1:17" ht="12.75" customHeight="1">
      <c r="A79" s="26"/>
      <c r="B79" s="26"/>
      <c r="C79" s="26"/>
      <c r="D79" s="26"/>
      <c r="E79" s="26"/>
      <c r="F79" s="26"/>
      <c r="G79" s="26"/>
      <c r="H79" s="26"/>
      <c r="I79" s="26"/>
      <c r="J79" s="26"/>
      <c r="K79" s="37">
        <v>79</v>
      </c>
      <c r="L79" s="40" t="s">
        <v>223</v>
      </c>
      <c r="M79" s="40" t="s">
        <v>226</v>
      </c>
      <c r="N79" s="40" t="s">
        <v>227</v>
      </c>
      <c r="O79" s="39"/>
      <c r="P79" s="40" t="s">
        <v>70</v>
      </c>
      <c r="Q79" s="26"/>
    </row>
    <row r="80" spans="1:17" ht="12.75" customHeight="1">
      <c r="A80" s="26"/>
      <c r="B80" s="26"/>
      <c r="C80" s="26"/>
      <c r="D80" s="26"/>
      <c r="E80" s="26"/>
      <c r="F80" s="26"/>
      <c r="G80" s="26"/>
      <c r="H80" s="26"/>
      <c r="I80" s="26"/>
      <c r="J80" s="26"/>
      <c r="K80" s="37">
        <v>80</v>
      </c>
      <c r="L80" s="40" t="s">
        <v>223</v>
      </c>
      <c r="M80" s="40" t="s">
        <v>228</v>
      </c>
      <c r="N80" s="40" t="s">
        <v>82</v>
      </c>
      <c r="O80" s="39"/>
      <c r="P80" s="40" t="s">
        <v>70</v>
      </c>
      <c r="Q80" s="26"/>
    </row>
    <row r="81" spans="1:17" ht="12.75" customHeight="1">
      <c r="A81" s="26"/>
      <c r="B81" s="26"/>
      <c r="C81" s="26"/>
      <c r="D81" s="26"/>
      <c r="E81" s="26"/>
      <c r="F81" s="26"/>
      <c r="G81" s="26"/>
      <c r="H81" s="26"/>
      <c r="I81" s="26"/>
      <c r="J81" s="26"/>
      <c r="K81" s="37">
        <v>81</v>
      </c>
      <c r="L81" s="40" t="s">
        <v>223</v>
      </c>
      <c r="M81" s="40" t="s">
        <v>229</v>
      </c>
      <c r="N81" s="40" t="s">
        <v>230</v>
      </c>
      <c r="O81" s="39"/>
      <c r="P81" s="40" t="s">
        <v>70</v>
      </c>
      <c r="Q81" s="26"/>
    </row>
    <row r="82" spans="1:17" ht="12.75" customHeight="1">
      <c r="A82" s="26"/>
      <c r="B82" s="26"/>
      <c r="C82" s="26"/>
      <c r="D82" s="26"/>
      <c r="E82" s="26"/>
      <c r="F82" s="26"/>
      <c r="G82" s="26"/>
      <c r="H82" s="26"/>
      <c r="I82" s="26"/>
      <c r="J82" s="26"/>
      <c r="K82" s="37">
        <v>82</v>
      </c>
      <c r="L82" s="40" t="s">
        <v>223</v>
      </c>
      <c r="M82" s="40" t="s">
        <v>231</v>
      </c>
      <c r="N82" s="40" t="s">
        <v>232</v>
      </c>
      <c r="O82" s="39"/>
      <c r="P82" s="40" t="s">
        <v>70</v>
      </c>
      <c r="Q82" s="26"/>
    </row>
    <row r="83" spans="1:17" ht="12.75" customHeight="1">
      <c r="A83" s="26"/>
      <c r="B83" s="26"/>
      <c r="C83" s="26"/>
      <c r="D83" s="26"/>
      <c r="E83" s="26"/>
      <c r="F83" s="26"/>
      <c r="G83" s="26"/>
      <c r="H83" s="26"/>
      <c r="I83" s="26"/>
      <c r="J83" s="26"/>
      <c r="K83" s="37">
        <v>83</v>
      </c>
      <c r="L83" s="40" t="s">
        <v>223</v>
      </c>
      <c r="M83" s="40" t="s">
        <v>233</v>
      </c>
      <c r="N83" s="40" t="s">
        <v>234</v>
      </c>
      <c r="O83" s="45">
        <f>'Kertas Kerja'!L85*12/'Kertas Kerja'!K85</f>
        <v>80.874178785253093</v>
      </c>
      <c r="P83" s="40"/>
      <c r="Q83" s="26"/>
    </row>
    <row r="84" spans="1:17" ht="12.75" customHeight="1">
      <c r="A84" s="26"/>
      <c r="B84" s="26"/>
      <c r="C84" s="26"/>
      <c r="D84" s="26"/>
      <c r="E84" s="26"/>
      <c r="F84" s="26"/>
      <c r="G84" s="26"/>
      <c r="H84" s="26"/>
      <c r="I84" s="26"/>
      <c r="J84" s="26"/>
      <c r="K84" s="37">
        <v>84</v>
      </c>
      <c r="L84" s="40" t="s">
        <v>223</v>
      </c>
      <c r="M84" s="40" t="s">
        <v>233</v>
      </c>
      <c r="N84" s="40" t="s">
        <v>235</v>
      </c>
      <c r="O84" s="39"/>
      <c r="P84" s="40" t="s">
        <v>70</v>
      </c>
      <c r="Q84" s="26"/>
    </row>
    <row r="85" spans="1:17" ht="12.75" customHeight="1">
      <c r="A85" s="26"/>
      <c r="B85" s="26"/>
      <c r="C85" s="26"/>
      <c r="D85" s="26"/>
      <c r="E85" s="26"/>
      <c r="F85" s="26"/>
      <c r="G85" s="26"/>
      <c r="H85" s="26"/>
      <c r="I85" s="26"/>
      <c r="J85" s="26"/>
      <c r="K85" s="37">
        <v>85</v>
      </c>
      <c r="L85" s="40" t="s">
        <v>223</v>
      </c>
      <c r="M85" s="40" t="s">
        <v>236</v>
      </c>
      <c r="N85" s="40" t="s">
        <v>237</v>
      </c>
      <c r="O85" s="45">
        <f>'Kertas Kerja'!L87*12/'Kertas Kerja'!K87</f>
        <v>80.874178785253093</v>
      </c>
      <c r="P85" s="40"/>
      <c r="Q85" s="26"/>
    </row>
    <row r="86" spans="1:17" ht="12.75" customHeight="1">
      <c r="A86" s="26"/>
      <c r="B86" s="26"/>
      <c r="C86" s="26"/>
      <c r="D86" s="26"/>
      <c r="E86" s="26"/>
      <c r="F86" s="26"/>
      <c r="G86" s="26"/>
      <c r="H86" s="26"/>
      <c r="I86" s="26"/>
      <c r="J86" s="26"/>
      <c r="K86" s="37">
        <v>86</v>
      </c>
      <c r="L86" s="40" t="s">
        <v>223</v>
      </c>
      <c r="M86" s="40" t="s">
        <v>238</v>
      </c>
      <c r="N86" s="40" t="s">
        <v>239</v>
      </c>
      <c r="O86" s="45">
        <f>'Kertas Kerja'!L88*12/'Kertas Kerja'!K88</f>
        <v>80.874178785253093</v>
      </c>
      <c r="P86" s="40"/>
      <c r="Q86" s="26"/>
    </row>
    <row r="87" spans="1:17" ht="12.75" customHeight="1">
      <c r="A87" s="26"/>
      <c r="B87" s="26"/>
      <c r="C87" s="26"/>
      <c r="D87" s="26"/>
      <c r="E87" s="26"/>
      <c r="F87" s="26"/>
      <c r="G87" s="26"/>
      <c r="H87" s="26"/>
      <c r="I87" s="26"/>
      <c r="J87" s="26"/>
      <c r="K87" s="37">
        <v>87</v>
      </c>
      <c r="L87" s="40" t="s">
        <v>223</v>
      </c>
      <c r="M87" s="40" t="s">
        <v>144</v>
      </c>
      <c r="N87" s="40" t="s">
        <v>196</v>
      </c>
      <c r="O87" s="45">
        <f>'Kertas Kerja'!L89*12/'Kertas Kerja'!K89</f>
        <v>66.450229823178546</v>
      </c>
      <c r="P87" s="40"/>
      <c r="Q87" s="26"/>
    </row>
    <row r="88" spans="1:17" ht="12.75" customHeight="1">
      <c r="A88" s="26"/>
      <c r="B88" s="26"/>
      <c r="C88" s="26"/>
      <c r="D88" s="26"/>
      <c r="E88" s="26"/>
      <c r="F88" s="26"/>
      <c r="G88" s="26"/>
      <c r="H88" s="26"/>
      <c r="I88" s="26"/>
      <c r="J88" s="26"/>
      <c r="K88" s="37">
        <v>88</v>
      </c>
      <c r="L88" s="40" t="s">
        <v>223</v>
      </c>
      <c r="M88" s="40" t="s">
        <v>240</v>
      </c>
      <c r="N88" s="40" t="s">
        <v>241</v>
      </c>
      <c r="O88" s="45">
        <f>'Kertas Kerja'!L90*12/'Kertas Kerja'!K90</f>
        <v>80.874178785253093</v>
      </c>
      <c r="P88" s="40"/>
      <c r="Q88" s="26"/>
    </row>
    <row r="89" spans="1:17" ht="12.75" customHeight="1">
      <c r="A89" s="26"/>
      <c r="B89" s="26"/>
      <c r="C89" s="26"/>
      <c r="D89" s="26"/>
      <c r="E89" s="26"/>
      <c r="F89" s="26"/>
      <c r="G89" s="26"/>
      <c r="H89" s="26"/>
      <c r="I89" s="26"/>
      <c r="J89" s="26"/>
      <c r="K89" s="37">
        <v>89</v>
      </c>
      <c r="L89" s="40" t="s">
        <v>223</v>
      </c>
      <c r="M89" s="40" t="s">
        <v>240</v>
      </c>
      <c r="N89" s="40" t="s">
        <v>122</v>
      </c>
      <c r="O89" s="45">
        <f>'Kertas Kerja'!L91*12/'Kertas Kerja'!K91</f>
        <v>80.874178785253093</v>
      </c>
      <c r="P89" s="40"/>
      <c r="Q89" s="26"/>
    </row>
    <row r="90" spans="1:17" ht="12.75" customHeight="1">
      <c r="A90" s="26"/>
      <c r="B90" s="26"/>
      <c r="C90" s="26"/>
      <c r="D90" s="26"/>
      <c r="E90" s="26"/>
      <c r="F90" s="26"/>
      <c r="G90" s="26"/>
      <c r="H90" s="26"/>
      <c r="I90" s="26"/>
      <c r="J90" s="26"/>
      <c r="K90" s="37">
        <v>90</v>
      </c>
      <c r="L90" s="40" t="s">
        <v>242</v>
      </c>
      <c r="M90" s="40" t="s">
        <v>243</v>
      </c>
      <c r="N90" s="40" t="s">
        <v>244</v>
      </c>
      <c r="O90" s="45">
        <f>'Kertas Kerja'!L92*12/'Kertas Kerja'!K92</f>
        <v>88.099316809536433</v>
      </c>
      <c r="P90" s="40"/>
      <c r="Q90" s="26"/>
    </row>
    <row r="91" spans="1:17" ht="12.75" customHeight="1">
      <c r="A91" s="26"/>
      <c r="B91" s="26"/>
      <c r="C91" s="26"/>
      <c r="D91" s="26"/>
      <c r="E91" s="26"/>
      <c r="F91" s="26"/>
      <c r="G91" s="26"/>
      <c r="H91" s="26"/>
      <c r="I91" s="26"/>
      <c r="J91" s="26"/>
      <c r="K91" s="37">
        <v>91</v>
      </c>
      <c r="L91" s="40" t="s">
        <v>242</v>
      </c>
      <c r="M91" s="40" t="s">
        <v>245</v>
      </c>
      <c r="N91" s="40" t="s">
        <v>192</v>
      </c>
      <c r="O91" s="45">
        <f>'Kertas Kerja'!L93*12/'Kertas Kerja'!K93</f>
        <v>87.009252516204754</v>
      </c>
      <c r="P91" s="40"/>
      <c r="Q91" s="26"/>
    </row>
    <row r="92" spans="1:17" ht="12.75" customHeight="1">
      <c r="A92" s="26"/>
      <c r="B92" s="26"/>
      <c r="C92" s="26"/>
      <c r="D92" s="26"/>
      <c r="E92" s="26"/>
      <c r="F92" s="26"/>
      <c r="G92" s="26"/>
      <c r="H92" s="26"/>
      <c r="I92" s="26"/>
      <c r="J92" s="26"/>
      <c r="K92" s="37">
        <v>92</v>
      </c>
      <c r="L92" s="40" t="s">
        <v>242</v>
      </c>
      <c r="M92" s="40" t="s">
        <v>246</v>
      </c>
      <c r="N92" s="40" t="s">
        <v>247</v>
      </c>
      <c r="O92" s="45">
        <f>'Kertas Kerja'!L94*12/'Kertas Kerja'!K94</f>
        <v>87.009252516204754</v>
      </c>
      <c r="P92" s="40"/>
      <c r="Q92" s="26"/>
    </row>
    <row r="93" spans="1:17" ht="12.75" customHeight="1">
      <c r="A93" s="26"/>
      <c r="B93" s="26"/>
      <c r="C93" s="26"/>
      <c r="D93" s="26"/>
      <c r="E93" s="26"/>
      <c r="F93" s="26"/>
      <c r="G93" s="26"/>
      <c r="H93" s="26"/>
      <c r="I93" s="26"/>
      <c r="J93" s="26"/>
      <c r="K93" s="37">
        <v>93</v>
      </c>
      <c r="L93" s="40" t="s">
        <v>242</v>
      </c>
      <c r="M93" s="40" t="s">
        <v>248</v>
      </c>
      <c r="N93" s="40" t="s">
        <v>196</v>
      </c>
      <c r="O93" s="45">
        <f>'Kertas Kerja'!L95*12/'Kertas Kerja'!K95</f>
        <v>87.643837336658791</v>
      </c>
      <c r="P93" s="40"/>
      <c r="Q93" s="26"/>
    </row>
    <row r="94" spans="1:17" ht="12.75" customHeight="1">
      <c r="A94" s="26"/>
      <c r="B94" s="26"/>
      <c r="C94" s="26"/>
      <c r="D94" s="26"/>
      <c r="E94" s="26"/>
      <c r="F94" s="26"/>
      <c r="G94" s="26"/>
      <c r="H94" s="26"/>
      <c r="I94" s="26"/>
      <c r="J94" s="26"/>
      <c r="K94" s="37">
        <v>94</v>
      </c>
      <c r="L94" s="40" t="s">
        <v>242</v>
      </c>
      <c r="M94" s="40" t="s">
        <v>249</v>
      </c>
      <c r="N94" s="40" t="s">
        <v>250</v>
      </c>
      <c r="O94" s="45">
        <f>'Kertas Kerja'!L96*12/'Kertas Kerja'!K96</f>
        <v>87.009252516204754</v>
      </c>
      <c r="P94" s="40"/>
      <c r="Q94" s="26"/>
    </row>
    <row r="95" spans="1:17" ht="12.75" customHeight="1">
      <c r="A95" s="26"/>
      <c r="B95" s="26"/>
      <c r="C95" s="26"/>
      <c r="D95" s="26"/>
      <c r="E95" s="26"/>
      <c r="F95" s="26"/>
      <c r="G95" s="26"/>
      <c r="H95" s="26"/>
      <c r="I95" s="26"/>
      <c r="J95" s="26"/>
      <c r="K95" s="37">
        <v>95</v>
      </c>
      <c r="L95" s="40" t="s">
        <v>251</v>
      </c>
      <c r="M95" s="40" t="s">
        <v>252</v>
      </c>
      <c r="N95" s="40" t="s">
        <v>244</v>
      </c>
      <c r="O95" s="45">
        <f>'Kertas Kerja'!L97*12/'Kertas Kerja'!K97</f>
        <v>101.1283220466516</v>
      </c>
      <c r="P95" s="40"/>
      <c r="Q95" s="26"/>
    </row>
    <row r="96" spans="1:17" ht="12.75" customHeight="1">
      <c r="A96" s="26"/>
      <c r="B96" s="26"/>
      <c r="C96" s="26"/>
      <c r="D96" s="26"/>
      <c r="E96" s="26"/>
      <c r="F96" s="26"/>
      <c r="G96" s="26"/>
      <c r="H96" s="26"/>
      <c r="I96" s="26"/>
      <c r="J96" s="26"/>
      <c r="K96" s="37">
        <v>96</v>
      </c>
      <c r="L96" s="40" t="s">
        <v>251</v>
      </c>
      <c r="M96" s="40" t="s">
        <v>253</v>
      </c>
      <c r="N96" s="40" t="s">
        <v>123</v>
      </c>
      <c r="O96" s="45">
        <f>'Kertas Kerja'!L98*12/'Kertas Kerja'!K98</f>
        <v>104.94082768999245</v>
      </c>
      <c r="P96" s="40"/>
      <c r="Q96" s="26"/>
    </row>
    <row r="97" spans="1:17" ht="12.75" customHeight="1">
      <c r="A97" s="26"/>
      <c r="B97" s="26"/>
      <c r="C97" s="26"/>
      <c r="D97" s="26"/>
      <c r="E97" s="26"/>
      <c r="F97" s="26"/>
      <c r="G97" s="26"/>
      <c r="H97" s="26"/>
      <c r="I97" s="26"/>
      <c r="J97" s="26"/>
      <c r="K97" s="37">
        <v>97</v>
      </c>
      <c r="L97" s="40" t="s">
        <v>251</v>
      </c>
      <c r="M97" s="40" t="s">
        <v>254</v>
      </c>
      <c r="N97" s="40" t="s">
        <v>196</v>
      </c>
      <c r="O97" s="45">
        <f>'Kertas Kerja'!L99*12/'Kertas Kerja'!K99</f>
        <v>97.77581640331077</v>
      </c>
      <c r="P97" s="40"/>
      <c r="Q97" s="26"/>
    </row>
    <row r="98" spans="1:17" ht="12.75" customHeight="1">
      <c r="A98" s="26"/>
      <c r="B98" s="26"/>
      <c r="C98" s="26"/>
      <c r="D98" s="26"/>
      <c r="E98" s="26"/>
      <c r="F98" s="26"/>
      <c r="G98" s="26"/>
      <c r="H98" s="26"/>
      <c r="I98" s="26"/>
      <c r="J98" s="26"/>
      <c r="K98" s="37">
        <v>98</v>
      </c>
      <c r="L98" s="40" t="s">
        <v>255</v>
      </c>
      <c r="M98" s="40" t="s">
        <v>256</v>
      </c>
      <c r="N98" s="40" t="s">
        <v>244</v>
      </c>
      <c r="O98" s="45">
        <f>'Kertas Kerja'!L100*12/'Kertas Kerja'!K100</f>
        <v>89.773489674431673</v>
      </c>
      <c r="P98" s="40"/>
      <c r="Q98" s="26"/>
    </row>
    <row r="99" spans="1:17" ht="12.75" customHeight="1">
      <c r="A99" s="26"/>
      <c r="B99" s="26"/>
      <c r="C99" s="26"/>
      <c r="D99" s="26"/>
      <c r="E99" s="26"/>
      <c r="F99" s="26"/>
      <c r="G99" s="26"/>
      <c r="H99" s="26"/>
      <c r="I99" s="26"/>
      <c r="J99" s="26"/>
      <c r="K99" s="37">
        <v>99</v>
      </c>
      <c r="L99" s="40" t="s">
        <v>255</v>
      </c>
      <c r="M99" s="40" t="s">
        <v>257</v>
      </c>
      <c r="N99" s="40" t="s">
        <v>244</v>
      </c>
      <c r="O99" s="45">
        <f>'Kertas Kerja'!L101*12/'Kertas Kerja'!K101</f>
        <v>89.773489674431673</v>
      </c>
      <c r="P99" s="40"/>
      <c r="Q99" s="26"/>
    </row>
    <row r="100" spans="1:17" ht="12.75" customHeight="1">
      <c r="A100" s="26"/>
      <c r="B100" s="26"/>
      <c r="C100" s="26"/>
      <c r="D100" s="26"/>
      <c r="E100" s="26"/>
      <c r="F100" s="26"/>
      <c r="G100" s="26"/>
      <c r="H100" s="26"/>
      <c r="I100" s="26"/>
      <c r="J100" s="26"/>
      <c r="K100" s="37">
        <v>100</v>
      </c>
      <c r="L100" s="40" t="s">
        <v>255</v>
      </c>
      <c r="M100" s="40" t="s">
        <v>258</v>
      </c>
      <c r="N100" s="40" t="s">
        <v>196</v>
      </c>
      <c r="O100" s="45">
        <f>'Kertas Kerja'!L102*12/'Kertas Kerja'!K102</f>
        <v>86.492949451350952</v>
      </c>
      <c r="P100" s="40"/>
      <c r="Q100" s="26"/>
    </row>
    <row r="101" spans="1:17" ht="12.75" customHeight="1">
      <c r="A101" s="26"/>
      <c r="B101" s="26"/>
      <c r="C101" s="26"/>
      <c r="D101" s="26"/>
      <c r="E101" s="26"/>
      <c r="F101" s="26"/>
      <c r="G101" s="26"/>
      <c r="H101" s="26"/>
      <c r="I101" s="26"/>
      <c r="J101" s="26"/>
      <c r="K101" s="37">
        <v>101</v>
      </c>
      <c r="L101" s="40" t="s">
        <v>255</v>
      </c>
      <c r="M101" s="40" t="s">
        <v>259</v>
      </c>
      <c r="N101" s="40" t="s">
        <v>123</v>
      </c>
      <c r="O101" s="45">
        <f>'Kertas Kerja'!L103*12/'Kertas Kerja'!K103</f>
        <v>84.40854778318176</v>
      </c>
      <c r="P101" s="40"/>
      <c r="Q101" s="26"/>
    </row>
    <row r="102" spans="1:17" ht="12.75" customHeight="1">
      <c r="A102" s="26"/>
      <c r="B102" s="26"/>
      <c r="C102" s="26"/>
      <c r="D102" s="26"/>
      <c r="E102" s="26"/>
      <c r="F102" s="26"/>
      <c r="G102" s="26"/>
      <c r="H102" s="26"/>
      <c r="I102" s="26"/>
      <c r="J102" s="26"/>
      <c r="K102" s="37">
        <v>102</v>
      </c>
      <c r="L102" s="40" t="s">
        <v>260</v>
      </c>
      <c r="M102" s="40" t="s">
        <v>261</v>
      </c>
      <c r="N102" s="40" t="s">
        <v>244</v>
      </c>
      <c r="O102" s="45">
        <f>'Kertas Kerja'!L104*12/'Kertas Kerja'!K104</f>
        <v>91.026694523809525</v>
      </c>
      <c r="P102" s="40"/>
      <c r="Q102" s="26"/>
    </row>
    <row r="103" spans="1:17" ht="12.75" customHeight="1">
      <c r="A103" s="26"/>
      <c r="B103" s="26"/>
      <c r="C103" s="26"/>
      <c r="D103" s="26"/>
      <c r="E103" s="26"/>
      <c r="F103" s="26"/>
      <c r="G103" s="26"/>
      <c r="H103" s="26"/>
      <c r="I103" s="26"/>
      <c r="J103" s="26"/>
      <c r="K103" s="37">
        <v>103</v>
      </c>
      <c r="L103" s="40" t="s">
        <v>260</v>
      </c>
      <c r="M103" s="40" t="s">
        <v>262</v>
      </c>
      <c r="N103" s="40" t="s">
        <v>123</v>
      </c>
      <c r="O103" s="45">
        <f>'Kertas Kerja'!L105*12/'Kertas Kerja'!K105</f>
        <v>93.027368154761916</v>
      </c>
      <c r="P103" s="40"/>
      <c r="Q103" s="26"/>
    </row>
    <row r="104" spans="1:17" ht="12.75" customHeight="1">
      <c r="A104" s="26"/>
      <c r="B104" s="26"/>
      <c r="C104" s="26"/>
      <c r="D104" s="26"/>
      <c r="E104" s="26"/>
      <c r="F104" s="26"/>
      <c r="G104" s="26"/>
      <c r="H104" s="26"/>
      <c r="I104" s="26"/>
      <c r="J104" s="26"/>
      <c r="K104" s="37">
        <v>104</v>
      </c>
      <c r="L104" s="40" t="s">
        <v>263</v>
      </c>
      <c r="M104" s="40" t="s">
        <v>257</v>
      </c>
      <c r="N104" s="40" t="s">
        <v>244</v>
      </c>
      <c r="O104" s="45">
        <f>'Kertas Kerja'!L106*12/'Kertas Kerja'!K106</f>
        <v>81.424634331115584</v>
      </c>
      <c r="P104" s="40"/>
      <c r="Q104" s="26"/>
    </row>
    <row r="105" spans="1:17" ht="12.75" customHeight="1">
      <c r="A105" s="26"/>
      <c r="B105" s="26"/>
      <c r="C105" s="26"/>
      <c r="D105" s="26"/>
      <c r="E105" s="26"/>
      <c r="F105" s="26"/>
      <c r="G105" s="26"/>
      <c r="H105" s="26"/>
      <c r="I105" s="26"/>
      <c r="J105" s="26"/>
      <c r="K105" s="37">
        <v>105</v>
      </c>
      <c r="L105" s="40" t="s">
        <v>263</v>
      </c>
      <c r="M105" s="40" t="s">
        <v>264</v>
      </c>
      <c r="N105" s="40" t="s">
        <v>244</v>
      </c>
      <c r="O105" s="45">
        <f>'Kertas Kerja'!L107*12/'Kertas Kerja'!K107</f>
        <v>81.424634331115584</v>
      </c>
      <c r="P105" s="40"/>
      <c r="Q105" s="26"/>
    </row>
    <row r="106" spans="1:17" ht="12.75" customHeight="1">
      <c r="A106" s="26"/>
      <c r="B106" s="26"/>
      <c r="C106" s="26"/>
      <c r="D106" s="26"/>
      <c r="E106" s="26"/>
      <c r="F106" s="26"/>
      <c r="G106" s="26"/>
      <c r="H106" s="26"/>
      <c r="I106" s="26"/>
      <c r="J106" s="26"/>
      <c r="K106" s="37">
        <v>106</v>
      </c>
      <c r="L106" s="40" t="s">
        <v>263</v>
      </c>
      <c r="M106" s="40" t="s">
        <v>265</v>
      </c>
      <c r="N106" s="40" t="s">
        <v>123</v>
      </c>
      <c r="O106" s="45">
        <f>'Kertas Kerja'!L108*12/'Kertas Kerja'!K108</f>
        <v>84.960580608734205</v>
      </c>
      <c r="P106" s="40"/>
      <c r="Q106" s="26"/>
    </row>
    <row r="107" spans="1:17" ht="12.75" customHeight="1">
      <c r="A107" s="26"/>
      <c r="B107" s="26"/>
      <c r="C107" s="26"/>
      <c r="D107" s="26"/>
      <c r="E107" s="26"/>
      <c r="F107" s="26"/>
      <c r="G107" s="26"/>
      <c r="H107" s="26"/>
      <c r="I107" s="26"/>
      <c r="J107" s="26"/>
      <c r="K107" s="37">
        <v>107</v>
      </c>
      <c r="L107" s="40" t="s">
        <v>266</v>
      </c>
      <c r="M107" s="40" t="s">
        <v>267</v>
      </c>
      <c r="N107" s="40" t="s">
        <v>244</v>
      </c>
      <c r="O107" s="45">
        <f>'Kertas Kerja'!L109*12/'Kertas Kerja'!K109</f>
        <v>64.782114639344485</v>
      </c>
      <c r="P107" s="40"/>
      <c r="Q107" s="26"/>
    </row>
    <row r="108" spans="1:17" ht="12.75" customHeight="1">
      <c r="A108" s="26"/>
      <c r="B108" s="26"/>
      <c r="C108" s="26"/>
      <c r="D108" s="26"/>
      <c r="E108" s="26"/>
      <c r="F108" s="26"/>
      <c r="G108" s="26"/>
      <c r="H108" s="26"/>
      <c r="I108" s="26"/>
      <c r="J108" s="26"/>
      <c r="K108" s="37">
        <v>108</v>
      </c>
      <c r="L108" s="40" t="s">
        <v>266</v>
      </c>
      <c r="M108" s="40" t="s">
        <v>268</v>
      </c>
      <c r="N108" s="40" t="s">
        <v>123</v>
      </c>
      <c r="O108" s="45">
        <f>'Kertas Kerja'!L110*12/'Kertas Kerja'!K110</f>
        <v>68.927602729087965</v>
      </c>
      <c r="P108" s="40"/>
      <c r="Q108" s="26"/>
    </row>
    <row r="109" spans="1:17" ht="12.75" customHeight="1">
      <c r="A109" s="26"/>
      <c r="B109" s="26"/>
      <c r="C109" s="26"/>
      <c r="D109" s="26"/>
      <c r="E109" s="26"/>
      <c r="F109" s="26"/>
      <c r="G109" s="26"/>
      <c r="H109" s="26"/>
      <c r="I109" s="26"/>
      <c r="J109" s="26"/>
      <c r="K109" s="37">
        <v>109</v>
      </c>
      <c r="L109" s="40" t="s">
        <v>269</v>
      </c>
      <c r="M109" s="40" t="s">
        <v>270</v>
      </c>
      <c r="N109" s="40" t="s">
        <v>244</v>
      </c>
      <c r="O109" s="39"/>
      <c r="P109" s="40" t="s">
        <v>271</v>
      </c>
      <c r="Q109" s="26"/>
    </row>
    <row r="110" spans="1:17" ht="12.75" customHeight="1">
      <c r="A110" s="26"/>
      <c r="B110" s="26"/>
      <c r="C110" s="26"/>
      <c r="D110" s="26"/>
      <c r="E110" s="26"/>
      <c r="F110" s="26"/>
      <c r="G110" s="26"/>
      <c r="H110" s="26"/>
      <c r="I110" s="26"/>
      <c r="J110" s="26"/>
      <c r="K110" s="37">
        <v>110</v>
      </c>
      <c r="L110" s="40" t="s">
        <v>269</v>
      </c>
      <c r="M110" s="40" t="s">
        <v>272</v>
      </c>
      <c r="N110" s="40" t="s">
        <v>244</v>
      </c>
      <c r="O110" s="39"/>
      <c r="P110" s="40" t="s">
        <v>271</v>
      </c>
      <c r="Q110" s="26"/>
    </row>
    <row r="111" spans="1:17" ht="12.75" customHeight="1">
      <c r="A111" s="26"/>
      <c r="B111" s="26"/>
      <c r="C111" s="26"/>
      <c r="D111" s="26"/>
      <c r="E111" s="26"/>
      <c r="F111" s="26"/>
      <c r="G111" s="26"/>
      <c r="H111" s="26"/>
      <c r="I111" s="26"/>
      <c r="J111" s="26"/>
      <c r="K111" s="37">
        <v>111</v>
      </c>
      <c r="L111" s="40" t="s">
        <v>269</v>
      </c>
      <c r="M111" s="40" t="s">
        <v>273</v>
      </c>
      <c r="N111" s="40" t="s">
        <v>123</v>
      </c>
      <c r="O111" s="39"/>
      <c r="P111" s="40" t="s">
        <v>271</v>
      </c>
      <c r="Q111" s="26"/>
    </row>
    <row r="112" spans="1:17" ht="12.75" customHeight="1">
      <c r="A112" s="26"/>
      <c r="B112" s="26"/>
      <c r="C112" s="26"/>
      <c r="D112" s="26"/>
      <c r="E112" s="26"/>
      <c r="F112" s="26"/>
      <c r="G112" s="26"/>
      <c r="H112" s="26"/>
      <c r="I112" s="26"/>
      <c r="J112" s="26"/>
      <c r="K112" s="37">
        <v>112</v>
      </c>
      <c r="L112" s="40" t="s">
        <v>269</v>
      </c>
      <c r="M112" s="40" t="s">
        <v>274</v>
      </c>
      <c r="N112" s="40" t="s">
        <v>196</v>
      </c>
      <c r="O112" s="39"/>
      <c r="P112" s="40" t="s">
        <v>271</v>
      </c>
      <c r="Q112" s="26"/>
    </row>
    <row r="113" spans="1:17" ht="12.75" customHeight="1">
      <c r="A113" s="26"/>
      <c r="B113" s="26"/>
      <c r="C113" s="26"/>
      <c r="D113" s="26"/>
      <c r="E113" s="26"/>
      <c r="F113" s="26"/>
      <c r="G113" s="26"/>
      <c r="H113" s="26"/>
      <c r="I113" s="26"/>
      <c r="J113" s="26"/>
      <c r="K113" s="37">
        <v>113</v>
      </c>
      <c r="L113" s="40" t="s">
        <v>275</v>
      </c>
      <c r="M113" s="40" t="s">
        <v>276</v>
      </c>
      <c r="N113" s="40" t="s">
        <v>244</v>
      </c>
      <c r="O113" s="45">
        <f>'Kertas Kerja'!L115*12/'Kertas Kerja'!K115</f>
        <v>61.784112021142185</v>
      </c>
      <c r="P113" s="40"/>
      <c r="Q113" s="26"/>
    </row>
    <row r="114" spans="1:17" ht="12.75" customHeight="1">
      <c r="A114" s="26"/>
      <c r="B114" s="26"/>
      <c r="C114" s="26"/>
      <c r="D114" s="26"/>
      <c r="E114" s="26"/>
      <c r="F114" s="26"/>
      <c r="G114" s="26"/>
      <c r="H114" s="26"/>
      <c r="I114" s="26"/>
      <c r="J114" s="26"/>
      <c r="K114" s="37">
        <v>114</v>
      </c>
      <c r="L114" s="40" t="s">
        <v>275</v>
      </c>
      <c r="M114" s="40" t="s">
        <v>256</v>
      </c>
      <c r="N114" s="40" t="s">
        <v>192</v>
      </c>
      <c r="O114" s="45">
        <f>'Kertas Kerja'!L116*12/'Kertas Kerja'!K116</f>
        <v>67.267768971197285</v>
      </c>
      <c r="P114" s="40"/>
      <c r="Q114" s="26"/>
    </row>
    <row r="115" spans="1:17" ht="12.75" customHeight="1">
      <c r="A115" s="26"/>
      <c r="B115" s="26"/>
      <c r="C115" s="26"/>
      <c r="D115" s="26"/>
      <c r="E115" s="26"/>
      <c r="F115" s="26"/>
      <c r="G115" s="26"/>
      <c r="H115" s="26"/>
      <c r="I115" s="26"/>
      <c r="J115" s="26"/>
      <c r="K115" s="37">
        <v>115</v>
      </c>
      <c r="L115" s="40" t="s">
        <v>275</v>
      </c>
      <c r="M115" s="40" t="s">
        <v>256</v>
      </c>
      <c r="N115" s="40" t="s">
        <v>123</v>
      </c>
      <c r="O115" s="45">
        <f>'Kertas Kerja'!L117*12/'Kertas Kerja'!K117</f>
        <v>67.267768971197285</v>
      </c>
      <c r="P115" s="40"/>
      <c r="Q115" s="26"/>
    </row>
    <row r="116" spans="1:17" ht="12.75" customHeight="1">
      <c r="A116" s="26"/>
      <c r="B116" s="26"/>
      <c r="C116" s="26"/>
      <c r="D116" s="26"/>
      <c r="E116" s="26"/>
      <c r="F116" s="26"/>
      <c r="G116" s="26"/>
      <c r="H116" s="26"/>
      <c r="I116" s="26"/>
      <c r="J116" s="26"/>
      <c r="K116" s="37">
        <v>116</v>
      </c>
      <c r="L116" s="40" t="s">
        <v>275</v>
      </c>
      <c r="M116" s="40" t="s">
        <v>140</v>
      </c>
      <c r="N116" s="40" t="s">
        <v>196</v>
      </c>
      <c r="O116" s="45">
        <f>'Kertas Kerja'!L118*12/'Kertas Kerja'!K118</f>
        <v>55.922319843581796</v>
      </c>
      <c r="P116" s="40"/>
      <c r="Q116" s="26"/>
    </row>
    <row r="117" spans="1:17" ht="12.75" customHeight="1">
      <c r="A117" s="26"/>
      <c r="B117" s="26"/>
      <c r="C117" s="26"/>
      <c r="D117" s="26"/>
      <c r="E117" s="26"/>
      <c r="F117" s="26"/>
      <c r="G117" s="26"/>
      <c r="H117" s="26"/>
      <c r="I117" s="26"/>
      <c r="J117" s="26"/>
      <c r="K117" s="37">
        <v>117</v>
      </c>
      <c r="L117" s="40" t="s">
        <v>275</v>
      </c>
      <c r="M117" s="40" t="s">
        <v>264</v>
      </c>
      <c r="N117" s="40" t="s">
        <v>123</v>
      </c>
      <c r="O117" s="45">
        <f>'Kertas Kerja'!L119*12/'Kertas Kerja'!K119</f>
        <v>67.267768971197285</v>
      </c>
      <c r="P117" s="40"/>
      <c r="Q117" s="26"/>
    </row>
    <row r="118" spans="1:17" ht="12.75" customHeight="1">
      <c r="A118" s="26"/>
      <c r="B118" s="26"/>
      <c r="C118" s="26"/>
      <c r="D118" s="26"/>
      <c r="E118" s="26"/>
      <c r="F118" s="26"/>
      <c r="G118" s="26"/>
      <c r="H118" s="26"/>
      <c r="I118" s="26"/>
      <c r="J118" s="26"/>
      <c r="K118" s="37">
        <v>118</v>
      </c>
      <c r="L118" s="40" t="s">
        <v>275</v>
      </c>
      <c r="M118" s="40" t="s">
        <v>277</v>
      </c>
      <c r="N118" s="40" t="s">
        <v>196</v>
      </c>
      <c r="O118" s="45">
        <f>'Kertas Kerja'!L120*12/'Kertas Kerja'!K120</f>
        <v>55.922319843581796</v>
      </c>
      <c r="P118" s="40"/>
      <c r="Q118" s="26"/>
    </row>
    <row r="119" spans="1:17" ht="12.75" customHeight="1">
      <c r="A119" s="26"/>
      <c r="B119" s="26"/>
      <c r="C119" s="26"/>
      <c r="D119" s="26"/>
      <c r="E119" s="26"/>
      <c r="F119" s="26"/>
      <c r="G119" s="26"/>
      <c r="H119" s="26"/>
      <c r="I119" s="26"/>
      <c r="J119" s="26"/>
      <c r="K119" s="37">
        <v>119</v>
      </c>
      <c r="L119" s="40" t="s">
        <v>275</v>
      </c>
      <c r="M119" s="40" t="s">
        <v>140</v>
      </c>
      <c r="N119" s="40" t="s">
        <v>196</v>
      </c>
      <c r="O119" s="45">
        <f>'Kertas Kerja'!L121*12/'Kertas Kerja'!K121</f>
        <v>55.922319843581796</v>
      </c>
      <c r="P119" s="40"/>
      <c r="Q119" s="26"/>
    </row>
    <row r="120" spans="1:17" ht="12.75" customHeight="1">
      <c r="A120" s="26"/>
      <c r="B120" s="26"/>
      <c r="C120" s="26"/>
      <c r="D120" s="26"/>
      <c r="E120" s="26"/>
      <c r="F120" s="26"/>
      <c r="G120" s="26"/>
      <c r="H120" s="26"/>
      <c r="I120" s="26"/>
      <c r="J120" s="26"/>
      <c r="K120" s="27"/>
      <c r="L120" s="26"/>
      <c r="M120" s="26"/>
      <c r="N120" s="26"/>
      <c r="O120" s="26"/>
      <c r="P120" s="26"/>
      <c r="Q120" s="26"/>
    </row>
    <row r="121" spans="1:17" ht="12.75" customHeight="1">
      <c r="A121" s="26"/>
      <c r="B121" s="26"/>
      <c r="C121" s="26"/>
      <c r="D121" s="26"/>
      <c r="E121" s="26"/>
      <c r="F121" s="26"/>
      <c r="G121" s="26"/>
      <c r="H121" s="26"/>
      <c r="I121" s="26"/>
      <c r="J121" s="26"/>
      <c r="K121" s="27"/>
      <c r="L121" s="26"/>
      <c r="M121" s="26"/>
      <c r="N121" s="26"/>
      <c r="O121" s="26"/>
      <c r="P121" s="26"/>
      <c r="Q121" s="26"/>
    </row>
    <row r="122" spans="1:17" ht="12.75" customHeight="1">
      <c r="A122" s="26"/>
      <c r="B122" s="26"/>
      <c r="C122" s="26"/>
      <c r="D122" s="26"/>
      <c r="E122" s="26"/>
      <c r="F122" s="26"/>
      <c r="G122" s="26"/>
      <c r="H122" s="26"/>
      <c r="I122" s="26"/>
      <c r="J122" s="26"/>
      <c r="K122" s="27"/>
      <c r="L122" s="26"/>
      <c r="M122" s="26"/>
      <c r="N122" s="26"/>
      <c r="O122" s="26"/>
      <c r="P122" s="26"/>
      <c r="Q122" s="26"/>
    </row>
    <row r="123" spans="1:17" ht="12.75" customHeight="1">
      <c r="A123" s="26"/>
      <c r="B123" s="26"/>
      <c r="C123" s="26"/>
      <c r="D123" s="26"/>
      <c r="E123" s="26"/>
      <c r="F123" s="26"/>
      <c r="G123" s="26"/>
      <c r="H123" s="26"/>
      <c r="I123" s="26"/>
      <c r="J123" s="26"/>
      <c r="K123" s="27"/>
      <c r="L123" s="26"/>
      <c r="M123" s="26"/>
      <c r="N123" s="26"/>
      <c r="O123" s="26"/>
      <c r="P123" s="26"/>
      <c r="Q123" s="26"/>
    </row>
    <row r="124" spans="1:17" ht="12.75" customHeight="1">
      <c r="A124" s="26"/>
      <c r="B124" s="26"/>
      <c r="C124" s="26"/>
      <c r="D124" s="26"/>
      <c r="E124" s="26"/>
      <c r="F124" s="26"/>
      <c r="G124" s="26"/>
      <c r="H124" s="26"/>
      <c r="I124" s="26"/>
      <c r="J124" s="26"/>
      <c r="K124" s="27"/>
      <c r="L124" s="26"/>
      <c r="M124" s="26"/>
      <c r="N124" s="26"/>
      <c r="O124" s="26"/>
      <c r="P124" s="26"/>
      <c r="Q124" s="26"/>
    </row>
    <row r="125" spans="1:17" ht="12.75" customHeight="1">
      <c r="A125" s="26"/>
      <c r="B125" s="26"/>
      <c r="C125" s="26"/>
      <c r="D125" s="26"/>
      <c r="E125" s="26"/>
      <c r="F125" s="26"/>
      <c r="G125" s="26"/>
      <c r="H125" s="26"/>
      <c r="I125" s="26"/>
      <c r="J125" s="26"/>
      <c r="K125" s="27"/>
      <c r="L125" s="26"/>
      <c r="M125" s="26"/>
      <c r="N125" s="26"/>
      <c r="O125" s="26"/>
      <c r="P125" s="26"/>
      <c r="Q125" s="26"/>
    </row>
    <row r="126" spans="1:17" ht="12.75" customHeight="1">
      <c r="A126" s="26"/>
      <c r="B126" s="26"/>
      <c r="C126" s="26"/>
      <c r="D126" s="26"/>
      <c r="E126" s="26"/>
      <c r="F126" s="26"/>
      <c r="G126" s="26"/>
      <c r="H126" s="26"/>
      <c r="I126" s="26"/>
      <c r="J126" s="26"/>
      <c r="K126" s="27"/>
      <c r="L126" s="26"/>
      <c r="M126" s="26"/>
      <c r="N126" s="26"/>
      <c r="O126" s="26"/>
      <c r="P126" s="26"/>
      <c r="Q126" s="26"/>
    </row>
    <row r="127" spans="1:17" ht="12.75" customHeight="1">
      <c r="A127" s="26"/>
      <c r="B127" s="26"/>
      <c r="C127" s="26"/>
      <c r="D127" s="26"/>
      <c r="E127" s="26"/>
      <c r="F127" s="26"/>
      <c r="G127" s="26"/>
      <c r="H127" s="26"/>
      <c r="I127" s="26"/>
      <c r="J127" s="26"/>
      <c r="K127" s="27"/>
      <c r="L127" s="26"/>
      <c r="M127" s="26"/>
      <c r="N127" s="26"/>
      <c r="O127" s="26"/>
      <c r="P127" s="26"/>
      <c r="Q127" s="26"/>
    </row>
    <row r="128" spans="1:17" ht="12.75" customHeight="1">
      <c r="A128" s="26"/>
      <c r="B128" s="26"/>
      <c r="C128" s="26"/>
      <c r="D128" s="26"/>
      <c r="E128" s="26"/>
      <c r="F128" s="26"/>
      <c r="G128" s="26"/>
      <c r="H128" s="26"/>
      <c r="I128" s="26"/>
      <c r="J128" s="26"/>
      <c r="K128" s="27"/>
      <c r="L128" s="26"/>
      <c r="M128" s="26"/>
      <c r="N128" s="26"/>
      <c r="O128" s="26"/>
      <c r="P128" s="26"/>
      <c r="Q128" s="26"/>
    </row>
    <row r="129" spans="1:17" ht="12.75" customHeight="1">
      <c r="A129" s="26"/>
      <c r="B129" s="26"/>
      <c r="C129" s="26"/>
      <c r="D129" s="26"/>
      <c r="E129" s="26"/>
      <c r="F129" s="26"/>
      <c r="G129" s="26"/>
      <c r="H129" s="26"/>
      <c r="I129" s="26"/>
      <c r="J129" s="26"/>
      <c r="K129" s="27"/>
      <c r="L129" s="26"/>
      <c r="M129" s="26"/>
      <c r="N129" s="26"/>
      <c r="O129" s="26"/>
      <c r="P129" s="26"/>
      <c r="Q129" s="26"/>
    </row>
    <row r="130" spans="1:17" ht="12.75" customHeight="1">
      <c r="A130" s="26"/>
      <c r="B130" s="26"/>
      <c r="C130" s="26"/>
      <c r="D130" s="26"/>
      <c r="E130" s="26"/>
      <c r="F130" s="26"/>
      <c r="G130" s="26"/>
      <c r="H130" s="26"/>
      <c r="I130" s="26"/>
      <c r="J130" s="26"/>
      <c r="K130" s="27"/>
      <c r="L130" s="26"/>
      <c r="M130" s="26"/>
      <c r="N130" s="26"/>
      <c r="O130" s="26"/>
      <c r="P130" s="26"/>
      <c r="Q130" s="26"/>
    </row>
    <row r="131" spans="1:17" ht="12.75" customHeight="1">
      <c r="A131" s="26"/>
      <c r="B131" s="26"/>
      <c r="C131" s="26"/>
      <c r="D131" s="26"/>
      <c r="E131" s="26"/>
      <c r="F131" s="26"/>
      <c r="G131" s="26"/>
      <c r="H131" s="26"/>
      <c r="I131" s="26"/>
      <c r="J131" s="26"/>
      <c r="K131" s="27"/>
      <c r="L131" s="26"/>
      <c r="M131" s="26"/>
      <c r="N131" s="26"/>
      <c r="O131" s="26"/>
      <c r="P131" s="26"/>
      <c r="Q131" s="26"/>
    </row>
    <row r="132" spans="1:17" ht="12.75" customHeight="1">
      <c r="A132" s="26"/>
      <c r="B132" s="26"/>
      <c r="C132" s="26"/>
      <c r="D132" s="26"/>
      <c r="E132" s="26"/>
      <c r="F132" s="26"/>
      <c r="G132" s="26"/>
      <c r="H132" s="26"/>
      <c r="I132" s="26"/>
      <c r="J132" s="26"/>
      <c r="K132" s="27"/>
      <c r="L132" s="26"/>
      <c r="M132" s="26"/>
      <c r="N132" s="26"/>
      <c r="O132" s="26"/>
      <c r="P132" s="26"/>
      <c r="Q132" s="26"/>
    </row>
    <row r="133" spans="1:17" ht="12.75" customHeight="1">
      <c r="A133" s="26"/>
      <c r="B133" s="26"/>
      <c r="C133" s="26"/>
      <c r="D133" s="26"/>
      <c r="E133" s="26"/>
      <c r="F133" s="26"/>
      <c r="G133" s="26"/>
      <c r="H133" s="26"/>
      <c r="I133" s="26"/>
      <c r="J133" s="26"/>
      <c r="K133" s="27"/>
      <c r="L133" s="26"/>
      <c r="M133" s="26"/>
      <c r="N133" s="26"/>
      <c r="O133" s="26"/>
      <c r="P133" s="26"/>
      <c r="Q133" s="26"/>
    </row>
    <row r="134" spans="1:17" ht="12.75" customHeight="1">
      <c r="A134" s="26"/>
      <c r="B134" s="26"/>
      <c r="C134" s="26"/>
      <c r="D134" s="26"/>
      <c r="E134" s="26"/>
      <c r="F134" s="26"/>
      <c r="G134" s="26"/>
      <c r="H134" s="26"/>
      <c r="I134" s="26"/>
      <c r="J134" s="26"/>
      <c r="K134" s="27"/>
      <c r="L134" s="26"/>
      <c r="M134" s="26"/>
      <c r="N134" s="26"/>
      <c r="O134" s="26"/>
      <c r="P134" s="26"/>
      <c r="Q134" s="26"/>
    </row>
    <row r="135" spans="1:17" ht="12.75" customHeight="1">
      <c r="A135" s="26"/>
      <c r="B135" s="26"/>
      <c r="C135" s="26"/>
      <c r="D135" s="26"/>
      <c r="E135" s="26"/>
      <c r="F135" s="26"/>
      <c r="G135" s="26"/>
      <c r="H135" s="26"/>
      <c r="I135" s="26"/>
      <c r="J135" s="26"/>
      <c r="K135" s="27"/>
      <c r="L135" s="26"/>
      <c r="M135" s="26"/>
      <c r="N135" s="26"/>
      <c r="O135" s="26"/>
      <c r="P135" s="26"/>
      <c r="Q135" s="26"/>
    </row>
    <row r="136" spans="1:17" ht="12.75" customHeight="1">
      <c r="A136" s="26"/>
      <c r="B136" s="26"/>
      <c r="C136" s="26"/>
      <c r="D136" s="26"/>
      <c r="E136" s="26"/>
      <c r="F136" s="26"/>
      <c r="G136" s="26"/>
      <c r="H136" s="26"/>
      <c r="I136" s="26"/>
      <c r="J136" s="26"/>
      <c r="K136" s="27"/>
      <c r="L136" s="26"/>
      <c r="M136" s="26"/>
      <c r="N136" s="26"/>
      <c r="O136" s="26"/>
      <c r="P136" s="26"/>
      <c r="Q136" s="26"/>
    </row>
    <row r="137" spans="1:17" ht="12.75" customHeight="1">
      <c r="A137" s="26"/>
      <c r="B137" s="26"/>
      <c r="C137" s="26"/>
      <c r="D137" s="26"/>
      <c r="E137" s="26"/>
      <c r="F137" s="26"/>
      <c r="G137" s="26"/>
      <c r="H137" s="26"/>
      <c r="I137" s="26"/>
      <c r="J137" s="26"/>
      <c r="K137" s="27"/>
      <c r="L137" s="26"/>
      <c r="M137" s="26"/>
      <c r="N137" s="26"/>
      <c r="O137" s="26"/>
      <c r="P137" s="26"/>
      <c r="Q137" s="26"/>
    </row>
    <row r="138" spans="1:17" ht="12.75" customHeight="1">
      <c r="A138" s="26"/>
      <c r="B138" s="26"/>
      <c r="C138" s="26"/>
      <c r="D138" s="26"/>
      <c r="E138" s="26"/>
      <c r="F138" s="26"/>
      <c r="G138" s="26"/>
      <c r="H138" s="26"/>
      <c r="I138" s="26"/>
      <c r="J138" s="26"/>
      <c r="K138" s="27"/>
      <c r="L138" s="26"/>
      <c r="M138" s="26"/>
      <c r="N138" s="26"/>
      <c r="O138" s="26"/>
      <c r="P138" s="26"/>
      <c r="Q138" s="26"/>
    </row>
    <row r="139" spans="1:17" ht="12.75" customHeight="1">
      <c r="A139" s="26"/>
      <c r="B139" s="26"/>
      <c r="C139" s="26"/>
      <c r="D139" s="26"/>
      <c r="E139" s="26"/>
      <c r="F139" s="26"/>
      <c r="G139" s="26"/>
      <c r="H139" s="26"/>
      <c r="I139" s="26"/>
      <c r="J139" s="26"/>
      <c r="K139" s="27"/>
      <c r="L139" s="26"/>
      <c r="M139" s="26"/>
      <c r="N139" s="26"/>
      <c r="O139" s="26"/>
      <c r="P139" s="26"/>
      <c r="Q139" s="26"/>
    </row>
    <row r="140" spans="1:17" ht="12.75" customHeight="1">
      <c r="A140" s="26"/>
      <c r="B140" s="26"/>
      <c r="C140" s="26"/>
      <c r="D140" s="26"/>
      <c r="E140" s="26"/>
      <c r="F140" s="26"/>
      <c r="G140" s="26"/>
      <c r="H140" s="26"/>
      <c r="I140" s="26"/>
      <c r="J140" s="26"/>
      <c r="K140" s="27"/>
      <c r="L140" s="26"/>
      <c r="M140" s="26"/>
      <c r="N140" s="26"/>
      <c r="O140" s="26"/>
      <c r="P140" s="26"/>
      <c r="Q140" s="26"/>
    </row>
    <row r="141" spans="1:17" ht="12.75" customHeight="1">
      <c r="A141" s="26"/>
      <c r="B141" s="26"/>
      <c r="C141" s="26"/>
      <c r="D141" s="26"/>
      <c r="E141" s="26"/>
      <c r="F141" s="26"/>
      <c r="G141" s="26"/>
      <c r="H141" s="26"/>
      <c r="I141" s="26"/>
      <c r="J141" s="26"/>
      <c r="K141" s="27"/>
      <c r="L141" s="26"/>
      <c r="M141" s="26"/>
      <c r="N141" s="26"/>
      <c r="O141" s="26"/>
      <c r="P141" s="26"/>
      <c r="Q141" s="26"/>
    </row>
    <row r="142" spans="1:17" ht="12.75" customHeight="1">
      <c r="A142" s="26"/>
      <c r="B142" s="26"/>
      <c r="C142" s="26"/>
      <c r="D142" s="26"/>
      <c r="E142" s="26"/>
      <c r="F142" s="26"/>
      <c r="G142" s="26"/>
      <c r="H142" s="26"/>
      <c r="I142" s="26"/>
      <c r="J142" s="26"/>
      <c r="K142" s="27"/>
      <c r="L142" s="26"/>
      <c r="M142" s="26"/>
      <c r="N142" s="26"/>
      <c r="O142" s="26"/>
      <c r="P142" s="26"/>
      <c r="Q142" s="26"/>
    </row>
    <row r="143" spans="1:17" ht="12.75" customHeight="1">
      <c r="A143" s="26"/>
      <c r="B143" s="26"/>
      <c r="C143" s="26"/>
      <c r="D143" s="26"/>
      <c r="E143" s="26"/>
      <c r="F143" s="26"/>
      <c r="G143" s="26"/>
      <c r="H143" s="26"/>
      <c r="I143" s="26"/>
      <c r="J143" s="26"/>
      <c r="K143" s="27"/>
      <c r="L143" s="26"/>
      <c r="M143" s="26"/>
      <c r="N143" s="26"/>
      <c r="O143" s="26"/>
      <c r="P143" s="26"/>
      <c r="Q143" s="26"/>
    </row>
    <row r="144" spans="1:17" ht="12.75" customHeight="1">
      <c r="A144" s="26"/>
      <c r="B144" s="26"/>
      <c r="C144" s="26"/>
      <c r="D144" s="26"/>
      <c r="E144" s="26"/>
      <c r="F144" s="26"/>
      <c r="G144" s="26"/>
      <c r="H144" s="26"/>
      <c r="I144" s="26"/>
      <c r="J144" s="26"/>
      <c r="K144" s="27"/>
      <c r="L144" s="26"/>
      <c r="M144" s="26"/>
      <c r="N144" s="26"/>
      <c r="O144" s="26"/>
      <c r="P144" s="26"/>
      <c r="Q144" s="26"/>
    </row>
    <row r="145" spans="1:17" ht="12.75" customHeight="1">
      <c r="A145" s="26"/>
      <c r="B145" s="26"/>
      <c r="C145" s="26"/>
      <c r="D145" s="26"/>
      <c r="E145" s="26"/>
      <c r="F145" s="26"/>
      <c r="G145" s="26"/>
      <c r="H145" s="26"/>
      <c r="I145" s="26"/>
      <c r="J145" s="26"/>
      <c r="K145" s="27"/>
      <c r="L145" s="26"/>
      <c r="M145" s="26"/>
      <c r="N145" s="26"/>
      <c r="O145" s="26"/>
      <c r="P145" s="26"/>
      <c r="Q145" s="26"/>
    </row>
    <row r="146" spans="1:17" ht="12.75" customHeight="1">
      <c r="A146" s="26"/>
      <c r="B146" s="26"/>
      <c r="C146" s="26"/>
      <c r="D146" s="26"/>
      <c r="E146" s="26"/>
      <c r="F146" s="26"/>
      <c r="G146" s="26"/>
      <c r="H146" s="26"/>
      <c r="I146" s="26"/>
      <c r="J146" s="26"/>
      <c r="K146" s="27"/>
      <c r="L146" s="26"/>
      <c r="M146" s="26"/>
      <c r="N146" s="26"/>
      <c r="O146" s="26"/>
      <c r="P146" s="26"/>
      <c r="Q146" s="26"/>
    </row>
    <row r="147" spans="1:17" ht="12.75" customHeight="1">
      <c r="A147" s="26"/>
      <c r="B147" s="26"/>
      <c r="C147" s="26"/>
      <c r="D147" s="26"/>
      <c r="E147" s="26"/>
      <c r="F147" s="26"/>
      <c r="G147" s="26"/>
      <c r="H147" s="26"/>
      <c r="I147" s="26"/>
      <c r="J147" s="26"/>
      <c r="K147" s="27"/>
      <c r="L147" s="26"/>
      <c r="M147" s="26"/>
      <c r="N147" s="26"/>
      <c r="O147" s="26"/>
      <c r="P147" s="26"/>
      <c r="Q147" s="26"/>
    </row>
    <row r="148" spans="1:17" ht="12.75" customHeight="1">
      <c r="A148" s="26"/>
      <c r="B148" s="26"/>
      <c r="C148" s="26"/>
      <c r="D148" s="26"/>
      <c r="E148" s="26"/>
      <c r="F148" s="26"/>
      <c r="G148" s="26"/>
      <c r="H148" s="26"/>
      <c r="I148" s="26"/>
      <c r="J148" s="26"/>
      <c r="K148" s="27"/>
      <c r="L148" s="26"/>
      <c r="M148" s="26"/>
      <c r="N148" s="26"/>
      <c r="O148" s="26"/>
      <c r="P148" s="26"/>
      <c r="Q148" s="26"/>
    </row>
    <row r="149" spans="1:17" ht="12.75" customHeight="1">
      <c r="A149" s="26"/>
      <c r="B149" s="26"/>
      <c r="C149" s="26"/>
      <c r="D149" s="26"/>
      <c r="E149" s="26"/>
      <c r="F149" s="26"/>
      <c r="G149" s="26"/>
      <c r="H149" s="26"/>
      <c r="I149" s="26"/>
      <c r="J149" s="26"/>
      <c r="K149" s="27"/>
      <c r="L149" s="26"/>
      <c r="M149" s="26"/>
      <c r="N149" s="26"/>
      <c r="O149" s="26"/>
      <c r="P149" s="26"/>
      <c r="Q149" s="26"/>
    </row>
    <row r="150" spans="1:17" ht="12.75" customHeight="1">
      <c r="A150" s="26"/>
      <c r="B150" s="26"/>
      <c r="C150" s="26"/>
      <c r="D150" s="26"/>
      <c r="E150" s="26"/>
      <c r="F150" s="26"/>
      <c r="G150" s="26"/>
      <c r="H150" s="26"/>
      <c r="I150" s="26"/>
      <c r="J150" s="26"/>
      <c r="K150" s="27"/>
      <c r="L150" s="26"/>
      <c r="M150" s="26"/>
      <c r="N150" s="26"/>
      <c r="O150" s="26"/>
      <c r="P150" s="26"/>
      <c r="Q150" s="26"/>
    </row>
    <row r="151" spans="1:17" ht="12.75" customHeight="1">
      <c r="A151" s="26"/>
      <c r="B151" s="26"/>
      <c r="C151" s="26"/>
      <c r="D151" s="26"/>
      <c r="E151" s="26"/>
      <c r="F151" s="26"/>
      <c r="G151" s="26"/>
      <c r="H151" s="26"/>
      <c r="I151" s="26"/>
      <c r="J151" s="26"/>
      <c r="K151" s="27"/>
      <c r="L151" s="26"/>
      <c r="M151" s="26"/>
      <c r="N151" s="26"/>
      <c r="O151" s="26"/>
      <c r="P151" s="26"/>
      <c r="Q151" s="26"/>
    </row>
    <row r="152" spans="1:17" ht="12.75" customHeight="1">
      <c r="A152" s="26"/>
      <c r="B152" s="26"/>
      <c r="C152" s="26"/>
      <c r="D152" s="26"/>
      <c r="E152" s="26"/>
      <c r="F152" s="26"/>
      <c r="G152" s="26"/>
      <c r="H152" s="26"/>
      <c r="I152" s="26"/>
      <c r="J152" s="26"/>
      <c r="K152" s="27"/>
      <c r="L152" s="26"/>
      <c r="M152" s="26"/>
      <c r="N152" s="26"/>
      <c r="O152" s="26"/>
      <c r="P152" s="26"/>
      <c r="Q152" s="26"/>
    </row>
    <row r="153" spans="1:17" ht="12.75" customHeight="1">
      <c r="A153" s="26"/>
      <c r="B153" s="26"/>
      <c r="C153" s="26"/>
      <c r="D153" s="26"/>
      <c r="E153" s="26"/>
      <c r="F153" s="26"/>
      <c r="G153" s="26"/>
      <c r="H153" s="26"/>
      <c r="I153" s="26"/>
      <c r="J153" s="26"/>
      <c r="K153" s="27"/>
      <c r="L153" s="26"/>
      <c r="M153" s="26"/>
      <c r="N153" s="26"/>
      <c r="O153" s="26"/>
      <c r="P153" s="26"/>
      <c r="Q153" s="26"/>
    </row>
    <row r="154" spans="1:17" ht="12.75" customHeight="1">
      <c r="A154" s="26"/>
      <c r="B154" s="26"/>
      <c r="C154" s="26"/>
      <c r="D154" s="26"/>
      <c r="E154" s="26"/>
      <c r="F154" s="26"/>
      <c r="G154" s="26"/>
      <c r="H154" s="26"/>
      <c r="I154" s="26"/>
      <c r="J154" s="26"/>
      <c r="K154" s="27"/>
      <c r="L154" s="26"/>
      <c r="M154" s="26"/>
      <c r="N154" s="26"/>
      <c r="O154" s="26"/>
      <c r="P154" s="26"/>
      <c r="Q154" s="26"/>
    </row>
    <row r="155" spans="1:17" ht="12.75" customHeight="1">
      <c r="A155" s="26"/>
      <c r="B155" s="26"/>
      <c r="C155" s="26"/>
      <c r="D155" s="26"/>
      <c r="E155" s="26"/>
      <c r="F155" s="26"/>
      <c r="G155" s="26"/>
      <c r="H155" s="26"/>
      <c r="I155" s="26"/>
      <c r="J155" s="26"/>
      <c r="K155" s="27"/>
      <c r="L155" s="26"/>
      <c r="M155" s="26"/>
      <c r="N155" s="26"/>
      <c r="O155" s="26"/>
      <c r="P155" s="26"/>
      <c r="Q155" s="26"/>
    </row>
    <row r="156" spans="1:17" ht="12.75" customHeight="1">
      <c r="A156" s="26"/>
      <c r="B156" s="26"/>
      <c r="C156" s="26"/>
      <c r="D156" s="26"/>
      <c r="E156" s="26"/>
      <c r="F156" s="26"/>
      <c r="G156" s="26"/>
      <c r="H156" s="26"/>
      <c r="I156" s="26"/>
      <c r="J156" s="26"/>
      <c r="K156" s="27"/>
      <c r="L156" s="26"/>
      <c r="M156" s="26"/>
      <c r="N156" s="26"/>
      <c r="O156" s="26"/>
      <c r="P156" s="26"/>
      <c r="Q156" s="26"/>
    </row>
    <row r="157" spans="1:17" ht="12.75" customHeight="1">
      <c r="A157" s="26"/>
      <c r="B157" s="26"/>
      <c r="C157" s="26"/>
      <c r="D157" s="26"/>
      <c r="E157" s="26"/>
      <c r="F157" s="26"/>
      <c r="G157" s="26"/>
      <c r="H157" s="26"/>
      <c r="I157" s="26"/>
      <c r="J157" s="26"/>
      <c r="K157" s="27"/>
      <c r="L157" s="26"/>
      <c r="M157" s="26"/>
      <c r="N157" s="26"/>
      <c r="O157" s="26"/>
      <c r="P157" s="26"/>
      <c r="Q157" s="26"/>
    </row>
    <row r="158" spans="1:17" ht="12.75" customHeight="1">
      <c r="A158" s="26"/>
      <c r="B158" s="26"/>
      <c r="C158" s="26"/>
      <c r="D158" s="26"/>
      <c r="E158" s="26"/>
      <c r="F158" s="26"/>
      <c r="G158" s="26"/>
      <c r="H158" s="26"/>
      <c r="I158" s="26"/>
      <c r="J158" s="26"/>
      <c r="K158" s="27"/>
      <c r="L158" s="26"/>
      <c r="M158" s="26"/>
      <c r="N158" s="26"/>
      <c r="O158" s="26"/>
      <c r="P158" s="26"/>
      <c r="Q158" s="26"/>
    </row>
    <row r="159" spans="1:17" ht="12.75" customHeight="1">
      <c r="A159" s="26"/>
      <c r="B159" s="26"/>
      <c r="C159" s="26"/>
      <c r="D159" s="26"/>
      <c r="E159" s="26"/>
      <c r="F159" s="26"/>
      <c r="G159" s="26"/>
      <c r="H159" s="26"/>
      <c r="I159" s="26"/>
      <c r="J159" s="26"/>
      <c r="K159" s="27"/>
      <c r="L159" s="26"/>
      <c r="M159" s="26"/>
      <c r="N159" s="26"/>
      <c r="O159" s="26"/>
      <c r="P159" s="26"/>
      <c r="Q159" s="26"/>
    </row>
    <row r="160" spans="1:17" ht="12.75" customHeight="1">
      <c r="A160" s="26"/>
      <c r="B160" s="26"/>
      <c r="C160" s="26"/>
      <c r="D160" s="26"/>
      <c r="E160" s="26"/>
      <c r="F160" s="26"/>
      <c r="G160" s="26"/>
      <c r="H160" s="26"/>
      <c r="I160" s="26"/>
      <c r="J160" s="26"/>
      <c r="K160" s="27"/>
      <c r="L160" s="26"/>
      <c r="M160" s="26"/>
      <c r="N160" s="26"/>
      <c r="O160" s="26"/>
      <c r="P160" s="26"/>
      <c r="Q160" s="26"/>
    </row>
    <row r="161" spans="1:17" ht="12.75" customHeight="1">
      <c r="A161" s="26"/>
      <c r="B161" s="26"/>
      <c r="C161" s="26"/>
      <c r="D161" s="26"/>
      <c r="E161" s="26"/>
      <c r="F161" s="26"/>
      <c r="G161" s="26"/>
      <c r="H161" s="26"/>
      <c r="I161" s="26"/>
      <c r="J161" s="26"/>
      <c r="K161" s="27"/>
      <c r="L161" s="26"/>
      <c r="M161" s="26"/>
      <c r="N161" s="26"/>
      <c r="O161" s="26"/>
      <c r="P161" s="26"/>
      <c r="Q161" s="26"/>
    </row>
    <row r="162" spans="1:17" ht="12.75" customHeight="1">
      <c r="A162" s="26"/>
      <c r="B162" s="26"/>
      <c r="C162" s="26"/>
      <c r="D162" s="26"/>
      <c r="E162" s="26"/>
      <c r="F162" s="26"/>
      <c r="G162" s="26"/>
      <c r="H162" s="26"/>
      <c r="I162" s="26"/>
      <c r="J162" s="26"/>
      <c r="K162" s="27"/>
      <c r="L162" s="26"/>
      <c r="M162" s="26"/>
      <c r="N162" s="26"/>
      <c r="O162" s="26"/>
      <c r="P162" s="26"/>
      <c r="Q162" s="26"/>
    </row>
    <row r="163" spans="1:17" ht="12.75" customHeight="1">
      <c r="A163" s="26"/>
      <c r="B163" s="26"/>
      <c r="C163" s="26"/>
      <c r="D163" s="26"/>
      <c r="E163" s="26"/>
      <c r="F163" s="26"/>
      <c r="G163" s="26"/>
      <c r="H163" s="26"/>
      <c r="I163" s="26"/>
      <c r="J163" s="26"/>
      <c r="K163" s="27"/>
      <c r="L163" s="26"/>
      <c r="M163" s="26"/>
      <c r="N163" s="26"/>
      <c r="O163" s="26"/>
      <c r="P163" s="26"/>
      <c r="Q163" s="26"/>
    </row>
    <row r="164" spans="1:17" ht="12.75" customHeight="1">
      <c r="A164" s="26"/>
      <c r="B164" s="26"/>
      <c r="C164" s="26"/>
      <c r="D164" s="26"/>
      <c r="E164" s="26"/>
      <c r="F164" s="26"/>
      <c r="G164" s="26"/>
      <c r="H164" s="26"/>
      <c r="I164" s="26"/>
      <c r="J164" s="26"/>
      <c r="K164" s="27"/>
      <c r="L164" s="26"/>
      <c r="M164" s="26"/>
      <c r="N164" s="26"/>
      <c r="O164" s="26"/>
      <c r="P164" s="26"/>
      <c r="Q164" s="26"/>
    </row>
    <row r="165" spans="1:17" ht="12.75" customHeight="1">
      <c r="A165" s="26"/>
      <c r="B165" s="26"/>
      <c r="C165" s="26"/>
      <c r="D165" s="26"/>
      <c r="E165" s="26"/>
      <c r="F165" s="26"/>
      <c r="G165" s="26"/>
      <c r="H165" s="26"/>
      <c r="I165" s="26"/>
      <c r="J165" s="26"/>
      <c r="K165" s="27"/>
      <c r="L165" s="26"/>
      <c r="M165" s="26"/>
      <c r="N165" s="26"/>
      <c r="O165" s="26"/>
      <c r="P165" s="26"/>
      <c r="Q165" s="26"/>
    </row>
    <row r="166" spans="1:17" ht="12.75" customHeight="1">
      <c r="A166" s="26"/>
      <c r="B166" s="26"/>
      <c r="C166" s="26"/>
      <c r="D166" s="26"/>
      <c r="E166" s="26"/>
      <c r="F166" s="26"/>
      <c r="G166" s="26"/>
      <c r="H166" s="26"/>
      <c r="I166" s="26"/>
      <c r="J166" s="26"/>
      <c r="K166" s="27"/>
      <c r="L166" s="26"/>
      <c r="M166" s="26"/>
      <c r="N166" s="26"/>
      <c r="O166" s="26"/>
      <c r="P166" s="26"/>
      <c r="Q166" s="26"/>
    </row>
    <row r="167" spans="1:17" ht="12.75" customHeight="1">
      <c r="A167" s="26"/>
      <c r="B167" s="26"/>
      <c r="C167" s="26"/>
      <c r="D167" s="26"/>
      <c r="E167" s="26"/>
      <c r="F167" s="26"/>
      <c r="G167" s="26"/>
      <c r="H167" s="26"/>
      <c r="I167" s="26"/>
      <c r="J167" s="26"/>
      <c r="K167" s="27"/>
      <c r="L167" s="26"/>
      <c r="M167" s="26"/>
      <c r="N167" s="26"/>
      <c r="O167" s="26"/>
      <c r="P167" s="26"/>
      <c r="Q167" s="26"/>
    </row>
    <row r="168" spans="1:17" ht="12.75" customHeight="1">
      <c r="A168" s="26"/>
      <c r="B168" s="26"/>
      <c r="C168" s="26"/>
      <c r="D168" s="26"/>
      <c r="E168" s="26"/>
      <c r="F168" s="26"/>
      <c r="G168" s="26"/>
      <c r="H168" s="26"/>
      <c r="I168" s="26"/>
      <c r="J168" s="26"/>
      <c r="K168" s="27"/>
      <c r="L168" s="26"/>
      <c r="M168" s="26"/>
      <c r="N168" s="26"/>
      <c r="O168" s="26"/>
      <c r="P168" s="26"/>
      <c r="Q168" s="26"/>
    </row>
    <row r="169" spans="1:17" ht="12.75" customHeight="1">
      <c r="A169" s="26"/>
      <c r="B169" s="26"/>
      <c r="C169" s="26"/>
      <c r="D169" s="26"/>
      <c r="E169" s="26"/>
      <c r="F169" s="26"/>
      <c r="G169" s="26"/>
      <c r="H169" s="26"/>
      <c r="I169" s="26"/>
      <c r="J169" s="26"/>
      <c r="K169" s="27"/>
      <c r="L169" s="26"/>
      <c r="M169" s="26"/>
      <c r="N169" s="26"/>
      <c r="O169" s="26"/>
      <c r="P169" s="26"/>
      <c r="Q169" s="26"/>
    </row>
    <row r="170" spans="1:17" ht="12.75" customHeight="1">
      <c r="A170" s="26"/>
      <c r="B170" s="26"/>
      <c r="C170" s="26"/>
      <c r="D170" s="26"/>
      <c r="E170" s="26"/>
      <c r="F170" s="26"/>
      <c r="G170" s="26"/>
      <c r="H170" s="26"/>
      <c r="I170" s="26"/>
      <c r="J170" s="26"/>
      <c r="K170" s="27"/>
      <c r="L170" s="26"/>
      <c r="M170" s="26"/>
      <c r="N170" s="26"/>
      <c r="O170" s="26"/>
      <c r="P170" s="26"/>
      <c r="Q170" s="26"/>
    </row>
    <row r="171" spans="1:17" ht="12.75" customHeight="1">
      <c r="A171" s="26"/>
      <c r="B171" s="26"/>
      <c r="C171" s="26"/>
      <c r="D171" s="26"/>
      <c r="E171" s="26"/>
      <c r="F171" s="26"/>
      <c r="G171" s="26"/>
      <c r="H171" s="26"/>
      <c r="I171" s="26"/>
      <c r="J171" s="26"/>
      <c r="K171" s="27"/>
      <c r="L171" s="26"/>
      <c r="M171" s="26"/>
      <c r="N171" s="26"/>
      <c r="O171" s="26"/>
      <c r="P171" s="26"/>
      <c r="Q171" s="26"/>
    </row>
    <row r="172" spans="1:17" ht="12.75" customHeight="1">
      <c r="A172" s="26"/>
      <c r="B172" s="26"/>
      <c r="C172" s="26"/>
      <c r="D172" s="26"/>
      <c r="E172" s="26"/>
      <c r="F172" s="26"/>
      <c r="G172" s="26"/>
      <c r="H172" s="26"/>
      <c r="I172" s="26"/>
      <c r="J172" s="26"/>
      <c r="K172" s="27"/>
      <c r="L172" s="26"/>
      <c r="M172" s="26"/>
      <c r="N172" s="26"/>
      <c r="O172" s="26"/>
      <c r="P172" s="26"/>
      <c r="Q172" s="26"/>
    </row>
    <row r="173" spans="1:17" ht="12.75" customHeight="1">
      <c r="A173" s="26"/>
      <c r="B173" s="26"/>
      <c r="C173" s="26"/>
      <c r="D173" s="26"/>
      <c r="E173" s="26"/>
      <c r="F173" s="26"/>
      <c r="G173" s="26"/>
      <c r="H173" s="26"/>
      <c r="I173" s="26"/>
      <c r="J173" s="26"/>
      <c r="K173" s="27"/>
      <c r="L173" s="26"/>
      <c r="M173" s="26"/>
      <c r="N173" s="26"/>
      <c r="O173" s="26"/>
      <c r="P173" s="26"/>
      <c r="Q173" s="26"/>
    </row>
    <row r="174" spans="1:17" ht="12.75" customHeight="1">
      <c r="A174" s="26"/>
      <c r="B174" s="26"/>
      <c r="C174" s="26"/>
      <c r="D174" s="26"/>
      <c r="E174" s="26"/>
      <c r="F174" s="26"/>
      <c r="G174" s="26"/>
      <c r="H174" s="26"/>
      <c r="I174" s="26"/>
      <c r="J174" s="26"/>
      <c r="K174" s="27"/>
      <c r="L174" s="26"/>
      <c r="M174" s="26"/>
      <c r="N174" s="26"/>
      <c r="O174" s="26"/>
      <c r="P174" s="26"/>
      <c r="Q174" s="26"/>
    </row>
    <row r="175" spans="1:17" ht="12.75" customHeight="1">
      <c r="A175" s="26"/>
      <c r="B175" s="26"/>
      <c r="C175" s="26"/>
      <c r="D175" s="26"/>
      <c r="E175" s="26"/>
      <c r="F175" s="26"/>
      <c r="G175" s="26"/>
      <c r="H175" s="26"/>
      <c r="I175" s="26"/>
      <c r="J175" s="26"/>
      <c r="K175" s="27"/>
      <c r="L175" s="26"/>
      <c r="M175" s="26"/>
      <c r="N175" s="26"/>
      <c r="O175" s="26"/>
      <c r="P175" s="26"/>
      <c r="Q175" s="26"/>
    </row>
    <row r="176" spans="1:17" ht="12.75" customHeight="1">
      <c r="A176" s="26"/>
      <c r="B176" s="26"/>
      <c r="C176" s="26"/>
      <c r="D176" s="26"/>
      <c r="E176" s="26"/>
      <c r="F176" s="26"/>
      <c r="G176" s="26"/>
      <c r="H176" s="26"/>
      <c r="I176" s="26"/>
      <c r="J176" s="26"/>
      <c r="K176" s="27"/>
      <c r="L176" s="26"/>
      <c r="M176" s="26"/>
      <c r="N176" s="26"/>
      <c r="O176" s="26"/>
      <c r="P176" s="26"/>
      <c r="Q176" s="26"/>
    </row>
    <row r="177" spans="1:17" ht="12.75" customHeight="1">
      <c r="A177" s="26"/>
      <c r="B177" s="26"/>
      <c r="C177" s="26"/>
      <c r="D177" s="26"/>
      <c r="E177" s="26"/>
      <c r="F177" s="26"/>
      <c r="G177" s="26"/>
      <c r="H177" s="26"/>
      <c r="I177" s="26"/>
      <c r="J177" s="26"/>
      <c r="K177" s="27"/>
      <c r="L177" s="26"/>
      <c r="M177" s="26"/>
      <c r="N177" s="26"/>
      <c r="O177" s="26"/>
      <c r="P177" s="26"/>
      <c r="Q177" s="26"/>
    </row>
    <row r="178" spans="1:17" ht="12.75" customHeight="1">
      <c r="A178" s="26"/>
      <c r="B178" s="26"/>
      <c r="C178" s="26"/>
      <c r="D178" s="26"/>
      <c r="E178" s="26"/>
      <c r="F178" s="26"/>
      <c r="G178" s="26"/>
      <c r="H178" s="26"/>
      <c r="I178" s="26"/>
      <c r="J178" s="26"/>
      <c r="K178" s="27"/>
      <c r="L178" s="26"/>
      <c r="M178" s="26"/>
      <c r="N178" s="26"/>
      <c r="O178" s="26"/>
      <c r="P178" s="26"/>
      <c r="Q178" s="26"/>
    </row>
    <row r="179" spans="1:17" ht="12.75" customHeight="1">
      <c r="A179" s="26"/>
      <c r="B179" s="26"/>
      <c r="C179" s="26"/>
      <c r="D179" s="26"/>
      <c r="E179" s="26"/>
      <c r="F179" s="26"/>
      <c r="G179" s="26"/>
      <c r="H179" s="26"/>
      <c r="I179" s="26"/>
      <c r="J179" s="26"/>
      <c r="K179" s="27"/>
      <c r="L179" s="26"/>
      <c r="M179" s="26"/>
      <c r="N179" s="26"/>
      <c r="O179" s="26"/>
      <c r="P179" s="26"/>
      <c r="Q179" s="26"/>
    </row>
    <row r="180" spans="1:17" ht="12.75" customHeight="1">
      <c r="A180" s="26"/>
      <c r="B180" s="26"/>
      <c r="C180" s="26"/>
      <c r="D180" s="26"/>
      <c r="E180" s="26"/>
      <c r="F180" s="26"/>
      <c r="G180" s="26"/>
      <c r="H180" s="26"/>
      <c r="I180" s="26"/>
      <c r="J180" s="26"/>
      <c r="K180" s="27"/>
      <c r="L180" s="26"/>
      <c r="M180" s="26"/>
      <c r="N180" s="26"/>
      <c r="O180" s="26"/>
      <c r="P180" s="26"/>
      <c r="Q180" s="26"/>
    </row>
    <row r="181" spans="1:17" ht="12.75" customHeight="1">
      <c r="A181" s="26"/>
      <c r="B181" s="26"/>
      <c r="C181" s="26"/>
      <c r="D181" s="26"/>
      <c r="E181" s="26"/>
      <c r="F181" s="26"/>
      <c r="G181" s="26"/>
      <c r="H181" s="26"/>
      <c r="I181" s="26"/>
      <c r="J181" s="26"/>
      <c r="K181" s="27"/>
      <c r="L181" s="26"/>
      <c r="M181" s="26"/>
      <c r="N181" s="26"/>
      <c r="O181" s="26"/>
      <c r="P181" s="26"/>
      <c r="Q181" s="26"/>
    </row>
    <row r="182" spans="1:17" ht="12.75" customHeight="1">
      <c r="A182" s="26"/>
      <c r="B182" s="26"/>
      <c r="C182" s="26"/>
      <c r="D182" s="26"/>
      <c r="E182" s="26"/>
      <c r="F182" s="26"/>
      <c r="G182" s="26"/>
      <c r="H182" s="26"/>
      <c r="I182" s="26"/>
      <c r="J182" s="26"/>
      <c r="K182" s="27"/>
      <c r="L182" s="26"/>
      <c r="M182" s="26"/>
      <c r="N182" s="26"/>
      <c r="O182" s="26"/>
      <c r="P182" s="26"/>
      <c r="Q182" s="26"/>
    </row>
    <row r="183" spans="1:17" ht="12.75" customHeight="1">
      <c r="A183" s="26"/>
      <c r="B183" s="26"/>
      <c r="C183" s="26"/>
      <c r="D183" s="26"/>
      <c r="E183" s="26"/>
      <c r="F183" s="26"/>
      <c r="G183" s="26"/>
      <c r="H183" s="26"/>
      <c r="I183" s="26"/>
      <c r="J183" s="26"/>
      <c r="K183" s="27"/>
      <c r="L183" s="26"/>
      <c r="M183" s="26"/>
      <c r="N183" s="26"/>
      <c r="O183" s="26"/>
      <c r="P183" s="26"/>
      <c r="Q183" s="26"/>
    </row>
    <row r="184" spans="1:17" ht="12.75" customHeight="1">
      <c r="A184" s="26"/>
      <c r="B184" s="26"/>
      <c r="C184" s="26"/>
      <c r="D184" s="26"/>
      <c r="E184" s="26"/>
      <c r="F184" s="26"/>
      <c r="G184" s="26"/>
      <c r="H184" s="26"/>
      <c r="I184" s="26"/>
      <c r="J184" s="26"/>
      <c r="K184" s="27"/>
      <c r="L184" s="26"/>
      <c r="M184" s="26"/>
      <c r="N184" s="26"/>
      <c r="O184" s="26"/>
      <c r="P184" s="26"/>
      <c r="Q184" s="26"/>
    </row>
    <row r="185" spans="1:17" ht="12.75" customHeight="1">
      <c r="A185" s="26"/>
      <c r="B185" s="26"/>
      <c r="C185" s="26"/>
      <c r="D185" s="26"/>
      <c r="E185" s="26"/>
      <c r="F185" s="26"/>
      <c r="G185" s="26"/>
      <c r="H185" s="26"/>
      <c r="I185" s="26"/>
      <c r="J185" s="26"/>
      <c r="K185" s="27"/>
      <c r="L185" s="26"/>
      <c r="M185" s="26"/>
      <c r="N185" s="26"/>
      <c r="O185" s="26"/>
      <c r="P185" s="26"/>
      <c r="Q185" s="26"/>
    </row>
    <row r="186" spans="1:17" ht="12.75" customHeight="1">
      <c r="A186" s="26"/>
      <c r="B186" s="26"/>
      <c r="C186" s="26"/>
      <c r="D186" s="26"/>
      <c r="E186" s="26"/>
      <c r="F186" s="26"/>
      <c r="G186" s="26"/>
      <c r="H186" s="26"/>
      <c r="I186" s="26"/>
      <c r="J186" s="26"/>
      <c r="K186" s="27"/>
      <c r="L186" s="26"/>
      <c r="M186" s="26"/>
      <c r="N186" s="26"/>
      <c r="O186" s="26"/>
      <c r="P186" s="26"/>
      <c r="Q186" s="26"/>
    </row>
    <row r="187" spans="1:17" ht="12.75" customHeight="1">
      <c r="A187" s="26"/>
      <c r="B187" s="26"/>
      <c r="C187" s="26"/>
      <c r="D187" s="26"/>
      <c r="E187" s="26"/>
      <c r="F187" s="26"/>
      <c r="G187" s="26"/>
      <c r="H187" s="26"/>
      <c r="I187" s="26"/>
      <c r="J187" s="26"/>
      <c r="K187" s="27"/>
      <c r="L187" s="26"/>
      <c r="M187" s="26"/>
      <c r="N187" s="26"/>
      <c r="O187" s="26"/>
      <c r="P187" s="26"/>
      <c r="Q187" s="26"/>
    </row>
    <row r="188" spans="1:17" ht="12.75" customHeight="1">
      <c r="A188" s="26"/>
      <c r="B188" s="26"/>
      <c r="C188" s="26"/>
      <c r="D188" s="26"/>
      <c r="E188" s="26"/>
      <c r="F188" s="26"/>
      <c r="G188" s="26"/>
      <c r="H188" s="26"/>
      <c r="I188" s="26"/>
      <c r="J188" s="26"/>
      <c r="K188" s="27"/>
      <c r="L188" s="26"/>
      <c r="M188" s="26"/>
      <c r="N188" s="26"/>
      <c r="O188" s="26"/>
      <c r="P188" s="26"/>
      <c r="Q188" s="26"/>
    </row>
    <row r="189" spans="1:17" ht="12.75" customHeight="1">
      <c r="A189" s="26"/>
      <c r="B189" s="26"/>
      <c r="C189" s="26"/>
      <c r="D189" s="26"/>
      <c r="E189" s="26"/>
      <c r="F189" s="26"/>
      <c r="G189" s="26"/>
      <c r="H189" s="26"/>
      <c r="I189" s="26"/>
      <c r="J189" s="26"/>
      <c r="K189" s="27"/>
      <c r="L189" s="26"/>
      <c r="M189" s="26"/>
      <c r="N189" s="26"/>
      <c r="O189" s="26"/>
      <c r="P189" s="26"/>
      <c r="Q189" s="26"/>
    </row>
    <row r="190" spans="1:17" ht="12.75" customHeight="1">
      <c r="A190" s="26"/>
      <c r="B190" s="26"/>
      <c r="C190" s="26"/>
      <c r="D190" s="26"/>
      <c r="E190" s="26"/>
      <c r="F190" s="26"/>
      <c r="G190" s="26"/>
      <c r="H190" s="26"/>
      <c r="I190" s="26"/>
      <c r="J190" s="26"/>
      <c r="K190" s="27"/>
      <c r="L190" s="26"/>
      <c r="M190" s="26"/>
      <c r="N190" s="26"/>
      <c r="O190" s="26"/>
      <c r="P190" s="26"/>
      <c r="Q190" s="26"/>
    </row>
    <row r="191" spans="1:17" ht="12.75" customHeight="1">
      <c r="A191" s="26"/>
      <c r="B191" s="26"/>
      <c r="C191" s="26"/>
      <c r="D191" s="26"/>
      <c r="E191" s="26"/>
      <c r="F191" s="26"/>
      <c r="G191" s="26"/>
      <c r="H191" s="26"/>
      <c r="I191" s="26"/>
      <c r="J191" s="26"/>
      <c r="K191" s="27"/>
      <c r="L191" s="26"/>
      <c r="M191" s="26"/>
      <c r="N191" s="26"/>
      <c r="O191" s="26"/>
      <c r="P191" s="26"/>
      <c r="Q191" s="26"/>
    </row>
    <row r="192" spans="1:17" ht="12.75" customHeight="1">
      <c r="A192" s="26"/>
      <c r="B192" s="26"/>
      <c r="C192" s="26"/>
      <c r="D192" s="26"/>
      <c r="E192" s="26"/>
      <c r="F192" s="26"/>
      <c r="G192" s="26"/>
      <c r="H192" s="26"/>
      <c r="I192" s="26"/>
      <c r="J192" s="26"/>
      <c r="K192" s="27"/>
      <c r="L192" s="26"/>
      <c r="M192" s="26"/>
      <c r="N192" s="26"/>
      <c r="O192" s="26"/>
      <c r="P192" s="26"/>
      <c r="Q192" s="26"/>
    </row>
    <row r="193" spans="1:17" ht="12.75" customHeight="1">
      <c r="A193" s="26"/>
      <c r="B193" s="26"/>
      <c r="C193" s="26"/>
      <c r="D193" s="26"/>
      <c r="E193" s="26"/>
      <c r="F193" s="26"/>
      <c r="G193" s="26"/>
      <c r="H193" s="26"/>
      <c r="I193" s="26"/>
      <c r="J193" s="26"/>
      <c r="K193" s="27"/>
      <c r="L193" s="26"/>
      <c r="M193" s="26"/>
      <c r="N193" s="26"/>
      <c r="O193" s="26"/>
      <c r="P193" s="26"/>
      <c r="Q193" s="26"/>
    </row>
    <row r="194" spans="1:17" ht="12.75" customHeight="1">
      <c r="A194" s="26"/>
      <c r="B194" s="26"/>
      <c r="C194" s="26"/>
      <c r="D194" s="26"/>
      <c r="E194" s="26"/>
      <c r="F194" s="26"/>
      <c r="G194" s="26"/>
      <c r="H194" s="26"/>
      <c r="I194" s="26"/>
      <c r="J194" s="26"/>
      <c r="K194" s="27"/>
      <c r="L194" s="26"/>
      <c r="M194" s="26"/>
      <c r="N194" s="26"/>
      <c r="O194" s="26"/>
      <c r="P194" s="26"/>
      <c r="Q194" s="26"/>
    </row>
    <row r="195" spans="1:17" ht="12.75" customHeight="1">
      <c r="A195" s="26"/>
      <c r="B195" s="26"/>
      <c r="C195" s="26"/>
      <c r="D195" s="26"/>
      <c r="E195" s="26"/>
      <c r="F195" s="26"/>
      <c r="G195" s="26"/>
      <c r="H195" s="26"/>
      <c r="I195" s="26"/>
      <c r="J195" s="26"/>
      <c r="K195" s="27"/>
      <c r="L195" s="26"/>
      <c r="M195" s="26"/>
      <c r="N195" s="26"/>
      <c r="O195" s="26"/>
      <c r="P195" s="26"/>
      <c r="Q195" s="26"/>
    </row>
    <row r="196" spans="1:17" ht="12.75" customHeight="1">
      <c r="A196" s="26"/>
      <c r="B196" s="26"/>
      <c r="C196" s="26"/>
      <c r="D196" s="26"/>
      <c r="E196" s="26"/>
      <c r="F196" s="26"/>
      <c r="G196" s="26"/>
      <c r="H196" s="26"/>
      <c r="I196" s="26"/>
      <c r="J196" s="26"/>
      <c r="K196" s="27"/>
      <c r="L196" s="26"/>
      <c r="M196" s="26"/>
      <c r="N196" s="26"/>
      <c r="O196" s="26"/>
      <c r="P196" s="26"/>
      <c r="Q196" s="26"/>
    </row>
    <row r="197" spans="1:17" ht="12.75" customHeight="1">
      <c r="A197" s="26"/>
      <c r="B197" s="26"/>
      <c r="C197" s="26"/>
      <c r="D197" s="26"/>
      <c r="E197" s="26"/>
      <c r="F197" s="26"/>
      <c r="G197" s="26"/>
      <c r="H197" s="26"/>
      <c r="I197" s="26"/>
      <c r="J197" s="26"/>
      <c r="K197" s="27"/>
      <c r="L197" s="26"/>
      <c r="M197" s="26"/>
      <c r="N197" s="26"/>
      <c r="O197" s="26"/>
      <c r="P197" s="26"/>
      <c r="Q197" s="26"/>
    </row>
    <row r="198" spans="1:17" ht="12.75" customHeight="1">
      <c r="A198" s="26"/>
      <c r="B198" s="26"/>
      <c r="C198" s="26"/>
      <c r="D198" s="26"/>
      <c r="E198" s="26"/>
      <c r="F198" s="26"/>
      <c r="G198" s="26"/>
      <c r="H198" s="26"/>
      <c r="I198" s="26"/>
      <c r="J198" s="26"/>
      <c r="K198" s="27"/>
      <c r="L198" s="26"/>
      <c r="M198" s="26"/>
      <c r="N198" s="26"/>
      <c r="O198" s="26"/>
      <c r="P198" s="26"/>
      <c r="Q198" s="26"/>
    </row>
    <row r="199" spans="1:17" ht="12.75" customHeight="1">
      <c r="A199" s="26"/>
      <c r="B199" s="26"/>
      <c r="C199" s="26"/>
      <c r="D199" s="26"/>
      <c r="E199" s="26"/>
      <c r="F199" s="26"/>
      <c r="G199" s="26"/>
      <c r="H199" s="26"/>
      <c r="I199" s="26"/>
      <c r="J199" s="26"/>
      <c r="K199" s="27"/>
      <c r="L199" s="26"/>
      <c r="M199" s="26"/>
      <c r="N199" s="26"/>
      <c r="O199" s="26"/>
      <c r="P199" s="26"/>
      <c r="Q199" s="26"/>
    </row>
    <row r="200" spans="1:17" ht="12.75" customHeight="1">
      <c r="A200" s="26"/>
      <c r="B200" s="26"/>
      <c r="C200" s="26"/>
      <c r="D200" s="26"/>
      <c r="E200" s="26"/>
      <c r="F200" s="26"/>
      <c r="G200" s="26"/>
      <c r="H200" s="26"/>
      <c r="I200" s="26"/>
      <c r="J200" s="26"/>
      <c r="K200" s="27"/>
      <c r="L200" s="26"/>
      <c r="M200" s="26"/>
      <c r="N200" s="26"/>
      <c r="O200" s="26"/>
      <c r="P200" s="26"/>
      <c r="Q200" s="26"/>
    </row>
    <row r="201" spans="1:17" ht="12.75" customHeight="1">
      <c r="A201" s="26"/>
      <c r="B201" s="26"/>
      <c r="C201" s="26"/>
      <c r="D201" s="26"/>
      <c r="E201" s="26"/>
      <c r="F201" s="26"/>
      <c r="G201" s="26"/>
      <c r="H201" s="26"/>
      <c r="I201" s="26"/>
      <c r="J201" s="26"/>
      <c r="K201" s="27"/>
      <c r="L201" s="26"/>
      <c r="M201" s="26"/>
      <c r="N201" s="26"/>
      <c r="O201" s="26"/>
      <c r="P201" s="26"/>
      <c r="Q201" s="26"/>
    </row>
    <row r="202" spans="1:17" ht="12.75" customHeight="1">
      <c r="A202" s="26"/>
      <c r="B202" s="26"/>
      <c r="C202" s="26"/>
      <c r="D202" s="26"/>
      <c r="E202" s="26"/>
      <c r="F202" s="26"/>
      <c r="G202" s="26"/>
      <c r="H202" s="26"/>
      <c r="I202" s="26"/>
      <c r="J202" s="26"/>
      <c r="K202" s="27"/>
      <c r="L202" s="26"/>
      <c r="M202" s="26"/>
      <c r="N202" s="26"/>
      <c r="O202" s="26"/>
      <c r="P202" s="26"/>
      <c r="Q202" s="26"/>
    </row>
    <row r="203" spans="1:17" ht="12.75" customHeight="1">
      <c r="A203" s="26"/>
      <c r="B203" s="26"/>
      <c r="C203" s="26"/>
      <c r="D203" s="26"/>
      <c r="E203" s="26"/>
      <c r="F203" s="26"/>
      <c r="G203" s="26"/>
      <c r="H203" s="26"/>
      <c r="I203" s="26"/>
      <c r="J203" s="26"/>
      <c r="K203" s="27"/>
      <c r="L203" s="26"/>
      <c r="M203" s="26"/>
      <c r="N203" s="26"/>
      <c r="O203" s="26"/>
      <c r="P203" s="26"/>
      <c r="Q203" s="26"/>
    </row>
    <row r="204" spans="1:17" ht="12.75" customHeight="1">
      <c r="A204" s="26"/>
      <c r="B204" s="26"/>
      <c r="C204" s="26"/>
      <c r="D204" s="26"/>
      <c r="E204" s="26"/>
      <c r="F204" s="26"/>
      <c r="G204" s="26"/>
      <c r="H204" s="26"/>
      <c r="I204" s="26"/>
      <c r="J204" s="26"/>
      <c r="K204" s="27"/>
      <c r="L204" s="26"/>
      <c r="M204" s="26"/>
      <c r="N204" s="26"/>
      <c r="O204" s="26"/>
      <c r="P204" s="26"/>
      <c r="Q204" s="26"/>
    </row>
    <row r="205" spans="1:17" ht="12.75" customHeight="1">
      <c r="A205" s="26"/>
      <c r="B205" s="26"/>
      <c r="C205" s="26"/>
      <c r="D205" s="26"/>
      <c r="E205" s="26"/>
      <c r="F205" s="26"/>
      <c r="G205" s="26"/>
      <c r="H205" s="26"/>
      <c r="I205" s="26"/>
      <c r="J205" s="26"/>
      <c r="K205" s="27"/>
      <c r="L205" s="26"/>
      <c r="M205" s="26"/>
      <c r="N205" s="26"/>
      <c r="O205" s="26"/>
      <c r="P205" s="26"/>
      <c r="Q205" s="26"/>
    </row>
    <row r="206" spans="1:17" ht="12.75" customHeight="1">
      <c r="A206" s="26"/>
      <c r="B206" s="26"/>
      <c r="C206" s="26"/>
      <c r="D206" s="26"/>
      <c r="E206" s="26"/>
      <c r="F206" s="26"/>
      <c r="G206" s="26"/>
      <c r="H206" s="26"/>
      <c r="I206" s="26"/>
      <c r="J206" s="26"/>
      <c r="K206" s="27"/>
      <c r="L206" s="26"/>
      <c r="M206" s="26"/>
      <c r="N206" s="26"/>
      <c r="O206" s="26"/>
      <c r="P206" s="26"/>
      <c r="Q206" s="26"/>
    </row>
    <row r="207" spans="1:17" ht="12.75" customHeight="1">
      <c r="A207" s="26"/>
      <c r="B207" s="26"/>
      <c r="C207" s="26"/>
      <c r="D207" s="26"/>
      <c r="E207" s="26"/>
      <c r="F207" s="26"/>
      <c r="G207" s="26"/>
      <c r="H207" s="26"/>
      <c r="I207" s="26"/>
      <c r="J207" s="26"/>
      <c r="K207" s="27"/>
      <c r="L207" s="26"/>
      <c r="M207" s="26"/>
      <c r="N207" s="26"/>
      <c r="O207" s="26"/>
      <c r="P207" s="26"/>
      <c r="Q207" s="26"/>
    </row>
    <row r="208" spans="1:17" ht="12.75" customHeight="1">
      <c r="A208" s="26"/>
      <c r="B208" s="26"/>
      <c r="C208" s="26"/>
      <c r="D208" s="26"/>
      <c r="E208" s="26"/>
      <c r="F208" s="26"/>
      <c r="G208" s="26"/>
      <c r="H208" s="26"/>
      <c r="I208" s="26"/>
      <c r="J208" s="26"/>
      <c r="K208" s="27"/>
      <c r="L208" s="26"/>
      <c r="M208" s="26"/>
      <c r="N208" s="26"/>
      <c r="O208" s="26"/>
      <c r="P208" s="26"/>
      <c r="Q208" s="26"/>
    </row>
    <row r="209" spans="1:17" ht="12.75" customHeight="1">
      <c r="A209" s="26"/>
      <c r="B209" s="26"/>
      <c r="C209" s="26"/>
      <c r="D209" s="26"/>
      <c r="E209" s="26"/>
      <c r="F209" s="26"/>
      <c r="G209" s="26"/>
      <c r="H209" s="26"/>
      <c r="I209" s="26"/>
      <c r="J209" s="26"/>
      <c r="K209" s="27"/>
      <c r="L209" s="26"/>
      <c r="M209" s="26"/>
      <c r="N209" s="26"/>
      <c r="O209" s="26"/>
      <c r="P209" s="26"/>
      <c r="Q209" s="26"/>
    </row>
    <row r="210" spans="1:17" ht="12.75" customHeight="1">
      <c r="A210" s="26"/>
      <c r="B210" s="26"/>
      <c r="C210" s="26"/>
      <c r="D210" s="26"/>
      <c r="E210" s="26"/>
      <c r="F210" s="26"/>
      <c r="G210" s="26"/>
      <c r="H210" s="26"/>
      <c r="I210" s="26"/>
      <c r="J210" s="26"/>
      <c r="K210" s="27"/>
      <c r="L210" s="26"/>
      <c r="M210" s="26"/>
      <c r="N210" s="26"/>
      <c r="O210" s="26"/>
      <c r="P210" s="26"/>
      <c r="Q210" s="26"/>
    </row>
    <row r="211" spans="1:17" ht="12.75" customHeight="1">
      <c r="A211" s="26"/>
      <c r="B211" s="26"/>
      <c r="C211" s="26"/>
      <c r="D211" s="26"/>
      <c r="E211" s="26"/>
      <c r="F211" s="26"/>
      <c r="G211" s="26"/>
      <c r="H211" s="26"/>
      <c r="I211" s="26"/>
      <c r="J211" s="26"/>
      <c r="K211" s="27"/>
      <c r="L211" s="26"/>
      <c r="M211" s="26"/>
      <c r="N211" s="26"/>
      <c r="O211" s="26"/>
      <c r="P211" s="26"/>
      <c r="Q211" s="26"/>
    </row>
    <row r="212" spans="1:17" ht="12.75" customHeight="1">
      <c r="A212" s="26"/>
      <c r="B212" s="26"/>
      <c r="C212" s="26"/>
      <c r="D212" s="26"/>
      <c r="E212" s="26"/>
      <c r="F212" s="26"/>
      <c r="G212" s="26"/>
      <c r="H212" s="26"/>
      <c r="I212" s="26"/>
      <c r="J212" s="26"/>
      <c r="K212" s="27"/>
      <c r="L212" s="26"/>
      <c r="M212" s="26"/>
      <c r="N212" s="26"/>
      <c r="O212" s="26"/>
      <c r="P212" s="26"/>
      <c r="Q212" s="26"/>
    </row>
    <row r="213" spans="1:17" ht="12.75" customHeight="1">
      <c r="A213" s="26"/>
      <c r="B213" s="26"/>
      <c r="C213" s="26"/>
      <c r="D213" s="26"/>
      <c r="E213" s="26"/>
      <c r="F213" s="26"/>
      <c r="G213" s="26"/>
      <c r="H213" s="26"/>
      <c r="I213" s="26"/>
      <c r="J213" s="26"/>
      <c r="K213" s="27"/>
      <c r="L213" s="26"/>
      <c r="M213" s="26"/>
      <c r="N213" s="26"/>
      <c r="O213" s="26"/>
      <c r="P213" s="26"/>
      <c r="Q213" s="26"/>
    </row>
    <row r="214" spans="1:17" ht="12.75" customHeight="1">
      <c r="A214" s="26"/>
      <c r="B214" s="26"/>
      <c r="C214" s="26"/>
      <c r="D214" s="26"/>
      <c r="E214" s="26"/>
      <c r="F214" s="26"/>
      <c r="G214" s="26"/>
      <c r="H214" s="26"/>
      <c r="I214" s="26"/>
      <c r="J214" s="26"/>
      <c r="K214" s="27"/>
      <c r="L214" s="26"/>
      <c r="M214" s="26"/>
      <c r="N214" s="26"/>
      <c r="O214" s="26"/>
      <c r="P214" s="26"/>
      <c r="Q214" s="26"/>
    </row>
    <row r="215" spans="1:17" ht="12.75" customHeight="1">
      <c r="A215" s="26"/>
      <c r="B215" s="26"/>
      <c r="C215" s="26"/>
      <c r="D215" s="26"/>
      <c r="E215" s="26"/>
      <c r="F215" s="26"/>
      <c r="G215" s="26"/>
      <c r="H215" s="26"/>
      <c r="I215" s="26"/>
      <c r="J215" s="26"/>
      <c r="K215" s="27"/>
      <c r="L215" s="26"/>
      <c r="M215" s="26"/>
      <c r="N215" s="26"/>
      <c r="O215" s="26"/>
      <c r="P215" s="26"/>
      <c r="Q215" s="26"/>
    </row>
    <row r="216" spans="1:17" ht="12.75" customHeight="1">
      <c r="A216" s="26"/>
      <c r="B216" s="26"/>
      <c r="C216" s="26"/>
      <c r="D216" s="26"/>
      <c r="E216" s="26"/>
      <c r="F216" s="26"/>
      <c r="G216" s="26"/>
      <c r="H216" s="26"/>
      <c r="I216" s="26"/>
      <c r="J216" s="26"/>
      <c r="K216" s="27"/>
      <c r="L216" s="26"/>
      <c r="M216" s="26"/>
      <c r="N216" s="26"/>
      <c r="O216" s="26"/>
      <c r="P216" s="26"/>
      <c r="Q216" s="26"/>
    </row>
    <row r="217" spans="1:17" ht="12.75" customHeight="1">
      <c r="A217" s="26"/>
      <c r="B217" s="26"/>
      <c r="C217" s="26"/>
      <c r="D217" s="26"/>
      <c r="E217" s="26"/>
      <c r="F217" s="26"/>
      <c r="G217" s="26"/>
      <c r="H217" s="26"/>
      <c r="I217" s="26"/>
      <c r="J217" s="26"/>
      <c r="K217" s="27"/>
      <c r="L217" s="26"/>
      <c r="M217" s="26"/>
      <c r="N217" s="26"/>
      <c r="O217" s="26"/>
      <c r="P217" s="26"/>
      <c r="Q217" s="26"/>
    </row>
    <row r="218" spans="1:17" ht="12.75" customHeight="1">
      <c r="A218" s="26"/>
      <c r="B218" s="26"/>
      <c r="C218" s="26"/>
      <c r="D218" s="26"/>
      <c r="E218" s="26"/>
      <c r="F218" s="26"/>
      <c r="G218" s="26"/>
      <c r="H218" s="26"/>
      <c r="I218" s="26"/>
      <c r="J218" s="26"/>
      <c r="K218" s="27"/>
      <c r="L218" s="26"/>
      <c r="M218" s="26"/>
      <c r="N218" s="26"/>
      <c r="O218" s="26"/>
      <c r="P218" s="26"/>
      <c r="Q218" s="26"/>
    </row>
    <row r="219" spans="1:17" ht="12.75" customHeight="1">
      <c r="A219" s="26"/>
      <c r="B219" s="26"/>
      <c r="C219" s="26"/>
      <c r="D219" s="26"/>
      <c r="E219" s="26"/>
      <c r="F219" s="26"/>
      <c r="G219" s="26"/>
      <c r="H219" s="26"/>
      <c r="I219" s="26"/>
      <c r="J219" s="26"/>
      <c r="K219" s="27"/>
      <c r="L219" s="26"/>
      <c r="M219" s="26"/>
      <c r="N219" s="26"/>
      <c r="O219" s="26"/>
      <c r="P219" s="26"/>
      <c r="Q219" s="26"/>
    </row>
    <row r="220" spans="1:17" ht="12.75" customHeight="1">
      <c r="A220" s="26"/>
      <c r="B220" s="26"/>
      <c r="C220" s="26"/>
      <c r="D220" s="26"/>
      <c r="E220" s="26"/>
      <c r="F220" s="26"/>
      <c r="G220" s="26"/>
      <c r="H220" s="26"/>
      <c r="I220" s="26"/>
      <c r="J220" s="26"/>
      <c r="K220" s="27"/>
      <c r="L220" s="26"/>
      <c r="M220" s="26"/>
      <c r="N220" s="26"/>
      <c r="O220" s="26"/>
      <c r="P220" s="26"/>
      <c r="Q220" s="26"/>
    </row>
    <row r="221" spans="1:17" ht="12.75" customHeight="1">
      <c r="A221" s="26"/>
      <c r="B221" s="26"/>
      <c r="C221" s="26"/>
      <c r="D221" s="26"/>
      <c r="E221" s="26"/>
      <c r="F221" s="26"/>
      <c r="G221" s="26"/>
      <c r="H221" s="26"/>
      <c r="I221" s="26"/>
      <c r="J221" s="26"/>
      <c r="K221" s="27"/>
      <c r="L221" s="26"/>
      <c r="M221" s="26"/>
      <c r="N221" s="26"/>
      <c r="O221" s="26"/>
      <c r="P221" s="26"/>
      <c r="Q221" s="26"/>
    </row>
    <row r="222" spans="1:17" ht="12.75" customHeight="1">
      <c r="A222" s="26"/>
      <c r="B222" s="26"/>
      <c r="C222" s="26"/>
      <c r="D222" s="26"/>
      <c r="E222" s="26"/>
      <c r="F222" s="26"/>
      <c r="G222" s="26"/>
      <c r="H222" s="26"/>
      <c r="I222" s="26"/>
      <c r="J222" s="26"/>
      <c r="K222" s="27"/>
      <c r="L222" s="26"/>
      <c r="M222" s="26"/>
      <c r="N222" s="26"/>
      <c r="O222" s="26"/>
      <c r="P222" s="26"/>
      <c r="Q222" s="26"/>
    </row>
    <row r="223" spans="1:17" ht="12.75" customHeight="1">
      <c r="A223" s="26"/>
      <c r="B223" s="26"/>
      <c r="C223" s="26"/>
      <c r="D223" s="26"/>
      <c r="E223" s="26"/>
      <c r="F223" s="26"/>
      <c r="G223" s="26"/>
      <c r="H223" s="26"/>
      <c r="I223" s="26"/>
      <c r="J223" s="26"/>
      <c r="K223" s="27"/>
      <c r="L223" s="26"/>
      <c r="M223" s="26"/>
      <c r="N223" s="26"/>
      <c r="O223" s="26"/>
      <c r="P223" s="26"/>
      <c r="Q223" s="26"/>
    </row>
    <row r="224" spans="1:17" ht="12.75" customHeight="1">
      <c r="A224" s="26"/>
      <c r="B224" s="26"/>
      <c r="C224" s="26"/>
      <c r="D224" s="26"/>
      <c r="E224" s="26"/>
      <c r="F224" s="26"/>
      <c r="G224" s="26"/>
      <c r="H224" s="26"/>
      <c r="I224" s="26"/>
      <c r="J224" s="26"/>
      <c r="K224" s="27"/>
      <c r="L224" s="26"/>
      <c r="M224" s="26"/>
      <c r="N224" s="26"/>
      <c r="O224" s="26"/>
      <c r="P224" s="26"/>
      <c r="Q224" s="26"/>
    </row>
    <row r="225" spans="1:17" ht="12.75" customHeight="1">
      <c r="A225" s="26"/>
      <c r="B225" s="26"/>
      <c r="C225" s="26"/>
      <c r="D225" s="26"/>
      <c r="E225" s="26"/>
      <c r="F225" s="26"/>
      <c r="G225" s="26"/>
      <c r="H225" s="26"/>
      <c r="I225" s="26"/>
      <c r="J225" s="26"/>
      <c r="K225" s="27"/>
      <c r="L225" s="26"/>
      <c r="M225" s="26"/>
      <c r="N225" s="26"/>
      <c r="O225" s="26"/>
      <c r="P225" s="26"/>
      <c r="Q225" s="26"/>
    </row>
    <row r="226" spans="1:17" ht="12.75" customHeight="1">
      <c r="A226" s="26"/>
      <c r="B226" s="26"/>
      <c r="C226" s="26"/>
      <c r="D226" s="26"/>
      <c r="E226" s="26"/>
      <c r="F226" s="26"/>
      <c r="G226" s="26"/>
      <c r="H226" s="26"/>
      <c r="I226" s="26"/>
      <c r="J226" s="26"/>
      <c r="K226" s="27"/>
      <c r="L226" s="26"/>
      <c r="M226" s="26"/>
      <c r="N226" s="26"/>
      <c r="O226" s="26"/>
      <c r="P226" s="26"/>
      <c r="Q226" s="26"/>
    </row>
    <row r="227" spans="1:17" ht="12.75" customHeight="1">
      <c r="A227" s="26"/>
      <c r="B227" s="26"/>
      <c r="C227" s="26"/>
      <c r="D227" s="26"/>
      <c r="E227" s="26"/>
      <c r="F227" s="26"/>
      <c r="G227" s="26"/>
      <c r="H227" s="26"/>
      <c r="I227" s="26"/>
      <c r="J227" s="26"/>
      <c r="K227" s="27"/>
      <c r="L227" s="26"/>
      <c r="M227" s="26"/>
      <c r="N227" s="26"/>
      <c r="O227" s="26"/>
      <c r="P227" s="26"/>
      <c r="Q227" s="26"/>
    </row>
    <row r="228" spans="1:17" ht="12.75" customHeight="1">
      <c r="A228" s="26"/>
      <c r="B228" s="26"/>
      <c r="C228" s="26"/>
      <c r="D228" s="26"/>
      <c r="E228" s="26"/>
      <c r="F228" s="26"/>
      <c r="G228" s="26"/>
      <c r="H228" s="26"/>
      <c r="I228" s="26"/>
      <c r="J228" s="26"/>
      <c r="K228" s="27"/>
      <c r="L228" s="26"/>
      <c r="M228" s="26"/>
      <c r="N228" s="26"/>
      <c r="O228" s="26"/>
      <c r="P228" s="26"/>
      <c r="Q228" s="26"/>
    </row>
    <row r="229" spans="1:17" ht="12.75" customHeight="1">
      <c r="A229" s="26"/>
      <c r="B229" s="26"/>
      <c r="C229" s="26"/>
      <c r="D229" s="26"/>
      <c r="E229" s="26"/>
      <c r="F229" s="26"/>
      <c r="G229" s="26"/>
      <c r="H229" s="26"/>
      <c r="I229" s="26"/>
      <c r="J229" s="26"/>
      <c r="K229" s="27"/>
      <c r="L229" s="26"/>
      <c r="M229" s="26"/>
      <c r="N229" s="26"/>
      <c r="O229" s="26"/>
      <c r="P229" s="26"/>
      <c r="Q229" s="26"/>
    </row>
    <row r="230" spans="1:17" ht="12.75" customHeight="1">
      <c r="A230" s="26"/>
      <c r="B230" s="26"/>
      <c r="C230" s="26"/>
      <c r="D230" s="26"/>
      <c r="E230" s="26"/>
      <c r="F230" s="26"/>
      <c r="G230" s="26"/>
      <c r="H230" s="26"/>
      <c r="I230" s="26"/>
      <c r="J230" s="26"/>
      <c r="K230" s="27"/>
      <c r="L230" s="26"/>
      <c r="M230" s="26"/>
      <c r="N230" s="26"/>
      <c r="O230" s="26"/>
      <c r="P230" s="26"/>
      <c r="Q230" s="26"/>
    </row>
    <row r="231" spans="1:17" ht="12.75" customHeight="1">
      <c r="A231" s="26"/>
      <c r="B231" s="26"/>
      <c r="C231" s="26"/>
      <c r="D231" s="26"/>
      <c r="E231" s="26"/>
      <c r="F231" s="26"/>
      <c r="G231" s="26"/>
      <c r="H231" s="26"/>
      <c r="I231" s="26"/>
      <c r="J231" s="26"/>
      <c r="K231" s="27"/>
      <c r="L231" s="26"/>
      <c r="M231" s="26"/>
      <c r="N231" s="26"/>
      <c r="O231" s="26"/>
      <c r="P231" s="26"/>
      <c r="Q231" s="26"/>
    </row>
    <row r="232" spans="1:17" ht="12.75" customHeight="1">
      <c r="A232" s="26"/>
      <c r="B232" s="26"/>
      <c r="C232" s="26"/>
      <c r="D232" s="26"/>
      <c r="E232" s="26"/>
      <c r="F232" s="26"/>
      <c r="G232" s="26"/>
      <c r="H232" s="26"/>
      <c r="I232" s="26"/>
      <c r="J232" s="26"/>
      <c r="K232" s="27"/>
      <c r="L232" s="26"/>
      <c r="M232" s="26"/>
      <c r="N232" s="26"/>
      <c r="O232" s="26"/>
      <c r="P232" s="26"/>
      <c r="Q232" s="26"/>
    </row>
    <row r="233" spans="1:17" ht="12.75" customHeight="1">
      <c r="A233" s="26"/>
      <c r="B233" s="26"/>
      <c r="C233" s="26"/>
      <c r="D233" s="26"/>
      <c r="E233" s="26"/>
      <c r="F233" s="26"/>
      <c r="G233" s="26"/>
      <c r="H233" s="26"/>
      <c r="I233" s="26"/>
      <c r="J233" s="26"/>
      <c r="K233" s="27"/>
      <c r="L233" s="26"/>
      <c r="M233" s="26"/>
      <c r="N233" s="26"/>
      <c r="O233" s="26"/>
      <c r="P233" s="26"/>
      <c r="Q233" s="26"/>
    </row>
    <row r="234" spans="1:17" ht="12.75" customHeight="1">
      <c r="A234" s="26"/>
      <c r="B234" s="26"/>
      <c r="C234" s="26"/>
      <c r="D234" s="26"/>
      <c r="E234" s="26"/>
      <c r="F234" s="26"/>
      <c r="G234" s="26"/>
      <c r="H234" s="26"/>
      <c r="I234" s="26"/>
      <c r="J234" s="26"/>
      <c r="K234" s="27"/>
      <c r="L234" s="26"/>
      <c r="M234" s="26"/>
      <c r="N234" s="26"/>
      <c r="O234" s="26"/>
      <c r="P234" s="26"/>
      <c r="Q234" s="26"/>
    </row>
    <row r="235" spans="1:17" ht="12.75" customHeight="1">
      <c r="A235" s="26"/>
      <c r="B235" s="26"/>
      <c r="C235" s="26"/>
      <c r="D235" s="26"/>
      <c r="E235" s="26"/>
      <c r="F235" s="26"/>
      <c r="G235" s="26"/>
      <c r="H235" s="26"/>
      <c r="I235" s="26"/>
      <c r="J235" s="26"/>
      <c r="K235" s="27"/>
      <c r="L235" s="26"/>
      <c r="M235" s="26"/>
      <c r="N235" s="26"/>
      <c r="O235" s="26"/>
      <c r="P235" s="26"/>
      <c r="Q235" s="26"/>
    </row>
    <row r="236" spans="1:17" ht="12.75" customHeight="1">
      <c r="A236" s="26"/>
      <c r="B236" s="26"/>
      <c r="C236" s="26"/>
      <c r="D236" s="26"/>
      <c r="E236" s="26"/>
      <c r="F236" s="26"/>
      <c r="G236" s="26"/>
      <c r="H236" s="26"/>
      <c r="I236" s="26"/>
      <c r="J236" s="26"/>
      <c r="K236" s="27"/>
      <c r="L236" s="26"/>
      <c r="M236" s="26"/>
      <c r="N236" s="26"/>
      <c r="O236" s="26"/>
      <c r="P236" s="26"/>
      <c r="Q236" s="26"/>
    </row>
    <row r="237" spans="1:17" ht="12.75" customHeight="1">
      <c r="A237" s="26"/>
      <c r="B237" s="26"/>
      <c r="C237" s="26"/>
      <c r="D237" s="26"/>
      <c r="E237" s="26"/>
      <c r="F237" s="26"/>
      <c r="G237" s="26"/>
      <c r="H237" s="26"/>
      <c r="I237" s="26"/>
      <c r="J237" s="26"/>
      <c r="K237" s="27"/>
      <c r="L237" s="26"/>
      <c r="M237" s="26"/>
      <c r="N237" s="26"/>
      <c r="O237" s="26"/>
      <c r="P237" s="26"/>
      <c r="Q237" s="26"/>
    </row>
    <row r="238" spans="1:17" ht="12.75" customHeight="1">
      <c r="A238" s="26"/>
      <c r="B238" s="26"/>
      <c r="C238" s="26"/>
      <c r="D238" s="26"/>
      <c r="E238" s="26"/>
      <c r="F238" s="26"/>
      <c r="G238" s="26"/>
      <c r="H238" s="26"/>
      <c r="I238" s="26"/>
      <c r="J238" s="26"/>
      <c r="K238" s="27"/>
      <c r="L238" s="26"/>
      <c r="M238" s="26"/>
      <c r="N238" s="26"/>
      <c r="O238" s="26"/>
      <c r="P238" s="26"/>
      <c r="Q238" s="26"/>
    </row>
    <row r="239" spans="1:17" ht="12.75" customHeight="1">
      <c r="A239" s="26"/>
      <c r="B239" s="26"/>
      <c r="C239" s="26"/>
      <c r="D239" s="26"/>
      <c r="E239" s="26"/>
      <c r="F239" s="26"/>
      <c r="G239" s="26"/>
      <c r="H239" s="26"/>
      <c r="I239" s="26"/>
      <c r="J239" s="26"/>
      <c r="K239" s="27"/>
      <c r="L239" s="26"/>
      <c r="M239" s="26"/>
      <c r="N239" s="26"/>
      <c r="O239" s="26"/>
      <c r="P239" s="26"/>
      <c r="Q239" s="26"/>
    </row>
    <row r="240" spans="1:17" ht="12.75" customHeight="1">
      <c r="A240" s="26"/>
      <c r="B240" s="26"/>
      <c r="C240" s="26"/>
      <c r="D240" s="26"/>
      <c r="E240" s="26"/>
      <c r="F240" s="26"/>
      <c r="G240" s="26"/>
      <c r="H240" s="26"/>
      <c r="I240" s="26"/>
      <c r="J240" s="26"/>
      <c r="K240" s="27"/>
      <c r="L240" s="26"/>
      <c r="M240" s="26"/>
      <c r="N240" s="26"/>
      <c r="O240" s="26"/>
      <c r="P240" s="26"/>
      <c r="Q240" s="26"/>
    </row>
    <row r="241" spans="1:17" ht="12.75" customHeight="1">
      <c r="A241" s="26"/>
      <c r="B241" s="26"/>
      <c r="C241" s="26"/>
      <c r="D241" s="26"/>
      <c r="E241" s="26"/>
      <c r="F241" s="26"/>
      <c r="G241" s="26"/>
      <c r="H241" s="26"/>
      <c r="I241" s="26"/>
      <c r="J241" s="26"/>
      <c r="K241" s="27"/>
      <c r="L241" s="26"/>
      <c r="M241" s="26"/>
      <c r="N241" s="26"/>
      <c r="O241" s="26"/>
      <c r="P241" s="26"/>
      <c r="Q241" s="26"/>
    </row>
    <row r="242" spans="1:17" ht="12.75" customHeight="1">
      <c r="A242" s="26"/>
      <c r="B242" s="26"/>
      <c r="C242" s="26"/>
      <c r="D242" s="26"/>
      <c r="E242" s="26"/>
      <c r="F242" s="26"/>
      <c r="G242" s="26"/>
      <c r="H242" s="26"/>
      <c r="I242" s="26"/>
      <c r="J242" s="26"/>
      <c r="K242" s="27"/>
      <c r="L242" s="26"/>
      <c r="M242" s="26"/>
      <c r="N242" s="26"/>
      <c r="O242" s="26"/>
      <c r="P242" s="26"/>
      <c r="Q242" s="26"/>
    </row>
    <row r="243" spans="1:17" ht="12.75" customHeight="1">
      <c r="A243" s="26"/>
      <c r="B243" s="26"/>
      <c r="C243" s="26"/>
      <c r="D243" s="26"/>
      <c r="E243" s="26"/>
      <c r="F243" s="26"/>
      <c r="G243" s="26"/>
      <c r="H243" s="26"/>
      <c r="I243" s="26"/>
      <c r="J243" s="26"/>
      <c r="K243" s="27"/>
      <c r="L243" s="26"/>
      <c r="M243" s="26"/>
      <c r="N243" s="26"/>
      <c r="O243" s="26"/>
      <c r="P243" s="26"/>
      <c r="Q243" s="26"/>
    </row>
    <row r="244" spans="1:17" ht="12.75" customHeight="1">
      <c r="A244" s="26"/>
      <c r="B244" s="26"/>
      <c r="C244" s="26"/>
      <c r="D244" s="26"/>
      <c r="E244" s="26"/>
      <c r="F244" s="26"/>
      <c r="G244" s="26"/>
      <c r="H244" s="26"/>
      <c r="I244" s="26"/>
      <c r="J244" s="26"/>
      <c r="K244" s="27"/>
      <c r="L244" s="26"/>
      <c r="M244" s="26"/>
      <c r="N244" s="26"/>
      <c r="O244" s="26"/>
      <c r="P244" s="26"/>
      <c r="Q244" s="26"/>
    </row>
    <row r="245" spans="1:17" ht="12.75" customHeight="1">
      <c r="A245" s="26"/>
      <c r="B245" s="26"/>
      <c r="C245" s="26"/>
      <c r="D245" s="26"/>
      <c r="E245" s="26"/>
      <c r="F245" s="26"/>
      <c r="G245" s="26"/>
      <c r="H245" s="26"/>
      <c r="I245" s="26"/>
      <c r="J245" s="26"/>
      <c r="K245" s="27"/>
      <c r="L245" s="26"/>
      <c r="M245" s="26"/>
      <c r="N245" s="26"/>
      <c r="O245" s="26"/>
      <c r="P245" s="26"/>
      <c r="Q245" s="26"/>
    </row>
    <row r="246" spans="1:17" ht="12.75" customHeight="1">
      <c r="A246" s="26"/>
      <c r="B246" s="26"/>
      <c r="C246" s="26"/>
      <c r="D246" s="26"/>
      <c r="E246" s="26"/>
      <c r="F246" s="26"/>
      <c r="G246" s="26"/>
      <c r="H246" s="26"/>
      <c r="I246" s="26"/>
      <c r="J246" s="26"/>
      <c r="K246" s="27"/>
      <c r="L246" s="26"/>
      <c r="M246" s="26"/>
      <c r="N246" s="26"/>
      <c r="O246" s="26"/>
      <c r="P246" s="26"/>
      <c r="Q246" s="26"/>
    </row>
    <row r="247" spans="1:17" ht="12.75" customHeight="1">
      <c r="A247" s="26"/>
      <c r="B247" s="26"/>
      <c r="C247" s="26"/>
      <c r="D247" s="26"/>
      <c r="E247" s="26"/>
      <c r="F247" s="26"/>
      <c r="G247" s="26"/>
      <c r="H247" s="26"/>
      <c r="I247" s="26"/>
      <c r="J247" s="26"/>
      <c r="K247" s="27"/>
      <c r="L247" s="26"/>
      <c r="M247" s="26"/>
      <c r="N247" s="26"/>
      <c r="O247" s="26"/>
      <c r="P247" s="26"/>
      <c r="Q247" s="26"/>
    </row>
    <row r="248" spans="1:17" ht="12.75" customHeight="1">
      <c r="A248" s="26"/>
      <c r="B248" s="26"/>
      <c r="C248" s="26"/>
      <c r="D248" s="26"/>
      <c r="E248" s="26"/>
      <c r="F248" s="26"/>
      <c r="G248" s="26"/>
      <c r="H248" s="26"/>
      <c r="I248" s="26"/>
      <c r="J248" s="26"/>
      <c r="K248" s="27"/>
      <c r="L248" s="26"/>
      <c r="M248" s="26"/>
      <c r="N248" s="26"/>
      <c r="O248" s="26"/>
      <c r="P248" s="26"/>
      <c r="Q248" s="26"/>
    </row>
    <row r="249" spans="1:17" ht="12.75" customHeight="1">
      <c r="A249" s="26"/>
      <c r="B249" s="26"/>
      <c r="C249" s="26"/>
      <c r="D249" s="26"/>
      <c r="E249" s="26"/>
      <c r="F249" s="26"/>
      <c r="G249" s="26"/>
      <c r="H249" s="26"/>
      <c r="I249" s="26"/>
      <c r="J249" s="26"/>
      <c r="K249" s="27"/>
      <c r="L249" s="26"/>
      <c r="M249" s="26"/>
      <c r="N249" s="26"/>
      <c r="O249" s="26"/>
      <c r="P249" s="26"/>
      <c r="Q249" s="26"/>
    </row>
    <row r="250" spans="1:17" ht="12.75" customHeight="1">
      <c r="A250" s="26"/>
      <c r="B250" s="26"/>
      <c r="C250" s="26"/>
      <c r="D250" s="26"/>
      <c r="E250" s="26"/>
      <c r="F250" s="26"/>
      <c r="G250" s="26"/>
      <c r="H250" s="26"/>
      <c r="I250" s="26"/>
      <c r="J250" s="26"/>
      <c r="K250" s="27"/>
      <c r="L250" s="26"/>
      <c r="M250" s="26"/>
      <c r="N250" s="26"/>
      <c r="O250" s="26"/>
      <c r="P250" s="26"/>
      <c r="Q250" s="26"/>
    </row>
    <row r="251" spans="1:17" ht="12.75" customHeight="1">
      <c r="A251" s="26"/>
      <c r="B251" s="26"/>
      <c r="C251" s="26"/>
      <c r="D251" s="26"/>
      <c r="E251" s="26"/>
      <c r="F251" s="26"/>
      <c r="G251" s="26"/>
      <c r="H251" s="26"/>
      <c r="I251" s="26"/>
      <c r="J251" s="26"/>
      <c r="K251" s="27"/>
      <c r="L251" s="26"/>
      <c r="M251" s="26"/>
      <c r="N251" s="26"/>
      <c r="O251" s="26"/>
      <c r="P251" s="26"/>
      <c r="Q251" s="26"/>
    </row>
    <row r="252" spans="1:17" ht="12.75" customHeight="1">
      <c r="A252" s="26"/>
      <c r="B252" s="26"/>
      <c r="C252" s="26"/>
      <c r="D252" s="26"/>
      <c r="E252" s="26"/>
      <c r="F252" s="26"/>
      <c r="G252" s="26"/>
      <c r="H252" s="26"/>
      <c r="I252" s="26"/>
      <c r="J252" s="26"/>
      <c r="K252" s="27"/>
      <c r="L252" s="26"/>
      <c r="M252" s="26"/>
      <c r="N252" s="26"/>
      <c r="O252" s="26"/>
      <c r="P252" s="26"/>
      <c r="Q252" s="26"/>
    </row>
    <row r="253" spans="1:17" ht="12.75" customHeight="1">
      <c r="A253" s="26"/>
      <c r="B253" s="26"/>
      <c r="C253" s="26"/>
      <c r="D253" s="26"/>
      <c r="E253" s="26"/>
      <c r="F253" s="26"/>
      <c r="G253" s="26"/>
      <c r="H253" s="26"/>
      <c r="I253" s="26"/>
      <c r="J253" s="26"/>
      <c r="K253" s="27"/>
      <c r="L253" s="26"/>
      <c r="M253" s="26"/>
      <c r="N253" s="26"/>
      <c r="O253" s="26"/>
      <c r="P253" s="26"/>
      <c r="Q253" s="26"/>
    </row>
    <row r="254" spans="1:17" ht="12.75" customHeight="1">
      <c r="A254" s="26"/>
      <c r="B254" s="26"/>
      <c r="C254" s="26"/>
      <c r="D254" s="26"/>
      <c r="E254" s="26"/>
      <c r="F254" s="26"/>
      <c r="G254" s="26"/>
      <c r="H254" s="26"/>
      <c r="I254" s="26"/>
      <c r="J254" s="26"/>
      <c r="K254" s="27"/>
      <c r="L254" s="26"/>
      <c r="M254" s="26"/>
      <c r="N254" s="26"/>
      <c r="O254" s="26"/>
      <c r="P254" s="26"/>
      <c r="Q254" s="26"/>
    </row>
    <row r="255" spans="1:17" ht="12.75" customHeight="1">
      <c r="A255" s="26"/>
      <c r="B255" s="26"/>
      <c r="C255" s="26"/>
      <c r="D255" s="26"/>
      <c r="E255" s="26"/>
      <c r="F255" s="26"/>
      <c r="G255" s="26"/>
      <c r="H255" s="26"/>
      <c r="I255" s="26"/>
      <c r="J255" s="26"/>
      <c r="K255" s="27"/>
      <c r="L255" s="26"/>
      <c r="M255" s="26"/>
      <c r="N255" s="26"/>
      <c r="O255" s="26"/>
      <c r="P255" s="26"/>
      <c r="Q255" s="26"/>
    </row>
    <row r="256" spans="1:17" ht="12.75" customHeight="1">
      <c r="A256" s="26"/>
      <c r="B256" s="26"/>
      <c r="C256" s="26"/>
      <c r="D256" s="26"/>
      <c r="E256" s="26"/>
      <c r="F256" s="26"/>
      <c r="G256" s="26"/>
      <c r="H256" s="26"/>
      <c r="I256" s="26"/>
      <c r="J256" s="26"/>
      <c r="K256" s="27"/>
      <c r="L256" s="26"/>
      <c r="M256" s="26"/>
      <c r="N256" s="26"/>
      <c r="O256" s="26"/>
      <c r="P256" s="26"/>
      <c r="Q256" s="26"/>
    </row>
    <row r="257" spans="1:17" ht="12.75" customHeight="1">
      <c r="A257" s="26"/>
      <c r="B257" s="26"/>
      <c r="C257" s="26"/>
      <c r="D257" s="26"/>
      <c r="E257" s="26"/>
      <c r="F257" s="26"/>
      <c r="G257" s="26"/>
      <c r="H257" s="26"/>
      <c r="I257" s="26"/>
      <c r="J257" s="26"/>
      <c r="K257" s="27"/>
      <c r="L257" s="26"/>
      <c r="M257" s="26"/>
      <c r="N257" s="26"/>
      <c r="O257" s="26"/>
      <c r="P257" s="26"/>
      <c r="Q257" s="26"/>
    </row>
    <row r="258" spans="1:17" ht="12.75" customHeight="1">
      <c r="A258" s="26"/>
      <c r="B258" s="26"/>
      <c r="C258" s="26"/>
      <c r="D258" s="26"/>
      <c r="E258" s="26"/>
      <c r="F258" s="26"/>
      <c r="G258" s="26"/>
      <c r="H258" s="26"/>
      <c r="I258" s="26"/>
      <c r="J258" s="26"/>
      <c r="K258" s="27"/>
      <c r="L258" s="26"/>
      <c r="M258" s="26"/>
      <c r="N258" s="26"/>
      <c r="O258" s="26"/>
      <c r="P258" s="26"/>
      <c r="Q258" s="26"/>
    </row>
    <row r="259" spans="1:17" ht="12.75" customHeight="1">
      <c r="A259" s="26"/>
      <c r="B259" s="26"/>
      <c r="C259" s="26"/>
      <c r="D259" s="26"/>
      <c r="E259" s="26"/>
      <c r="F259" s="26"/>
      <c r="G259" s="26"/>
      <c r="H259" s="26"/>
      <c r="I259" s="26"/>
      <c r="J259" s="26"/>
      <c r="K259" s="27"/>
      <c r="L259" s="26"/>
      <c r="M259" s="26"/>
      <c r="N259" s="26"/>
      <c r="O259" s="26"/>
      <c r="P259" s="26"/>
      <c r="Q259" s="26"/>
    </row>
    <row r="260" spans="1:17" ht="12.75" customHeight="1">
      <c r="A260" s="26"/>
      <c r="B260" s="26"/>
      <c r="C260" s="26"/>
      <c r="D260" s="26"/>
      <c r="E260" s="26"/>
      <c r="F260" s="26"/>
      <c r="G260" s="26"/>
      <c r="H260" s="26"/>
      <c r="I260" s="26"/>
      <c r="J260" s="26"/>
      <c r="K260" s="27"/>
      <c r="L260" s="26"/>
      <c r="M260" s="26"/>
      <c r="N260" s="26"/>
      <c r="O260" s="26"/>
      <c r="P260" s="26"/>
      <c r="Q260" s="26"/>
    </row>
    <row r="261" spans="1:17" ht="12.75" customHeight="1">
      <c r="A261" s="26"/>
      <c r="B261" s="26"/>
      <c r="C261" s="26"/>
      <c r="D261" s="26"/>
      <c r="E261" s="26"/>
      <c r="F261" s="26"/>
      <c r="G261" s="26"/>
      <c r="H261" s="26"/>
      <c r="I261" s="26"/>
      <c r="J261" s="26"/>
      <c r="K261" s="27"/>
      <c r="L261" s="26"/>
      <c r="M261" s="26"/>
      <c r="N261" s="26"/>
      <c r="O261" s="26"/>
      <c r="P261" s="26"/>
      <c r="Q261" s="26"/>
    </row>
    <row r="262" spans="1:17" ht="12.75" customHeight="1">
      <c r="A262" s="26"/>
      <c r="B262" s="26"/>
      <c r="C262" s="26"/>
      <c r="D262" s="26"/>
      <c r="E262" s="26"/>
      <c r="F262" s="26"/>
      <c r="G262" s="26"/>
      <c r="H262" s="26"/>
      <c r="I262" s="26"/>
      <c r="J262" s="26"/>
      <c r="K262" s="27"/>
      <c r="L262" s="26"/>
      <c r="M262" s="26"/>
      <c r="N262" s="26"/>
      <c r="O262" s="26"/>
      <c r="P262" s="26"/>
      <c r="Q262" s="26"/>
    </row>
    <row r="263" spans="1:17" ht="12.75" customHeight="1">
      <c r="A263" s="26"/>
      <c r="B263" s="26"/>
      <c r="C263" s="26"/>
      <c r="D263" s="26"/>
      <c r="E263" s="26"/>
      <c r="F263" s="26"/>
      <c r="G263" s="26"/>
      <c r="H263" s="26"/>
      <c r="I263" s="26"/>
      <c r="J263" s="26"/>
      <c r="K263" s="27"/>
      <c r="L263" s="26"/>
      <c r="M263" s="26"/>
      <c r="N263" s="26"/>
      <c r="O263" s="26"/>
      <c r="P263" s="26"/>
      <c r="Q263" s="26"/>
    </row>
    <row r="264" spans="1:17" ht="12.75" customHeight="1">
      <c r="A264" s="26"/>
      <c r="B264" s="26"/>
      <c r="C264" s="26"/>
      <c r="D264" s="26"/>
      <c r="E264" s="26"/>
      <c r="F264" s="26"/>
      <c r="G264" s="26"/>
      <c r="H264" s="26"/>
      <c r="I264" s="26"/>
      <c r="J264" s="26"/>
      <c r="K264" s="27"/>
      <c r="L264" s="26"/>
      <c r="M264" s="26"/>
      <c r="N264" s="26"/>
      <c r="O264" s="26"/>
      <c r="P264" s="26"/>
      <c r="Q264" s="26"/>
    </row>
    <row r="265" spans="1:17" ht="12.75" customHeight="1">
      <c r="A265" s="26"/>
      <c r="B265" s="26"/>
      <c r="C265" s="26"/>
      <c r="D265" s="26"/>
      <c r="E265" s="26"/>
      <c r="F265" s="26"/>
      <c r="G265" s="26"/>
      <c r="H265" s="26"/>
      <c r="I265" s="26"/>
      <c r="J265" s="26"/>
      <c r="K265" s="27"/>
      <c r="L265" s="26"/>
      <c r="M265" s="26"/>
      <c r="N265" s="26"/>
      <c r="O265" s="26"/>
      <c r="P265" s="26"/>
      <c r="Q265" s="26"/>
    </row>
    <row r="266" spans="1:17" ht="12.75" customHeight="1">
      <c r="A266" s="26"/>
      <c r="B266" s="26"/>
      <c r="C266" s="26"/>
      <c r="D266" s="26"/>
      <c r="E266" s="26"/>
      <c r="F266" s="26"/>
      <c r="G266" s="26"/>
      <c r="H266" s="26"/>
      <c r="I266" s="26"/>
      <c r="J266" s="26"/>
      <c r="K266" s="27"/>
      <c r="L266" s="26"/>
      <c r="M266" s="26"/>
      <c r="N266" s="26"/>
      <c r="O266" s="26"/>
      <c r="P266" s="26"/>
      <c r="Q266" s="26"/>
    </row>
    <row r="267" spans="1:17" ht="12.75" customHeight="1">
      <c r="A267" s="26"/>
      <c r="B267" s="26"/>
      <c r="C267" s="26"/>
      <c r="D267" s="26"/>
      <c r="E267" s="26"/>
      <c r="F267" s="26"/>
      <c r="G267" s="26"/>
      <c r="H267" s="26"/>
      <c r="I267" s="26"/>
      <c r="J267" s="26"/>
      <c r="K267" s="27"/>
      <c r="L267" s="26"/>
      <c r="M267" s="26"/>
      <c r="N267" s="26"/>
      <c r="O267" s="26"/>
      <c r="P267" s="26"/>
      <c r="Q267" s="26"/>
    </row>
    <row r="268" spans="1:17" ht="12.75" customHeight="1">
      <c r="A268" s="26"/>
      <c r="B268" s="26"/>
      <c r="C268" s="26"/>
      <c r="D268" s="26"/>
      <c r="E268" s="26"/>
      <c r="F268" s="26"/>
      <c r="G268" s="26"/>
      <c r="H268" s="26"/>
      <c r="I268" s="26"/>
      <c r="J268" s="26"/>
      <c r="K268" s="27"/>
      <c r="L268" s="26"/>
      <c r="M268" s="26"/>
      <c r="N268" s="26"/>
      <c r="O268" s="26"/>
      <c r="P268" s="26"/>
      <c r="Q268" s="26"/>
    </row>
    <row r="269" spans="1:17" ht="12.75" customHeight="1">
      <c r="A269" s="26"/>
      <c r="B269" s="26"/>
      <c r="C269" s="26"/>
      <c r="D269" s="26"/>
      <c r="E269" s="26"/>
      <c r="F269" s="26"/>
      <c r="G269" s="26"/>
      <c r="H269" s="26"/>
      <c r="I269" s="26"/>
      <c r="J269" s="26"/>
      <c r="K269" s="27"/>
      <c r="L269" s="26"/>
      <c r="M269" s="26"/>
      <c r="N269" s="26"/>
      <c r="O269" s="26"/>
      <c r="P269" s="26"/>
      <c r="Q269" s="26"/>
    </row>
    <row r="270" spans="1:17" ht="12.75" customHeight="1">
      <c r="A270" s="26"/>
      <c r="B270" s="26"/>
      <c r="C270" s="26"/>
      <c r="D270" s="26"/>
      <c r="E270" s="26"/>
      <c r="F270" s="26"/>
      <c r="G270" s="26"/>
      <c r="H270" s="26"/>
      <c r="I270" s="26"/>
      <c r="J270" s="26"/>
      <c r="K270" s="27"/>
      <c r="L270" s="26"/>
      <c r="M270" s="26"/>
      <c r="N270" s="26"/>
      <c r="O270" s="26"/>
      <c r="P270" s="26"/>
      <c r="Q270" s="26"/>
    </row>
    <row r="271" spans="1:17" ht="12.75" customHeight="1">
      <c r="A271" s="26"/>
      <c r="B271" s="26"/>
      <c r="C271" s="26"/>
      <c r="D271" s="26"/>
      <c r="E271" s="26"/>
      <c r="F271" s="26"/>
      <c r="G271" s="26"/>
      <c r="H271" s="26"/>
      <c r="I271" s="26"/>
      <c r="J271" s="26"/>
      <c r="K271" s="27"/>
      <c r="L271" s="26"/>
      <c r="M271" s="26"/>
      <c r="N271" s="26"/>
      <c r="O271" s="26"/>
      <c r="P271" s="26"/>
      <c r="Q271" s="26"/>
    </row>
    <row r="272" spans="1:17" ht="12.75" customHeight="1">
      <c r="A272" s="26"/>
      <c r="B272" s="26"/>
      <c r="C272" s="26"/>
      <c r="D272" s="26"/>
      <c r="E272" s="26"/>
      <c r="F272" s="26"/>
      <c r="G272" s="26"/>
      <c r="H272" s="26"/>
      <c r="I272" s="26"/>
      <c r="J272" s="26"/>
      <c r="K272" s="27"/>
      <c r="L272" s="26"/>
      <c r="M272" s="26"/>
      <c r="N272" s="26"/>
      <c r="O272" s="26"/>
      <c r="P272" s="26"/>
      <c r="Q272" s="26"/>
    </row>
    <row r="273" spans="1:17" ht="12.75" customHeight="1">
      <c r="A273" s="26"/>
      <c r="B273" s="26"/>
      <c r="C273" s="26"/>
      <c r="D273" s="26"/>
      <c r="E273" s="26"/>
      <c r="F273" s="26"/>
      <c r="G273" s="26"/>
      <c r="H273" s="26"/>
      <c r="I273" s="26"/>
      <c r="J273" s="26"/>
      <c r="K273" s="27"/>
      <c r="L273" s="26"/>
      <c r="M273" s="26"/>
      <c r="N273" s="26"/>
      <c r="O273" s="26"/>
      <c r="P273" s="26"/>
      <c r="Q273" s="26"/>
    </row>
    <row r="274" spans="1:17" ht="12.75" customHeight="1">
      <c r="A274" s="26"/>
      <c r="B274" s="26"/>
      <c r="C274" s="26"/>
      <c r="D274" s="26"/>
      <c r="E274" s="26"/>
      <c r="F274" s="26"/>
      <c r="G274" s="26"/>
      <c r="H274" s="26"/>
      <c r="I274" s="26"/>
      <c r="J274" s="26"/>
      <c r="K274" s="27"/>
      <c r="L274" s="26"/>
      <c r="M274" s="26"/>
      <c r="N274" s="26"/>
      <c r="O274" s="26"/>
      <c r="P274" s="26"/>
      <c r="Q274" s="26"/>
    </row>
    <row r="275" spans="1:17" ht="12.75" customHeight="1">
      <c r="A275" s="26"/>
      <c r="B275" s="26"/>
      <c r="C275" s="26"/>
      <c r="D275" s="26"/>
      <c r="E275" s="26"/>
      <c r="F275" s="26"/>
      <c r="G275" s="26"/>
      <c r="H275" s="26"/>
      <c r="I275" s="26"/>
      <c r="J275" s="26"/>
      <c r="K275" s="27"/>
      <c r="L275" s="26"/>
      <c r="M275" s="26"/>
      <c r="N275" s="26"/>
      <c r="O275" s="26"/>
      <c r="P275" s="26"/>
      <c r="Q275" s="26"/>
    </row>
    <row r="276" spans="1:17" ht="12.75" customHeight="1">
      <c r="A276" s="26"/>
      <c r="B276" s="26"/>
      <c r="C276" s="26"/>
      <c r="D276" s="26"/>
      <c r="E276" s="26"/>
      <c r="F276" s="26"/>
      <c r="G276" s="26"/>
      <c r="H276" s="26"/>
      <c r="I276" s="26"/>
      <c r="J276" s="26"/>
      <c r="K276" s="27"/>
      <c r="L276" s="26"/>
      <c r="M276" s="26"/>
      <c r="N276" s="26"/>
      <c r="O276" s="26"/>
      <c r="P276" s="26"/>
      <c r="Q276" s="26"/>
    </row>
    <row r="277" spans="1:17" ht="12.75" customHeight="1">
      <c r="A277" s="26"/>
      <c r="B277" s="26"/>
      <c r="C277" s="26"/>
      <c r="D277" s="26"/>
      <c r="E277" s="26"/>
      <c r="F277" s="26"/>
      <c r="G277" s="26"/>
      <c r="H277" s="26"/>
      <c r="I277" s="26"/>
      <c r="J277" s="26"/>
      <c r="K277" s="27"/>
      <c r="L277" s="26"/>
      <c r="M277" s="26"/>
      <c r="N277" s="26"/>
      <c r="O277" s="26"/>
      <c r="P277" s="26"/>
      <c r="Q277" s="26"/>
    </row>
    <row r="278" spans="1:17" ht="12.75" customHeight="1">
      <c r="A278" s="26"/>
      <c r="B278" s="26"/>
      <c r="C278" s="26"/>
      <c r="D278" s="26"/>
      <c r="E278" s="26"/>
      <c r="F278" s="26"/>
      <c r="G278" s="26"/>
      <c r="H278" s="26"/>
      <c r="I278" s="26"/>
      <c r="J278" s="26"/>
      <c r="K278" s="27"/>
      <c r="L278" s="26"/>
      <c r="M278" s="26"/>
      <c r="N278" s="26"/>
      <c r="O278" s="26"/>
      <c r="P278" s="26"/>
      <c r="Q278" s="26"/>
    </row>
    <row r="279" spans="1:17" ht="12.75" customHeight="1">
      <c r="A279" s="26"/>
      <c r="B279" s="26"/>
      <c r="C279" s="26"/>
      <c r="D279" s="26"/>
      <c r="E279" s="26"/>
      <c r="F279" s="26"/>
      <c r="G279" s="26"/>
      <c r="H279" s="26"/>
      <c r="I279" s="26"/>
      <c r="J279" s="26"/>
      <c r="K279" s="27"/>
      <c r="L279" s="26"/>
      <c r="M279" s="26"/>
      <c r="N279" s="26"/>
      <c r="O279" s="26"/>
      <c r="P279" s="26"/>
      <c r="Q279" s="26"/>
    </row>
    <row r="280" spans="1:17" ht="12.75" customHeight="1">
      <c r="A280" s="26"/>
      <c r="B280" s="26"/>
      <c r="C280" s="26"/>
      <c r="D280" s="26"/>
      <c r="E280" s="26"/>
      <c r="F280" s="26"/>
      <c r="G280" s="26"/>
      <c r="H280" s="26"/>
      <c r="I280" s="26"/>
      <c r="J280" s="26"/>
      <c r="K280" s="27"/>
      <c r="L280" s="26"/>
      <c r="M280" s="26"/>
      <c r="N280" s="26"/>
      <c r="O280" s="26"/>
      <c r="P280" s="26"/>
      <c r="Q280" s="26"/>
    </row>
    <row r="281" spans="1:17" ht="12.75" customHeight="1">
      <c r="A281" s="26"/>
      <c r="B281" s="26"/>
      <c r="C281" s="26"/>
      <c r="D281" s="26"/>
      <c r="E281" s="26"/>
      <c r="F281" s="26"/>
      <c r="G281" s="26"/>
      <c r="H281" s="26"/>
      <c r="I281" s="26"/>
      <c r="J281" s="26"/>
      <c r="K281" s="27"/>
      <c r="L281" s="26"/>
      <c r="M281" s="26"/>
      <c r="N281" s="26"/>
      <c r="O281" s="26"/>
      <c r="P281" s="26"/>
      <c r="Q281" s="26"/>
    </row>
    <row r="282" spans="1:17" ht="12.75" customHeight="1">
      <c r="A282" s="26"/>
      <c r="B282" s="26"/>
      <c r="C282" s="26"/>
      <c r="D282" s="26"/>
      <c r="E282" s="26"/>
      <c r="F282" s="26"/>
      <c r="G282" s="26"/>
      <c r="H282" s="26"/>
      <c r="I282" s="26"/>
      <c r="J282" s="26"/>
      <c r="K282" s="27"/>
      <c r="L282" s="26"/>
      <c r="M282" s="26"/>
      <c r="N282" s="26"/>
      <c r="O282" s="26"/>
      <c r="P282" s="26"/>
      <c r="Q282" s="26"/>
    </row>
    <row r="283" spans="1:17" ht="12.75" customHeight="1">
      <c r="A283" s="26"/>
      <c r="B283" s="26"/>
      <c r="C283" s="26"/>
      <c r="D283" s="26"/>
      <c r="E283" s="26"/>
      <c r="F283" s="26"/>
      <c r="G283" s="26"/>
      <c r="H283" s="26"/>
      <c r="I283" s="26"/>
      <c r="J283" s="26"/>
      <c r="K283" s="27"/>
      <c r="L283" s="26"/>
      <c r="M283" s="26"/>
      <c r="N283" s="26"/>
      <c r="O283" s="26"/>
      <c r="P283" s="26"/>
      <c r="Q283" s="26"/>
    </row>
    <row r="284" spans="1:17" ht="12.75" customHeight="1">
      <c r="A284" s="26"/>
      <c r="B284" s="26"/>
      <c r="C284" s="26"/>
      <c r="D284" s="26"/>
      <c r="E284" s="26"/>
      <c r="F284" s="26"/>
      <c r="G284" s="26"/>
      <c r="H284" s="26"/>
      <c r="I284" s="26"/>
      <c r="J284" s="26"/>
      <c r="K284" s="27"/>
      <c r="L284" s="26"/>
      <c r="M284" s="26"/>
      <c r="N284" s="26"/>
      <c r="O284" s="26"/>
      <c r="P284" s="26"/>
      <c r="Q284" s="26"/>
    </row>
    <row r="285" spans="1:17" ht="12.75" customHeight="1">
      <c r="A285" s="26"/>
      <c r="B285" s="26"/>
      <c r="C285" s="26"/>
      <c r="D285" s="26"/>
      <c r="E285" s="26"/>
      <c r="F285" s="26"/>
      <c r="G285" s="26"/>
      <c r="H285" s="26"/>
      <c r="I285" s="26"/>
      <c r="J285" s="26"/>
      <c r="K285" s="27"/>
      <c r="L285" s="26"/>
      <c r="M285" s="26"/>
      <c r="N285" s="26"/>
      <c r="O285" s="26"/>
      <c r="P285" s="26"/>
      <c r="Q285" s="26"/>
    </row>
    <row r="286" spans="1:17" ht="12.75" customHeight="1">
      <c r="A286" s="26"/>
      <c r="B286" s="26"/>
      <c r="C286" s="26"/>
      <c r="D286" s="26"/>
      <c r="E286" s="26"/>
      <c r="F286" s="26"/>
      <c r="G286" s="26"/>
      <c r="H286" s="26"/>
      <c r="I286" s="26"/>
      <c r="J286" s="26"/>
      <c r="K286" s="27"/>
      <c r="L286" s="26"/>
      <c r="M286" s="26"/>
      <c r="N286" s="26"/>
      <c r="O286" s="26"/>
      <c r="P286" s="26"/>
      <c r="Q286" s="26"/>
    </row>
    <row r="287" spans="1:17" ht="12.75" customHeight="1">
      <c r="A287" s="26"/>
      <c r="B287" s="26"/>
      <c r="C287" s="26"/>
      <c r="D287" s="26"/>
      <c r="E287" s="26"/>
      <c r="F287" s="26"/>
      <c r="G287" s="26"/>
      <c r="H287" s="26"/>
      <c r="I287" s="26"/>
      <c r="J287" s="26"/>
      <c r="K287" s="27"/>
      <c r="L287" s="26"/>
      <c r="M287" s="26"/>
      <c r="N287" s="26"/>
      <c r="O287" s="26"/>
      <c r="P287" s="26"/>
      <c r="Q287" s="26"/>
    </row>
    <row r="288" spans="1:17" ht="12.75" customHeight="1">
      <c r="A288" s="26"/>
      <c r="B288" s="26"/>
      <c r="C288" s="26"/>
      <c r="D288" s="26"/>
      <c r="E288" s="26"/>
      <c r="F288" s="26"/>
      <c r="G288" s="26"/>
      <c r="H288" s="26"/>
      <c r="I288" s="26"/>
      <c r="J288" s="26"/>
      <c r="K288" s="27"/>
      <c r="L288" s="26"/>
      <c r="M288" s="26"/>
      <c r="N288" s="26"/>
      <c r="O288" s="26"/>
      <c r="P288" s="26"/>
      <c r="Q288" s="26"/>
    </row>
    <row r="289" spans="1:17" ht="12.75" customHeight="1">
      <c r="A289" s="26"/>
      <c r="B289" s="26"/>
      <c r="C289" s="26"/>
      <c r="D289" s="26"/>
      <c r="E289" s="26"/>
      <c r="F289" s="26"/>
      <c r="G289" s="26"/>
      <c r="H289" s="26"/>
      <c r="I289" s="26"/>
      <c r="J289" s="26"/>
      <c r="K289" s="27"/>
      <c r="L289" s="26"/>
      <c r="M289" s="26"/>
      <c r="N289" s="26"/>
      <c r="O289" s="26"/>
      <c r="P289" s="26"/>
      <c r="Q289" s="26"/>
    </row>
    <row r="290" spans="1:17" ht="12.75" customHeight="1">
      <c r="A290" s="26"/>
      <c r="B290" s="26"/>
      <c r="C290" s="26"/>
      <c r="D290" s="26"/>
      <c r="E290" s="26"/>
      <c r="F290" s="26"/>
      <c r="G290" s="26"/>
      <c r="H290" s="26"/>
      <c r="I290" s="26"/>
      <c r="J290" s="26"/>
      <c r="K290" s="27"/>
      <c r="L290" s="26"/>
      <c r="M290" s="26"/>
      <c r="N290" s="26"/>
      <c r="O290" s="26"/>
      <c r="P290" s="26"/>
      <c r="Q290" s="26"/>
    </row>
    <row r="291" spans="1:17" ht="12.75" customHeight="1">
      <c r="A291" s="26"/>
      <c r="B291" s="26"/>
      <c r="C291" s="26"/>
      <c r="D291" s="26"/>
      <c r="E291" s="26"/>
      <c r="F291" s="26"/>
      <c r="G291" s="26"/>
      <c r="H291" s="26"/>
      <c r="I291" s="26"/>
      <c r="J291" s="26"/>
      <c r="K291" s="27"/>
      <c r="L291" s="26"/>
      <c r="M291" s="26"/>
      <c r="N291" s="26"/>
      <c r="O291" s="26"/>
      <c r="P291" s="26"/>
      <c r="Q291" s="26"/>
    </row>
    <row r="292" spans="1:17" ht="12.75" customHeight="1">
      <c r="A292" s="26"/>
      <c r="B292" s="26"/>
      <c r="C292" s="26"/>
      <c r="D292" s="26"/>
      <c r="E292" s="26"/>
      <c r="F292" s="26"/>
      <c r="G292" s="26"/>
      <c r="H292" s="26"/>
      <c r="I292" s="26"/>
      <c r="J292" s="26"/>
      <c r="K292" s="27"/>
      <c r="L292" s="26"/>
      <c r="M292" s="26"/>
      <c r="N292" s="26"/>
      <c r="O292" s="26"/>
      <c r="P292" s="26"/>
      <c r="Q292" s="26"/>
    </row>
    <row r="293" spans="1:17" ht="12.75" customHeight="1">
      <c r="A293" s="26"/>
      <c r="B293" s="26"/>
      <c r="C293" s="26"/>
      <c r="D293" s="26"/>
      <c r="E293" s="26"/>
      <c r="F293" s="26"/>
      <c r="G293" s="26"/>
      <c r="H293" s="26"/>
      <c r="I293" s="26"/>
      <c r="J293" s="26"/>
      <c r="K293" s="27"/>
      <c r="L293" s="26"/>
      <c r="M293" s="26"/>
      <c r="N293" s="26"/>
      <c r="O293" s="26"/>
      <c r="P293" s="26"/>
      <c r="Q293" s="26"/>
    </row>
    <row r="294" spans="1:17" ht="12.75" customHeight="1">
      <c r="A294" s="26"/>
      <c r="B294" s="26"/>
      <c r="C294" s="26"/>
      <c r="D294" s="26"/>
      <c r="E294" s="26"/>
      <c r="F294" s="26"/>
      <c r="G294" s="26"/>
      <c r="H294" s="26"/>
      <c r="I294" s="26"/>
      <c r="J294" s="26"/>
      <c r="K294" s="27"/>
      <c r="L294" s="26"/>
      <c r="M294" s="26"/>
      <c r="N294" s="26"/>
      <c r="O294" s="26"/>
      <c r="P294" s="26"/>
      <c r="Q294" s="26"/>
    </row>
    <row r="295" spans="1:17" ht="12.75" customHeight="1">
      <c r="A295" s="26"/>
      <c r="B295" s="26"/>
      <c r="C295" s="26"/>
      <c r="D295" s="26"/>
      <c r="E295" s="26"/>
      <c r="F295" s="26"/>
      <c r="G295" s="26"/>
      <c r="H295" s="26"/>
      <c r="I295" s="26"/>
      <c r="J295" s="26"/>
      <c r="K295" s="27"/>
      <c r="L295" s="26"/>
      <c r="M295" s="26"/>
      <c r="N295" s="26"/>
      <c r="O295" s="26"/>
      <c r="P295" s="26"/>
      <c r="Q295" s="26"/>
    </row>
    <row r="296" spans="1:17" ht="12.75" customHeight="1">
      <c r="A296" s="26"/>
      <c r="B296" s="26"/>
      <c r="C296" s="26"/>
      <c r="D296" s="26"/>
      <c r="E296" s="26"/>
      <c r="F296" s="26"/>
      <c r="G296" s="26"/>
      <c r="H296" s="26"/>
      <c r="I296" s="26"/>
      <c r="J296" s="26"/>
      <c r="K296" s="27"/>
      <c r="L296" s="26"/>
      <c r="M296" s="26"/>
      <c r="N296" s="26"/>
      <c r="O296" s="26"/>
      <c r="P296" s="26"/>
      <c r="Q296" s="26"/>
    </row>
    <row r="297" spans="1:17" ht="12.75" customHeight="1">
      <c r="A297" s="26"/>
      <c r="B297" s="26"/>
      <c r="C297" s="26"/>
      <c r="D297" s="26"/>
      <c r="E297" s="26"/>
      <c r="F297" s="26"/>
      <c r="G297" s="26"/>
      <c r="H297" s="26"/>
      <c r="I297" s="26"/>
      <c r="J297" s="26"/>
      <c r="K297" s="27"/>
      <c r="L297" s="26"/>
      <c r="M297" s="26"/>
      <c r="N297" s="26"/>
      <c r="O297" s="26"/>
      <c r="P297" s="26"/>
      <c r="Q297" s="26"/>
    </row>
    <row r="298" spans="1:17" ht="12.75" customHeight="1">
      <c r="A298" s="26"/>
      <c r="B298" s="26"/>
      <c r="C298" s="26"/>
      <c r="D298" s="26"/>
      <c r="E298" s="26"/>
      <c r="F298" s="26"/>
      <c r="G298" s="26"/>
      <c r="H298" s="26"/>
      <c r="I298" s="26"/>
      <c r="J298" s="26"/>
      <c r="K298" s="27"/>
      <c r="L298" s="26"/>
      <c r="M298" s="26"/>
      <c r="N298" s="26"/>
      <c r="O298" s="26"/>
      <c r="P298" s="26"/>
      <c r="Q298" s="26"/>
    </row>
    <row r="299" spans="1:17" ht="12.75" customHeight="1">
      <c r="A299" s="26"/>
      <c r="B299" s="26"/>
      <c r="C299" s="26"/>
      <c r="D299" s="26"/>
      <c r="E299" s="26"/>
      <c r="F299" s="26"/>
      <c r="G299" s="26"/>
      <c r="H299" s="26"/>
      <c r="I299" s="26"/>
      <c r="J299" s="26"/>
      <c r="K299" s="27"/>
      <c r="L299" s="26"/>
      <c r="M299" s="26"/>
      <c r="N299" s="26"/>
      <c r="O299" s="26"/>
      <c r="P299" s="26"/>
      <c r="Q299" s="26"/>
    </row>
    <row r="300" spans="1:17" ht="12.75" customHeight="1">
      <c r="A300" s="26"/>
      <c r="B300" s="26"/>
      <c r="C300" s="26"/>
      <c r="D300" s="26"/>
      <c r="E300" s="26"/>
      <c r="F300" s="26"/>
      <c r="G300" s="26"/>
      <c r="H300" s="26"/>
      <c r="I300" s="26"/>
      <c r="J300" s="26"/>
      <c r="K300" s="27"/>
      <c r="L300" s="26"/>
      <c r="M300" s="26"/>
      <c r="N300" s="26"/>
      <c r="O300" s="26"/>
      <c r="P300" s="26"/>
      <c r="Q300" s="26"/>
    </row>
    <row r="301" spans="1:17" ht="12.75" customHeight="1">
      <c r="A301" s="26"/>
      <c r="B301" s="26"/>
      <c r="C301" s="26"/>
      <c r="D301" s="26"/>
      <c r="E301" s="26"/>
      <c r="F301" s="26"/>
      <c r="G301" s="26"/>
      <c r="H301" s="26"/>
      <c r="I301" s="26"/>
      <c r="J301" s="26"/>
      <c r="K301" s="27"/>
      <c r="L301" s="26"/>
      <c r="M301" s="26"/>
      <c r="N301" s="26"/>
      <c r="O301" s="26"/>
      <c r="P301" s="26"/>
      <c r="Q301" s="26"/>
    </row>
    <row r="302" spans="1:17" ht="12.75" customHeight="1">
      <c r="A302" s="26"/>
      <c r="B302" s="26"/>
      <c r="C302" s="26"/>
      <c r="D302" s="26"/>
      <c r="E302" s="26"/>
      <c r="F302" s="26"/>
      <c r="G302" s="26"/>
      <c r="H302" s="26"/>
      <c r="I302" s="26"/>
      <c r="J302" s="26"/>
      <c r="K302" s="27"/>
      <c r="L302" s="26"/>
      <c r="M302" s="26"/>
      <c r="N302" s="26"/>
      <c r="O302" s="26"/>
      <c r="P302" s="26"/>
      <c r="Q302" s="26"/>
    </row>
    <row r="303" spans="1:17" ht="12.75" customHeight="1">
      <c r="A303" s="26"/>
      <c r="B303" s="26"/>
      <c r="C303" s="26"/>
      <c r="D303" s="26"/>
      <c r="E303" s="26"/>
      <c r="F303" s="26"/>
      <c r="G303" s="26"/>
      <c r="H303" s="26"/>
      <c r="I303" s="26"/>
      <c r="J303" s="26"/>
      <c r="K303" s="27"/>
      <c r="L303" s="26"/>
      <c r="M303" s="26"/>
      <c r="N303" s="26"/>
      <c r="O303" s="26"/>
      <c r="P303" s="26"/>
      <c r="Q303" s="26"/>
    </row>
    <row r="304" spans="1:17" ht="12.75" customHeight="1">
      <c r="A304" s="26"/>
      <c r="B304" s="26"/>
      <c r="C304" s="26"/>
      <c r="D304" s="26"/>
      <c r="E304" s="26"/>
      <c r="F304" s="26"/>
      <c r="G304" s="26"/>
      <c r="H304" s="26"/>
      <c r="I304" s="26"/>
      <c r="J304" s="26"/>
      <c r="K304" s="27"/>
      <c r="L304" s="26"/>
      <c r="M304" s="26"/>
      <c r="N304" s="26"/>
      <c r="O304" s="26"/>
      <c r="P304" s="26"/>
      <c r="Q304" s="26"/>
    </row>
    <row r="305" spans="1:17" ht="12.75" customHeight="1">
      <c r="A305" s="26"/>
      <c r="B305" s="26"/>
      <c r="C305" s="26"/>
      <c r="D305" s="26"/>
      <c r="E305" s="26"/>
      <c r="F305" s="26"/>
      <c r="G305" s="26"/>
      <c r="H305" s="26"/>
      <c r="I305" s="26"/>
      <c r="J305" s="26"/>
      <c r="K305" s="27"/>
      <c r="L305" s="26"/>
      <c r="M305" s="26"/>
      <c r="N305" s="26"/>
      <c r="O305" s="26"/>
      <c r="P305" s="26"/>
      <c r="Q305" s="26"/>
    </row>
    <row r="306" spans="1:17" ht="12.75" customHeight="1">
      <c r="A306" s="26"/>
      <c r="B306" s="26"/>
      <c r="C306" s="26"/>
      <c r="D306" s="26"/>
      <c r="E306" s="26"/>
      <c r="F306" s="26"/>
      <c r="G306" s="26"/>
      <c r="H306" s="26"/>
      <c r="I306" s="26"/>
      <c r="J306" s="26"/>
      <c r="K306" s="27"/>
      <c r="L306" s="26"/>
      <c r="M306" s="26"/>
      <c r="N306" s="26"/>
      <c r="O306" s="26"/>
      <c r="P306" s="26"/>
      <c r="Q306" s="26"/>
    </row>
    <row r="307" spans="1:17" ht="12.75" customHeight="1">
      <c r="A307" s="26"/>
      <c r="B307" s="26"/>
      <c r="C307" s="26"/>
      <c r="D307" s="26"/>
      <c r="E307" s="26"/>
      <c r="F307" s="26"/>
      <c r="G307" s="26"/>
      <c r="H307" s="26"/>
      <c r="I307" s="26"/>
      <c r="J307" s="26"/>
      <c r="K307" s="27"/>
      <c r="L307" s="26"/>
      <c r="M307" s="26"/>
      <c r="N307" s="26"/>
      <c r="O307" s="26"/>
      <c r="P307" s="26"/>
      <c r="Q307" s="26"/>
    </row>
    <row r="308" spans="1:17" ht="12.75" customHeight="1">
      <c r="A308" s="26"/>
      <c r="B308" s="26"/>
      <c r="C308" s="26"/>
      <c r="D308" s="26"/>
      <c r="E308" s="26"/>
      <c r="F308" s="26"/>
      <c r="G308" s="26"/>
      <c r="H308" s="26"/>
      <c r="I308" s="26"/>
      <c r="J308" s="26"/>
      <c r="K308" s="27"/>
      <c r="L308" s="26"/>
      <c r="M308" s="26"/>
      <c r="N308" s="26"/>
      <c r="O308" s="26"/>
      <c r="P308" s="26"/>
      <c r="Q308" s="26"/>
    </row>
    <row r="309" spans="1:17" ht="12.75" customHeight="1">
      <c r="A309" s="26"/>
      <c r="B309" s="26"/>
      <c r="C309" s="26"/>
      <c r="D309" s="26"/>
      <c r="E309" s="26"/>
      <c r="F309" s="26"/>
      <c r="G309" s="26"/>
      <c r="H309" s="26"/>
      <c r="I309" s="26"/>
      <c r="J309" s="26"/>
      <c r="K309" s="27"/>
      <c r="L309" s="26"/>
      <c r="M309" s="26"/>
      <c r="N309" s="26"/>
      <c r="O309" s="26"/>
      <c r="P309" s="26"/>
      <c r="Q309" s="26"/>
    </row>
    <row r="310" spans="1:17" ht="12.75" customHeight="1">
      <c r="A310" s="26"/>
      <c r="B310" s="26"/>
      <c r="C310" s="26"/>
      <c r="D310" s="26"/>
      <c r="E310" s="26"/>
      <c r="F310" s="26"/>
      <c r="G310" s="26"/>
      <c r="H310" s="26"/>
      <c r="I310" s="26"/>
      <c r="J310" s="26"/>
      <c r="K310" s="27"/>
      <c r="L310" s="26"/>
      <c r="M310" s="26"/>
      <c r="N310" s="26"/>
      <c r="O310" s="26"/>
      <c r="P310" s="26"/>
      <c r="Q310" s="26"/>
    </row>
    <row r="311" spans="1:17" ht="12.75" customHeight="1">
      <c r="A311" s="26"/>
      <c r="B311" s="26"/>
      <c r="C311" s="26"/>
      <c r="D311" s="26"/>
      <c r="E311" s="26"/>
      <c r="F311" s="26"/>
      <c r="G311" s="26"/>
      <c r="H311" s="26"/>
      <c r="I311" s="26"/>
      <c r="J311" s="26"/>
      <c r="K311" s="27"/>
      <c r="L311" s="26"/>
      <c r="M311" s="26"/>
      <c r="N311" s="26"/>
      <c r="O311" s="26"/>
      <c r="P311" s="26"/>
      <c r="Q311" s="26"/>
    </row>
    <row r="312" spans="1:17" ht="12.75" customHeight="1">
      <c r="A312" s="26"/>
      <c r="B312" s="26"/>
      <c r="C312" s="26"/>
      <c r="D312" s="26"/>
      <c r="E312" s="26"/>
      <c r="F312" s="26"/>
      <c r="G312" s="26"/>
      <c r="H312" s="26"/>
      <c r="I312" s="26"/>
      <c r="J312" s="26"/>
      <c r="K312" s="27"/>
      <c r="L312" s="26"/>
      <c r="M312" s="26"/>
      <c r="N312" s="26"/>
      <c r="O312" s="26"/>
      <c r="P312" s="26"/>
      <c r="Q312" s="26"/>
    </row>
    <row r="313" spans="1:17" ht="12.75" customHeight="1">
      <c r="A313" s="26"/>
      <c r="B313" s="26"/>
      <c r="C313" s="26"/>
      <c r="D313" s="26"/>
      <c r="E313" s="26"/>
      <c r="F313" s="26"/>
      <c r="G313" s="26"/>
      <c r="H313" s="26"/>
      <c r="I313" s="26"/>
      <c r="J313" s="26"/>
      <c r="K313" s="27"/>
      <c r="L313" s="26"/>
      <c r="M313" s="26"/>
      <c r="N313" s="26"/>
      <c r="O313" s="26"/>
      <c r="P313" s="26"/>
      <c r="Q313" s="26"/>
    </row>
    <row r="314" spans="1:17" ht="12.75" customHeight="1">
      <c r="A314" s="26"/>
      <c r="B314" s="26"/>
      <c r="C314" s="26"/>
      <c r="D314" s="26"/>
      <c r="E314" s="26"/>
      <c r="F314" s="26"/>
      <c r="G314" s="26"/>
      <c r="H314" s="26"/>
      <c r="I314" s="26"/>
      <c r="J314" s="26"/>
      <c r="K314" s="27"/>
      <c r="L314" s="26"/>
      <c r="M314" s="26"/>
      <c r="N314" s="26"/>
      <c r="O314" s="26"/>
      <c r="P314" s="26"/>
      <c r="Q314" s="26"/>
    </row>
    <row r="315" spans="1:17" ht="12.75" customHeight="1">
      <c r="A315" s="26"/>
      <c r="B315" s="26"/>
      <c r="C315" s="26"/>
      <c r="D315" s="26"/>
      <c r="E315" s="26"/>
      <c r="F315" s="26"/>
      <c r="G315" s="26"/>
      <c r="H315" s="26"/>
      <c r="I315" s="26"/>
      <c r="J315" s="26"/>
      <c r="K315" s="27"/>
      <c r="L315" s="26"/>
      <c r="M315" s="26"/>
      <c r="N315" s="26"/>
      <c r="O315" s="26"/>
      <c r="P315" s="26"/>
      <c r="Q315" s="26"/>
    </row>
    <row r="316" spans="1:17" ht="12.75" customHeight="1">
      <c r="A316" s="26"/>
      <c r="B316" s="26"/>
      <c r="C316" s="26"/>
      <c r="D316" s="26"/>
      <c r="E316" s="26"/>
      <c r="F316" s="26"/>
      <c r="G316" s="26"/>
      <c r="H316" s="26"/>
      <c r="I316" s="26"/>
      <c r="J316" s="26"/>
      <c r="K316" s="27"/>
      <c r="L316" s="26"/>
      <c r="M316" s="26"/>
      <c r="N316" s="26"/>
      <c r="O316" s="26"/>
      <c r="P316" s="26"/>
      <c r="Q316" s="26"/>
    </row>
    <row r="317" spans="1:17" ht="12.75" customHeight="1">
      <c r="A317" s="26"/>
      <c r="B317" s="26"/>
      <c r="C317" s="26"/>
      <c r="D317" s="26"/>
      <c r="E317" s="26"/>
      <c r="F317" s="26"/>
      <c r="G317" s="26"/>
      <c r="H317" s="26"/>
      <c r="I317" s="26"/>
      <c r="J317" s="26"/>
      <c r="K317" s="27"/>
      <c r="L317" s="26"/>
      <c r="M317" s="26"/>
      <c r="N317" s="26"/>
      <c r="O317" s="26"/>
      <c r="P317" s="26"/>
      <c r="Q317" s="26"/>
    </row>
    <row r="318" spans="1:17" ht="12.75" customHeight="1">
      <c r="A318" s="26"/>
      <c r="B318" s="26"/>
      <c r="C318" s="26"/>
      <c r="D318" s="26"/>
      <c r="E318" s="26"/>
      <c r="F318" s="26"/>
      <c r="G318" s="26"/>
      <c r="H318" s="26"/>
      <c r="I318" s="26"/>
      <c r="J318" s="26"/>
      <c r="K318" s="27"/>
      <c r="L318" s="26"/>
      <c r="M318" s="26"/>
      <c r="N318" s="26"/>
      <c r="O318" s="26"/>
      <c r="P318" s="26"/>
      <c r="Q318" s="26"/>
    </row>
    <row r="319" spans="1:17" ht="12.75" customHeight="1">
      <c r="A319" s="26"/>
      <c r="B319" s="26"/>
      <c r="C319" s="26"/>
      <c r="D319" s="26"/>
      <c r="E319" s="26"/>
      <c r="F319" s="26"/>
      <c r="G319" s="26"/>
      <c r="H319" s="26"/>
      <c r="I319" s="26"/>
      <c r="J319" s="26"/>
      <c r="K319" s="27"/>
      <c r="L319" s="26"/>
      <c r="M319" s="26"/>
      <c r="N319" s="26"/>
      <c r="O319" s="26"/>
      <c r="P319" s="26"/>
      <c r="Q319" s="26"/>
    </row>
    <row r="320" spans="1:17" ht="12.75" customHeight="1">
      <c r="A320" s="26"/>
      <c r="B320" s="26"/>
      <c r="C320" s="26"/>
      <c r="D320" s="26"/>
      <c r="E320" s="26"/>
      <c r="F320" s="26"/>
      <c r="G320" s="26"/>
      <c r="H320" s="26"/>
      <c r="I320" s="26"/>
      <c r="J320" s="26"/>
      <c r="K320" s="27"/>
      <c r="L320" s="26"/>
      <c r="M320" s="26"/>
      <c r="N320" s="26"/>
      <c r="O320" s="26"/>
      <c r="P320" s="26"/>
      <c r="Q320" s="26"/>
    </row>
    <row r="321" spans="1:17" ht="12.75" customHeight="1">
      <c r="A321" s="26"/>
      <c r="B321" s="26"/>
      <c r="C321" s="26"/>
      <c r="D321" s="26"/>
      <c r="E321" s="26"/>
      <c r="F321" s="26"/>
      <c r="G321" s="26"/>
      <c r="H321" s="26"/>
      <c r="I321" s="26"/>
      <c r="J321" s="26"/>
      <c r="K321" s="27"/>
      <c r="L321" s="26"/>
      <c r="M321" s="26"/>
      <c r="N321" s="26"/>
      <c r="O321" s="26"/>
      <c r="P321" s="26"/>
      <c r="Q321" s="26"/>
    </row>
    <row r="322" spans="1:17" ht="12.75" customHeight="1">
      <c r="A322" s="26"/>
      <c r="B322" s="26"/>
      <c r="C322" s="26"/>
      <c r="D322" s="26"/>
      <c r="E322" s="26"/>
      <c r="F322" s="26"/>
      <c r="G322" s="26"/>
      <c r="H322" s="26"/>
      <c r="I322" s="26"/>
      <c r="J322" s="26"/>
      <c r="K322" s="27"/>
      <c r="L322" s="26"/>
      <c r="M322" s="26"/>
      <c r="N322" s="26"/>
      <c r="O322" s="26"/>
      <c r="P322" s="26"/>
      <c r="Q322" s="26"/>
    </row>
    <row r="323" spans="1:17" ht="12.75" customHeight="1">
      <c r="A323" s="26"/>
      <c r="B323" s="26"/>
      <c r="C323" s="26"/>
      <c r="D323" s="26"/>
      <c r="E323" s="26"/>
      <c r="F323" s="26"/>
      <c r="G323" s="26"/>
      <c r="H323" s="26"/>
      <c r="I323" s="26"/>
      <c r="J323" s="26"/>
      <c r="K323" s="27"/>
      <c r="L323" s="26"/>
      <c r="M323" s="26"/>
      <c r="N323" s="26"/>
      <c r="O323" s="26"/>
      <c r="P323" s="26"/>
      <c r="Q323" s="26"/>
    </row>
    <row r="324" spans="1:17" ht="12.75" customHeight="1">
      <c r="A324" s="26"/>
      <c r="B324" s="26"/>
      <c r="C324" s="26"/>
      <c r="D324" s="26"/>
      <c r="E324" s="26"/>
      <c r="F324" s="26"/>
      <c r="G324" s="26"/>
      <c r="H324" s="26"/>
      <c r="I324" s="26"/>
      <c r="J324" s="26"/>
      <c r="K324" s="27"/>
      <c r="L324" s="26"/>
      <c r="M324" s="26"/>
      <c r="N324" s="26"/>
      <c r="O324" s="26"/>
      <c r="P324" s="26"/>
      <c r="Q324" s="26"/>
    </row>
    <row r="325" spans="1:17" ht="12.75" customHeight="1">
      <c r="A325" s="26"/>
      <c r="B325" s="26"/>
      <c r="C325" s="26"/>
      <c r="D325" s="26"/>
      <c r="E325" s="26"/>
      <c r="F325" s="26"/>
      <c r="G325" s="26"/>
      <c r="H325" s="26"/>
      <c r="I325" s="26"/>
      <c r="J325" s="26"/>
      <c r="K325" s="27"/>
      <c r="L325" s="26"/>
      <c r="M325" s="26"/>
      <c r="N325" s="26"/>
      <c r="O325" s="26"/>
      <c r="P325" s="26"/>
      <c r="Q325" s="26"/>
    </row>
    <row r="326" spans="1:17" ht="12.75" customHeight="1">
      <c r="A326" s="26"/>
      <c r="B326" s="26"/>
      <c r="C326" s="26"/>
      <c r="D326" s="26"/>
      <c r="E326" s="26"/>
      <c r="F326" s="26"/>
      <c r="G326" s="26"/>
      <c r="H326" s="26"/>
      <c r="I326" s="26"/>
      <c r="J326" s="26"/>
      <c r="K326" s="27"/>
      <c r="L326" s="26"/>
      <c r="M326" s="26"/>
      <c r="N326" s="26"/>
      <c r="O326" s="26"/>
      <c r="P326" s="26"/>
      <c r="Q326" s="26"/>
    </row>
    <row r="327" spans="1:17" ht="12.75" customHeight="1">
      <c r="A327" s="26"/>
      <c r="B327" s="26"/>
      <c r="C327" s="26"/>
      <c r="D327" s="26"/>
      <c r="E327" s="26"/>
      <c r="F327" s="26"/>
      <c r="G327" s="26"/>
      <c r="H327" s="26"/>
      <c r="I327" s="26"/>
      <c r="J327" s="26"/>
      <c r="K327" s="27"/>
      <c r="L327" s="26"/>
      <c r="M327" s="26"/>
      <c r="N327" s="26"/>
      <c r="O327" s="26"/>
      <c r="P327" s="26"/>
      <c r="Q327" s="26"/>
    </row>
    <row r="328" spans="1:17" ht="12.75" customHeight="1">
      <c r="A328" s="26"/>
      <c r="B328" s="26"/>
      <c r="C328" s="26"/>
      <c r="D328" s="26"/>
      <c r="E328" s="26"/>
      <c r="F328" s="26"/>
      <c r="G328" s="26"/>
      <c r="H328" s="26"/>
      <c r="I328" s="26"/>
      <c r="J328" s="26"/>
      <c r="K328" s="27"/>
      <c r="L328" s="26"/>
      <c r="M328" s="26"/>
      <c r="N328" s="26"/>
      <c r="O328" s="26"/>
      <c r="P328" s="26"/>
      <c r="Q328" s="26"/>
    </row>
    <row r="329" spans="1:17" ht="12.75" customHeight="1">
      <c r="A329" s="26"/>
      <c r="B329" s="26"/>
      <c r="C329" s="26"/>
      <c r="D329" s="26"/>
      <c r="E329" s="26"/>
      <c r="F329" s="26"/>
      <c r="G329" s="26"/>
      <c r="H329" s="26"/>
      <c r="I329" s="26"/>
      <c r="J329" s="26"/>
      <c r="K329" s="27"/>
      <c r="L329" s="26"/>
      <c r="M329" s="26"/>
      <c r="N329" s="26"/>
      <c r="O329" s="26"/>
      <c r="P329" s="26"/>
      <c r="Q329" s="26"/>
    </row>
    <row r="330" spans="1:17" ht="12.75" customHeight="1">
      <c r="A330" s="26"/>
      <c r="B330" s="26"/>
      <c r="C330" s="26"/>
      <c r="D330" s="26"/>
      <c r="E330" s="26"/>
      <c r="F330" s="26"/>
      <c r="G330" s="26"/>
      <c r="H330" s="26"/>
      <c r="I330" s="26"/>
      <c r="J330" s="26"/>
      <c r="K330" s="27"/>
      <c r="L330" s="26"/>
      <c r="M330" s="26"/>
      <c r="N330" s="26"/>
      <c r="O330" s="26"/>
      <c r="P330" s="26"/>
      <c r="Q330" s="26"/>
    </row>
    <row r="331" spans="1:17" ht="12.75" customHeight="1">
      <c r="A331" s="26"/>
      <c r="B331" s="26"/>
      <c r="C331" s="26"/>
      <c r="D331" s="26"/>
      <c r="E331" s="26"/>
      <c r="F331" s="26"/>
      <c r="G331" s="26"/>
      <c r="H331" s="26"/>
      <c r="I331" s="26"/>
      <c r="J331" s="26"/>
      <c r="K331" s="27"/>
      <c r="L331" s="26"/>
      <c r="M331" s="26"/>
      <c r="N331" s="26"/>
      <c r="O331" s="26"/>
      <c r="P331" s="26"/>
      <c r="Q331" s="26"/>
    </row>
    <row r="332" spans="1:17" ht="12.75" customHeight="1">
      <c r="A332" s="26"/>
      <c r="B332" s="26"/>
      <c r="C332" s="26"/>
      <c r="D332" s="26"/>
      <c r="E332" s="26"/>
      <c r="F332" s="26"/>
      <c r="G332" s="26"/>
      <c r="H332" s="26"/>
      <c r="I332" s="26"/>
      <c r="J332" s="26"/>
      <c r="K332" s="27"/>
      <c r="L332" s="26"/>
      <c r="M332" s="26"/>
      <c r="N332" s="26"/>
      <c r="O332" s="26"/>
      <c r="P332" s="26"/>
      <c r="Q332" s="26"/>
    </row>
    <row r="333" spans="1:17" ht="12.75" customHeight="1">
      <c r="A333" s="26"/>
      <c r="B333" s="26"/>
      <c r="C333" s="26"/>
      <c r="D333" s="26"/>
      <c r="E333" s="26"/>
      <c r="F333" s="26"/>
      <c r="G333" s="26"/>
      <c r="H333" s="26"/>
      <c r="I333" s="26"/>
      <c r="J333" s="26"/>
      <c r="K333" s="27"/>
      <c r="L333" s="26"/>
      <c r="M333" s="26"/>
      <c r="N333" s="26"/>
      <c r="O333" s="26"/>
      <c r="P333" s="26"/>
      <c r="Q333" s="26"/>
    </row>
    <row r="334" spans="1:17" ht="12.75" customHeight="1">
      <c r="A334" s="26"/>
      <c r="B334" s="26"/>
      <c r="C334" s="26"/>
      <c r="D334" s="26"/>
      <c r="E334" s="26"/>
      <c r="F334" s="26"/>
      <c r="G334" s="26"/>
      <c r="H334" s="26"/>
      <c r="I334" s="26"/>
      <c r="J334" s="26"/>
      <c r="K334" s="27"/>
      <c r="L334" s="26"/>
      <c r="M334" s="26"/>
      <c r="N334" s="26"/>
      <c r="O334" s="26"/>
      <c r="P334" s="26"/>
      <c r="Q334" s="26"/>
    </row>
    <row r="335" spans="1:17" ht="12.75" customHeight="1">
      <c r="A335" s="26"/>
      <c r="B335" s="26"/>
      <c r="C335" s="26"/>
      <c r="D335" s="26"/>
      <c r="E335" s="26"/>
      <c r="F335" s="26"/>
      <c r="G335" s="26"/>
      <c r="H335" s="26"/>
      <c r="I335" s="26"/>
      <c r="J335" s="26"/>
      <c r="K335" s="27"/>
      <c r="L335" s="26"/>
      <c r="M335" s="26"/>
      <c r="N335" s="26"/>
      <c r="O335" s="26"/>
      <c r="P335" s="26"/>
      <c r="Q335" s="26"/>
    </row>
    <row r="336" spans="1:17" ht="12.75" customHeight="1">
      <c r="A336" s="26"/>
      <c r="B336" s="26"/>
      <c r="C336" s="26"/>
      <c r="D336" s="26"/>
      <c r="E336" s="26"/>
      <c r="F336" s="26"/>
      <c r="G336" s="26"/>
      <c r="H336" s="26"/>
      <c r="I336" s="26"/>
      <c r="J336" s="26"/>
      <c r="K336" s="27"/>
      <c r="L336" s="26"/>
      <c r="M336" s="26"/>
      <c r="N336" s="26"/>
      <c r="O336" s="26"/>
      <c r="P336" s="26"/>
      <c r="Q336" s="26"/>
    </row>
    <row r="337" spans="1:17" ht="12.75" customHeight="1">
      <c r="A337" s="26"/>
      <c r="B337" s="26"/>
      <c r="C337" s="26"/>
      <c r="D337" s="26"/>
      <c r="E337" s="26"/>
      <c r="F337" s="26"/>
      <c r="G337" s="26"/>
      <c r="H337" s="26"/>
      <c r="I337" s="26"/>
      <c r="J337" s="26"/>
      <c r="K337" s="27"/>
      <c r="L337" s="26"/>
      <c r="M337" s="26"/>
      <c r="N337" s="26"/>
      <c r="O337" s="26"/>
      <c r="P337" s="26"/>
      <c r="Q337" s="26"/>
    </row>
    <row r="338" spans="1:17" ht="12.75" customHeight="1">
      <c r="A338" s="26"/>
      <c r="B338" s="26"/>
      <c r="C338" s="26"/>
      <c r="D338" s="26"/>
      <c r="E338" s="26"/>
      <c r="F338" s="26"/>
      <c r="G338" s="26"/>
      <c r="H338" s="26"/>
      <c r="I338" s="26"/>
      <c r="J338" s="26"/>
      <c r="K338" s="27"/>
      <c r="L338" s="26"/>
      <c r="M338" s="26"/>
      <c r="N338" s="26"/>
      <c r="O338" s="26"/>
      <c r="P338" s="26"/>
      <c r="Q338" s="26"/>
    </row>
    <row r="339" spans="1:17" ht="12.75" customHeight="1">
      <c r="A339" s="26"/>
      <c r="B339" s="26"/>
      <c r="C339" s="26"/>
      <c r="D339" s="26"/>
      <c r="E339" s="26"/>
      <c r="F339" s="26"/>
      <c r="G339" s="26"/>
      <c r="H339" s="26"/>
      <c r="I339" s="26"/>
      <c r="J339" s="26"/>
      <c r="K339" s="27"/>
      <c r="L339" s="26"/>
      <c r="M339" s="26"/>
      <c r="N339" s="26"/>
      <c r="O339" s="26"/>
      <c r="P339" s="26"/>
      <c r="Q339" s="26"/>
    </row>
    <row r="340" spans="1:17" ht="12.75" customHeight="1">
      <c r="A340" s="26"/>
      <c r="B340" s="26"/>
      <c r="C340" s="26"/>
      <c r="D340" s="26"/>
      <c r="E340" s="26"/>
      <c r="F340" s="26"/>
      <c r="G340" s="26"/>
      <c r="H340" s="26"/>
      <c r="I340" s="26"/>
      <c r="J340" s="26"/>
      <c r="K340" s="27"/>
      <c r="L340" s="26"/>
      <c r="M340" s="26"/>
      <c r="N340" s="26"/>
      <c r="O340" s="26"/>
      <c r="P340" s="26"/>
      <c r="Q340" s="26"/>
    </row>
    <row r="341" spans="1:17" ht="12.75" customHeight="1">
      <c r="A341" s="26"/>
      <c r="B341" s="26"/>
      <c r="C341" s="26"/>
      <c r="D341" s="26"/>
      <c r="E341" s="26"/>
      <c r="F341" s="26"/>
      <c r="G341" s="26"/>
      <c r="H341" s="26"/>
      <c r="I341" s="26"/>
      <c r="J341" s="26"/>
      <c r="K341" s="27"/>
      <c r="L341" s="26"/>
      <c r="M341" s="26"/>
      <c r="N341" s="26"/>
      <c r="O341" s="26"/>
      <c r="P341" s="26"/>
      <c r="Q341" s="26"/>
    </row>
    <row r="342" spans="1:17" ht="12.75" customHeight="1">
      <c r="A342" s="26"/>
      <c r="B342" s="26"/>
      <c r="C342" s="26"/>
      <c r="D342" s="26"/>
      <c r="E342" s="26"/>
      <c r="F342" s="26"/>
      <c r="G342" s="26"/>
      <c r="H342" s="26"/>
      <c r="I342" s="26"/>
      <c r="J342" s="26"/>
      <c r="K342" s="27"/>
      <c r="L342" s="26"/>
      <c r="M342" s="26"/>
      <c r="N342" s="26"/>
      <c r="O342" s="26"/>
      <c r="P342" s="26"/>
      <c r="Q342" s="26"/>
    </row>
    <row r="343" spans="1:17" ht="12.75" customHeight="1">
      <c r="A343" s="26"/>
      <c r="B343" s="26"/>
      <c r="C343" s="26"/>
      <c r="D343" s="26"/>
      <c r="E343" s="26"/>
      <c r="F343" s="26"/>
      <c r="G343" s="26"/>
      <c r="H343" s="26"/>
      <c r="I343" s="26"/>
      <c r="J343" s="26"/>
      <c r="K343" s="27"/>
      <c r="L343" s="26"/>
      <c r="M343" s="26"/>
      <c r="N343" s="26"/>
      <c r="O343" s="26"/>
      <c r="P343" s="26"/>
      <c r="Q343" s="26"/>
    </row>
    <row r="344" spans="1:17" ht="12.75" customHeight="1">
      <c r="A344" s="26"/>
      <c r="B344" s="26"/>
      <c r="C344" s="26"/>
      <c r="D344" s="26"/>
      <c r="E344" s="26"/>
      <c r="F344" s="26"/>
      <c r="G344" s="26"/>
      <c r="H344" s="26"/>
      <c r="I344" s="26"/>
      <c r="J344" s="26"/>
      <c r="K344" s="27"/>
      <c r="L344" s="26"/>
      <c r="M344" s="26"/>
      <c r="N344" s="26"/>
      <c r="O344" s="26"/>
      <c r="P344" s="26"/>
      <c r="Q344" s="26"/>
    </row>
    <row r="345" spans="1:17" ht="12.75" customHeight="1">
      <c r="A345" s="26"/>
      <c r="B345" s="26"/>
      <c r="C345" s="26"/>
      <c r="D345" s="26"/>
      <c r="E345" s="26"/>
      <c r="F345" s="26"/>
      <c r="G345" s="26"/>
      <c r="H345" s="26"/>
      <c r="I345" s="26"/>
      <c r="J345" s="26"/>
      <c r="K345" s="27"/>
      <c r="L345" s="26"/>
      <c r="M345" s="26"/>
      <c r="N345" s="26"/>
      <c r="O345" s="26"/>
      <c r="P345" s="26"/>
      <c r="Q345" s="26"/>
    </row>
    <row r="346" spans="1:17" ht="12.75" customHeight="1">
      <c r="A346" s="26"/>
      <c r="B346" s="26"/>
      <c r="C346" s="26"/>
      <c r="D346" s="26"/>
      <c r="E346" s="26"/>
      <c r="F346" s="26"/>
      <c r="G346" s="26"/>
      <c r="H346" s="26"/>
      <c r="I346" s="26"/>
      <c r="J346" s="26"/>
      <c r="K346" s="27"/>
      <c r="L346" s="26"/>
      <c r="M346" s="26"/>
      <c r="N346" s="26"/>
      <c r="O346" s="26"/>
      <c r="P346" s="26"/>
      <c r="Q346" s="26"/>
    </row>
    <row r="347" spans="1:17" ht="12.75" customHeight="1">
      <c r="A347" s="26"/>
      <c r="B347" s="26"/>
      <c r="C347" s="26"/>
      <c r="D347" s="26"/>
      <c r="E347" s="26"/>
      <c r="F347" s="26"/>
      <c r="G347" s="26"/>
      <c r="H347" s="26"/>
      <c r="I347" s="26"/>
      <c r="J347" s="26"/>
      <c r="K347" s="27"/>
      <c r="L347" s="26"/>
      <c r="M347" s="26"/>
      <c r="N347" s="26"/>
      <c r="O347" s="26"/>
      <c r="P347" s="26"/>
      <c r="Q347" s="26"/>
    </row>
    <row r="348" spans="1:17" ht="12.75" customHeight="1">
      <c r="A348" s="26"/>
      <c r="B348" s="26"/>
      <c r="C348" s="26"/>
      <c r="D348" s="26"/>
      <c r="E348" s="26"/>
      <c r="F348" s="26"/>
      <c r="G348" s="26"/>
      <c r="H348" s="26"/>
      <c r="I348" s="26"/>
      <c r="J348" s="26"/>
      <c r="K348" s="27"/>
      <c r="L348" s="26"/>
      <c r="M348" s="26"/>
      <c r="N348" s="26"/>
      <c r="O348" s="26"/>
      <c r="P348" s="26"/>
      <c r="Q348" s="26"/>
    </row>
    <row r="349" spans="1:17" ht="12.75" customHeight="1">
      <c r="A349" s="26"/>
      <c r="B349" s="26"/>
      <c r="C349" s="26"/>
      <c r="D349" s="26"/>
      <c r="E349" s="26"/>
      <c r="F349" s="26"/>
      <c r="G349" s="26"/>
      <c r="H349" s="26"/>
      <c r="I349" s="26"/>
      <c r="J349" s="26"/>
      <c r="K349" s="27"/>
      <c r="L349" s="26"/>
      <c r="M349" s="26"/>
      <c r="N349" s="26"/>
      <c r="O349" s="26"/>
      <c r="P349" s="26"/>
      <c r="Q349" s="26"/>
    </row>
    <row r="350" spans="1:17" ht="12.75" customHeight="1">
      <c r="A350" s="26"/>
      <c r="B350" s="26"/>
      <c r="C350" s="26"/>
      <c r="D350" s="26"/>
      <c r="E350" s="26"/>
      <c r="F350" s="26"/>
      <c r="G350" s="26"/>
      <c r="H350" s="26"/>
      <c r="I350" s="26"/>
      <c r="J350" s="26"/>
      <c r="K350" s="27"/>
      <c r="L350" s="26"/>
      <c r="M350" s="26"/>
      <c r="N350" s="26"/>
      <c r="O350" s="26"/>
      <c r="P350" s="26"/>
      <c r="Q350" s="26"/>
    </row>
    <row r="351" spans="1:17" ht="12.75" customHeight="1">
      <c r="A351" s="26"/>
      <c r="B351" s="26"/>
      <c r="C351" s="26"/>
      <c r="D351" s="26"/>
      <c r="E351" s="26"/>
      <c r="F351" s="26"/>
      <c r="G351" s="26"/>
      <c r="H351" s="26"/>
      <c r="I351" s="26"/>
      <c r="J351" s="26"/>
      <c r="K351" s="27"/>
      <c r="L351" s="26"/>
      <c r="M351" s="26"/>
      <c r="N351" s="26"/>
      <c r="O351" s="26"/>
      <c r="P351" s="26"/>
      <c r="Q351" s="26"/>
    </row>
    <row r="352" spans="1:17" ht="12.75" customHeight="1">
      <c r="A352" s="26"/>
      <c r="B352" s="26"/>
      <c r="C352" s="26"/>
      <c r="D352" s="26"/>
      <c r="E352" s="26"/>
      <c r="F352" s="26"/>
      <c r="G352" s="26"/>
      <c r="H352" s="26"/>
      <c r="I352" s="26"/>
      <c r="J352" s="26"/>
      <c r="K352" s="27"/>
      <c r="L352" s="26"/>
      <c r="M352" s="26"/>
      <c r="N352" s="26"/>
      <c r="O352" s="26"/>
      <c r="P352" s="26"/>
      <c r="Q352" s="26"/>
    </row>
    <row r="353" spans="1:17" ht="12.75" customHeight="1">
      <c r="A353" s="26"/>
      <c r="B353" s="26"/>
      <c r="C353" s="26"/>
      <c r="D353" s="26"/>
      <c r="E353" s="26"/>
      <c r="F353" s="26"/>
      <c r="G353" s="26"/>
      <c r="H353" s="26"/>
      <c r="I353" s="26"/>
      <c r="J353" s="26"/>
      <c r="K353" s="27"/>
      <c r="L353" s="26"/>
      <c r="M353" s="26"/>
      <c r="N353" s="26"/>
      <c r="O353" s="26"/>
      <c r="P353" s="26"/>
      <c r="Q353" s="26"/>
    </row>
    <row r="354" spans="1:17" ht="12.75" customHeight="1">
      <c r="A354" s="26"/>
      <c r="B354" s="26"/>
      <c r="C354" s="26"/>
      <c r="D354" s="26"/>
      <c r="E354" s="26"/>
      <c r="F354" s="26"/>
      <c r="G354" s="26"/>
      <c r="H354" s="26"/>
      <c r="I354" s="26"/>
      <c r="J354" s="26"/>
      <c r="K354" s="27"/>
      <c r="L354" s="26"/>
      <c r="M354" s="26"/>
      <c r="N354" s="26"/>
      <c r="O354" s="26"/>
      <c r="P354" s="26"/>
      <c r="Q354" s="26"/>
    </row>
    <row r="355" spans="1:17" ht="12.75" customHeight="1">
      <c r="A355" s="26"/>
      <c r="B355" s="26"/>
      <c r="C355" s="26"/>
      <c r="D355" s="26"/>
      <c r="E355" s="26"/>
      <c r="F355" s="26"/>
      <c r="G355" s="26"/>
      <c r="H355" s="26"/>
      <c r="I355" s="26"/>
      <c r="J355" s="26"/>
      <c r="K355" s="27"/>
      <c r="L355" s="26"/>
      <c r="M355" s="26"/>
      <c r="N355" s="26"/>
      <c r="O355" s="26"/>
      <c r="P355" s="26"/>
      <c r="Q355" s="26"/>
    </row>
    <row r="356" spans="1:17" ht="12.75" customHeight="1">
      <c r="A356" s="26"/>
      <c r="B356" s="26"/>
      <c r="C356" s="26"/>
      <c r="D356" s="26"/>
      <c r="E356" s="26"/>
      <c r="F356" s="26"/>
      <c r="G356" s="26"/>
      <c r="H356" s="26"/>
      <c r="I356" s="26"/>
      <c r="J356" s="26"/>
      <c r="K356" s="27"/>
      <c r="L356" s="26"/>
      <c r="M356" s="26"/>
      <c r="N356" s="26"/>
      <c r="O356" s="26"/>
      <c r="P356" s="26"/>
      <c r="Q356" s="26"/>
    </row>
    <row r="357" spans="1:17" ht="12.75" customHeight="1">
      <c r="A357" s="26"/>
      <c r="B357" s="26"/>
      <c r="C357" s="26"/>
      <c r="D357" s="26"/>
      <c r="E357" s="26"/>
      <c r="F357" s="26"/>
      <c r="G357" s="26"/>
      <c r="H357" s="26"/>
      <c r="I357" s="26"/>
      <c r="J357" s="26"/>
      <c r="K357" s="27"/>
      <c r="L357" s="26"/>
      <c r="M357" s="26"/>
      <c r="N357" s="26"/>
      <c r="O357" s="26"/>
      <c r="P357" s="26"/>
      <c r="Q357" s="26"/>
    </row>
    <row r="358" spans="1:17" ht="12.75" customHeight="1">
      <c r="A358" s="26"/>
      <c r="B358" s="26"/>
      <c r="C358" s="26"/>
      <c r="D358" s="26"/>
      <c r="E358" s="26"/>
      <c r="F358" s="26"/>
      <c r="G358" s="26"/>
      <c r="H358" s="26"/>
      <c r="I358" s="26"/>
      <c r="J358" s="26"/>
      <c r="K358" s="27"/>
      <c r="L358" s="26"/>
      <c r="M358" s="26"/>
      <c r="N358" s="26"/>
      <c r="O358" s="26"/>
      <c r="P358" s="26"/>
      <c r="Q358" s="26"/>
    </row>
    <row r="359" spans="1:17" ht="12.75" customHeight="1">
      <c r="A359" s="26"/>
      <c r="B359" s="26"/>
      <c r="C359" s="26"/>
      <c r="D359" s="26"/>
      <c r="E359" s="26"/>
      <c r="F359" s="26"/>
      <c r="G359" s="26"/>
      <c r="H359" s="26"/>
      <c r="I359" s="26"/>
      <c r="J359" s="26"/>
      <c r="K359" s="27"/>
      <c r="L359" s="26"/>
      <c r="M359" s="26"/>
      <c r="N359" s="26"/>
      <c r="O359" s="26"/>
      <c r="P359" s="26"/>
      <c r="Q359" s="26"/>
    </row>
    <row r="360" spans="1:17" ht="12.75" customHeight="1">
      <c r="A360" s="26"/>
      <c r="B360" s="26"/>
      <c r="C360" s="26"/>
      <c r="D360" s="26"/>
      <c r="E360" s="26"/>
      <c r="F360" s="26"/>
      <c r="G360" s="26"/>
      <c r="H360" s="26"/>
      <c r="I360" s="26"/>
      <c r="J360" s="26"/>
      <c r="K360" s="27"/>
      <c r="L360" s="26"/>
      <c r="M360" s="26"/>
      <c r="N360" s="26"/>
      <c r="O360" s="26"/>
      <c r="P360" s="26"/>
      <c r="Q360" s="26"/>
    </row>
    <row r="361" spans="1:17" ht="12.75" customHeight="1">
      <c r="A361" s="26"/>
      <c r="B361" s="26"/>
      <c r="C361" s="26"/>
      <c r="D361" s="26"/>
      <c r="E361" s="26"/>
      <c r="F361" s="26"/>
      <c r="G361" s="26"/>
      <c r="H361" s="26"/>
      <c r="I361" s="26"/>
      <c r="J361" s="26"/>
      <c r="K361" s="27"/>
      <c r="L361" s="26"/>
      <c r="M361" s="26"/>
      <c r="N361" s="26"/>
      <c r="O361" s="26"/>
      <c r="P361" s="26"/>
      <c r="Q361" s="26"/>
    </row>
    <row r="362" spans="1:17" ht="12.75" customHeight="1">
      <c r="A362" s="26"/>
      <c r="B362" s="26"/>
      <c r="C362" s="26"/>
      <c r="D362" s="26"/>
      <c r="E362" s="26"/>
      <c r="F362" s="26"/>
      <c r="G362" s="26"/>
      <c r="H362" s="26"/>
      <c r="I362" s="26"/>
      <c r="J362" s="26"/>
      <c r="K362" s="27"/>
      <c r="L362" s="26"/>
      <c r="M362" s="26"/>
      <c r="N362" s="26"/>
      <c r="O362" s="26"/>
      <c r="P362" s="26"/>
      <c r="Q362" s="26"/>
    </row>
    <row r="363" spans="1:17" ht="12.75" customHeight="1">
      <c r="A363" s="26"/>
      <c r="B363" s="26"/>
      <c r="C363" s="26"/>
      <c r="D363" s="26"/>
      <c r="E363" s="26"/>
      <c r="F363" s="26"/>
      <c r="G363" s="26"/>
      <c r="H363" s="26"/>
      <c r="I363" s="26"/>
      <c r="J363" s="26"/>
      <c r="K363" s="27"/>
      <c r="L363" s="26"/>
      <c r="M363" s="26"/>
      <c r="N363" s="26"/>
      <c r="O363" s="26"/>
      <c r="P363" s="26"/>
      <c r="Q363" s="26"/>
    </row>
    <row r="364" spans="1:17" ht="12.75" customHeight="1">
      <c r="A364" s="26"/>
      <c r="B364" s="26"/>
      <c r="C364" s="26"/>
      <c r="D364" s="26"/>
      <c r="E364" s="26"/>
      <c r="F364" s="26"/>
      <c r="G364" s="26"/>
      <c r="H364" s="26"/>
      <c r="I364" s="26"/>
      <c r="J364" s="26"/>
      <c r="K364" s="27"/>
      <c r="L364" s="26"/>
      <c r="M364" s="26"/>
      <c r="N364" s="26"/>
      <c r="O364" s="26"/>
      <c r="P364" s="26"/>
      <c r="Q364" s="26"/>
    </row>
    <row r="365" spans="1:17" ht="12.75" customHeight="1">
      <c r="A365" s="26"/>
      <c r="B365" s="26"/>
      <c r="C365" s="26"/>
      <c r="D365" s="26"/>
      <c r="E365" s="26"/>
      <c r="F365" s="26"/>
      <c r="G365" s="26"/>
      <c r="H365" s="26"/>
      <c r="I365" s="26"/>
      <c r="J365" s="26"/>
      <c r="K365" s="27"/>
      <c r="L365" s="26"/>
      <c r="M365" s="26"/>
      <c r="N365" s="26"/>
      <c r="O365" s="26"/>
      <c r="P365" s="26"/>
      <c r="Q365" s="26"/>
    </row>
    <row r="366" spans="1:17" ht="12.75" customHeight="1">
      <c r="A366" s="26"/>
      <c r="B366" s="26"/>
      <c r="C366" s="26"/>
      <c r="D366" s="26"/>
      <c r="E366" s="26"/>
      <c r="F366" s="26"/>
      <c r="G366" s="26"/>
      <c r="H366" s="26"/>
      <c r="I366" s="26"/>
      <c r="J366" s="26"/>
      <c r="K366" s="27"/>
      <c r="L366" s="26"/>
      <c r="M366" s="26"/>
      <c r="N366" s="26"/>
      <c r="O366" s="26"/>
      <c r="P366" s="26"/>
      <c r="Q366" s="26"/>
    </row>
    <row r="367" spans="1:17" ht="12.75" customHeight="1">
      <c r="A367" s="26"/>
      <c r="B367" s="26"/>
      <c r="C367" s="26"/>
      <c r="D367" s="26"/>
      <c r="E367" s="26"/>
      <c r="F367" s="26"/>
      <c r="G367" s="26"/>
      <c r="H367" s="26"/>
      <c r="I367" s="26"/>
      <c r="J367" s="26"/>
      <c r="K367" s="27"/>
      <c r="L367" s="26"/>
      <c r="M367" s="26"/>
      <c r="N367" s="26"/>
      <c r="O367" s="26"/>
      <c r="P367" s="26"/>
      <c r="Q367" s="26"/>
    </row>
    <row r="368" spans="1:17" ht="12.75" customHeight="1">
      <c r="A368" s="26"/>
      <c r="B368" s="26"/>
      <c r="C368" s="26"/>
      <c r="D368" s="26"/>
      <c r="E368" s="26"/>
      <c r="F368" s="26"/>
      <c r="G368" s="26"/>
      <c r="H368" s="26"/>
      <c r="I368" s="26"/>
      <c r="J368" s="26"/>
      <c r="K368" s="27"/>
      <c r="L368" s="26"/>
      <c r="M368" s="26"/>
      <c r="N368" s="26"/>
      <c r="O368" s="26"/>
      <c r="P368" s="26"/>
      <c r="Q368" s="26"/>
    </row>
    <row r="369" spans="1:17" ht="12.75" customHeight="1">
      <c r="A369" s="26"/>
      <c r="B369" s="26"/>
      <c r="C369" s="26"/>
      <c r="D369" s="26"/>
      <c r="E369" s="26"/>
      <c r="F369" s="26"/>
      <c r="G369" s="26"/>
      <c r="H369" s="26"/>
      <c r="I369" s="26"/>
      <c r="J369" s="26"/>
      <c r="K369" s="27"/>
      <c r="L369" s="26"/>
      <c r="M369" s="26"/>
      <c r="N369" s="26"/>
      <c r="O369" s="26"/>
      <c r="P369" s="26"/>
      <c r="Q369" s="26"/>
    </row>
    <row r="370" spans="1:17" ht="12.75" customHeight="1">
      <c r="A370" s="26"/>
      <c r="B370" s="26"/>
      <c r="C370" s="26"/>
      <c r="D370" s="26"/>
      <c r="E370" s="26"/>
      <c r="F370" s="26"/>
      <c r="G370" s="26"/>
      <c r="H370" s="26"/>
      <c r="I370" s="26"/>
      <c r="J370" s="26"/>
      <c r="K370" s="27"/>
      <c r="L370" s="26"/>
      <c r="M370" s="26"/>
      <c r="N370" s="26"/>
      <c r="O370" s="26"/>
      <c r="P370" s="26"/>
      <c r="Q370" s="26"/>
    </row>
    <row r="371" spans="1:17" ht="12.75" customHeight="1">
      <c r="A371" s="26"/>
      <c r="B371" s="26"/>
      <c r="C371" s="26"/>
      <c r="D371" s="26"/>
      <c r="E371" s="26"/>
      <c r="F371" s="26"/>
      <c r="G371" s="26"/>
      <c r="H371" s="26"/>
      <c r="I371" s="26"/>
      <c r="J371" s="26"/>
      <c r="K371" s="27"/>
      <c r="L371" s="26"/>
      <c r="M371" s="26"/>
      <c r="N371" s="26"/>
      <c r="O371" s="26"/>
      <c r="P371" s="26"/>
      <c r="Q371" s="26"/>
    </row>
    <row r="372" spans="1:17" ht="12.75" customHeight="1">
      <c r="A372" s="26"/>
      <c r="B372" s="26"/>
      <c r="C372" s="26"/>
      <c r="D372" s="26"/>
      <c r="E372" s="26"/>
      <c r="F372" s="26"/>
      <c r="G372" s="26"/>
      <c r="H372" s="26"/>
      <c r="I372" s="26"/>
      <c r="J372" s="26"/>
      <c r="K372" s="27"/>
      <c r="L372" s="26"/>
      <c r="M372" s="26"/>
      <c r="N372" s="26"/>
      <c r="O372" s="26"/>
      <c r="P372" s="26"/>
      <c r="Q372" s="26"/>
    </row>
    <row r="373" spans="1:17" ht="12.75" customHeight="1">
      <c r="A373" s="26"/>
      <c r="B373" s="26"/>
      <c r="C373" s="26"/>
      <c r="D373" s="26"/>
      <c r="E373" s="26"/>
      <c r="F373" s="26"/>
      <c r="G373" s="26"/>
      <c r="H373" s="26"/>
      <c r="I373" s="26"/>
      <c r="J373" s="26"/>
      <c r="K373" s="27"/>
      <c r="L373" s="26"/>
      <c r="M373" s="26"/>
      <c r="N373" s="26"/>
      <c r="O373" s="26"/>
      <c r="P373" s="26"/>
      <c r="Q373" s="26"/>
    </row>
    <row r="374" spans="1:17" ht="12.75" customHeight="1">
      <c r="A374" s="26"/>
      <c r="B374" s="26"/>
      <c r="C374" s="26"/>
      <c r="D374" s="26"/>
      <c r="E374" s="26"/>
      <c r="F374" s="26"/>
      <c r="G374" s="26"/>
      <c r="H374" s="26"/>
      <c r="I374" s="26"/>
      <c r="J374" s="26"/>
      <c r="K374" s="27"/>
      <c r="L374" s="26"/>
      <c r="M374" s="26"/>
      <c r="N374" s="26"/>
      <c r="O374" s="26"/>
      <c r="P374" s="26"/>
      <c r="Q374" s="26"/>
    </row>
    <row r="375" spans="1:17" ht="12.75" customHeight="1">
      <c r="A375" s="26"/>
      <c r="B375" s="26"/>
      <c r="C375" s="26"/>
      <c r="D375" s="26"/>
      <c r="E375" s="26"/>
      <c r="F375" s="26"/>
      <c r="G375" s="26"/>
      <c r="H375" s="26"/>
      <c r="I375" s="26"/>
      <c r="J375" s="26"/>
      <c r="K375" s="27"/>
      <c r="L375" s="26"/>
      <c r="M375" s="26"/>
      <c r="N375" s="26"/>
      <c r="O375" s="26"/>
      <c r="P375" s="26"/>
      <c r="Q375" s="26"/>
    </row>
    <row r="376" spans="1:17" ht="12.75" customHeight="1">
      <c r="A376" s="26"/>
      <c r="B376" s="26"/>
      <c r="C376" s="26"/>
      <c r="D376" s="26"/>
      <c r="E376" s="26"/>
      <c r="F376" s="26"/>
      <c r="G376" s="26"/>
      <c r="H376" s="26"/>
      <c r="I376" s="26"/>
      <c r="J376" s="26"/>
      <c r="K376" s="27"/>
      <c r="L376" s="26"/>
      <c r="M376" s="26"/>
      <c r="N376" s="26"/>
      <c r="O376" s="26"/>
      <c r="P376" s="26"/>
      <c r="Q376" s="26"/>
    </row>
    <row r="377" spans="1:17" ht="12.75" customHeight="1">
      <c r="A377" s="26"/>
      <c r="B377" s="26"/>
      <c r="C377" s="26"/>
      <c r="D377" s="26"/>
      <c r="E377" s="26"/>
      <c r="F377" s="26"/>
      <c r="G377" s="26"/>
      <c r="H377" s="26"/>
      <c r="I377" s="26"/>
      <c r="J377" s="26"/>
      <c r="K377" s="27"/>
      <c r="L377" s="26"/>
      <c r="M377" s="26"/>
      <c r="N377" s="26"/>
      <c r="O377" s="26"/>
      <c r="P377" s="26"/>
      <c r="Q377" s="26"/>
    </row>
    <row r="378" spans="1:17" ht="12.75" customHeight="1">
      <c r="A378" s="26"/>
      <c r="B378" s="26"/>
      <c r="C378" s="26"/>
      <c r="D378" s="26"/>
      <c r="E378" s="26"/>
      <c r="F378" s="26"/>
      <c r="G378" s="26"/>
      <c r="H378" s="26"/>
      <c r="I378" s="26"/>
      <c r="J378" s="26"/>
      <c r="K378" s="27"/>
      <c r="L378" s="26"/>
      <c r="M378" s="26"/>
      <c r="N378" s="26"/>
      <c r="O378" s="26"/>
      <c r="P378" s="26"/>
      <c r="Q378" s="26"/>
    </row>
    <row r="379" spans="1:17" ht="12.75" customHeight="1">
      <c r="A379" s="26"/>
      <c r="B379" s="26"/>
      <c r="C379" s="26"/>
      <c r="D379" s="26"/>
      <c r="E379" s="26"/>
      <c r="F379" s="26"/>
      <c r="G379" s="26"/>
      <c r="H379" s="26"/>
      <c r="I379" s="26"/>
      <c r="J379" s="26"/>
      <c r="K379" s="27"/>
      <c r="L379" s="26"/>
      <c r="M379" s="26"/>
      <c r="N379" s="26"/>
      <c r="O379" s="26"/>
      <c r="P379" s="26"/>
      <c r="Q379" s="26"/>
    </row>
    <row r="380" spans="1:17" ht="12.75" customHeight="1">
      <c r="A380" s="26"/>
      <c r="B380" s="26"/>
      <c r="C380" s="26"/>
      <c r="D380" s="26"/>
      <c r="E380" s="26"/>
      <c r="F380" s="26"/>
      <c r="G380" s="26"/>
      <c r="H380" s="26"/>
      <c r="I380" s="26"/>
      <c r="J380" s="26"/>
      <c r="K380" s="27"/>
      <c r="L380" s="26"/>
      <c r="M380" s="26"/>
      <c r="N380" s="26"/>
      <c r="O380" s="26"/>
      <c r="P380" s="26"/>
      <c r="Q380" s="26"/>
    </row>
    <row r="381" spans="1:17" ht="12.75" customHeight="1">
      <c r="A381" s="26"/>
      <c r="B381" s="26"/>
      <c r="C381" s="26"/>
      <c r="D381" s="26"/>
      <c r="E381" s="26"/>
      <c r="F381" s="26"/>
      <c r="G381" s="26"/>
      <c r="H381" s="26"/>
      <c r="I381" s="26"/>
      <c r="J381" s="26"/>
      <c r="K381" s="27"/>
      <c r="L381" s="26"/>
      <c r="M381" s="26"/>
      <c r="N381" s="26"/>
      <c r="O381" s="26"/>
      <c r="P381" s="26"/>
      <c r="Q381" s="26"/>
    </row>
    <row r="382" spans="1:17" ht="12.75" customHeight="1">
      <c r="A382" s="26"/>
      <c r="B382" s="26"/>
      <c r="C382" s="26"/>
      <c r="D382" s="26"/>
      <c r="E382" s="26"/>
      <c r="F382" s="26"/>
      <c r="G382" s="26"/>
      <c r="H382" s="26"/>
      <c r="I382" s="26"/>
      <c r="J382" s="26"/>
      <c r="K382" s="27"/>
      <c r="L382" s="26"/>
      <c r="M382" s="26"/>
      <c r="N382" s="26"/>
      <c r="O382" s="26"/>
      <c r="P382" s="26"/>
      <c r="Q382" s="26"/>
    </row>
    <row r="383" spans="1:17" ht="12.75" customHeight="1">
      <c r="A383" s="26"/>
      <c r="B383" s="26"/>
      <c r="C383" s="26"/>
      <c r="D383" s="26"/>
      <c r="E383" s="26"/>
      <c r="F383" s="26"/>
      <c r="G383" s="26"/>
      <c r="H383" s="26"/>
      <c r="I383" s="26"/>
      <c r="J383" s="26"/>
      <c r="K383" s="27"/>
      <c r="L383" s="26"/>
      <c r="M383" s="26"/>
      <c r="N383" s="26"/>
      <c r="O383" s="26"/>
      <c r="P383" s="26"/>
      <c r="Q383" s="26"/>
    </row>
    <row r="384" spans="1:17" ht="12.75" customHeight="1">
      <c r="A384" s="26"/>
      <c r="B384" s="26"/>
      <c r="C384" s="26"/>
      <c r="D384" s="26"/>
      <c r="E384" s="26"/>
      <c r="F384" s="26"/>
      <c r="G384" s="26"/>
      <c r="H384" s="26"/>
      <c r="I384" s="26"/>
      <c r="J384" s="26"/>
      <c r="K384" s="27"/>
      <c r="L384" s="26"/>
      <c r="M384" s="26"/>
      <c r="N384" s="26"/>
      <c r="O384" s="26"/>
      <c r="P384" s="26"/>
      <c r="Q384" s="26"/>
    </row>
    <row r="385" spans="1:17" ht="12.75" customHeight="1">
      <c r="A385" s="26"/>
      <c r="B385" s="26"/>
      <c r="C385" s="26"/>
      <c r="D385" s="26"/>
      <c r="E385" s="26"/>
      <c r="F385" s="26"/>
      <c r="G385" s="26"/>
      <c r="H385" s="26"/>
      <c r="I385" s="26"/>
      <c r="J385" s="26"/>
      <c r="K385" s="27"/>
      <c r="L385" s="26"/>
      <c r="M385" s="26"/>
      <c r="N385" s="26"/>
      <c r="O385" s="26"/>
      <c r="P385" s="26"/>
      <c r="Q385" s="26"/>
    </row>
    <row r="386" spans="1:17" ht="12.75" customHeight="1">
      <c r="A386" s="26"/>
      <c r="B386" s="26"/>
      <c r="C386" s="26"/>
      <c r="D386" s="26"/>
      <c r="E386" s="26"/>
      <c r="F386" s="26"/>
      <c r="G386" s="26"/>
      <c r="H386" s="26"/>
      <c r="I386" s="26"/>
      <c r="J386" s="26"/>
      <c r="K386" s="27"/>
      <c r="L386" s="26"/>
      <c r="M386" s="26"/>
      <c r="N386" s="26"/>
      <c r="O386" s="26"/>
      <c r="P386" s="26"/>
      <c r="Q386" s="26"/>
    </row>
    <row r="387" spans="1:17" ht="12.75" customHeight="1">
      <c r="A387" s="26"/>
      <c r="B387" s="26"/>
      <c r="C387" s="26"/>
      <c r="D387" s="26"/>
      <c r="E387" s="26"/>
      <c r="F387" s="26"/>
      <c r="G387" s="26"/>
      <c r="H387" s="26"/>
      <c r="I387" s="26"/>
      <c r="J387" s="26"/>
      <c r="K387" s="27"/>
      <c r="L387" s="26"/>
      <c r="M387" s="26"/>
      <c r="N387" s="26"/>
      <c r="O387" s="26"/>
      <c r="P387" s="26"/>
      <c r="Q387" s="26"/>
    </row>
    <row r="388" spans="1:17" ht="12.75" customHeight="1">
      <c r="A388" s="26"/>
      <c r="B388" s="26"/>
      <c r="C388" s="26"/>
      <c r="D388" s="26"/>
      <c r="E388" s="26"/>
      <c r="F388" s="26"/>
      <c r="G388" s="26"/>
      <c r="H388" s="26"/>
      <c r="I388" s="26"/>
      <c r="J388" s="26"/>
      <c r="K388" s="27"/>
      <c r="L388" s="26"/>
      <c r="M388" s="26"/>
      <c r="N388" s="26"/>
      <c r="O388" s="26"/>
      <c r="P388" s="26"/>
      <c r="Q388" s="26"/>
    </row>
    <row r="389" spans="1:17" ht="12.75" customHeight="1">
      <c r="A389" s="26"/>
      <c r="B389" s="26"/>
      <c r="C389" s="26"/>
      <c r="D389" s="26"/>
      <c r="E389" s="26"/>
      <c r="F389" s="26"/>
      <c r="G389" s="26"/>
      <c r="H389" s="26"/>
      <c r="I389" s="26"/>
      <c r="J389" s="26"/>
      <c r="K389" s="27"/>
      <c r="L389" s="26"/>
      <c r="M389" s="26"/>
      <c r="N389" s="26"/>
      <c r="O389" s="26"/>
      <c r="P389" s="26"/>
      <c r="Q389" s="26"/>
    </row>
    <row r="390" spans="1:17" ht="12.75" customHeight="1">
      <c r="A390" s="26"/>
      <c r="B390" s="26"/>
      <c r="C390" s="26"/>
      <c r="D390" s="26"/>
      <c r="E390" s="26"/>
      <c r="F390" s="26"/>
      <c r="G390" s="26"/>
      <c r="H390" s="26"/>
      <c r="I390" s="26"/>
      <c r="J390" s="26"/>
      <c r="K390" s="27"/>
      <c r="L390" s="26"/>
      <c r="M390" s="26"/>
      <c r="N390" s="26"/>
      <c r="O390" s="26"/>
      <c r="P390" s="26"/>
      <c r="Q390" s="26"/>
    </row>
    <row r="391" spans="1:17" ht="12.75" customHeight="1">
      <c r="A391" s="26"/>
      <c r="B391" s="26"/>
      <c r="C391" s="26"/>
      <c r="D391" s="26"/>
      <c r="E391" s="26"/>
      <c r="F391" s="26"/>
      <c r="G391" s="26"/>
      <c r="H391" s="26"/>
      <c r="I391" s="26"/>
      <c r="J391" s="26"/>
      <c r="K391" s="27"/>
      <c r="L391" s="26"/>
      <c r="M391" s="26"/>
      <c r="N391" s="26"/>
      <c r="O391" s="26"/>
      <c r="P391" s="26"/>
      <c r="Q391" s="26"/>
    </row>
    <row r="392" spans="1:17" ht="12.75" customHeight="1">
      <c r="A392" s="26"/>
      <c r="B392" s="26"/>
      <c r="C392" s="26"/>
      <c r="D392" s="26"/>
      <c r="E392" s="26"/>
      <c r="F392" s="26"/>
      <c r="G392" s="26"/>
      <c r="H392" s="26"/>
      <c r="I392" s="26"/>
      <c r="J392" s="26"/>
      <c r="K392" s="27"/>
      <c r="L392" s="26"/>
      <c r="M392" s="26"/>
      <c r="N392" s="26"/>
      <c r="O392" s="26"/>
      <c r="P392" s="26"/>
      <c r="Q392" s="26"/>
    </row>
    <row r="393" spans="1:17" ht="12.75" customHeight="1">
      <c r="A393" s="26"/>
      <c r="B393" s="26"/>
      <c r="C393" s="26"/>
      <c r="D393" s="26"/>
      <c r="E393" s="26"/>
      <c r="F393" s="26"/>
      <c r="G393" s="26"/>
      <c r="H393" s="26"/>
      <c r="I393" s="26"/>
      <c r="J393" s="26"/>
      <c r="K393" s="27"/>
      <c r="L393" s="26"/>
      <c r="M393" s="26"/>
      <c r="N393" s="26"/>
      <c r="O393" s="26"/>
      <c r="P393" s="26"/>
      <c r="Q393" s="26"/>
    </row>
    <row r="394" spans="1:17" ht="12.75" customHeight="1">
      <c r="A394" s="26"/>
      <c r="B394" s="26"/>
      <c r="C394" s="26"/>
      <c r="D394" s="26"/>
      <c r="E394" s="26"/>
      <c r="F394" s="26"/>
      <c r="G394" s="26"/>
      <c r="H394" s="26"/>
      <c r="I394" s="26"/>
      <c r="J394" s="26"/>
      <c r="K394" s="27"/>
      <c r="L394" s="26"/>
      <c r="M394" s="26"/>
      <c r="N394" s="26"/>
      <c r="O394" s="26"/>
      <c r="P394" s="26"/>
      <c r="Q394" s="26"/>
    </row>
    <row r="395" spans="1:17" ht="12.75" customHeight="1">
      <c r="A395" s="26"/>
      <c r="B395" s="26"/>
      <c r="C395" s="26"/>
      <c r="D395" s="26"/>
      <c r="E395" s="26"/>
      <c r="F395" s="26"/>
      <c r="G395" s="26"/>
      <c r="H395" s="26"/>
      <c r="I395" s="26"/>
      <c r="J395" s="26"/>
      <c r="K395" s="27"/>
      <c r="L395" s="26"/>
      <c r="M395" s="26"/>
      <c r="N395" s="26"/>
      <c r="O395" s="26"/>
      <c r="P395" s="26"/>
      <c r="Q395" s="26"/>
    </row>
    <row r="396" spans="1:17" ht="12.75" customHeight="1">
      <c r="A396" s="26"/>
      <c r="B396" s="26"/>
      <c r="C396" s="26"/>
      <c r="D396" s="26"/>
      <c r="E396" s="26"/>
      <c r="F396" s="26"/>
      <c r="G396" s="26"/>
      <c r="H396" s="26"/>
      <c r="I396" s="26"/>
      <c r="J396" s="26"/>
      <c r="K396" s="27"/>
      <c r="L396" s="26"/>
      <c r="M396" s="26"/>
      <c r="N396" s="26"/>
      <c r="O396" s="26"/>
      <c r="P396" s="26"/>
      <c r="Q396" s="26"/>
    </row>
    <row r="397" spans="1:17" ht="12.75" customHeight="1">
      <c r="A397" s="26"/>
      <c r="B397" s="26"/>
      <c r="C397" s="26"/>
      <c r="D397" s="26"/>
      <c r="E397" s="26"/>
      <c r="F397" s="26"/>
      <c r="G397" s="26"/>
      <c r="H397" s="26"/>
      <c r="I397" s="26"/>
      <c r="J397" s="26"/>
      <c r="K397" s="27"/>
      <c r="L397" s="26"/>
      <c r="M397" s="26"/>
      <c r="N397" s="26"/>
      <c r="O397" s="26"/>
      <c r="P397" s="26"/>
      <c r="Q397" s="26"/>
    </row>
    <row r="398" spans="1:17" ht="12.75" customHeight="1">
      <c r="A398" s="26"/>
      <c r="B398" s="26"/>
      <c r="C398" s="26"/>
      <c r="D398" s="26"/>
      <c r="E398" s="26"/>
      <c r="F398" s="26"/>
      <c r="G398" s="26"/>
      <c r="H398" s="26"/>
      <c r="I398" s="26"/>
      <c r="J398" s="26"/>
      <c r="K398" s="27"/>
      <c r="L398" s="26"/>
      <c r="M398" s="26"/>
      <c r="N398" s="26"/>
      <c r="O398" s="26"/>
      <c r="P398" s="26"/>
      <c r="Q398" s="26"/>
    </row>
    <row r="399" spans="1:17" ht="12.75" customHeight="1">
      <c r="A399" s="26"/>
      <c r="B399" s="26"/>
      <c r="C399" s="26"/>
      <c r="D399" s="26"/>
      <c r="E399" s="26"/>
      <c r="F399" s="26"/>
      <c r="G399" s="26"/>
      <c r="H399" s="26"/>
      <c r="I399" s="26"/>
      <c r="J399" s="26"/>
      <c r="K399" s="27"/>
      <c r="L399" s="26"/>
      <c r="M399" s="26"/>
      <c r="N399" s="26"/>
      <c r="O399" s="26"/>
      <c r="P399" s="26"/>
      <c r="Q399" s="26"/>
    </row>
    <row r="400" spans="1:17" ht="12.75" customHeight="1">
      <c r="A400" s="26"/>
      <c r="B400" s="26"/>
      <c r="C400" s="26"/>
      <c r="D400" s="26"/>
      <c r="E400" s="26"/>
      <c r="F400" s="26"/>
      <c r="G400" s="26"/>
      <c r="H400" s="26"/>
      <c r="I400" s="26"/>
      <c r="J400" s="26"/>
      <c r="K400" s="27"/>
      <c r="L400" s="26"/>
      <c r="M400" s="26"/>
      <c r="N400" s="26"/>
      <c r="O400" s="26"/>
      <c r="P400" s="26"/>
      <c r="Q400" s="26"/>
    </row>
    <row r="401" spans="1:17" ht="12.75" customHeight="1">
      <c r="A401" s="26"/>
      <c r="B401" s="26"/>
      <c r="C401" s="26"/>
      <c r="D401" s="26"/>
      <c r="E401" s="26"/>
      <c r="F401" s="26"/>
      <c r="G401" s="26"/>
      <c r="H401" s="26"/>
      <c r="I401" s="26"/>
      <c r="J401" s="26"/>
      <c r="K401" s="27"/>
      <c r="L401" s="26"/>
      <c r="M401" s="26"/>
      <c r="N401" s="26"/>
      <c r="O401" s="26"/>
      <c r="P401" s="26"/>
      <c r="Q401" s="26"/>
    </row>
    <row r="402" spans="1:17" ht="12.75" customHeight="1">
      <c r="A402" s="26"/>
      <c r="B402" s="26"/>
      <c r="C402" s="26"/>
      <c r="D402" s="26"/>
      <c r="E402" s="26"/>
      <c r="F402" s="26"/>
      <c r="G402" s="26"/>
      <c r="H402" s="26"/>
      <c r="I402" s="26"/>
      <c r="J402" s="26"/>
      <c r="K402" s="27"/>
      <c r="L402" s="26"/>
      <c r="M402" s="26"/>
      <c r="N402" s="26"/>
      <c r="O402" s="26"/>
      <c r="P402" s="26"/>
      <c r="Q402" s="26"/>
    </row>
    <row r="403" spans="1:17" ht="12.75" customHeight="1">
      <c r="A403" s="26"/>
      <c r="B403" s="26"/>
      <c r="C403" s="26"/>
      <c r="D403" s="26"/>
      <c r="E403" s="26"/>
      <c r="F403" s="26"/>
      <c r="G403" s="26"/>
      <c r="H403" s="26"/>
      <c r="I403" s="26"/>
      <c r="J403" s="26"/>
      <c r="K403" s="27"/>
      <c r="L403" s="26"/>
      <c r="M403" s="26"/>
      <c r="N403" s="26"/>
      <c r="O403" s="26"/>
      <c r="P403" s="26"/>
      <c r="Q403" s="26"/>
    </row>
    <row r="404" spans="1:17" ht="12.75" customHeight="1">
      <c r="A404" s="26"/>
      <c r="B404" s="26"/>
      <c r="C404" s="26"/>
      <c r="D404" s="26"/>
      <c r="E404" s="26"/>
      <c r="F404" s="26"/>
      <c r="G404" s="26"/>
      <c r="H404" s="26"/>
      <c r="I404" s="26"/>
      <c r="J404" s="26"/>
      <c r="K404" s="27"/>
      <c r="L404" s="26"/>
      <c r="M404" s="26"/>
      <c r="N404" s="26"/>
      <c r="O404" s="26"/>
      <c r="P404" s="26"/>
      <c r="Q404" s="26"/>
    </row>
    <row r="405" spans="1:17" ht="12.75" customHeight="1">
      <c r="A405" s="26"/>
      <c r="B405" s="26"/>
      <c r="C405" s="26"/>
      <c r="D405" s="26"/>
      <c r="E405" s="26"/>
      <c r="F405" s="26"/>
      <c r="G405" s="26"/>
      <c r="H405" s="26"/>
      <c r="I405" s="26"/>
      <c r="J405" s="26"/>
      <c r="K405" s="27"/>
      <c r="L405" s="26"/>
      <c r="M405" s="26"/>
      <c r="N405" s="26"/>
      <c r="O405" s="26"/>
      <c r="P405" s="26"/>
      <c r="Q405" s="26"/>
    </row>
    <row r="406" spans="1:17" ht="12.75" customHeight="1">
      <c r="A406" s="26"/>
      <c r="B406" s="26"/>
      <c r="C406" s="26"/>
      <c r="D406" s="26"/>
      <c r="E406" s="26"/>
      <c r="F406" s="26"/>
      <c r="G406" s="26"/>
      <c r="H406" s="26"/>
      <c r="I406" s="26"/>
      <c r="J406" s="26"/>
      <c r="K406" s="27"/>
      <c r="L406" s="26"/>
      <c r="M406" s="26"/>
      <c r="N406" s="26"/>
      <c r="O406" s="26"/>
      <c r="P406" s="26"/>
      <c r="Q406" s="26"/>
    </row>
    <row r="407" spans="1:17" ht="12.75" customHeight="1">
      <c r="A407" s="26"/>
      <c r="B407" s="26"/>
      <c r="C407" s="26"/>
      <c r="D407" s="26"/>
      <c r="E407" s="26"/>
      <c r="F407" s="26"/>
      <c r="G407" s="26"/>
      <c r="H407" s="26"/>
      <c r="I407" s="26"/>
      <c r="J407" s="26"/>
      <c r="K407" s="27"/>
      <c r="L407" s="26"/>
      <c r="M407" s="26"/>
      <c r="N407" s="26"/>
      <c r="O407" s="26"/>
      <c r="P407" s="26"/>
      <c r="Q407" s="26"/>
    </row>
    <row r="408" spans="1:17" ht="12.75" customHeight="1">
      <c r="A408" s="26"/>
      <c r="B408" s="26"/>
      <c r="C408" s="26"/>
      <c r="D408" s="26"/>
      <c r="E408" s="26"/>
      <c r="F408" s="26"/>
      <c r="G408" s="26"/>
      <c r="H408" s="26"/>
      <c r="I408" s="26"/>
      <c r="J408" s="26"/>
      <c r="K408" s="27"/>
      <c r="L408" s="26"/>
      <c r="M408" s="26"/>
      <c r="N408" s="26"/>
      <c r="O408" s="26"/>
      <c r="P408" s="26"/>
      <c r="Q408" s="26"/>
    </row>
    <row r="409" spans="1:17" ht="12.75" customHeight="1">
      <c r="A409" s="26"/>
      <c r="B409" s="26"/>
      <c r="C409" s="26"/>
      <c r="D409" s="26"/>
      <c r="E409" s="26"/>
      <c r="F409" s="26"/>
      <c r="G409" s="26"/>
      <c r="H409" s="26"/>
      <c r="I409" s="26"/>
      <c r="J409" s="26"/>
      <c r="K409" s="27"/>
      <c r="L409" s="26"/>
      <c r="M409" s="26"/>
      <c r="N409" s="26"/>
      <c r="O409" s="26"/>
      <c r="P409" s="26"/>
      <c r="Q409" s="26"/>
    </row>
    <row r="410" spans="1:17" ht="12.75" customHeight="1">
      <c r="A410" s="26"/>
      <c r="B410" s="26"/>
      <c r="C410" s="26"/>
      <c r="D410" s="26"/>
      <c r="E410" s="26"/>
      <c r="F410" s="26"/>
      <c r="G410" s="26"/>
      <c r="H410" s="26"/>
      <c r="I410" s="26"/>
      <c r="J410" s="26"/>
      <c r="K410" s="27"/>
      <c r="L410" s="26"/>
      <c r="M410" s="26"/>
      <c r="N410" s="26"/>
      <c r="O410" s="26"/>
      <c r="P410" s="26"/>
      <c r="Q410" s="26"/>
    </row>
    <row r="411" spans="1:17" ht="12.75" customHeight="1">
      <c r="A411" s="26"/>
      <c r="B411" s="26"/>
      <c r="C411" s="26"/>
      <c r="D411" s="26"/>
      <c r="E411" s="26"/>
      <c r="F411" s="26"/>
      <c r="G411" s="26"/>
      <c r="H411" s="26"/>
      <c r="I411" s="26"/>
      <c r="J411" s="26"/>
      <c r="K411" s="27"/>
      <c r="L411" s="26"/>
      <c r="M411" s="26"/>
      <c r="N411" s="26"/>
      <c r="O411" s="26"/>
      <c r="P411" s="26"/>
      <c r="Q411" s="26"/>
    </row>
    <row r="412" spans="1:17" ht="12.75" customHeight="1">
      <c r="A412" s="26"/>
      <c r="B412" s="26"/>
      <c r="C412" s="26"/>
      <c r="D412" s="26"/>
      <c r="E412" s="26"/>
      <c r="F412" s="26"/>
      <c r="G412" s="26"/>
      <c r="H412" s="26"/>
      <c r="I412" s="26"/>
      <c r="J412" s="26"/>
      <c r="K412" s="27"/>
      <c r="L412" s="26"/>
      <c r="M412" s="26"/>
      <c r="N412" s="26"/>
      <c r="O412" s="26"/>
      <c r="P412" s="26"/>
      <c r="Q412" s="26"/>
    </row>
    <row r="413" spans="1:17" ht="12.75" customHeight="1">
      <c r="A413" s="26"/>
      <c r="B413" s="26"/>
      <c r="C413" s="26"/>
      <c r="D413" s="26"/>
      <c r="E413" s="26"/>
      <c r="F413" s="26"/>
      <c r="G413" s="26"/>
      <c r="H413" s="26"/>
      <c r="I413" s="26"/>
      <c r="J413" s="26"/>
      <c r="K413" s="27"/>
      <c r="L413" s="26"/>
      <c r="M413" s="26"/>
      <c r="N413" s="26"/>
      <c r="O413" s="26"/>
      <c r="P413" s="26"/>
      <c r="Q413" s="26"/>
    </row>
    <row r="414" spans="1:17" ht="12.75" customHeight="1">
      <c r="A414" s="26"/>
      <c r="B414" s="26"/>
      <c r="C414" s="26"/>
      <c r="D414" s="26"/>
      <c r="E414" s="26"/>
      <c r="F414" s="26"/>
      <c r="G414" s="26"/>
      <c r="H414" s="26"/>
      <c r="I414" s="26"/>
      <c r="J414" s="26"/>
      <c r="K414" s="27"/>
      <c r="L414" s="26"/>
      <c r="M414" s="26"/>
      <c r="N414" s="26"/>
      <c r="O414" s="26"/>
      <c r="P414" s="26"/>
      <c r="Q414" s="26"/>
    </row>
    <row r="415" spans="1:17" ht="12.75" customHeight="1">
      <c r="A415" s="26"/>
      <c r="B415" s="26"/>
      <c r="C415" s="26"/>
      <c r="D415" s="26"/>
      <c r="E415" s="26"/>
      <c r="F415" s="26"/>
      <c r="G415" s="26"/>
      <c r="H415" s="26"/>
      <c r="I415" s="26"/>
      <c r="J415" s="26"/>
      <c r="K415" s="27"/>
      <c r="L415" s="26"/>
      <c r="M415" s="26"/>
      <c r="N415" s="26"/>
      <c r="O415" s="26"/>
      <c r="P415" s="26"/>
      <c r="Q415" s="26"/>
    </row>
    <row r="416" spans="1:17" ht="12.75" customHeight="1">
      <c r="A416" s="26"/>
      <c r="B416" s="26"/>
      <c r="C416" s="26"/>
      <c r="D416" s="26"/>
      <c r="E416" s="26"/>
      <c r="F416" s="26"/>
      <c r="G416" s="26"/>
      <c r="H416" s="26"/>
      <c r="I416" s="26"/>
      <c r="J416" s="26"/>
      <c r="K416" s="27"/>
      <c r="L416" s="26"/>
      <c r="M416" s="26"/>
      <c r="N416" s="26"/>
      <c r="O416" s="26"/>
      <c r="P416" s="26"/>
      <c r="Q416" s="26"/>
    </row>
    <row r="417" spans="1:17" ht="12.75" customHeight="1">
      <c r="A417" s="26"/>
      <c r="B417" s="26"/>
      <c r="C417" s="26"/>
      <c r="D417" s="26"/>
      <c r="E417" s="26"/>
      <c r="F417" s="26"/>
      <c r="G417" s="26"/>
      <c r="H417" s="26"/>
      <c r="I417" s="26"/>
      <c r="J417" s="26"/>
      <c r="K417" s="27"/>
      <c r="L417" s="26"/>
      <c r="M417" s="26"/>
      <c r="N417" s="26"/>
      <c r="O417" s="26"/>
      <c r="P417" s="26"/>
      <c r="Q417" s="26"/>
    </row>
    <row r="418" spans="1:17" ht="12.75" customHeight="1">
      <c r="A418" s="26"/>
      <c r="B418" s="26"/>
      <c r="C418" s="26"/>
      <c r="D418" s="26"/>
      <c r="E418" s="26"/>
      <c r="F418" s="26"/>
      <c r="G418" s="26"/>
      <c r="H418" s="26"/>
      <c r="I418" s="26"/>
      <c r="J418" s="26"/>
      <c r="K418" s="27"/>
      <c r="L418" s="26"/>
      <c r="M418" s="26"/>
      <c r="N418" s="26"/>
      <c r="O418" s="26"/>
      <c r="P418" s="26"/>
      <c r="Q418" s="26"/>
    </row>
    <row r="419" spans="1:17" ht="12.75" customHeight="1">
      <c r="A419" s="26"/>
      <c r="B419" s="26"/>
      <c r="C419" s="26"/>
      <c r="D419" s="26"/>
      <c r="E419" s="26"/>
      <c r="F419" s="26"/>
      <c r="G419" s="26"/>
      <c r="H419" s="26"/>
      <c r="I419" s="26"/>
      <c r="J419" s="26"/>
      <c r="K419" s="27"/>
      <c r="L419" s="26"/>
      <c r="M419" s="26"/>
      <c r="N419" s="26"/>
      <c r="O419" s="26"/>
      <c r="P419" s="26"/>
      <c r="Q419" s="26"/>
    </row>
    <row r="420" spans="1:17" ht="12.75" customHeight="1">
      <c r="A420" s="26"/>
      <c r="B420" s="26"/>
      <c r="C420" s="26"/>
      <c r="D420" s="26"/>
      <c r="E420" s="26"/>
      <c r="F420" s="26"/>
      <c r="G420" s="26"/>
      <c r="H420" s="26"/>
      <c r="I420" s="26"/>
      <c r="J420" s="26"/>
      <c r="K420" s="27"/>
      <c r="L420" s="26"/>
      <c r="M420" s="26"/>
      <c r="N420" s="26"/>
      <c r="O420" s="26"/>
      <c r="P420" s="26"/>
      <c r="Q420" s="26"/>
    </row>
    <row r="421" spans="1:17" ht="12.75" customHeight="1">
      <c r="A421" s="26"/>
      <c r="B421" s="26"/>
      <c r="C421" s="26"/>
      <c r="D421" s="26"/>
      <c r="E421" s="26"/>
      <c r="F421" s="26"/>
      <c r="G421" s="26"/>
      <c r="H421" s="26"/>
      <c r="I421" s="26"/>
      <c r="J421" s="26"/>
      <c r="K421" s="27"/>
      <c r="L421" s="26"/>
      <c r="M421" s="26"/>
      <c r="N421" s="26"/>
      <c r="O421" s="26"/>
      <c r="P421" s="26"/>
      <c r="Q421" s="26"/>
    </row>
    <row r="422" spans="1:17" ht="12.75" customHeight="1">
      <c r="A422" s="26"/>
      <c r="B422" s="26"/>
      <c r="C422" s="26"/>
      <c r="D422" s="26"/>
      <c r="E422" s="26"/>
      <c r="F422" s="26"/>
      <c r="G422" s="26"/>
      <c r="H422" s="26"/>
      <c r="I422" s="26"/>
      <c r="J422" s="26"/>
      <c r="K422" s="27"/>
      <c r="L422" s="26"/>
      <c r="M422" s="26"/>
      <c r="N422" s="26"/>
      <c r="O422" s="26"/>
      <c r="P422" s="26"/>
      <c r="Q422" s="26"/>
    </row>
    <row r="423" spans="1:17" ht="12.75" customHeight="1">
      <c r="A423" s="26"/>
      <c r="B423" s="26"/>
      <c r="C423" s="26"/>
      <c r="D423" s="26"/>
      <c r="E423" s="26"/>
      <c r="F423" s="26"/>
      <c r="G423" s="26"/>
      <c r="H423" s="26"/>
      <c r="I423" s="26"/>
      <c r="J423" s="26"/>
      <c r="K423" s="27"/>
      <c r="L423" s="26"/>
      <c r="M423" s="26"/>
      <c r="N423" s="26"/>
      <c r="O423" s="26"/>
      <c r="P423" s="26"/>
      <c r="Q423" s="26"/>
    </row>
    <row r="424" spans="1:17" ht="12.75" customHeight="1">
      <c r="A424" s="26"/>
      <c r="B424" s="26"/>
      <c r="C424" s="26"/>
      <c r="D424" s="26"/>
      <c r="E424" s="26"/>
      <c r="F424" s="26"/>
      <c r="G424" s="26"/>
      <c r="H424" s="26"/>
      <c r="I424" s="26"/>
      <c r="J424" s="26"/>
      <c r="K424" s="27"/>
      <c r="L424" s="26"/>
      <c r="M424" s="26"/>
      <c r="N424" s="26"/>
      <c r="O424" s="26"/>
      <c r="P424" s="26"/>
      <c r="Q424" s="26"/>
    </row>
    <row r="425" spans="1:17" ht="12.75" customHeight="1">
      <c r="A425" s="26"/>
      <c r="B425" s="26"/>
      <c r="C425" s="26"/>
      <c r="D425" s="26"/>
      <c r="E425" s="26"/>
      <c r="F425" s="26"/>
      <c r="G425" s="26"/>
      <c r="H425" s="26"/>
      <c r="I425" s="26"/>
      <c r="J425" s="26"/>
      <c r="K425" s="27"/>
      <c r="L425" s="26"/>
      <c r="M425" s="26"/>
      <c r="N425" s="26"/>
      <c r="O425" s="26"/>
      <c r="P425" s="26"/>
      <c r="Q425" s="26"/>
    </row>
    <row r="426" spans="1:17" ht="12.75" customHeight="1">
      <c r="A426" s="26"/>
      <c r="B426" s="26"/>
      <c r="C426" s="26"/>
      <c r="D426" s="26"/>
      <c r="E426" s="26"/>
      <c r="F426" s="26"/>
      <c r="G426" s="26"/>
      <c r="H426" s="26"/>
      <c r="I426" s="26"/>
      <c r="J426" s="26"/>
      <c r="K426" s="27"/>
      <c r="L426" s="26"/>
      <c r="M426" s="26"/>
      <c r="N426" s="26"/>
      <c r="O426" s="26"/>
      <c r="P426" s="26"/>
      <c r="Q426" s="26"/>
    </row>
    <row r="427" spans="1:17" ht="12.75" customHeight="1">
      <c r="A427" s="26"/>
      <c r="B427" s="26"/>
      <c r="C427" s="26"/>
      <c r="D427" s="26"/>
      <c r="E427" s="26"/>
      <c r="F427" s="26"/>
      <c r="G427" s="26"/>
      <c r="H427" s="26"/>
      <c r="I427" s="26"/>
      <c r="J427" s="26"/>
      <c r="K427" s="27"/>
      <c r="L427" s="26"/>
      <c r="M427" s="26"/>
      <c r="N427" s="26"/>
      <c r="O427" s="26"/>
      <c r="P427" s="26"/>
      <c r="Q427" s="26"/>
    </row>
    <row r="428" spans="1:17" ht="12.75" customHeight="1">
      <c r="A428" s="26"/>
      <c r="B428" s="26"/>
      <c r="C428" s="26"/>
      <c r="D428" s="26"/>
      <c r="E428" s="26"/>
      <c r="F428" s="26"/>
      <c r="G428" s="26"/>
      <c r="H428" s="26"/>
      <c r="I428" s="26"/>
      <c r="J428" s="26"/>
      <c r="K428" s="27"/>
      <c r="L428" s="26"/>
      <c r="M428" s="26"/>
      <c r="N428" s="26"/>
      <c r="O428" s="26"/>
      <c r="P428" s="26"/>
      <c r="Q428" s="26"/>
    </row>
    <row r="429" spans="1:17" ht="12.75" customHeight="1">
      <c r="A429" s="26"/>
      <c r="B429" s="26"/>
      <c r="C429" s="26"/>
      <c r="D429" s="26"/>
      <c r="E429" s="26"/>
      <c r="F429" s="26"/>
      <c r="G429" s="26"/>
      <c r="H429" s="26"/>
      <c r="I429" s="26"/>
      <c r="J429" s="26"/>
      <c r="K429" s="27"/>
      <c r="L429" s="26"/>
      <c r="M429" s="26"/>
      <c r="N429" s="26"/>
      <c r="O429" s="26"/>
      <c r="P429" s="26"/>
      <c r="Q429" s="26"/>
    </row>
    <row r="430" spans="1:17" ht="12.75" customHeight="1">
      <c r="A430" s="26"/>
      <c r="B430" s="26"/>
      <c r="C430" s="26"/>
      <c r="D430" s="26"/>
      <c r="E430" s="26"/>
      <c r="F430" s="26"/>
      <c r="G430" s="26"/>
      <c r="H430" s="26"/>
      <c r="I430" s="26"/>
      <c r="J430" s="26"/>
      <c r="K430" s="27"/>
      <c r="L430" s="26"/>
      <c r="M430" s="26"/>
      <c r="N430" s="26"/>
      <c r="O430" s="26"/>
      <c r="P430" s="26"/>
      <c r="Q430" s="26"/>
    </row>
    <row r="431" spans="1:17" ht="12.75" customHeight="1">
      <c r="A431" s="26"/>
      <c r="B431" s="26"/>
      <c r="C431" s="26"/>
      <c r="D431" s="26"/>
      <c r="E431" s="26"/>
      <c r="F431" s="26"/>
      <c r="G431" s="26"/>
      <c r="H431" s="26"/>
      <c r="I431" s="26"/>
      <c r="J431" s="26"/>
      <c r="K431" s="27"/>
      <c r="L431" s="26"/>
      <c r="M431" s="26"/>
      <c r="N431" s="26"/>
      <c r="O431" s="26"/>
      <c r="P431" s="26"/>
      <c r="Q431" s="26"/>
    </row>
    <row r="432" spans="1:17" ht="12.75" customHeight="1">
      <c r="A432" s="26"/>
      <c r="B432" s="26"/>
      <c r="C432" s="26"/>
      <c r="D432" s="26"/>
      <c r="E432" s="26"/>
      <c r="F432" s="26"/>
      <c r="G432" s="26"/>
      <c r="H432" s="26"/>
      <c r="I432" s="26"/>
      <c r="J432" s="26"/>
      <c r="K432" s="27"/>
      <c r="L432" s="26"/>
      <c r="M432" s="26"/>
      <c r="N432" s="26"/>
      <c r="O432" s="26"/>
      <c r="P432" s="26"/>
      <c r="Q432" s="26"/>
    </row>
    <row r="433" spans="1:17" ht="12.75" customHeight="1">
      <c r="A433" s="26"/>
      <c r="B433" s="26"/>
      <c r="C433" s="26"/>
      <c r="D433" s="26"/>
      <c r="E433" s="26"/>
      <c r="F433" s="26"/>
      <c r="G433" s="26"/>
      <c r="H433" s="26"/>
      <c r="I433" s="26"/>
      <c r="J433" s="26"/>
      <c r="K433" s="27"/>
      <c r="L433" s="26"/>
      <c r="M433" s="26"/>
      <c r="N433" s="26"/>
      <c r="O433" s="26"/>
      <c r="P433" s="26"/>
      <c r="Q433" s="26"/>
    </row>
    <row r="434" spans="1:17" ht="12.75" customHeight="1">
      <c r="A434" s="26"/>
      <c r="B434" s="26"/>
      <c r="C434" s="26"/>
      <c r="D434" s="26"/>
      <c r="E434" s="26"/>
      <c r="F434" s="26"/>
      <c r="G434" s="26"/>
      <c r="H434" s="26"/>
      <c r="I434" s="26"/>
      <c r="J434" s="26"/>
      <c r="K434" s="27"/>
      <c r="L434" s="26"/>
      <c r="M434" s="26"/>
      <c r="N434" s="26"/>
      <c r="O434" s="26"/>
      <c r="P434" s="26"/>
      <c r="Q434" s="26"/>
    </row>
    <row r="435" spans="1:17" ht="12.75" customHeight="1">
      <c r="A435" s="26"/>
      <c r="B435" s="26"/>
      <c r="C435" s="26"/>
      <c r="D435" s="26"/>
      <c r="E435" s="26"/>
      <c r="F435" s="26"/>
      <c r="G435" s="26"/>
      <c r="H435" s="26"/>
      <c r="I435" s="26"/>
      <c r="J435" s="26"/>
      <c r="K435" s="27"/>
      <c r="L435" s="26"/>
      <c r="M435" s="26"/>
      <c r="N435" s="26"/>
      <c r="O435" s="26"/>
      <c r="P435" s="26"/>
      <c r="Q435" s="26"/>
    </row>
    <row r="436" spans="1:17" ht="12.75" customHeight="1">
      <c r="A436" s="26"/>
      <c r="B436" s="26"/>
      <c r="C436" s="26"/>
      <c r="D436" s="26"/>
      <c r="E436" s="26"/>
      <c r="F436" s="26"/>
      <c r="G436" s="26"/>
      <c r="H436" s="26"/>
      <c r="I436" s="26"/>
      <c r="J436" s="26"/>
      <c r="K436" s="27"/>
      <c r="L436" s="26"/>
      <c r="M436" s="26"/>
      <c r="N436" s="26"/>
      <c r="O436" s="26"/>
      <c r="P436" s="26"/>
      <c r="Q436" s="26"/>
    </row>
    <row r="437" spans="1:17" ht="12.75" customHeight="1">
      <c r="A437" s="26"/>
      <c r="B437" s="26"/>
      <c r="C437" s="26"/>
      <c r="D437" s="26"/>
      <c r="E437" s="26"/>
      <c r="F437" s="26"/>
      <c r="G437" s="26"/>
      <c r="H437" s="26"/>
      <c r="I437" s="26"/>
      <c r="J437" s="26"/>
      <c r="K437" s="27"/>
      <c r="L437" s="26"/>
      <c r="M437" s="26"/>
      <c r="N437" s="26"/>
      <c r="O437" s="26"/>
      <c r="P437" s="26"/>
      <c r="Q437" s="26"/>
    </row>
    <row r="438" spans="1:17" ht="12.75" customHeight="1">
      <c r="A438" s="26"/>
      <c r="B438" s="26"/>
      <c r="C438" s="26"/>
      <c r="D438" s="26"/>
      <c r="E438" s="26"/>
      <c r="F438" s="26"/>
      <c r="G438" s="26"/>
      <c r="H438" s="26"/>
      <c r="I438" s="26"/>
      <c r="J438" s="26"/>
      <c r="K438" s="27"/>
      <c r="L438" s="26"/>
      <c r="M438" s="26"/>
      <c r="N438" s="26"/>
      <c r="O438" s="26"/>
      <c r="P438" s="26"/>
      <c r="Q438" s="26"/>
    </row>
    <row r="439" spans="1:17" ht="12.75" customHeight="1">
      <c r="A439" s="26"/>
      <c r="B439" s="26"/>
      <c r="C439" s="26"/>
      <c r="D439" s="26"/>
      <c r="E439" s="26"/>
      <c r="F439" s="26"/>
      <c r="G439" s="26"/>
      <c r="H439" s="26"/>
      <c r="I439" s="26"/>
      <c r="J439" s="26"/>
      <c r="K439" s="27"/>
      <c r="L439" s="26"/>
      <c r="M439" s="26"/>
      <c r="N439" s="26"/>
      <c r="O439" s="26"/>
      <c r="P439" s="26"/>
      <c r="Q439" s="26"/>
    </row>
    <row r="440" spans="1:17" ht="12.75" customHeight="1">
      <c r="A440" s="26"/>
      <c r="B440" s="26"/>
      <c r="C440" s="26"/>
      <c r="D440" s="26"/>
      <c r="E440" s="26"/>
      <c r="F440" s="26"/>
      <c r="G440" s="26"/>
      <c r="H440" s="26"/>
      <c r="I440" s="26"/>
      <c r="J440" s="26"/>
      <c r="K440" s="27"/>
      <c r="L440" s="26"/>
      <c r="M440" s="26"/>
      <c r="N440" s="26"/>
      <c r="O440" s="26"/>
      <c r="P440" s="26"/>
      <c r="Q440" s="26"/>
    </row>
    <row r="441" spans="1:17" ht="12.75" customHeight="1">
      <c r="A441" s="26"/>
      <c r="B441" s="26"/>
      <c r="C441" s="26"/>
      <c r="D441" s="26"/>
      <c r="E441" s="26"/>
      <c r="F441" s="26"/>
      <c r="G441" s="26"/>
      <c r="H441" s="26"/>
      <c r="I441" s="26"/>
      <c r="J441" s="26"/>
      <c r="K441" s="27"/>
      <c r="L441" s="26"/>
      <c r="M441" s="26"/>
      <c r="N441" s="26"/>
      <c r="O441" s="26"/>
      <c r="P441" s="26"/>
      <c r="Q441" s="26"/>
    </row>
    <row r="442" spans="1:17" ht="12.75" customHeight="1">
      <c r="A442" s="26"/>
      <c r="B442" s="26"/>
      <c r="C442" s="26"/>
      <c r="D442" s="26"/>
      <c r="E442" s="26"/>
      <c r="F442" s="26"/>
      <c r="G442" s="26"/>
      <c r="H442" s="26"/>
      <c r="I442" s="26"/>
      <c r="J442" s="26"/>
      <c r="K442" s="27"/>
      <c r="L442" s="26"/>
      <c r="M442" s="26"/>
      <c r="N442" s="26"/>
      <c r="O442" s="26"/>
      <c r="P442" s="26"/>
      <c r="Q442" s="26"/>
    </row>
    <row r="443" spans="1:17" ht="12.75" customHeight="1">
      <c r="A443" s="26"/>
      <c r="B443" s="26"/>
      <c r="C443" s="26"/>
      <c r="D443" s="26"/>
      <c r="E443" s="26"/>
      <c r="F443" s="26"/>
      <c r="G443" s="26"/>
      <c r="H443" s="26"/>
      <c r="I443" s="26"/>
      <c r="J443" s="26"/>
      <c r="K443" s="27"/>
      <c r="L443" s="26"/>
      <c r="M443" s="26"/>
      <c r="N443" s="26"/>
      <c r="O443" s="26"/>
      <c r="P443" s="26"/>
      <c r="Q443" s="26"/>
    </row>
    <row r="444" spans="1:17" ht="12.75" customHeight="1">
      <c r="A444" s="26"/>
      <c r="B444" s="26"/>
      <c r="C444" s="26"/>
      <c r="D444" s="26"/>
      <c r="E444" s="26"/>
      <c r="F444" s="26"/>
      <c r="G444" s="26"/>
      <c r="H444" s="26"/>
      <c r="I444" s="26"/>
      <c r="J444" s="26"/>
      <c r="K444" s="27"/>
      <c r="L444" s="26"/>
      <c r="M444" s="26"/>
      <c r="N444" s="26"/>
      <c r="O444" s="26"/>
      <c r="P444" s="26"/>
      <c r="Q444" s="26"/>
    </row>
    <row r="445" spans="1:17" ht="12.75" customHeight="1">
      <c r="A445" s="26"/>
      <c r="B445" s="26"/>
      <c r="C445" s="26"/>
      <c r="D445" s="26"/>
      <c r="E445" s="26"/>
      <c r="F445" s="26"/>
      <c r="G445" s="26"/>
      <c r="H445" s="26"/>
      <c r="I445" s="26"/>
      <c r="J445" s="26"/>
      <c r="K445" s="27"/>
      <c r="L445" s="26"/>
      <c r="M445" s="26"/>
      <c r="N445" s="26"/>
      <c r="O445" s="26"/>
      <c r="P445" s="26"/>
      <c r="Q445" s="26"/>
    </row>
    <row r="446" spans="1:17" ht="12.75" customHeight="1">
      <c r="A446" s="26"/>
      <c r="B446" s="26"/>
      <c r="C446" s="26"/>
      <c r="D446" s="26"/>
      <c r="E446" s="26"/>
      <c r="F446" s="26"/>
      <c r="G446" s="26"/>
      <c r="H446" s="26"/>
      <c r="I446" s="26"/>
      <c r="J446" s="26"/>
      <c r="K446" s="27"/>
      <c r="L446" s="26"/>
      <c r="M446" s="26"/>
      <c r="N446" s="26"/>
      <c r="O446" s="26"/>
      <c r="P446" s="26"/>
      <c r="Q446" s="26"/>
    </row>
    <row r="447" spans="1:17" ht="12.75" customHeight="1">
      <c r="A447" s="26"/>
      <c r="B447" s="26"/>
      <c r="C447" s="26"/>
      <c r="D447" s="26"/>
      <c r="E447" s="26"/>
      <c r="F447" s="26"/>
      <c r="G447" s="26"/>
      <c r="H447" s="26"/>
      <c r="I447" s="26"/>
      <c r="J447" s="26"/>
      <c r="K447" s="27"/>
      <c r="L447" s="26"/>
      <c r="M447" s="26"/>
      <c r="N447" s="26"/>
      <c r="O447" s="26"/>
      <c r="P447" s="26"/>
      <c r="Q447" s="26"/>
    </row>
    <row r="448" spans="1:17" ht="12.75" customHeight="1">
      <c r="A448" s="26"/>
      <c r="B448" s="26"/>
      <c r="C448" s="26"/>
      <c r="D448" s="26"/>
      <c r="E448" s="26"/>
      <c r="F448" s="26"/>
      <c r="G448" s="26"/>
      <c r="H448" s="26"/>
      <c r="I448" s="26"/>
      <c r="J448" s="26"/>
      <c r="K448" s="27"/>
      <c r="L448" s="26"/>
      <c r="M448" s="26"/>
      <c r="N448" s="26"/>
      <c r="O448" s="26"/>
      <c r="P448" s="26"/>
      <c r="Q448" s="26"/>
    </row>
    <row r="449" spans="1:17" ht="12.75" customHeight="1">
      <c r="A449" s="26"/>
      <c r="B449" s="26"/>
      <c r="C449" s="26"/>
      <c r="D449" s="26"/>
      <c r="E449" s="26"/>
      <c r="F449" s="26"/>
      <c r="G449" s="26"/>
      <c r="H449" s="26"/>
      <c r="I449" s="26"/>
      <c r="J449" s="26"/>
      <c r="K449" s="27"/>
      <c r="L449" s="26"/>
      <c r="M449" s="26"/>
      <c r="N449" s="26"/>
      <c r="O449" s="26"/>
      <c r="P449" s="26"/>
      <c r="Q449" s="26"/>
    </row>
    <row r="450" spans="1:17" ht="12.75" customHeight="1">
      <c r="A450" s="26"/>
      <c r="B450" s="26"/>
      <c r="C450" s="26"/>
      <c r="D450" s="26"/>
      <c r="E450" s="26"/>
      <c r="F450" s="26"/>
      <c r="G450" s="26"/>
      <c r="H450" s="26"/>
      <c r="I450" s="26"/>
      <c r="J450" s="26"/>
      <c r="K450" s="27"/>
      <c r="L450" s="26"/>
      <c r="M450" s="26"/>
      <c r="N450" s="26"/>
      <c r="O450" s="26"/>
      <c r="P450" s="26"/>
      <c r="Q450" s="26"/>
    </row>
    <row r="451" spans="1:17" ht="12.75" customHeight="1">
      <c r="A451" s="26"/>
      <c r="B451" s="26"/>
      <c r="C451" s="26"/>
      <c r="D451" s="26"/>
      <c r="E451" s="26"/>
      <c r="F451" s="26"/>
      <c r="G451" s="26"/>
      <c r="H451" s="26"/>
      <c r="I451" s="26"/>
      <c r="J451" s="26"/>
      <c r="K451" s="27"/>
      <c r="L451" s="26"/>
      <c r="M451" s="26"/>
      <c r="N451" s="26"/>
      <c r="O451" s="26"/>
      <c r="P451" s="26"/>
      <c r="Q451" s="26"/>
    </row>
    <row r="452" spans="1:17" ht="12.75" customHeight="1">
      <c r="A452" s="26"/>
      <c r="B452" s="26"/>
      <c r="C452" s="26"/>
      <c r="D452" s="26"/>
      <c r="E452" s="26"/>
      <c r="F452" s="26"/>
      <c r="G452" s="26"/>
      <c r="H452" s="26"/>
      <c r="I452" s="26"/>
      <c r="J452" s="26"/>
      <c r="K452" s="27"/>
      <c r="L452" s="26"/>
      <c r="M452" s="26"/>
      <c r="N452" s="26"/>
      <c r="O452" s="26"/>
      <c r="P452" s="26"/>
      <c r="Q452" s="26"/>
    </row>
    <row r="453" spans="1:17" ht="12.75" customHeight="1">
      <c r="A453" s="26"/>
      <c r="B453" s="26"/>
      <c r="C453" s="26"/>
      <c r="D453" s="26"/>
      <c r="E453" s="26"/>
      <c r="F453" s="26"/>
      <c r="G453" s="26"/>
      <c r="H453" s="26"/>
      <c r="I453" s="26"/>
      <c r="J453" s="26"/>
      <c r="K453" s="27"/>
      <c r="L453" s="26"/>
      <c r="M453" s="26"/>
      <c r="N453" s="26"/>
      <c r="O453" s="26"/>
      <c r="P453" s="26"/>
      <c r="Q453" s="26"/>
    </row>
    <row r="454" spans="1:17" ht="12.75" customHeight="1">
      <c r="A454" s="26"/>
      <c r="B454" s="26"/>
      <c r="C454" s="26"/>
      <c r="D454" s="26"/>
      <c r="E454" s="26"/>
      <c r="F454" s="26"/>
      <c r="G454" s="26"/>
      <c r="H454" s="26"/>
      <c r="I454" s="26"/>
      <c r="J454" s="26"/>
      <c r="K454" s="27"/>
      <c r="L454" s="26"/>
      <c r="M454" s="26"/>
      <c r="N454" s="26"/>
      <c r="O454" s="26"/>
      <c r="P454" s="26"/>
      <c r="Q454" s="26"/>
    </row>
    <row r="455" spans="1:17" ht="12.75" customHeight="1">
      <c r="A455" s="26"/>
      <c r="B455" s="26"/>
      <c r="C455" s="26"/>
      <c r="D455" s="26"/>
      <c r="E455" s="26"/>
      <c r="F455" s="26"/>
      <c r="G455" s="26"/>
      <c r="H455" s="26"/>
      <c r="I455" s="26"/>
      <c r="J455" s="26"/>
      <c r="K455" s="27"/>
      <c r="L455" s="26"/>
      <c r="M455" s="26"/>
      <c r="N455" s="26"/>
      <c r="O455" s="26"/>
      <c r="P455" s="26"/>
      <c r="Q455" s="26"/>
    </row>
    <row r="456" spans="1:17" ht="12.75" customHeight="1">
      <c r="A456" s="26"/>
      <c r="B456" s="26"/>
      <c r="C456" s="26"/>
      <c r="D456" s="26"/>
      <c r="E456" s="26"/>
      <c r="F456" s="26"/>
      <c r="G456" s="26"/>
      <c r="H456" s="26"/>
      <c r="I456" s="26"/>
      <c r="J456" s="26"/>
      <c r="K456" s="27"/>
      <c r="L456" s="26"/>
      <c r="M456" s="26"/>
      <c r="N456" s="26"/>
      <c r="O456" s="26"/>
      <c r="P456" s="26"/>
      <c r="Q456" s="26"/>
    </row>
    <row r="457" spans="1:17" ht="12.75" customHeight="1">
      <c r="A457" s="26"/>
      <c r="B457" s="26"/>
      <c r="C457" s="26"/>
      <c r="D457" s="26"/>
      <c r="E457" s="26"/>
      <c r="F457" s="26"/>
      <c r="G457" s="26"/>
      <c r="H457" s="26"/>
      <c r="I457" s="26"/>
      <c r="J457" s="26"/>
      <c r="K457" s="27"/>
      <c r="L457" s="26"/>
      <c r="M457" s="26"/>
      <c r="N457" s="26"/>
      <c r="O457" s="26"/>
      <c r="P457" s="26"/>
      <c r="Q457" s="26"/>
    </row>
    <row r="458" spans="1:17" ht="12.75" customHeight="1">
      <c r="A458" s="26"/>
      <c r="B458" s="26"/>
      <c r="C458" s="26"/>
      <c r="D458" s="26"/>
      <c r="E458" s="26"/>
      <c r="F458" s="26"/>
      <c r="G458" s="26"/>
      <c r="H458" s="26"/>
      <c r="I458" s="26"/>
      <c r="J458" s="26"/>
      <c r="K458" s="27"/>
      <c r="L458" s="26"/>
      <c r="M458" s="26"/>
      <c r="N458" s="26"/>
      <c r="O458" s="26"/>
      <c r="P458" s="26"/>
      <c r="Q458" s="26"/>
    </row>
    <row r="459" spans="1:17" ht="12.75" customHeight="1">
      <c r="A459" s="26"/>
      <c r="B459" s="26"/>
      <c r="C459" s="26"/>
      <c r="D459" s="26"/>
      <c r="E459" s="26"/>
      <c r="F459" s="26"/>
      <c r="G459" s="26"/>
      <c r="H459" s="26"/>
      <c r="I459" s="26"/>
      <c r="J459" s="26"/>
      <c r="K459" s="27"/>
      <c r="L459" s="26"/>
      <c r="M459" s="26"/>
      <c r="N459" s="26"/>
      <c r="O459" s="26"/>
      <c r="P459" s="26"/>
      <c r="Q459" s="26"/>
    </row>
    <row r="460" spans="1:17" ht="12.75" customHeight="1">
      <c r="A460" s="26"/>
      <c r="B460" s="26"/>
      <c r="C460" s="26"/>
      <c r="D460" s="26"/>
      <c r="E460" s="26"/>
      <c r="F460" s="26"/>
      <c r="G460" s="26"/>
      <c r="H460" s="26"/>
      <c r="I460" s="26"/>
      <c r="J460" s="26"/>
      <c r="K460" s="27"/>
      <c r="L460" s="26"/>
      <c r="M460" s="26"/>
      <c r="N460" s="26"/>
      <c r="O460" s="26"/>
      <c r="P460" s="26"/>
      <c r="Q460" s="26"/>
    </row>
    <row r="461" spans="1:17" ht="12.75" customHeight="1">
      <c r="A461" s="26"/>
      <c r="B461" s="26"/>
      <c r="C461" s="26"/>
      <c r="D461" s="26"/>
      <c r="E461" s="26"/>
      <c r="F461" s="26"/>
      <c r="G461" s="26"/>
      <c r="H461" s="26"/>
      <c r="I461" s="26"/>
      <c r="J461" s="26"/>
      <c r="K461" s="27"/>
      <c r="L461" s="26"/>
      <c r="M461" s="26"/>
      <c r="N461" s="26"/>
      <c r="O461" s="26"/>
      <c r="P461" s="26"/>
      <c r="Q461" s="26"/>
    </row>
    <row r="462" spans="1:17" ht="12.75" customHeight="1">
      <c r="A462" s="26"/>
      <c r="B462" s="26"/>
      <c r="C462" s="26"/>
      <c r="D462" s="26"/>
      <c r="E462" s="26"/>
      <c r="F462" s="26"/>
      <c r="G462" s="26"/>
      <c r="H462" s="26"/>
      <c r="I462" s="26"/>
      <c r="J462" s="26"/>
      <c r="K462" s="27"/>
      <c r="L462" s="26"/>
      <c r="M462" s="26"/>
      <c r="N462" s="26"/>
      <c r="O462" s="26"/>
      <c r="P462" s="26"/>
      <c r="Q462" s="26"/>
    </row>
    <row r="463" spans="1:17" ht="12.75" customHeight="1">
      <c r="A463" s="26"/>
      <c r="B463" s="26"/>
      <c r="C463" s="26"/>
      <c r="D463" s="26"/>
      <c r="E463" s="26"/>
      <c r="F463" s="26"/>
      <c r="G463" s="26"/>
      <c r="H463" s="26"/>
      <c r="I463" s="26"/>
      <c r="J463" s="26"/>
      <c r="K463" s="27"/>
      <c r="L463" s="26"/>
      <c r="M463" s="26"/>
      <c r="N463" s="26"/>
      <c r="O463" s="26"/>
      <c r="P463" s="26"/>
      <c r="Q463" s="26"/>
    </row>
    <row r="464" spans="1:17" ht="12.75" customHeight="1">
      <c r="A464" s="26"/>
      <c r="B464" s="26"/>
      <c r="C464" s="26"/>
      <c r="D464" s="26"/>
      <c r="E464" s="26"/>
      <c r="F464" s="26"/>
      <c r="G464" s="26"/>
      <c r="H464" s="26"/>
      <c r="I464" s="26"/>
      <c r="J464" s="26"/>
      <c r="K464" s="27"/>
      <c r="L464" s="26"/>
      <c r="M464" s="26"/>
      <c r="N464" s="26"/>
      <c r="O464" s="26"/>
      <c r="P464" s="26"/>
      <c r="Q464" s="26"/>
    </row>
    <row r="465" spans="1:17" ht="12.75" customHeight="1">
      <c r="A465" s="26"/>
      <c r="B465" s="26"/>
      <c r="C465" s="26"/>
      <c r="D465" s="26"/>
      <c r="E465" s="26"/>
      <c r="F465" s="26"/>
      <c r="G465" s="26"/>
      <c r="H465" s="26"/>
      <c r="I465" s="26"/>
      <c r="J465" s="26"/>
      <c r="K465" s="27"/>
      <c r="L465" s="26"/>
      <c r="M465" s="26"/>
      <c r="N465" s="26"/>
      <c r="O465" s="26"/>
      <c r="P465" s="26"/>
      <c r="Q465" s="26"/>
    </row>
    <row r="466" spans="1:17" ht="12.75" customHeight="1">
      <c r="A466" s="26"/>
      <c r="B466" s="26"/>
      <c r="C466" s="26"/>
      <c r="D466" s="26"/>
      <c r="E466" s="26"/>
      <c r="F466" s="26"/>
      <c r="G466" s="26"/>
      <c r="H466" s="26"/>
      <c r="I466" s="26"/>
      <c r="J466" s="26"/>
      <c r="K466" s="27"/>
      <c r="L466" s="26"/>
      <c r="M466" s="26"/>
      <c r="N466" s="26"/>
      <c r="O466" s="26"/>
      <c r="P466" s="26"/>
      <c r="Q466" s="26"/>
    </row>
    <row r="467" spans="1:17" ht="12.75" customHeight="1">
      <c r="A467" s="26"/>
      <c r="B467" s="26"/>
      <c r="C467" s="26"/>
      <c r="D467" s="26"/>
      <c r="E467" s="26"/>
      <c r="F467" s="26"/>
      <c r="G467" s="26"/>
      <c r="H467" s="26"/>
      <c r="I467" s="26"/>
      <c r="J467" s="26"/>
      <c r="K467" s="27"/>
      <c r="L467" s="26"/>
      <c r="M467" s="26"/>
      <c r="N467" s="26"/>
      <c r="O467" s="26"/>
      <c r="P467" s="26"/>
      <c r="Q467" s="26"/>
    </row>
    <row r="468" spans="1:17" ht="12.75" customHeight="1">
      <c r="A468" s="26"/>
      <c r="B468" s="26"/>
      <c r="C468" s="26"/>
      <c r="D468" s="26"/>
      <c r="E468" s="26"/>
      <c r="F468" s="26"/>
      <c r="G468" s="26"/>
      <c r="H468" s="26"/>
      <c r="I468" s="26"/>
      <c r="J468" s="26"/>
      <c r="K468" s="27"/>
      <c r="L468" s="26"/>
      <c r="M468" s="26"/>
      <c r="N468" s="26"/>
      <c r="O468" s="26"/>
      <c r="P468" s="26"/>
      <c r="Q468" s="26"/>
    </row>
    <row r="469" spans="1:17" ht="12.75" customHeight="1">
      <c r="A469" s="26"/>
      <c r="B469" s="26"/>
      <c r="C469" s="26"/>
      <c r="D469" s="26"/>
      <c r="E469" s="26"/>
      <c r="F469" s="26"/>
      <c r="G469" s="26"/>
      <c r="H469" s="26"/>
      <c r="I469" s="26"/>
      <c r="J469" s="26"/>
      <c r="K469" s="27"/>
      <c r="L469" s="26"/>
      <c r="M469" s="26"/>
      <c r="N469" s="26"/>
      <c r="O469" s="26"/>
      <c r="P469" s="26"/>
      <c r="Q469" s="26"/>
    </row>
    <row r="470" spans="1:17" ht="12.75" customHeight="1">
      <c r="A470" s="26"/>
      <c r="B470" s="26"/>
      <c r="C470" s="26"/>
      <c r="D470" s="26"/>
      <c r="E470" s="26"/>
      <c r="F470" s="26"/>
      <c r="G470" s="26"/>
      <c r="H470" s="26"/>
      <c r="I470" s="26"/>
      <c r="J470" s="26"/>
      <c r="K470" s="27"/>
      <c r="L470" s="26"/>
      <c r="M470" s="26"/>
      <c r="N470" s="26"/>
      <c r="O470" s="26"/>
      <c r="P470" s="26"/>
      <c r="Q470" s="26"/>
    </row>
    <row r="471" spans="1:17" ht="12.75" customHeight="1">
      <c r="A471" s="26"/>
      <c r="B471" s="26"/>
      <c r="C471" s="26"/>
      <c r="D471" s="26"/>
      <c r="E471" s="26"/>
      <c r="F471" s="26"/>
      <c r="G471" s="26"/>
      <c r="H471" s="26"/>
      <c r="I471" s="26"/>
      <c r="J471" s="26"/>
      <c r="K471" s="27"/>
      <c r="L471" s="26"/>
      <c r="M471" s="26"/>
      <c r="N471" s="26"/>
      <c r="O471" s="26"/>
      <c r="P471" s="26"/>
      <c r="Q471" s="26"/>
    </row>
    <row r="472" spans="1:17" ht="12.75" customHeight="1">
      <c r="A472" s="26"/>
      <c r="B472" s="26"/>
      <c r="C472" s="26"/>
      <c r="D472" s="26"/>
      <c r="E472" s="26"/>
      <c r="F472" s="26"/>
      <c r="G472" s="26"/>
      <c r="H472" s="26"/>
      <c r="I472" s="26"/>
      <c r="J472" s="26"/>
      <c r="K472" s="27"/>
      <c r="L472" s="26"/>
      <c r="M472" s="26"/>
      <c r="N472" s="26"/>
      <c r="O472" s="26"/>
      <c r="P472" s="26"/>
      <c r="Q472" s="26"/>
    </row>
    <row r="473" spans="1:17" ht="12.75" customHeight="1">
      <c r="A473" s="26"/>
      <c r="B473" s="26"/>
      <c r="C473" s="26"/>
      <c r="D473" s="26"/>
      <c r="E473" s="26"/>
      <c r="F473" s="26"/>
      <c r="G473" s="26"/>
      <c r="H473" s="26"/>
      <c r="I473" s="26"/>
      <c r="J473" s="26"/>
      <c r="K473" s="27"/>
      <c r="L473" s="26"/>
      <c r="M473" s="26"/>
      <c r="N473" s="26"/>
      <c r="O473" s="26"/>
      <c r="P473" s="26"/>
      <c r="Q473" s="26"/>
    </row>
    <row r="474" spans="1:17" ht="12.75" customHeight="1">
      <c r="A474" s="26"/>
      <c r="B474" s="26"/>
      <c r="C474" s="26"/>
      <c r="D474" s="26"/>
      <c r="E474" s="26"/>
      <c r="F474" s="26"/>
      <c r="G474" s="26"/>
      <c r="H474" s="26"/>
      <c r="I474" s="26"/>
      <c r="J474" s="26"/>
      <c r="K474" s="27"/>
      <c r="L474" s="26"/>
      <c r="M474" s="26"/>
      <c r="N474" s="26"/>
      <c r="O474" s="26"/>
      <c r="P474" s="26"/>
      <c r="Q474" s="26"/>
    </row>
    <row r="475" spans="1:17" ht="12.75" customHeight="1">
      <c r="A475" s="26"/>
      <c r="B475" s="26"/>
      <c r="C475" s="26"/>
      <c r="D475" s="26"/>
      <c r="E475" s="26"/>
      <c r="F475" s="26"/>
      <c r="G475" s="26"/>
      <c r="H475" s="26"/>
      <c r="I475" s="26"/>
      <c r="J475" s="26"/>
      <c r="K475" s="27"/>
      <c r="L475" s="26"/>
      <c r="M475" s="26"/>
      <c r="N475" s="26"/>
      <c r="O475" s="26"/>
      <c r="P475" s="26"/>
      <c r="Q475" s="26"/>
    </row>
    <row r="476" spans="1:17" ht="12.75" customHeight="1">
      <c r="A476" s="26"/>
      <c r="B476" s="26"/>
      <c r="C476" s="26"/>
      <c r="D476" s="26"/>
      <c r="E476" s="26"/>
      <c r="F476" s="26"/>
      <c r="G476" s="26"/>
      <c r="H476" s="26"/>
      <c r="I476" s="26"/>
      <c r="J476" s="26"/>
      <c r="K476" s="27"/>
      <c r="L476" s="26"/>
      <c r="M476" s="26"/>
      <c r="N476" s="26"/>
      <c r="O476" s="26"/>
      <c r="P476" s="26"/>
      <c r="Q476" s="26"/>
    </row>
    <row r="477" spans="1:17" ht="12.75" customHeight="1">
      <c r="A477" s="26"/>
      <c r="B477" s="26"/>
      <c r="C477" s="26"/>
      <c r="D477" s="26"/>
      <c r="E477" s="26"/>
      <c r="F477" s="26"/>
      <c r="G477" s="26"/>
      <c r="H477" s="26"/>
      <c r="I477" s="26"/>
      <c r="J477" s="26"/>
      <c r="K477" s="27"/>
      <c r="L477" s="26"/>
      <c r="M477" s="26"/>
      <c r="N477" s="26"/>
      <c r="O477" s="26"/>
      <c r="P477" s="26"/>
      <c r="Q477" s="26"/>
    </row>
    <row r="478" spans="1:17" ht="12.75" customHeight="1">
      <c r="A478" s="26"/>
      <c r="B478" s="26"/>
      <c r="C478" s="26"/>
      <c r="D478" s="26"/>
      <c r="E478" s="26"/>
      <c r="F478" s="26"/>
      <c r="G478" s="26"/>
      <c r="H478" s="26"/>
      <c r="I478" s="26"/>
      <c r="J478" s="26"/>
      <c r="K478" s="27"/>
      <c r="L478" s="26"/>
      <c r="M478" s="26"/>
      <c r="N478" s="26"/>
      <c r="O478" s="26"/>
      <c r="P478" s="26"/>
      <c r="Q478" s="26"/>
    </row>
    <row r="479" spans="1:17" ht="12.75" customHeight="1">
      <c r="A479" s="26"/>
      <c r="B479" s="26"/>
      <c r="C479" s="26"/>
      <c r="D479" s="26"/>
      <c r="E479" s="26"/>
      <c r="F479" s="26"/>
      <c r="G479" s="26"/>
      <c r="H479" s="26"/>
      <c r="I479" s="26"/>
      <c r="J479" s="26"/>
      <c r="K479" s="27"/>
      <c r="L479" s="26"/>
      <c r="M479" s="26"/>
      <c r="N479" s="26"/>
      <c r="O479" s="26"/>
      <c r="P479" s="26"/>
      <c r="Q479" s="26"/>
    </row>
    <row r="480" spans="1:17" ht="12.75" customHeight="1">
      <c r="A480" s="26"/>
      <c r="B480" s="26"/>
      <c r="C480" s="26"/>
      <c r="D480" s="26"/>
      <c r="E480" s="26"/>
      <c r="F480" s="26"/>
      <c r="G480" s="26"/>
      <c r="H480" s="26"/>
      <c r="I480" s="26"/>
      <c r="J480" s="26"/>
      <c r="K480" s="27"/>
      <c r="L480" s="26"/>
      <c r="M480" s="26"/>
      <c r="N480" s="26"/>
      <c r="O480" s="26"/>
      <c r="P480" s="26"/>
      <c r="Q480" s="26"/>
    </row>
    <row r="481" spans="1:17" ht="12.75" customHeight="1">
      <c r="A481" s="26"/>
      <c r="B481" s="26"/>
      <c r="C481" s="26"/>
      <c r="D481" s="26"/>
      <c r="E481" s="26"/>
      <c r="F481" s="26"/>
      <c r="G481" s="26"/>
      <c r="H481" s="26"/>
      <c r="I481" s="26"/>
      <c r="J481" s="26"/>
      <c r="K481" s="27"/>
      <c r="L481" s="26"/>
      <c r="M481" s="26"/>
      <c r="N481" s="26"/>
      <c r="O481" s="26"/>
      <c r="P481" s="26"/>
      <c r="Q481" s="26"/>
    </row>
    <row r="482" spans="1:17" ht="12.75" customHeight="1">
      <c r="A482" s="26"/>
      <c r="B482" s="26"/>
      <c r="C482" s="26"/>
      <c r="D482" s="26"/>
      <c r="E482" s="26"/>
      <c r="F482" s="26"/>
      <c r="G482" s="26"/>
      <c r="H482" s="26"/>
      <c r="I482" s="26"/>
      <c r="J482" s="26"/>
      <c r="K482" s="27"/>
      <c r="L482" s="26"/>
      <c r="M482" s="26"/>
      <c r="N482" s="26"/>
      <c r="O482" s="26"/>
      <c r="P482" s="26"/>
      <c r="Q482" s="26"/>
    </row>
    <row r="483" spans="1:17" ht="12.75" customHeight="1">
      <c r="A483" s="26"/>
      <c r="B483" s="26"/>
      <c r="C483" s="26"/>
      <c r="D483" s="26"/>
      <c r="E483" s="26"/>
      <c r="F483" s="26"/>
      <c r="G483" s="26"/>
      <c r="H483" s="26"/>
      <c r="I483" s="26"/>
      <c r="J483" s="26"/>
      <c r="K483" s="27"/>
      <c r="L483" s="26"/>
      <c r="M483" s="26"/>
      <c r="N483" s="26"/>
      <c r="O483" s="26"/>
      <c r="P483" s="26"/>
      <c r="Q483" s="26"/>
    </row>
    <row r="484" spans="1:17" ht="12.75" customHeight="1">
      <c r="A484" s="26"/>
      <c r="B484" s="26"/>
      <c r="C484" s="26"/>
      <c r="D484" s="26"/>
      <c r="E484" s="26"/>
      <c r="F484" s="26"/>
      <c r="G484" s="26"/>
      <c r="H484" s="26"/>
      <c r="I484" s="26"/>
      <c r="J484" s="26"/>
      <c r="K484" s="27"/>
      <c r="L484" s="26"/>
      <c r="M484" s="26"/>
      <c r="N484" s="26"/>
      <c r="O484" s="26"/>
      <c r="P484" s="26"/>
      <c r="Q484" s="26"/>
    </row>
    <row r="485" spans="1:17" ht="12.75" customHeight="1">
      <c r="A485" s="26"/>
      <c r="B485" s="26"/>
      <c r="C485" s="26"/>
      <c r="D485" s="26"/>
      <c r="E485" s="26"/>
      <c r="F485" s="26"/>
      <c r="G485" s="26"/>
      <c r="H485" s="26"/>
      <c r="I485" s="26"/>
      <c r="J485" s="26"/>
      <c r="K485" s="27"/>
      <c r="L485" s="26"/>
      <c r="M485" s="26"/>
      <c r="N485" s="26"/>
      <c r="O485" s="26"/>
      <c r="P485" s="26"/>
      <c r="Q485" s="26"/>
    </row>
    <row r="486" spans="1:17" ht="12.75" customHeight="1">
      <c r="A486" s="26"/>
      <c r="B486" s="26"/>
      <c r="C486" s="26"/>
      <c r="D486" s="26"/>
      <c r="E486" s="26"/>
      <c r="F486" s="26"/>
      <c r="G486" s="26"/>
      <c r="H486" s="26"/>
      <c r="I486" s="26"/>
      <c r="J486" s="26"/>
      <c r="K486" s="27"/>
      <c r="L486" s="26"/>
      <c r="M486" s="26"/>
      <c r="N486" s="26"/>
      <c r="O486" s="26"/>
      <c r="P486" s="26"/>
      <c r="Q486" s="26"/>
    </row>
    <row r="487" spans="1:17" ht="12.75" customHeight="1">
      <c r="A487" s="26"/>
      <c r="B487" s="26"/>
      <c r="C487" s="26"/>
      <c r="D487" s="26"/>
      <c r="E487" s="26"/>
      <c r="F487" s="26"/>
      <c r="G487" s="26"/>
      <c r="H487" s="26"/>
      <c r="I487" s="26"/>
      <c r="J487" s="26"/>
      <c r="K487" s="27"/>
      <c r="L487" s="26"/>
      <c r="M487" s="26"/>
      <c r="N487" s="26"/>
      <c r="O487" s="26"/>
      <c r="P487" s="26"/>
      <c r="Q487" s="26"/>
    </row>
    <row r="488" spans="1:17" ht="12.75" customHeight="1">
      <c r="A488" s="26"/>
      <c r="B488" s="26"/>
      <c r="C488" s="26"/>
      <c r="D488" s="26"/>
      <c r="E488" s="26"/>
      <c r="F488" s="26"/>
      <c r="G488" s="26"/>
      <c r="H488" s="26"/>
      <c r="I488" s="26"/>
      <c r="J488" s="26"/>
      <c r="K488" s="27"/>
      <c r="L488" s="26"/>
      <c r="M488" s="26"/>
      <c r="N488" s="26"/>
      <c r="O488" s="26"/>
      <c r="P488" s="26"/>
      <c r="Q488" s="26"/>
    </row>
    <row r="489" spans="1:17" ht="12.75" customHeight="1">
      <c r="A489" s="26"/>
      <c r="B489" s="26"/>
      <c r="C489" s="26"/>
      <c r="D489" s="26"/>
      <c r="E489" s="26"/>
      <c r="F489" s="26"/>
      <c r="G489" s="26"/>
      <c r="H489" s="26"/>
      <c r="I489" s="26"/>
      <c r="J489" s="26"/>
      <c r="K489" s="27"/>
      <c r="L489" s="26"/>
      <c r="M489" s="26"/>
      <c r="N489" s="26"/>
      <c r="O489" s="26"/>
      <c r="P489" s="26"/>
      <c r="Q489" s="26"/>
    </row>
    <row r="490" spans="1:17" ht="12.75" customHeight="1">
      <c r="A490" s="26"/>
      <c r="B490" s="26"/>
      <c r="C490" s="26"/>
      <c r="D490" s="26"/>
      <c r="E490" s="26"/>
      <c r="F490" s="26"/>
      <c r="G490" s="26"/>
      <c r="H490" s="26"/>
      <c r="I490" s="26"/>
      <c r="J490" s="26"/>
      <c r="K490" s="27"/>
      <c r="L490" s="26"/>
      <c r="M490" s="26"/>
      <c r="N490" s="26"/>
      <c r="O490" s="26"/>
      <c r="P490" s="26"/>
      <c r="Q490" s="26"/>
    </row>
    <row r="491" spans="1:17" ht="12.75" customHeight="1">
      <c r="A491" s="26"/>
      <c r="B491" s="26"/>
      <c r="C491" s="26"/>
      <c r="D491" s="26"/>
      <c r="E491" s="26"/>
      <c r="F491" s="26"/>
      <c r="G491" s="26"/>
      <c r="H491" s="26"/>
      <c r="I491" s="26"/>
      <c r="J491" s="26"/>
      <c r="K491" s="27"/>
      <c r="L491" s="26"/>
      <c r="M491" s="26"/>
      <c r="N491" s="26"/>
      <c r="O491" s="26"/>
      <c r="P491" s="26"/>
      <c r="Q491" s="26"/>
    </row>
    <row r="492" spans="1:17" ht="12.75" customHeight="1">
      <c r="A492" s="26"/>
      <c r="B492" s="26"/>
      <c r="C492" s="26"/>
      <c r="D492" s="26"/>
      <c r="E492" s="26"/>
      <c r="F492" s="26"/>
      <c r="G492" s="26"/>
      <c r="H492" s="26"/>
      <c r="I492" s="26"/>
      <c r="J492" s="26"/>
      <c r="K492" s="27"/>
      <c r="L492" s="26"/>
      <c r="M492" s="26"/>
      <c r="N492" s="26"/>
      <c r="O492" s="26"/>
      <c r="P492" s="26"/>
      <c r="Q492" s="26"/>
    </row>
    <row r="493" spans="1:17" ht="12.75" customHeight="1">
      <c r="A493" s="26"/>
      <c r="B493" s="26"/>
      <c r="C493" s="26"/>
      <c r="D493" s="26"/>
      <c r="E493" s="26"/>
      <c r="F493" s="26"/>
      <c r="G493" s="26"/>
      <c r="H493" s="26"/>
      <c r="I493" s="26"/>
      <c r="J493" s="26"/>
      <c r="K493" s="27"/>
      <c r="L493" s="26"/>
      <c r="M493" s="26"/>
      <c r="N493" s="26"/>
      <c r="O493" s="26"/>
      <c r="P493" s="26"/>
      <c r="Q493" s="26"/>
    </row>
    <row r="494" spans="1:17" ht="12.75" customHeight="1">
      <c r="A494" s="26"/>
      <c r="B494" s="26"/>
      <c r="C494" s="26"/>
      <c r="D494" s="26"/>
      <c r="E494" s="26"/>
      <c r="F494" s="26"/>
      <c r="G494" s="26"/>
      <c r="H494" s="26"/>
      <c r="I494" s="26"/>
      <c r="J494" s="26"/>
      <c r="K494" s="27"/>
      <c r="L494" s="26"/>
      <c r="M494" s="26"/>
      <c r="N494" s="26"/>
      <c r="O494" s="26"/>
      <c r="P494" s="26"/>
      <c r="Q494" s="26"/>
    </row>
    <row r="495" spans="1:17" ht="12.75" customHeight="1">
      <c r="A495" s="26"/>
      <c r="B495" s="26"/>
      <c r="C495" s="26"/>
      <c r="D495" s="26"/>
      <c r="E495" s="26"/>
      <c r="F495" s="26"/>
      <c r="G495" s="26"/>
      <c r="H495" s="26"/>
      <c r="I495" s="26"/>
      <c r="J495" s="26"/>
      <c r="K495" s="27"/>
      <c r="L495" s="26"/>
      <c r="M495" s="26"/>
      <c r="N495" s="26"/>
      <c r="O495" s="26"/>
      <c r="P495" s="26"/>
      <c r="Q495" s="26"/>
    </row>
    <row r="496" spans="1:17" ht="12.75" customHeight="1">
      <c r="A496" s="26"/>
      <c r="B496" s="26"/>
      <c r="C496" s="26"/>
      <c r="D496" s="26"/>
      <c r="E496" s="26"/>
      <c r="F496" s="26"/>
      <c r="G496" s="26"/>
      <c r="H496" s="26"/>
      <c r="I496" s="26"/>
      <c r="J496" s="26"/>
      <c r="K496" s="27"/>
      <c r="L496" s="26"/>
      <c r="M496" s="26"/>
      <c r="N496" s="26"/>
      <c r="O496" s="26"/>
      <c r="P496" s="26"/>
      <c r="Q496" s="26"/>
    </row>
    <row r="497" spans="1:17" ht="12.75" customHeight="1">
      <c r="A497" s="26"/>
      <c r="B497" s="26"/>
      <c r="C497" s="26"/>
      <c r="D497" s="26"/>
      <c r="E497" s="26"/>
      <c r="F497" s="26"/>
      <c r="G497" s="26"/>
      <c r="H497" s="26"/>
      <c r="I497" s="26"/>
      <c r="J497" s="26"/>
      <c r="K497" s="27"/>
      <c r="L497" s="26"/>
      <c r="M497" s="26"/>
      <c r="N497" s="26"/>
      <c r="O497" s="26"/>
      <c r="P497" s="26"/>
      <c r="Q497" s="26"/>
    </row>
    <row r="498" spans="1:17" ht="12.75" customHeight="1">
      <c r="A498" s="26"/>
      <c r="B498" s="26"/>
      <c r="C498" s="26"/>
      <c r="D498" s="26"/>
      <c r="E498" s="26"/>
      <c r="F498" s="26"/>
      <c r="G498" s="26"/>
      <c r="H498" s="26"/>
      <c r="I498" s="26"/>
      <c r="J498" s="26"/>
      <c r="K498" s="27"/>
      <c r="L498" s="26"/>
      <c r="M498" s="26"/>
      <c r="N498" s="26"/>
      <c r="O498" s="26"/>
      <c r="P498" s="26"/>
      <c r="Q498" s="26"/>
    </row>
    <row r="499" spans="1:17" ht="12.75" customHeight="1">
      <c r="A499" s="26"/>
      <c r="B499" s="26"/>
      <c r="C499" s="26"/>
      <c r="D499" s="26"/>
      <c r="E499" s="26"/>
      <c r="F499" s="26"/>
      <c r="G499" s="26"/>
      <c r="H499" s="26"/>
      <c r="I499" s="26"/>
      <c r="J499" s="26"/>
      <c r="K499" s="27"/>
      <c r="L499" s="26"/>
      <c r="M499" s="26"/>
      <c r="N499" s="26"/>
      <c r="O499" s="26"/>
      <c r="P499" s="26"/>
      <c r="Q499" s="26"/>
    </row>
    <row r="500" spans="1:17" ht="12.75" customHeight="1">
      <c r="A500" s="26"/>
      <c r="B500" s="26"/>
      <c r="C500" s="26"/>
      <c r="D500" s="26"/>
      <c r="E500" s="26"/>
      <c r="F500" s="26"/>
      <c r="G500" s="26"/>
      <c r="H500" s="26"/>
      <c r="I500" s="26"/>
      <c r="J500" s="26"/>
      <c r="K500" s="27"/>
      <c r="L500" s="26"/>
      <c r="M500" s="26"/>
      <c r="N500" s="26"/>
      <c r="O500" s="26"/>
      <c r="P500" s="26"/>
      <c r="Q500" s="26"/>
    </row>
    <row r="501" spans="1:17" ht="12.75" customHeight="1">
      <c r="A501" s="26"/>
      <c r="B501" s="26"/>
      <c r="C501" s="26"/>
      <c r="D501" s="26"/>
      <c r="E501" s="26"/>
      <c r="F501" s="26"/>
      <c r="G501" s="26"/>
      <c r="H501" s="26"/>
      <c r="I501" s="26"/>
      <c r="J501" s="26"/>
      <c r="K501" s="27"/>
      <c r="L501" s="26"/>
      <c r="M501" s="26"/>
      <c r="N501" s="26"/>
      <c r="O501" s="26"/>
      <c r="P501" s="26"/>
      <c r="Q501" s="26"/>
    </row>
    <row r="502" spans="1:17" ht="12.75" customHeight="1">
      <c r="A502" s="26"/>
      <c r="B502" s="26"/>
      <c r="C502" s="26"/>
      <c r="D502" s="26"/>
      <c r="E502" s="26"/>
      <c r="F502" s="26"/>
      <c r="G502" s="26"/>
      <c r="H502" s="26"/>
      <c r="I502" s="26"/>
      <c r="J502" s="26"/>
      <c r="K502" s="27"/>
      <c r="L502" s="26"/>
      <c r="M502" s="26"/>
      <c r="N502" s="26"/>
      <c r="O502" s="26"/>
      <c r="P502" s="26"/>
      <c r="Q502" s="26"/>
    </row>
    <row r="503" spans="1:17" ht="12.75" customHeight="1">
      <c r="A503" s="26"/>
      <c r="B503" s="26"/>
      <c r="C503" s="26"/>
      <c r="D503" s="26"/>
      <c r="E503" s="26"/>
      <c r="F503" s="26"/>
      <c r="G503" s="26"/>
      <c r="H503" s="26"/>
      <c r="I503" s="26"/>
      <c r="J503" s="26"/>
      <c r="K503" s="27"/>
      <c r="L503" s="26"/>
      <c r="M503" s="26"/>
      <c r="N503" s="26"/>
      <c r="O503" s="26"/>
      <c r="P503" s="26"/>
      <c r="Q503" s="26"/>
    </row>
    <row r="504" spans="1:17" ht="12.75" customHeight="1">
      <c r="A504" s="26"/>
      <c r="B504" s="26"/>
      <c r="C504" s="26"/>
      <c r="D504" s="26"/>
      <c r="E504" s="26"/>
      <c r="F504" s="26"/>
      <c r="G504" s="26"/>
      <c r="H504" s="26"/>
      <c r="I504" s="26"/>
      <c r="J504" s="26"/>
      <c r="K504" s="27"/>
      <c r="L504" s="26"/>
      <c r="M504" s="26"/>
      <c r="N504" s="26"/>
      <c r="O504" s="26"/>
      <c r="P504" s="26"/>
      <c r="Q504" s="26"/>
    </row>
    <row r="505" spans="1:17" ht="12.75" customHeight="1">
      <c r="A505" s="26"/>
      <c r="B505" s="26"/>
      <c r="C505" s="26"/>
      <c r="D505" s="26"/>
      <c r="E505" s="26"/>
      <c r="F505" s="26"/>
      <c r="G505" s="26"/>
      <c r="H505" s="26"/>
      <c r="I505" s="26"/>
      <c r="J505" s="26"/>
      <c r="K505" s="27"/>
      <c r="L505" s="26"/>
      <c r="M505" s="26"/>
      <c r="N505" s="26"/>
      <c r="O505" s="26"/>
      <c r="P505" s="26"/>
      <c r="Q505" s="26"/>
    </row>
    <row r="506" spans="1:17" ht="12.75" customHeight="1">
      <c r="A506" s="26"/>
      <c r="B506" s="26"/>
      <c r="C506" s="26"/>
      <c r="D506" s="26"/>
      <c r="E506" s="26"/>
      <c r="F506" s="26"/>
      <c r="G506" s="26"/>
      <c r="H506" s="26"/>
      <c r="I506" s="26"/>
      <c r="J506" s="26"/>
      <c r="K506" s="27"/>
      <c r="L506" s="26"/>
      <c r="M506" s="26"/>
      <c r="N506" s="26"/>
      <c r="O506" s="26"/>
      <c r="P506" s="26"/>
      <c r="Q506" s="26"/>
    </row>
    <row r="507" spans="1:17" ht="12.75" customHeight="1">
      <c r="A507" s="26"/>
      <c r="B507" s="26"/>
      <c r="C507" s="26"/>
      <c r="D507" s="26"/>
      <c r="E507" s="26"/>
      <c r="F507" s="26"/>
      <c r="G507" s="26"/>
      <c r="H507" s="26"/>
      <c r="I507" s="26"/>
      <c r="J507" s="26"/>
      <c r="K507" s="27"/>
      <c r="L507" s="26"/>
      <c r="M507" s="26"/>
      <c r="N507" s="26"/>
      <c r="O507" s="26"/>
      <c r="P507" s="26"/>
      <c r="Q507" s="26"/>
    </row>
    <row r="508" spans="1:17" ht="12.75" customHeight="1">
      <c r="A508" s="26"/>
      <c r="B508" s="26"/>
      <c r="C508" s="26"/>
      <c r="D508" s="26"/>
      <c r="E508" s="26"/>
      <c r="F508" s="26"/>
      <c r="G508" s="26"/>
      <c r="H508" s="26"/>
      <c r="I508" s="26"/>
      <c r="J508" s="26"/>
      <c r="K508" s="27"/>
      <c r="L508" s="26"/>
      <c r="M508" s="26"/>
      <c r="N508" s="26"/>
      <c r="O508" s="26"/>
      <c r="P508" s="26"/>
      <c r="Q508" s="26"/>
    </row>
    <row r="509" spans="1:17" ht="12.75" customHeight="1">
      <c r="A509" s="26"/>
      <c r="B509" s="26"/>
      <c r="C509" s="26"/>
      <c r="D509" s="26"/>
      <c r="E509" s="26"/>
      <c r="F509" s="26"/>
      <c r="G509" s="26"/>
      <c r="H509" s="26"/>
      <c r="I509" s="26"/>
      <c r="J509" s="26"/>
      <c r="K509" s="27"/>
      <c r="L509" s="26"/>
      <c r="M509" s="26"/>
      <c r="N509" s="26"/>
      <c r="O509" s="26"/>
      <c r="P509" s="26"/>
      <c r="Q509" s="26"/>
    </row>
    <row r="510" spans="1:17" ht="12.75" customHeight="1">
      <c r="A510" s="26"/>
      <c r="B510" s="26"/>
      <c r="C510" s="26"/>
      <c r="D510" s="26"/>
      <c r="E510" s="26"/>
      <c r="F510" s="26"/>
      <c r="G510" s="26"/>
      <c r="H510" s="26"/>
      <c r="I510" s="26"/>
      <c r="J510" s="26"/>
      <c r="K510" s="27"/>
      <c r="L510" s="26"/>
      <c r="M510" s="26"/>
      <c r="N510" s="26"/>
      <c r="O510" s="26"/>
      <c r="P510" s="26"/>
      <c r="Q510" s="26"/>
    </row>
    <row r="511" spans="1:17" ht="12.75" customHeight="1">
      <c r="A511" s="26"/>
      <c r="B511" s="26"/>
      <c r="C511" s="26"/>
      <c r="D511" s="26"/>
      <c r="E511" s="26"/>
      <c r="F511" s="26"/>
      <c r="G511" s="26"/>
      <c r="H511" s="26"/>
      <c r="I511" s="26"/>
      <c r="J511" s="26"/>
      <c r="K511" s="27"/>
      <c r="L511" s="26"/>
      <c r="M511" s="26"/>
      <c r="N511" s="26"/>
      <c r="O511" s="26"/>
      <c r="P511" s="26"/>
      <c r="Q511" s="26"/>
    </row>
    <row r="512" spans="1:17" ht="12.75" customHeight="1">
      <c r="A512" s="26"/>
      <c r="B512" s="26"/>
      <c r="C512" s="26"/>
      <c r="D512" s="26"/>
      <c r="E512" s="26"/>
      <c r="F512" s="26"/>
      <c r="G512" s="26"/>
      <c r="H512" s="26"/>
      <c r="I512" s="26"/>
      <c r="J512" s="26"/>
      <c r="K512" s="27"/>
      <c r="L512" s="26"/>
      <c r="M512" s="26"/>
      <c r="N512" s="26"/>
      <c r="O512" s="26"/>
      <c r="P512" s="26"/>
      <c r="Q512" s="26"/>
    </row>
    <row r="513" spans="1:17" ht="12.75" customHeight="1">
      <c r="A513" s="26"/>
      <c r="B513" s="26"/>
      <c r="C513" s="26"/>
      <c r="D513" s="26"/>
      <c r="E513" s="26"/>
      <c r="F513" s="26"/>
      <c r="G513" s="26"/>
      <c r="H513" s="26"/>
      <c r="I513" s="26"/>
      <c r="J513" s="26"/>
      <c r="K513" s="27"/>
      <c r="L513" s="26"/>
      <c r="M513" s="26"/>
      <c r="N513" s="26"/>
      <c r="O513" s="26"/>
      <c r="P513" s="26"/>
      <c r="Q513" s="26"/>
    </row>
    <row r="514" spans="1:17" ht="12.75" customHeight="1">
      <c r="A514" s="26"/>
      <c r="B514" s="26"/>
      <c r="C514" s="26"/>
      <c r="D514" s="26"/>
      <c r="E514" s="26"/>
      <c r="F514" s="26"/>
      <c r="G514" s="26"/>
      <c r="H514" s="26"/>
      <c r="I514" s="26"/>
      <c r="J514" s="26"/>
      <c r="K514" s="27"/>
      <c r="L514" s="26"/>
      <c r="M514" s="26"/>
      <c r="N514" s="26"/>
      <c r="O514" s="26"/>
      <c r="P514" s="26"/>
      <c r="Q514" s="26"/>
    </row>
    <row r="515" spans="1:17" ht="12.75" customHeight="1">
      <c r="A515" s="26"/>
      <c r="B515" s="26"/>
      <c r="C515" s="26"/>
      <c r="D515" s="26"/>
      <c r="E515" s="26"/>
      <c r="F515" s="26"/>
      <c r="G515" s="26"/>
      <c r="H515" s="26"/>
      <c r="I515" s="26"/>
      <c r="J515" s="26"/>
      <c r="K515" s="27"/>
      <c r="L515" s="26"/>
      <c r="M515" s="26"/>
      <c r="N515" s="26"/>
      <c r="O515" s="26"/>
      <c r="P515" s="26"/>
      <c r="Q515" s="26"/>
    </row>
    <row r="516" spans="1:17" ht="12.75" customHeight="1">
      <c r="A516" s="26"/>
      <c r="B516" s="26"/>
      <c r="C516" s="26"/>
      <c r="D516" s="26"/>
      <c r="E516" s="26"/>
      <c r="F516" s="26"/>
      <c r="G516" s="26"/>
      <c r="H516" s="26"/>
      <c r="I516" s="26"/>
      <c r="J516" s="26"/>
      <c r="K516" s="27"/>
      <c r="L516" s="26"/>
      <c r="M516" s="26"/>
      <c r="N516" s="26"/>
      <c r="O516" s="26"/>
      <c r="P516" s="26"/>
      <c r="Q516" s="26"/>
    </row>
    <row r="517" spans="1:17" ht="12.75" customHeight="1">
      <c r="A517" s="26"/>
      <c r="B517" s="26"/>
      <c r="C517" s="26"/>
      <c r="D517" s="26"/>
      <c r="E517" s="26"/>
      <c r="F517" s="26"/>
      <c r="G517" s="26"/>
      <c r="H517" s="26"/>
      <c r="I517" s="26"/>
      <c r="J517" s="26"/>
      <c r="K517" s="27"/>
      <c r="L517" s="26"/>
      <c r="M517" s="26"/>
      <c r="N517" s="26"/>
      <c r="O517" s="26"/>
      <c r="P517" s="26"/>
      <c r="Q517" s="26"/>
    </row>
    <row r="518" spans="1:17" ht="12.75" customHeight="1">
      <c r="A518" s="26"/>
      <c r="B518" s="26"/>
      <c r="C518" s="26"/>
      <c r="D518" s="26"/>
      <c r="E518" s="26"/>
      <c r="F518" s="26"/>
      <c r="G518" s="26"/>
      <c r="H518" s="26"/>
      <c r="I518" s="26"/>
      <c r="J518" s="26"/>
      <c r="K518" s="27"/>
      <c r="L518" s="26"/>
      <c r="M518" s="26"/>
      <c r="N518" s="26"/>
      <c r="O518" s="26"/>
      <c r="P518" s="26"/>
      <c r="Q518" s="26"/>
    </row>
    <row r="519" spans="1:17" ht="12.75" customHeight="1">
      <c r="A519" s="26"/>
      <c r="B519" s="26"/>
      <c r="C519" s="26"/>
      <c r="D519" s="26"/>
      <c r="E519" s="26"/>
      <c r="F519" s="26"/>
      <c r="G519" s="26"/>
      <c r="H519" s="26"/>
      <c r="I519" s="26"/>
      <c r="J519" s="26"/>
      <c r="K519" s="27"/>
      <c r="L519" s="26"/>
      <c r="M519" s="26"/>
      <c r="N519" s="26"/>
      <c r="O519" s="26"/>
      <c r="P519" s="26"/>
      <c r="Q519" s="26"/>
    </row>
    <row r="520" spans="1:17" ht="12.75" customHeight="1">
      <c r="A520" s="26"/>
      <c r="B520" s="26"/>
      <c r="C520" s="26"/>
      <c r="D520" s="26"/>
      <c r="E520" s="26"/>
      <c r="F520" s="26"/>
      <c r="G520" s="26"/>
      <c r="H520" s="26"/>
      <c r="I520" s="26"/>
      <c r="J520" s="26"/>
      <c r="K520" s="27"/>
      <c r="L520" s="26"/>
      <c r="M520" s="26"/>
      <c r="N520" s="26"/>
      <c r="O520" s="26"/>
      <c r="P520" s="26"/>
      <c r="Q520" s="26"/>
    </row>
    <row r="521" spans="1:17" ht="12.75" customHeight="1">
      <c r="A521" s="26"/>
      <c r="B521" s="26"/>
      <c r="C521" s="26"/>
      <c r="D521" s="26"/>
      <c r="E521" s="26"/>
      <c r="F521" s="26"/>
      <c r="G521" s="26"/>
      <c r="H521" s="26"/>
      <c r="I521" s="26"/>
      <c r="J521" s="26"/>
      <c r="K521" s="27"/>
      <c r="L521" s="26"/>
      <c r="M521" s="26"/>
      <c r="N521" s="26"/>
      <c r="O521" s="26"/>
      <c r="P521" s="26"/>
      <c r="Q521" s="26"/>
    </row>
    <row r="522" spans="1:17" ht="12.75" customHeight="1">
      <c r="A522" s="26"/>
      <c r="B522" s="26"/>
      <c r="C522" s="26"/>
      <c r="D522" s="26"/>
      <c r="E522" s="26"/>
      <c r="F522" s="26"/>
      <c r="G522" s="26"/>
      <c r="H522" s="26"/>
      <c r="I522" s="26"/>
      <c r="J522" s="26"/>
      <c r="K522" s="27"/>
      <c r="L522" s="26"/>
      <c r="M522" s="26"/>
      <c r="N522" s="26"/>
      <c r="O522" s="26"/>
      <c r="P522" s="26"/>
      <c r="Q522" s="26"/>
    </row>
    <row r="523" spans="1:17" ht="12.75" customHeight="1">
      <c r="A523" s="26"/>
      <c r="B523" s="26"/>
      <c r="C523" s="26"/>
      <c r="D523" s="26"/>
      <c r="E523" s="26"/>
      <c r="F523" s="26"/>
      <c r="G523" s="26"/>
      <c r="H523" s="26"/>
      <c r="I523" s="26"/>
      <c r="J523" s="26"/>
      <c r="K523" s="27"/>
      <c r="L523" s="26"/>
      <c r="M523" s="26"/>
      <c r="N523" s="26"/>
      <c r="O523" s="26"/>
      <c r="P523" s="26"/>
      <c r="Q523" s="26"/>
    </row>
    <row r="524" spans="1:17" ht="12.75" customHeight="1">
      <c r="A524" s="26"/>
      <c r="B524" s="26"/>
      <c r="C524" s="26"/>
      <c r="D524" s="26"/>
      <c r="E524" s="26"/>
      <c r="F524" s="26"/>
      <c r="G524" s="26"/>
      <c r="H524" s="26"/>
      <c r="I524" s="26"/>
      <c r="J524" s="26"/>
      <c r="K524" s="27"/>
      <c r="L524" s="26"/>
      <c r="M524" s="26"/>
      <c r="N524" s="26"/>
      <c r="O524" s="26"/>
      <c r="P524" s="26"/>
      <c r="Q524" s="26"/>
    </row>
    <row r="525" spans="1:17" ht="12.75" customHeight="1">
      <c r="A525" s="26"/>
      <c r="B525" s="26"/>
      <c r="C525" s="26"/>
      <c r="D525" s="26"/>
      <c r="E525" s="26"/>
      <c r="F525" s="26"/>
      <c r="G525" s="26"/>
      <c r="H525" s="26"/>
      <c r="I525" s="26"/>
      <c r="J525" s="26"/>
      <c r="K525" s="27"/>
      <c r="L525" s="26"/>
      <c r="M525" s="26"/>
      <c r="N525" s="26"/>
      <c r="O525" s="26"/>
      <c r="P525" s="26"/>
      <c r="Q525" s="26"/>
    </row>
    <row r="526" spans="1:17" ht="12.75" customHeight="1">
      <c r="A526" s="26"/>
      <c r="B526" s="26"/>
      <c r="C526" s="26"/>
      <c r="D526" s="26"/>
      <c r="E526" s="26"/>
      <c r="F526" s="26"/>
      <c r="G526" s="26"/>
      <c r="H526" s="26"/>
      <c r="I526" s="26"/>
      <c r="J526" s="26"/>
      <c r="K526" s="27"/>
      <c r="L526" s="26"/>
      <c r="M526" s="26"/>
      <c r="N526" s="26"/>
      <c r="O526" s="26"/>
      <c r="P526" s="26"/>
      <c r="Q526" s="26"/>
    </row>
    <row r="527" spans="1:17" ht="12.75" customHeight="1">
      <c r="A527" s="26"/>
      <c r="B527" s="26"/>
      <c r="C527" s="26"/>
      <c r="D527" s="26"/>
      <c r="E527" s="26"/>
      <c r="F527" s="26"/>
      <c r="G527" s="26"/>
      <c r="H527" s="26"/>
      <c r="I527" s="26"/>
      <c r="J527" s="26"/>
      <c r="K527" s="27"/>
      <c r="L527" s="26"/>
      <c r="M527" s="26"/>
      <c r="N527" s="26"/>
      <c r="O527" s="26"/>
      <c r="P527" s="26"/>
      <c r="Q527" s="26"/>
    </row>
    <row r="528" spans="1:17" ht="12.75" customHeight="1">
      <c r="A528" s="26"/>
      <c r="B528" s="26"/>
      <c r="C528" s="26"/>
      <c r="D528" s="26"/>
      <c r="E528" s="26"/>
      <c r="F528" s="26"/>
      <c r="G528" s="26"/>
      <c r="H528" s="26"/>
      <c r="I528" s="26"/>
      <c r="J528" s="26"/>
      <c r="K528" s="27"/>
      <c r="L528" s="26"/>
      <c r="M528" s="26"/>
      <c r="N528" s="26"/>
      <c r="O528" s="26"/>
      <c r="P528" s="26"/>
      <c r="Q528" s="26"/>
    </row>
    <row r="529" spans="1:17" ht="12.75" customHeight="1">
      <c r="A529" s="26"/>
      <c r="B529" s="26"/>
      <c r="C529" s="26"/>
      <c r="D529" s="26"/>
      <c r="E529" s="26"/>
      <c r="F529" s="26"/>
      <c r="G529" s="26"/>
      <c r="H529" s="26"/>
      <c r="I529" s="26"/>
      <c r="J529" s="26"/>
      <c r="K529" s="27"/>
      <c r="L529" s="26"/>
      <c r="M529" s="26"/>
      <c r="N529" s="26"/>
      <c r="O529" s="26"/>
      <c r="P529" s="26"/>
      <c r="Q529" s="26"/>
    </row>
    <row r="530" spans="1:17" ht="12.75" customHeight="1">
      <c r="A530" s="26"/>
      <c r="B530" s="26"/>
      <c r="C530" s="26"/>
      <c r="D530" s="26"/>
      <c r="E530" s="26"/>
      <c r="F530" s="26"/>
      <c r="G530" s="26"/>
      <c r="H530" s="26"/>
      <c r="I530" s="26"/>
      <c r="J530" s="26"/>
      <c r="K530" s="27"/>
      <c r="L530" s="26"/>
      <c r="M530" s="26"/>
      <c r="N530" s="26"/>
      <c r="O530" s="26"/>
      <c r="P530" s="26"/>
      <c r="Q530" s="26"/>
    </row>
    <row r="531" spans="1:17" ht="12.75" customHeight="1">
      <c r="A531" s="26"/>
      <c r="B531" s="26"/>
      <c r="C531" s="26"/>
      <c r="D531" s="26"/>
      <c r="E531" s="26"/>
      <c r="F531" s="26"/>
      <c r="G531" s="26"/>
      <c r="H531" s="26"/>
      <c r="I531" s="26"/>
      <c r="J531" s="26"/>
      <c r="K531" s="27"/>
      <c r="L531" s="26"/>
      <c r="M531" s="26"/>
      <c r="N531" s="26"/>
      <c r="O531" s="26"/>
      <c r="P531" s="26"/>
      <c r="Q531" s="26"/>
    </row>
    <row r="532" spans="1:17" ht="12.75" customHeight="1">
      <c r="A532" s="26"/>
      <c r="B532" s="26"/>
      <c r="C532" s="26"/>
      <c r="D532" s="26"/>
      <c r="E532" s="26"/>
      <c r="F532" s="26"/>
      <c r="G532" s="26"/>
      <c r="H532" s="26"/>
      <c r="I532" s="26"/>
      <c r="J532" s="26"/>
      <c r="K532" s="27"/>
      <c r="L532" s="26"/>
      <c r="M532" s="26"/>
      <c r="N532" s="26"/>
      <c r="O532" s="26"/>
      <c r="P532" s="26"/>
      <c r="Q532" s="26"/>
    </row>
    <row r="533" spans="1:17" ht="12.75" customHeight="1">
      <c r="A533" s="26"/>
      <c r="B533" s="26"/>
      <c r="C533" s="26"/>
      <c r="D533" s="26"/>
      <c r="E533" s="26"/>
      <c r="F533" s="26"/>
      <c r="G533" s="26"/>
      <c r="H533" s="26"/>
      <c r="I533" s="26"/>
      <c r="J533" s="26"/>
      <c r="K533" s="27"/>
      <c r="L533" s="26"/>
      <c r="M533" s="26"/>
      <c r="N533" s="26"/>
      <c r="O533" s="26"/>
      <c r="P533" s="26"/>
      <c r="Q533" s="26"/>
    </row>
    <row r="534" spans="1:17" ht="12.75" customHeight="1">
      <c r="A534" s="26"/>
      <c r="B534" s="26"/>
      <c r="C534" s="26"/>
      <c r="D534" s="26"/>
      <c r="E534" s="26"/>
      <c r="F534" s="26"/>
      <c r="G534" s="26"/>
      <c r="H534" s="26"/>
      <c r="I534" s="26"/>
      <c r="J534" s="26"/>
      <c r="K534" s="27"/>
      <c r="L534" s="26"/>
      <c r="M534" s="26"/>
      <c r="N534" s="26"/>
      <c r="O534" s="26"/>
      <c r="P534" s="26"/>
      <c r="Q534" s="26"/>
    </row>
    <row r="535" spans="1:17" ht="12.75" customHeight="1">
      <c r="A535" s="26"/>
      <c r="B535" s="26"/>
      <c r="C535" s="26"/>
      <c r="D535" s="26"/>
      <c r="E535" s="26"/>
      <c r="F535" s="26"/>
      <c r="G535" s="26"/>
      <c r="H535" s="26"/>
      <c r="I535" s="26"/>
      <c r="J535" s="26"/>
      <c r="K535" s="27"/>
      <c r="L535" s="26"/>
      <c r="M535" s="26"/>
      <c r="N535" s="26"/>
      <c r="O535" s="26"/>
      <c r="P535" s="26"/>
      <c r="Q535" s="26"/>
    </row>
    <row r="536" spans="1:17" ht="12.75" customHeight="1">
      <c r="A536" s="26"/>
      <c r="B536" s="26"/>
      <c r="C536" s="26"/>
      <c r="D536" s="26"/>
      <c r="E536" s="26"/>
      <c r="F536" s="26"/>
      <c r="G536" s="26"/>
      <c r="H536" s="26"/>
      <c r="I536" s="26"/>
      <c r="J536" s="26"/>
      <c r="K536" s="27"/>
      <c r="L536" s="26"/>
      <c r="M536" s="26"/>
      <c r="N536" s="26"/>
      <c r="O536" s="26"/>
      <c r="P536" s="26"/>
      <c r="Q536" s="26"/>
    </row>
    <row r="537" spans="1:17" ht="12.75" customHeight="1">
      <c r="A537" s="26"/>
      <c r="B537" s="26"/>
      <c r="C537" s="26"/>
      <c r="D537" s="26"/>
      <c r="E537" s="26"/>
      <c r="F537" s="26"/>
      <c r="G537" s="26"/>
      <c r="H537" s="26"/>
      <c r="I537" s="26"/>
      <c r="J537" s="26"/>
      <c r="K537" s="27"/>
      <c r="L537" s="26"/>
      <c r="M537" s="26"/>
      <c r="N537" s="26"/>
      <c r="O537" s="26"/>
      <c r="P537" s="26"/>
      <c r="Q537" s="26"/>
    </row>
    <row r="538" spans="1:17" ht="12.75" customHeight="1">
      <c r="A538" s="26"/>
      <c r="B538" s="26"/>
      <c r="C538" s="26"/>
      <c r="D538" s="26"/>
      <c r="E538" s="26"/>
      <c r="F538" s="26"/>
      <c r="G538" s="26"/>
      <c r="H538" s="26"/>
      <c r="I538" s="26"/>
      <c r="J538" s="26"/>
      <c r="K538" s="27"/>
      <c r="L538" s="26"/>
      <c r="M538" s="26"/>
      <c r="N538" s="26"/>
      <c r="O538" s="26"/>
      <c r="P538" s="26"/>
      <c r="Q538" s="26"/>
    </row>
    <row r="539" spans="1:17" ht="12.75" customHeight="1">
      <c r="A539" s="26"/>
      <c r="B539" s="26"/>
      <c r="C539" s="26"/>
      <c r="D539" s="26"/>
      <c r="E539" s="26"/>
      <c r="F539" s="26"/>
      <c r="G539" s="26"/>
      <c r="H539" s="26"/>
      <c r="I539" s="26"/>
      <c r="J539" s="26"/>
      <c r="K539" s="27"/>
      <c r="L539" s="26"/>
      <c r="M539" s="26"/>
      <c r="N539" s="26"/>
      <c r="O539" s="26"/>
      <c r="P539" s="26"/>
      <c r="Q539" s="26"/>
    </row>
    <row r="540" spans="1:17" ht="12.75" customHeight="1">
      <c r="A540" s="26"/>
      <c r="B540" s="26"/>
      <c r="C540" s="26"/>
      <c r="D540" s="26"/>
      <c r="E540" s="26"/>
      <c r="F540" s="26"/>
      <c r="G540" s="26"/>
      <c r="H540" s="26"/>
      <c r="I540" s="26"/>
      <c r="J540" s="26"/>
      <c r="K540" s="27"/>
      <c r="L540" s="26"/>
      <c r="M540" s="26"/>
      <c r="N540" s="26"/>
      <c r="O540" s="26"/>
      <c r="P540" s="26"/>
      <c r="Q540" s="26"/>
    </row>
    <row r="541" spans="1:17" ht="12.75" customHeight="1">
      <c r="A541" s="26"/>
      <c r="B541" s="26"/>
      <c r="C541" s="26"/>
      <c r="D541" s="26"/>
      <c r="E541" s="26"/>
      <c r="F541" s="26"/>
      <c r="G541" s="26"/>
      <c r="H541" s="26"/>
      <c r="I541" s="26"/>
      <c r="J541" s="26"/>
      <c r="K541" s="27"/>
      <c r="L541" s="26"/>
      <c r="M541" s="26"/>
      <c r="N541" s="26"/>
      <c r="O541" s="26"/>
      <c r="P541" s="26"/>
      <c r="Q541" s="26"/>
    </row>
    <row r="542" spans="1:17" ht="12.75" customHeight="1">
      <c r="A542" s="26"/>
      <c r="B542" s="26"/>
      <c r="C542" s="26"/>
      <c r="D542" s="26"/>
      <c r="E542" s="26"/>
      <c r="F542" s="26"/>
      <c r="G542" s="26"/>
      <c r="H542" s="26"/>
      <c r="I542" s="26"/>
      <c r="J542" s="26"/>
      <c r="K542" s="27"/>
      <c r="L542" s="26"/>
      <c r="M542" s="26"/>
      <c r="N542" s="26"/>
      <c r="O542" s="26"/>
      <c r="P542" s="26"/>
      <c r="Q542" s="26"/>
    </row>
    <row r="543" spans="1:17" ht="12.75" customHeight="1">
      <c r="A543" s="26"/>
      <c r="B543" s="26"/>
      <c r="C543" s="26"/>
      <c r="D543" s="26"/>
      <c r="E543" s="26"/>
      <c r="F543" s="26"/>
      <c r="G543" s="26"/>
      <c r="H543" s="26"/>
      <c r="I543" s="26"/>
      <c r="J543" s="26"/>
      <c r="K543" s="27"/>
      <c r="L543" s="26"/>
      <c r="M543" s="26"/>
      <c r="N543" s="26"/>
      <c r="O543" s="26"/>
      <c r="P543" s="26"/>
      <c r="Q543" s="26"/>
    </row>
    <row r="544" spans="1:17" ht="12.75" customHeight="1">
      <c r="A544" s="26"/>
      <c r="B544" s="26"/>
      <c r="C544" s="26"/>
      <c r="D544" s="26"/>
      <c r="E544" s="26"/>
      <c r="F544" s="26"/>
      <c r="G544" s="26"/>
      <c r="H544" s="26"/>
      <c r="I544" s="26"/>
      <c r="J544" s="26"/>
      <c r="K544" s="27"/>
      <c r="L544" s="26"/>
      <c r="M544" s="26"/>
      <c r="N544" s="26"/>
      <c r="O544" s="26"/>
      <c r="P544" s="26"/>
      <c r="Q544" s="26"/>
    </row>
    <row r="545" spans="1:17" ht="12.75" customHeight="1">
      <c r="A545" s="26"/>
      <c r="B545" s="26"/>
      <c r="C545" s="26"/>
      <c r="D545" s="26"/>
      <c r="E545" s="26"/>
      <c r="F545" s="26"/>
      <c r="G545" s="26"/>
      <c r="H545" s="26"/>
      <c r="I545" s="26"/>
      <c r="J545" s="26"/>
      <c r="K545" s="27"/>
      <c r="L545" s="26"/>
      <c r="M545" s="26"/>
      <c r="N545" s="26"/>
      <c r="O545" s="26"/>
      <c r="P545" s="26"/>
      <c r="Q545" s="26"/>
    </row>
    <row r="546" spans="1:17" ht="12.75" customHeight="1">
      <c r="A546" s="26"/>
      <c r="B546" s="26"/>
      <c r="C546" s="26"/>
      <c r="D546" s="26"/>
      <c r="E546" s="26"/>
      <c r="F546" s="26"/>
      <c r="G546" s="26"/>
      <c r="H546" s="26"/>
      <c r="I546" s="26"/>
      <c r="J546" s="26"/>
      <c r="K546" s="27"/>
      <c r="L546" s="26"/>
      <c r="M546" s="26"/>
      <c r="N546" s="26"/>
      <c r="O546" s="26"/>
      <c r="P546" s="26"/>
      <c r="Q546" s="26"/>
    </row>
    <row r="547" spans="1:17" ht="12.75" customHeight="1">
      <c r="A547" s="26"/>
      <c r="B547" s="26"/>
      <c r="C547" s="26"/>
      <c r="D547" s="26"/>
      <c r="E547" s="26"/>
      <c r="F547" s="26"/>
      <c r="G547" s="26"/>
      <c r="H547" s="26"/>
      <c r="I547" s="26"/>
      <c r="J547" s="26"/>
      <c r="K547" s="27"/>
      <c r="L547" s="26"/>
      <c r="M547" s="26"/>
      <c r="N547" s="26"/>
      <c r="O547" s="26"/>
      <c r="P547" s="26"/>
      <c r="Q547" s="26"/>
    </row>
    <row r="548" spans="1:17" ht="12.75" customHeight="1">
      <c r="A548" s="26"/>
      <c r="B548" s="26"/>
      <c r="C548" s="26"/>
      <c r="D548" s="26"/>
      <c r="E548" s="26"/>
      <c r="F548" s="26"/>
      <c r="G548" s="26"/>
      <c r="H548" s="26"/>
      <c r="I548" s="26"/>
      <c r="J548" s="26"/>
      <c r="K548" s="27"/>
      <c r="L548" s="26"/>
      <c r="M548" s="26"/>
      <c r="N548" s="26"/>
      <c r="O548" s="26"/>
      <c r="P548" s="26"/>
      <c r="Q548" s="26"/>
    </row>
    <row r="549" spans="1:17" ht="12.75" customHeight="1">
      <c r="A549" s="26"/>
      <c r="B549" s="26"/>
      <c r="C549" s="26"/>
      <c r="D549" s="26"/>
      <c r="E549" s="26"/>
      <c r="F549" s="26"/>
      <c r="G549" s="26"/>
      <c r="H549" s="26"/>
      <c r="I549" s="26"/>
      <c r="J549" s="26"/>
      <c r="K549" s="27"/>
      <c r="L549" s="26"/>
      <c r="M549" s="26"/>
      <c r="N549" s="26"/>
      <c r="O549" s="26"/>
      <c r="P549" s="26"/>
      <c r="Q549" s="26"/>
    </row>
    <row r="550" spans="1:17" ht="12.75" customHeight="1">
      <c r="A550" s="26"/>
      <c r="B550" s="26"/>
      <c r="C550" s="26"/>
      <c r="D550" s="26"/>
      <c r="E550" s="26"/>
      <c r="F550" s="26"/>
      <c r="G550" s="26"/>
      <c r="H550" s="26"/>
      <c r="I550" s="26"/>
      <c r="J550" s="26"/>
      <c r="K550" s="27"/>
      <c r="L550" s="26"/>
      <c r="M550" s="26"/>
      <c r="N550" s="26"/>
      <c r="O550" s="26"/>
      <c r="P550" s="26"/>
      <c r="Q550" s="26"/>
    </row>
    <row r="551" spans="1:17" ht="12.75" customHeight="1">
      <c r="A551" s="26"/>
      <c r="B551" s="26"/>
      <c r="C551" s="26"/>
      <c r="D551" s="26"/>
      <c r="E551" s="26"/>
      <c r="F551" s="26"/>
      <c r="G551" s="26"/>
      <c r="H551" s="26"/>
      <c r="I551" s="26"/>
      <c r="J551" s="26"/>
      <c r="K551" s="27"/>
      <c r="L551" s="26"/>
      <c r="M551" s="26"/>
      <c r="N551" s="26"/>
      <c r="O551" s="26"/>
      <c r="P551" s="26"/>
      <c r="Q551" s="26"/>
    </row>
    <row r="552" spans="1:17" ht="12.75" customHeight="1">
      <c r="A552" s="26"/>
      <c r="B552" s="26"/>
      <c r="C552" s="26"/>
      <c r="D552" s="26"/>
      <c r="E552" s="26"/>
      <c r="F552" s="26"/>
      <c r="G552" s="26"/>
      <c r="H552" s="26"/>
      <c r="I552" s="26"/>
      <c r="J552" s="26"/>
      <c r="K552" s="27"/>
      <c r="L552" s="26"/>
      <c r="M552" s="26"/>
      <c r="N552" s="26"/>
      <c r="O552" s="26"/>
      <c r="P552" s="26"/>
      <c r="Q552" s="26"/>
    </row>
    <row r="553" spans="1:17" ht="12.75" customHeight="1">
      <c r="A553" s="26"/>
      <c r="B553" s="26"/>
      <c r="C553" s="26"/>
      <c r="D553" s="26"/>
      <c r="E553" s="26"/>
      <c r="F553" s="26"/>
      <c r="G553" s="26"/>
      <c r="H553" s="26"/>
      <c r="I553" s="26"/>
      <c r="J553" s="26"/>
      <c r="K553" s="27"/>
      <c r="L553" s="26"/>
      <c r="M553" s="26"/>
      <c r="N553" s="26"/>
      <c r="O553" s="26"/>
      <c r="P553" s="26"/>
      <c r="Q553" s="26"/>
    </row>
    <row r="554" spans="1:17" ht="12.75" customHeight="1">
      <c r="A554" s="26"/>
      <c r="B554" s="26"/>
      <c r="C554" s="26"/>
      <c r="D554" s="26"/>
      <c r="E554" s="26"/>
      <c r="F554" s="26"/>
      <c r="G554" s="26"/>
      <c r="H554" s="26"/>
      <c r="I554" s="26"/>
      <c r="J554" s="26"/>
      <c r="K554" s="27"/>
      <c r="L554" s="26"/>
      <c r="M554" s="26"/>
      <c r="N554" s="26"/>
      <c r="O554" s="26"/>
      <c r="P554" s="26"/>
      <c r="Q554" s="26"/>
    </row>
    <row r="555" spans="1:17" ht="12.75" customHeight="1">
      <c r="A555" s="26"/>
      <c r="B555" s="26"/>
      <c r="C555" s="26"/>
      <c r="D555" s="26"/>
      <c r="E555" s="26"/>
      <c r="F555" s="26"/>
      <c r="G555" s="26"/>
      <c r="H555" s="26"/>
      <c r="I555" s="26"/>
      <c r="J555" s="26"/>
      <c r="K555" s="27"/>
      <c r="L555" s="26"/>
      <c r="M555" s="26"/>
      <c r="N555" s="26"/>
      <c r="O555" s="26"/>
      <c r="P555" s="26"/>
      <c r="Q555" s="26"/>
    </row>
    <row r="556" spans="1:17" ht="12.75" customHeight="1">
      <c r="A556" s="26"/>
      <c r="B556" s="26"/>
      <c r="C556" s="26"/>
      <c r="D556" s="26"/>
      <c r="E556" s="26"/>
      <c r="F556" s="26"/>
      <c r="G556" s="26"/>
      <c r="H556" s="26"/>
      <c r="I556" s="26"/>
      <c r="J556" s="26"/>
      <c r="K556" s="27"/>
      <c r="L556" s="26"/>
      <c r="M556" s="26"/>
      <c r="N556" s="26"/>
      <c r="O556" s="26"/>
      <c r="P556" s="26"/>
      <c r="Q556" s="26"/>
    </row>
    <row r="557" spans="1:17" ht="12.75" customHeight="1">
      <c r="A557" s="26"/>
      <c r="B557" s="26"/>
      <c r="C557" s="26"/>
      <c r="D557" s="26"/>
      <c r="E557" s="26"/>
      <c r="F557" s="26"/>
      <c r="G557" s="26"/>
      <c r="H557" s="26"/>
      <c r="I557" s="26"/>
      <c r="J557" s="26"/>
      <c r="K557" s="27"/>
      <c r="L557" s="26"/>
      <c r="M557" s="26"/>
      <c r="N557" s="26"/>
      <c r="O557" s="26"/>
      <c r="P557" s="26"/>
      <c r="Q557" s="26"/>
    </row>
    <row r="558" spans="1:17" ht="12.75" customHeight="1">
      <c r="A558" s="26"/>
      <c r="B558" s="26"/>
      <c r="C558" s="26"/>
      <c r="D558" s="26"/>
      <c r="E558" s="26"/>
      <c r="F558" s="26"/>
      <c r="G558" s="26"/>
      <c r="H558" s="26"/>
      <c r="I558" s="26"/>
      <c r="J558" s="26"/>
      <c r="K558" s="27"/>
      <c r="L558" s="26"/>
      <c r="M558" s="26"/>
      <c r="N558" s="26"/>
      <c r="O558" s="26"/>
      <c r="P558" s="26"/>
      <c r="Q558" s="26"/>
    </row>
    <row r="559" spans="1:17" ht="12.75" customHeight="1">
      <c r="A559" s="26"/>
      <c r="B559" s="26"/>
      <c r="C559" s="26"/>
      <c r="D559" s="26"/>
      <c r="E559" s="26"/>
      <c r="F559" s="26"/>
      <c r="G559" s="26"/>
      <c r="H559" s="26"/>
      <c r="I559" s="26"/>
      <c r="J559" s="26"/>
      <c r="K559" s="27"/>
      <c r="L559" s="26"/>
      <c r="M559" s="26"/>
      <c r="N559" s="26"/>
      <c r="O559" s="26"/>
      <c r="P559" s="26"/>
      <c r="Q559" s="26"/>
    </row>
    <row r="560" spans="1:17" ht="12.75" customHeight="1">
      <c r="A560" s="26"/>
      <c r="B560" s="26"/>
      <c r="C560" s="26"/>
      <c r="D560" s="26"/>
      <c r="E560" s="26"/>
      <c r="F560" s="26"/>
      <c r="G560" s="26"/>
      <c r="H560" s="26"/>
      <c r="I560" s="26"/>
      <c r="J560" s="26"/>
      <c r="K560" s="27"/>
      <c r="L560" s="26"/>
      <c r="M560" s="26"/>
      <c r="N560" s="26"/>
      <c r="O560" s="26"/>
      <c r="P560" s="26"/>
      <c r="Q560" s="26"/>
    </row>
    <row r="561" spans="1:17" ht="12.75" customHeight="1">
      <c r="A561" s="26"/>
      <c r="B561" s="26"/>
      <c r="C561" s="26"/>
      <c r="D561" s="26"/>
      <c r="E561" s="26"/>
      <c r="F561" s="26"/>
      <c r="G561" s="26"/>
      <c r="H561" s="26"/>
      <c r="I561" s="26"/>
      <c r="J561" s="26"/>
      <c r="K561" s="27"/>
      <c r="L561" s="26"/>
      <c r="M561" s="26"/>
      <c r="N561" s="26"/>
      <c r="O561" s="26"/>
      <c r="P561" s="26"/>
      <c r="Q561" s="26"/>
    </row>
    <row r="562" spans="1:17" ht="12.75" customHeight="1">
      <c r="A562" s="26"/>
      <c r="B562" s="26"/>
      <c r="C562" s="26"/>
      <c r="D562" s="26"/>
      <c r="E562" s="26"/>
      <c r="F562" s="26"/>
      <c r="G562" s="26"/>
      <c r="H562" s="26"/>
      <c r="I562" s="26"/>
      <c r="J562" s="26"/>
      <c r="K562" s="27"/>
      <c r="L562" s="26"/>
      <c r="M562" s="26"/>
      <c r="N562" s="26"/>
      <c r="O562" s="26"/>
      <c r="P562" s="26"/>
      <c r="Q562" s="26"/>
    </row>
    <row r="563" spans="1:17" ht="12.75" customHeight="1">
      <c r="A563" s="26"/>
      <c r="B563" s="26"/>
      <c r="C563" s="26"/>
      <c r="D563" s="26"/>
      <c r="E563" s="26"/>
      <c r="F563" s="26"/>
      <c r="G563" s="26"/>
      <c r="H563" s="26"/>
      <c r="I563" s="26"/>
      <c r="J563" s="26"/>
      <c r="K563" s="27"/>
      <c r="L563" s="26"/>
      <c r="M563" s="26"/>
      <c r="N563" s="26"/>
      <c r="O563" s="26"/>
      <c r="P563" s="26"/>
      <c r="Q563" s="26"/>
    </row>
    <row r="564" spans="1:17" ht="12.75" customHeight="1">
      <c r="A564" s="26"/>
      <c r="B564" s="26"/>
      <c r="C564" s="26"/>
      <c r="D564" s="26"/>
      <c r="E564" s="26"/>
      <c r="F564" s="26"/>
      <c r="G564" s="26"/>
      <c r="H564" s="26"/>
      <c r="I564" s="26"/>
      <c r="J564" s="26"/>
      <c r="K564" s="27"/>
      <c r="L564" s="26"/>
      <c r="M564" s="26"/>
      <c r="N564" s="26"/>
      <c r="O564" s="26"/>
      <c r="P564" s="26"/>
      <c r="Q564" s="26"/>
    </row>
    <row r="565" spans="1:17" ht="12.75" customHeight="1">
      <c r="A565" s="26"/>
      <c r="B565" s="26"/>
      <c r="C565" s="26"/>
      <c r="D565" s="26"/>
      <c r="E565" s="26"/>
      <c r="F565" s="26"/>
      <c r="G565" s="26"/>
      <c r="H565" s="26"/>
      <c r="I565" s="26"/>
      <c r="J565" s="26"/>
      <c r="K565" s="27"/>
      <c r="L565" s="26"/>
      <c r="M565" s="26"/>
      <c r="N565" s="26"/>
      <c r="O565" s="26"/>
      <c r="P565" s="26"/>
      <c r="Q565" s="26"/>
    </row>
    <row r="566" spans="1:17" ht="12.75" customHeight="1">
      <c r="A566" s="26"/>
      <c r="B566" s="26"/>
      <c r="C566" s="26"/>
      <c r="D566" s="26"/>
      <c r="E566" s="26"/>
      <c r="F566" s="26"/>
      <c r="G566" s="26"/>
      <c r="H566" s="26"/>
      <c r="I566" s="26"/>
      <c r="J566" s="26"/>
      <c r="K566" s="27"/>
      <c r="L566" s="26"/>
      <c r="M566" s="26"/>
      <c r="N566" s="26"/>
      <c r="O566" s="26"/>
      <c r="P566" s="26"/>
      <c r="Q566" s="26"/>
    </row>
    <row r="567" spans="1:17" ht="12.75" customHeight="1">
      <c r="A567" s="26"/>
      <c r="B567" s="26"/>
      <c r="C567" s="26"/>
      <c r="D567" s="26"/>
      <c r="E567" s="26"/>
      <c r="F567" s="26"/>
      <c r="G567" s="26"/>
      <c r="H567" s="26"/>
      <c r="I567" s="26"/>
      <c r="J567" s="26"/>
      <c r="K567" s="27"/>
      <c r="L567" s="26"/>
      <c r="M567" s="26"/>
      <c r="N567" s="26"/>
      <c r="O567" s="26"/>
      <c r="P567" s="26"/>
      <c r="Q567" s="26"/>
    </row>
    <row r="568" spans="1:17" ht="12.75" customHeight="1">
      <c r="A568" s="26"/>
      <c r="B568" s="26"/>
      <c r="C568" s="26"/>
      <c r="D568" s="26"/>
      <c r="E568" s="26"/>
      <c r="F568" s="26"/>
      <c r="G568" s="26"/>
      <c r="H568" s="26"/>
      <c r="I568" s="26"/>
      <c r="J568" s="26"/>
      <c r="K568" s="27"/>
      <c r="L568" s="26"/>
      <c r="M568" s="26"/>
      <c r="N568" s="26"/>
      <c r="O568" s="26"/>
      <c r="P568" s="26"/>
      <c r="Q568" s="26"/>
    </row>
    <row r="569" spans="1:17" ht="12.75" customHeight="1">
      <c r="A569" s="26"/>
      <c r="B569" s="26"/>
      <c r="C569" s="26"/>
      <c r="D569" s="26"/>
      <c r="E569" s="26"/>
      <c r="F569" s="26"/>
      <c r="G569" s="26"/>
      <c r="H569" s="26"/>
      <c r="I569" s="26"/>
      <c r="J569" s="26"/>
      <c r="K569" s="27"/>
      <c r="L569" s="26"/>
      <c r="M569" s="26"/>
      <c r="N569" s="26"/>
      <c r="O569" s="26"/>
      <c r="P569" s="26"/>
      <c r="Q569" s="26"/>
    </row>
    <row r="570" spans="1:17" ht="12.75" customHeight="1">
      <c r="A570" s="26"/>
      <c r="B570" s="26"/>
      <c r="C570" s="26"/>
      <c r="D570" s="26"/>
      <c r="E570" s="26"/>
      <c r="F570" s="26"/>
      <c r="G570" s="26"/>
      <c r="H570" s="26"/>
      <c r="I570" s="26"/>
      <c r="J570" s="26"/>
      <c r="K570" s="27"/>
      <c r="L570" s="26"/>
      <c r="M570" s="26"/>
      <c r="N570" s="26"/>
      <c r="O570" s="26"/>
      <c r="P570" s="26"/>
      <c r="Q570" s="26"/>
    </row>
    <row r="571" spans="1:17" ht="12.75" customHeight="1">
      <c r="A571" s="26"/>
      <c r="B571" s="26"/>
      <c r="C571" s="26"/>
      <c r="D571" s="26"/>
      <c r="E571" s="26"/>
      <c r="F571" s="26"/>
      <c r="G571" s="26"/>
      <c r="H571" s="26"/>
      <c r="I571" s="26"/>
      <c r="J571" s="26"/>
      <c r="K571" s="27"/>
      <c r="L571" s="26"/>
      <c r="M571" s="26"/>
      <c r="N571" s="26"/>
      <c r="O571" s="26"/>
      <c r="P571" s="26"/>
      <c r="Q571" s="26"/>
    </row>
    <row r="572" spans="1:17" ht="12.75" customHeight="1">
      <c r="A572" s="26"/>
      <c r="B572" s="26"/>
      <c r="C572" s="26"/>
      <c r="D572" s="26"/>
      <c r="E572" s="26"/>
      <c r="F572" s="26"/>
      <c r="G572" s="26"/>
      <c r="H572" s="26"/>
      <c r="I572" s="26"/>
      <c r="J572" s="26"/>
      <c r="K572" s="27"/>
      <c r="L572" s="26"/>
      <c r="M572" s="26"/>
      <c r="N572" s="26"/>
      <c r="O572" s="26"/>
      <c r="P572" s="26"/>
      <c r="Q572" s="26"/>
    </row>
    <row r="573" spans="1:17" ht="12.75" customHeight="1">
      <c r="A573" s="26"/>
      <c r="B573" s="26"/>
      <c r="C573" s="26"/>
      <c r="D573" s="26"/>
      <c r="E573" s="26"/>
      <c r="F573" s="26"/>
      <c r="G573" s="26"/>
      <c r="H573" s="26"/>
      <c r="I573" s="26"/>
      <c r="J573" s="26"/>
      <c r="K573" s="27"/>
      <c r="L573" s="26"/>
      <c r="M573" s="26"/>
      <c r="N573" s="26"/>
      <c r="O573" s="26"/>
      <c r="P573" s="26"/>
      <c r="Q573" s="26"/>
    </row>
    <row r="574" spans="1:17" ht="12.75" customHeight="1">
      <c r="A574" s="26"/>
      <c r="B574" s="26"/>
      <c r="C574" s="26"/>
      <c r="D574" s="26"/>
      <c r="E574" s="26"/>
      <c r="F574" s="26"/>
      <c r="G574" s="26"/>
      <c r="H574" s="26"/>
      <c r="I574" s="26"/>
      <c r="J574" s="26"/>
      <c r="K574" s="27"/>
      <c r="L574" s="26"/>
      <c r="M574" s="26"/>
      <c r="N574" s="26"/>
      <c r="O574" s="26"/>
      <c r="P574" s="26"/>
      <c r="Q574" s="26"/>
    </row>
    <row r="575" spans="1:17" ht="12.75" customHeight="1">
      <c r="A575" s="26"/>
      <c r="B575" s="26"/>
      <c r="C575" s="26"/>
      <c r="D575" s="26"/>
      <c r="E575" s="26"/>
      <c r="F575" s="26"/>
      <c r="G575" s="26"/>
      <c r="H575" s="26"/>
      <c r="I575" s="26"/>
      <c r="J575" s="26"/>
      <c r="K575" s="27"/>
      <c r="L575" s="26"/>
      <c r="M575" s="26"/>
      <c r="N575" s="26"/>
      <c r="O575" s="26"/>
      <c r="P575" s="26"/>
      <c r="Q575" s="26"/>
    </row>
    <row r="576" spans="1:17" ht="12.75" customHeight="1">
      <c r="A576" s="26"/>
      <c r="B576" s="26"/>
      <c r="C576" s="26"/>
      <c r="D576" s="26"/>
      <c r="E576" s="26"/>
      <c r="F576" s="26"/>
      <c r="G576" s="26"/>
      <c r="H576" s="26"/>
      <c r="I576" s="26"/>
      <c r="J576" s="26"/>
      <c r="K576" s="27"/>
      <c r="L576" s="26"/>
      <c r="M576" s="26"/>
      <c r="N576" s="26"/>
      <c r="O576" s="26"/>
      <c r="P576" s="26"/>
      <c r="Q576" s="26"/>
    </row>
    <row r="577" spans="1:17" ht="12.75" customHeight="1">
      <c r="A577" s="26"/>
      <c r="B577" s="26"/>
      <c r="C577" s="26"/>
      <c r="D577" s="26"/>
      <c r="E577" s="26"/>
      <c r="F577" s="26"/>
      <c r="G577" s="26"/>
      <c r="H577" s="26"/>
      <c r="I577" s="26"/>
      <c r="J577" s="26"/>
      <c r="K577" s="27"/>
      <c r="L577" s="26"/>
      <c r="M577" s="26"/>
      <c r="N577" s="26"/>
      <c r="O577" s="26"/>
      <c r="P577" s="26"/>
      <c r="Q577" s="26"/>
    </row>
    <row r="578" spans="1:17" ht="12.75" customHeight="1">
      <c r="A578" s="26"/>
      <c r="B578" s="26"/>
      <c r="C578" s="26"/>
      <c r="D578" s="26"/>
      <c r="E578" s="26"/>
      <c r="F578" s="26"/>
      <c r="G578" s="26"/>
      <c r="H578" s="26"/>
      <c r="I578" s="26"/>
      <c r="J578" s="26"/>
      <c r="K578" s="27"/>
      <c r="L578" s="26"/>
      <c r="M578" s="26"/>
      <c r="N578" s="26"/>
      <c r="O578" s="26"/>
      <c r="P578" s="26"/>
      <c r="Q578" s="26"/>
    </row>
    <row r="579" spans="1:17" ht="12.75" customHeight="1">
      <c r="A579" s="26"/>
      <c r="B579" s="26"/>
      <c r="C579" s="26"/>
      <c r="D579" s="26"/>
      <c r="E579" s="26"/>
      <c r="F579" s="26"/>
      <c r="G579" s="26"/>
      <c r="H579" s="26"/>
      <c r="I579" s="26"/>
      <c r="J579" s="26"/>
      <c r="K579" s="27"/>
      <c r="L579" s="26"/>
      <c r="M579" s="26"/>
      <c r="N579" s="26"/>
      <c r="O579" s="26"/>
      <c r="P579" s="26"/>
      <c r="Q579" s="26"/>
    </row>
    <row r="580" spans="1:17" ht="12.75" customHeight="1">
      <c r="A580" s="26"/>
      <c r="B580" s="26"/>
      <c r="C580" s="26"/>
      <c r="D580" s="26"/>
      <c r="E580" s="26"/>
      <c r="F580" s="26"/>
      <c r="G580" s="26"/>
      <c r="H580" s="26"/>
      <c r="I580" s="26"/>
      <c r="J580" s="26"/>
      <c r="K580" s="27"/>
      <c r="L580" s="26"/>
      <c r="M580" s="26"/>
      <c r="N580" s="26"/>
      <c r="O580" s="26"/>
      <c r="P580" s="26"/>
      <c r="Q580" s="26"/>
    </row>
    <row r="581" spans="1:17" ht="12.75" customHeight="1">
      <c r="A581" s="26"/>
      <c r="B581" s="26"/>
      <c r="C581" s="26"/>
      <c r="D581" s="26"/>
      <c r="E581" s="26"/>
      <c r="F581" s="26"/>
      <c r="G581" s="26"/>
      <c r="H581" s="26"/>
      <c r="I581" s="26"/>
      <c r="J581" s="26"/>
      <c r="K581" s="27"/>
      <c r="L581" s="26"/>
      <c r="M581" s="26"/>
      <c r="N581" s="26"/>
      <c r="O581" s="26"/>
      <c r="P581" s="26"/>
      <c r="Q581" s="26"/>
    </row>
    <row r="582" spans="1:17" ht="12.75" customHeight="1">
      <c r="A582" s="26"/>
      <c r="B582" s="26"/>
      <c r="C582" s="26"/>
      <c r="D582" s="26"/>
      <c r="E582" s="26"/>
      <c r="F582" s="26"/>
      <c r="G582" s="26"/>
      <c r="H582" s="26"/>
      <c r="I582" s="26"/>
      <c r="J582" s="26"/>
      <c r="K582" s="27"/>
      <c r="L582" s="26"/>
      <c r="M582" s="26"/>
      <c r="N582" s="26"/>
      <c r="O582" s="26"/>
      <c r="P582" s="26"/>
      <c r="Q582" s="26"/>
    </row>
    <row r="583" spans="1:17" ht="12.75" customHeight="1">
      <c r="A583" s="26"/>
      <c r="B583" s="26"/>
      <c r="C583" s="26"/>
      <c r="D583" s="26"/>
      <c r="E583" s="26"/>
      <c r="F583" s="26"/>
      <c r="G583" s="26"/>
      <c r="H583" s="26"/>
      <c r="I583" s="26"/>
      <c r="J583" s="26"/>
      <c r="K583" s="27"/>
      <c r="L583" s="26"/>
      <c r="M583" s="26"/>
      <c r="N583" s="26"/>
      <c r="O583" s="26"/>
      <c r="P583" s="26"/>
      <c r="Q583" s="26"/>
    </row>
    <row r="584" spans="1:17" ht="12.75" customHeight="1">
      <c r="A584" s="26"/>
      <c r="B584" s="26"/>
      <c r="C584" s="26"/>
      <c r="D584" s="26"/>
      <c r="E584" s="26"/>
      <c r="F584" s="26"/>
      <c r="G584" s="26"/>
      <c r="H584" s="26"/>
      <c r="I584" s="26"/>
      <c r="J584" s="26"/>
      <c r="K584" s="27"/>
      <c r="L584" s="26"/>
      <c r="M584" s="26"/>
      <c r="N584" s="26"/>
      <c r="O584" s="26"/>
      <c r="P584" s="26"/>
      <c r="Q584" s="26"/>
    </row>
    <row r="585" spans="1:17" ht="12.75" customHeight="1">
      <c r="A585" s="26"/>
      <c r="B585" s="26"/>
      <c r="C585" s="26"/>
      <c r="D585" s="26"/>
      <c r="E585" s="26"/>
      <c r="F585" s="26"/>
      <c r="G585" s="26"/>
      <c r="H585" s="26"/>
      <c r="I585" s="26"/>
      <c r="J585" s="26"/>
      <c r="K585" s="27"/>
      <c r="L585" s="26"/>
      <c r="M585" s="26"/>
      <c r="N585" s="26"/>
      <c r="O585" s="26"/>
      <c r="P585" s="26"/>
      <c r="Q585" s="26"/>
    </row>
    <row r="586" spans="1:17" ht="12.75" customHeight="1">
      <c r="A586" s="26"/>
      <c r="B586" s="26"/>
      <c r="C586" s="26"/>
      <c r="D586" s="26"/>
      <c r="E586" s="26"/>
      <c r="F586" s="26"/>
      <c r="G586" s="26"/>
      <c r="H586" s="26"/>
      <c r="I586" s="26"/>
      <c r="J586" s="26"/>
      <c r="K586" s="27"/>
      <c r="L586" s="26"/>
      <c r="M586" s="26"/>
      <c r="N586" s="26"/>
      <c r="O586" s="26"/>
      <c r="P586" s="26"/>
      <c r="Q586" s="26"/>
    </row>
    <row r="587" spans="1:17" ht="12.75" customHeight="1">
      <c r="A587" s="26"/>
      <c r="B587" s="26"/>
      <c r="C587" s="26"/>
      <c r="D587" s="26"/>
      <c r="E587" s="26"/>
      <c r="F587" s="26"/>
      <c r="G587" s="26"/>
      <c r="H587" s="26"/>
      <c r="I587" s="26"/>
      <c r="J587" s="26"/>
      <c r="K587" s="27"/>
      <c r="L587" s="26"/>
      <c r="M587" s="26"/>
      <c r="N587" s="26"/>
      <c r="O587" s="26"/>
      <c r="P587" s="26"/>
      <c r="Q587" s="26"/>
    </row>
    <row r="588" spans="1:17" ht="12.75" customHeight="1">
      <c r="A588" s="26"/>
      <c r="B588" s="26"/>
      <c r="C588" s="26"/>
      <c r="D588" s="26"/>
      <c r="E588" s="26"/>
      <c r="F588" s="26"/>
      <c r="G588" s="26"/>
      <c r="H588" s="26"/>
      <c r="I588" s="26"/>
      <c r="J588" s="26"/>
      <c r="K588" s="27"/>
      <c r="L588" s="26"/>
      <c r="M588" s="26"/>
      <c r="N588" s="26"/>
      <c r="O588" s="26"/>
      <c r="P588" s="26"/>
      <c r="Q588" s="26"/>
    </row>
    <row r="589" spans="1:17" ht="12.75" customHeight="1">
      <c r="A589" s="26"/>
      <c r="B589" s="26"/>
      <c r="C589" s="26"/>
      <c r="D589" s="26"/>
      <c r="E589" s="26"/>
      <c r="F589" s="26"/>
      <c r="G589" s="26"/>
      <c r="H589" s="26"/>
      <c r="I589" s="26"/>
      <c r="J589" s="26"/>
      <c r="K589" s="27"/>
      <c r="L589" s="26"/>
      <c r="M589" s="26"/>
      <c r="N589" s="26"/>
      <c r="O589" s="26"/>
      <c r="P589" s="26"/>
      <c r="Q589" s="26"/>
    </row>
    <row r="590" spans="1:17" ht="12.75" customHeight="1">
      <c r="A590" s="26"/>
      <c r="B590" s="26"/>
      <c r="C590" s="26"/>
      <c r="D590" s="26"/>
      <c r="E590" s="26"/>
      <c r="F590" s="26"/>
      <c r="G590" s="26"/>
      <c r="H590" s="26"/>
      <c r="I590" s="26"/>
      <c r="J590" s="26"/>
      <c r="K590" s="27"/>
      <c r="L590" s="26"/>
      <c r="M590" s="26"/>
      <c r="N590" s="26"/>
      <c r="O590" s="26"/>
      <c r="P590" s="26"/>
      <c r="Q590" s="26"/>
    </row>
    <row r="591" spans="1:17" ht="12.75" customHeight="1">
      <c r="A591" s="26"/>
      <c r="B591" s="26"/>
      <c r="C591" s="26"/>
      <c r="D591" s="26"/>
      <c r="E591" s="26"/>
      <c r="F591" s="26"/>
      <c r="G591" s="26"/>
      <c r="H591" s="26"/>
      <c r="I591" s="26"/>
      <c r="J591" s="26"/>
      <c r="K591" s="27"/>
      <c r="L591" s="26"/>
      <c r="M591" s="26"/>
      <c r="N591" s="26"/>
      <c r="O591" s="26"/>
      <c r="P591" s="26"/>
      <c r="Q591" s="26"/>
    </row>
    <row r="592" spans="1:17" ht="12.75" customHeight="1">
      <c r="A592" s="26"/>
      <c r="B592" s="26"/>
      <c r="C592" s="26"/>
      <c r="D592" s="26"/>
      <c r="E592" s="26"/>
      <c r="F592" s="26"/>
      <c r="G592" s="26"/>
      <c r="H592" s="26"/>
      <c r="I592" s="26"/>
      <c r="J592" s="26"/>
      <c r="K592" s="27"/>
      <c r="L592" s="26"/>
      <c r="M592" s="26"/>
      <c r="N592" s="26"/>
      <c r="O592" s="26"/>
      <c r="P592" s="26"/>
      <c r="Q592" s="26"/>
    </row>
    <row r="593" spans="1:17" ht="12.75" customHeight="1">
      <c r="A593" s="26"/>
      <c r="B593" s="26"/>
      <c r="C593" s="26"/>
      <c r="D593" s="26"/>
      <c r="E593" s="26"/>
      <c r="F593" s="26"/>
      <c r="G593" s="26"/>
      <c r="H593" s="26"/>
      <c r="I593" s="26"/>
      <c r="J593" s="26"/>
      <c r="K593" s="27"/>
      <c r="L593" s="26"/>
      <c r="M593" s="26"/>
      <c r="N593" s="26"/>
      <c r="O593" s="26"/>
      <c r="P593" s="26"/>
      <c r="Q593" s="26"/>
    </row>
    <row r="594" spans="1:17" ht="12.75" customHeight="1">
      <c r="A594" s="26"/>
      <c r="B594" s="26"/>
      <c r="C594" s="26"/>
      <c r="D594" s="26"/>
      <c r="E594" s="26"/>
      <c r="F594" s="26"/>
      <c r="G594" s="26"/>
      <c r="H594" s="26"/>
      <c r="I594" s="26"/>
      <c r="J594" s="26"/>
      <c r="K594" s="27"/>
      <c r="L594" s="26"/>
      <c r="M594" s="26"/>
      <c r="N594" s="26"/>
      <c r="O594" s="26"/>
      <c r="P594" s="26"/>
      <c r="Q594" s="26"/>
    </row>
    <row r="595" spans="1:17" ht="12.75" customHeight="1">
      <c r="A595" s="26"/>
      <c r="B595" s="26"/>
      <c r="C595" s="26"/>
      <c r="D595" s="26"/>
      <c r="E595" s="26"/>
      <c r="F595" s="26"/>
      <c r="G595" s="26"/>
      <c r="H595" s="26"/>
      <c r="I595" s="26"/>
      <c r="J595" s="26"/>
      <c r="K595" s="27"/>
      <c r="L595" s="26"/>
      <c r="M595" s="26"/>
      <c r="N595" s="26"/>
      <c r="O595" s="26"/>
      <c r="P595" s="26"/>
      <c r="Q595" s="26"/>
    </row>
    <row r="596" spans="1:17" ht="12.75" customHeight="1">
      <c r="A596" s="26"/>
      <c r="B596" s="26"/>
      <c r="C596" s="26"/>
      <c r="D596" s="26"/>
      <c r="E596" s="26"/>
      <c r="F596" s="26"/>
      <c r="G596" s="26"/>
      <c r="H596" s="26"/>
      <c r="I596" s="26"/>
      <c r="J596" s="26"/>
      <c r="K596" s="27"/>
      <c r="L596" s="26"/>
      <c r="M596" s="26"/>
      <c r="N596" s="26"/>
      <c r="O596" s="26"/>
      <c r="P596" s="26"/>
      <c r="Q596" s="26"/>
    </row>
    <row r="597" spans="1:17" ht="12.75" customHeight="1">
      <c r="A597" s="26"/>
      <c r="B597" s="26"/>
      <c r="C597" s="26"/>
      <c r="D597" s="26"/>
      <c r="E597" s="26"/>
      <c r="F597" s="26"/>
      <c r="G597" s="26"/>
      <c r="H597" s="26"/>
      <c r="I597" s="26"/>
      <c r="J597" s="26"/>
      <c r="K597" s="27"/>
      <c r="L597" s="26"/>
      <c r="M597" s="26"/>
      <c r="N597" s="26"/>
      <c r="O597" s="26"/>
      <c r="P597" s="26"/>
      <c r="Q597" s="26"/>
    </row>
    <row r="598" spans="1:17" ht="12.75" customHeight="1">
      <c r="A598" s="26"/>
      <c r="B598" s="26"/>
      <c r="C598" s="26"/>
      <c r="D598" s="26"/>
      <c r="E598" s="26"/>
      <c r="F598" s="26"/>
      <c r="G598" s="26"/>
      <c r="H598" s="26"/>
      <c r="I598" s="26"/>
      <c r="J598" s="26"/>
      <c r="K598" s="27"/>
      <c r="L598" s="26"/>
      <c r="M598" s="26"/>
      <c r="N598" s="26"/>
      <c r="O598" s="26"/>
      <c r="P598" s="26"/>
      <c r="Q598" s="26"/>
    </row>
    <row r="599" spans="1:17" ht="12.75" customHeight="1">
      <c r="A599" s="26"/>
      <c r="B599" s="26"/>
      <c r="C599" s="26"/>
      <c r="D599" s="26"/>
      <c r="E599" s="26"/>
      <c r="F599" s="26"/>
      <c r="G599" s="26"/>
      <c r="H599" s="26"/>
      <c r="I599" s="26"/>
      <c r="J599" s="26"/>
      <c r="K599" s="27"/>
      <c r="L599" s="26"/>
      <c r="M599" s="26"/>
      <c r="N599" s="26"/>
      <c r="O599" s="26"/>
      <c r="P599" s="26"/>
      <c r="Q599" s="26"/>
    </row>
    <row r="600" spans="1:17" ht="12.75" customHeight="1">
      <c r="A600" s="26"/>
      <c r="B600" s="26"/>
      <c r="C600" s="26"/>
      <c r="D600" s="26"/>
      <c r="E600" s="26"/>
      <c r="F600" s="26"/>
      <c r="G600" s="26"/>
      <c r="H600" s="26"/>
      <c r="I600" s="26"/>
      <c r="J600" s="26"/>
      <c r="K600" s="27"/>
      <c r="L600" s="26"/>
      <c r="M600" s="26"/>
      <c r="N600" s="26"/>
      <c r="O600" s="26"/>
      <c r="P600" s="26"/>
      <c r="Q600" s="26"/>
    </row>
    <row r="601" spans="1:17" ht="12.75" customHeight="1">
      <c r="A601" s="26"/>
      <c r="B601" s="26"/>
      <c r="C601" s="26"/>
      <c r="D601" s="26"/>
      <c r="E601" s="26"/>
      <c r="F601" s="26"/>
      <c r="G601" s="26"/>
      <c r="H601" s="26"/>
      <c r="I601" s="26"/>
      <c r="J601" s="26"/>
      <c r="K601" s="27"/>
      <c r="L601" s="26"/>
      <c r="M601" s="26"/>
      <c r="N601" s="26"/>
      <c r="O601" s="26"/>
      <c r="P601" s="26"/>
      <c r="Q601" s="26"/>
    </row>
    <row r="602" spans="1:17" ht="12.75" customHeight="1">
      <c r="A602" s="26"/>
      <c r="B602" s="26"/>
      <c r="C602" s="26"/>
      <c r="D602" s="26"/>
      <c r="E602" s="26"/>
      <c r="F602" s="26"/>
      <c r="G602" s="26"/>
      <c r="H602" s="26"/>
      <c r="I602" s="26"/>
      <c r="J602" s="26"/>
      <c r="K602" s="27"/>
      <c r="L602" s="26"/>
      <c r="M602" s="26"/>
      <c r="N602" s="26"/>
      <c r="O602" s="26"/>
      <c r="P602" s="26"/>
      <c r="Q602" s="26"/>
    </row>
    <row r="603" spans="1:17" ht="12.75" customHeight="1">
      <c r="A603" s="26"/>
      <c r="B603" s="26"/>
      <c r="C603" s="26"/>
      <c r="D603" s="26"/>
      <c r="E603" s="26"/>
      <c r="F603" s="26"/>
      <c r="G603" s="26"/>
      <c r="H603" s="26"/>
      <c r="I603" s="26"/>
      <c r="J603" s="26"/>
      <c r="K603" s="27"/>
      <c r="L603" s="26"/>
      <c r="M603" s="26"/>
      <c r="N603" s="26"/>
      <c r="O603" s="26"/>
      <c r="P603" s="26"/>
      <c r="Q603" s="26"/>
    </row>
    <row r="604" spans="1:17" ht="12.75" customHeight="1">
      <c r="A604" s="26"/>
      <c r="B604" s="26"/>
      <c r="C604" s="26"/>
      <c r="D604" s="26"/>
      <c r="E604" s="26"/>
      <c r="F604" s="26"/>
      <c r="G604" s="26"/>
      <c r="H604" s="26"/>
      <c r="I604" s="26"/>
      <c r="J604" s="26"/>
      <c r="K604" s="27"/>
      <c r="L604" s="26"/>
      <c r="M604" s="26"/>
      <c r="N604" s="26"/>
      <c r="O604" s="26"/>
      <c r="P604" s="26"/>
      <c r="Q604" s="26"/>
    </row>
    <row r="605" spans="1:17" ht="12.75" customHeight="1">
      <c r="A605" s="26"/>
      <c r="B605" s="26"/>
      <c r="C605" s="26"/>
      <c r="D605" s="26"/>
      <c r="E605" s="26"/>
      <c r="F605" s="26"/>
      <c r="G605" s="26"/>
      <c r="H605" s="26"/>
      <c r="I605" s="26"/>
      <c r="J605" s="26"/>
      <c r="K605" s="27"/>
      <c r="L605" s="26"/>
      <c r="M605" s="26"/>
      <c r="N605" s="26"/>
      <c r="O605" s="26"/>
      <c r="P605" s="26"/>
      <c r="Q605" s="26"/>
    </row>
    <row r="606" spans="1:17" ht="12.75" customHeight="1">
      <c r="A606" s="26"/>
      <c r="B606" s="26"/>
      <c r="C606" s="26"/>
      <c r="D606" s="26"/>
      <c r="E606" s="26"/>
      <c r="F606" s="26"/>
      <c r="G606" s="26"/>
      <c r="H606" s="26"/>
      <c r="I606" s="26"/>
      <c r="J606" s="26"/>
      <c r="K606" s="27"/>
      <c r="L606" s="26"/>
      <c r="M606" s="26"/>
      <c r="N606" s="26"/>
      <c r="O606" s="26"/>
      <c r="P606" s="26"/>
      <c r="Q606" s="26"/>
    </row>
    <row r="607" spans="1:17" ht="12.75" customHeight="1">
      <c r="A607" s="26"/>
      <c r="B607" s="26"/>
      <c r="C607" s="26"/>
      <c r="D607" s="26"/>
      <c r="E607" s="26"/>
      <c r="F607" s="26"/>
      <c r="G607" s="26"/>
      <c r="H607" s="26"/>
      <c r="I607" s="26"/>
      <c r="J607" s="26"/>
      <c r="K607" s="27"/>
      <c r="L607" s="26"/>
      <c r="M607" s="26"/>
      <c r="N607" s="26"/>
      <c r="O607" s="26"/>
      <c r="P607" s="26"/>
      <c r="Q607" s="26"/>
    </row>
    <row r="608" spans="1:17" ht="12.75" customHeight="1">
      <c r="A608" s="26"/>
      <c r="B608" s="26"/>
      <c r="C608" s="26"/>
      <c r="D608" s="26"/>
      <c r="E608" s="26"/>
      <c r="F608" s="26"/>
      <c r="G608" s="26"/>
      <c r="H608" s="26"/>
      <c r="I608" s="26"/>
      <c r="J608" s="26"/>
      <c r="K608" s="27"/>
      <c r="L608" s="26"/>
      <c r="M608" s="26"/>
      <c r="N608" s="26"/>
      <c r="O608" s="26"/>
      <c r="P608" s="26"/>
      <c r="Q608" s="26"/>
    </row>
    <row r="609" spans="1:17" ht="12.75" customHeight="1">
      <c r="A609" s="26"/>
      <c r="B609" s="26"/>
      <c r="C609" s="26"/>
      <c r="D609" s="26"/>
      <c r="E609" s="26"/>
      <c r="F609" s="26"/>
      <c r="G609" s="26"/>
      <c r="H609" s="26"/>
      <c r="I609" s="26"/>
      <c r="J609" s="26"/>
      <c r="K609" s="27"/>
      <c r="L609" s="26"/>
      <c r="M609" s="26"/>
      <c r="N609" s="26"/>
      <c r="O609" s="26"/>
      <c r="P609" s="26"/>
      <c r="Q609" s="26"/>
    </row>
    <row r="610" spans="1:17" ht="12.75" customHeight="1">
      <c r="A610" s="26"/>
      <c r="B610" s="26"/>
      <c r="C610" s="26"/>
      <c r="D610" s="26"/>
      <c r="E610" s="26"/>
      <c r="F610" s="26"/>
      <c r="G610" s="26"/>
      <c r="H610" s="26"/>
      <c r="I610" s="26"/>
      <c r="J610" s="26"/>
      <c r="K610" s="27"/>
      <c r="L610" s="26"/>
      <c r="M610" s="26"/>
      <c r="N610" s="26"/>
      <c r="O610" s="26"/>
      <c r="P610" s="26"/>
      <c r="Q610" s="26"/>
    </row>
    <row r="611" spans="1:17" ht="12.75" customHeight="1">
      <c r="A611" s="26"/>
      <c r="B611" s="26"/>
      <c r="C611" s="26"/>
      <c r="D611" s="26"/>
      <c r="E611" s="26"/>
      <c r="F611" s="26"/>
      <c r="G611" s="26"/>
      <c r="H611" s="26"/>
      <c r="I611" s="26"/>
      <c r="J611" s="26"/>
      <c r="K611" s="27"/>
      <c r="L611" s="26"/>
      <c r="M611" s="26"/>
      <c r="N611" s="26"/>
      <c r="O611" s="26"/>
      <c r="P611" s="26"/>
      <c r="Q611" s="26"/>
    </row>
    <row r="612" spans="1:17" ht="12.75" customHeight="1">
      <c r="A612" s="26"/>
      <c r="B612" s="26"/>
      <c r="C612" s="26"/>
      <c r="D612" s="26"/>
      <c r="E612" s="26"/>
      <c r="F612" s="26"/>
      <c r="G612" s="26"/>
      <c r="H612" s="26"/>
      <c r="I612" s="26"/>
      <c r="J612" s="26"/>
      <c r="K612" s="27"/>
      <c r="L612" s="26"/>
      <c r="M612" s="26"/>
      <c r="N612" s="26"/>
      <c r="O612" s="26"/>
      <c r="P612" s="26"/>
      <c r="Q612" s="26"/>
    </row>
    <row r="613" spans="1:17" ht="12.75" customHeight="1">
      <c r="A613" s="26"/>
      <c r="B613" s="26"/>
      <c r="C613" s="26"/>
      <c r="D613" s="26"/>
      <c r="E613" s="26"/>
      <c r="F613" s="26"/>
      <c r="G613" s="26"/>
      <c r="H613" s="26"/>
      <c r="I613" s="26"/>
      <c r="J613" s="26"/>
      <c r="K613" s="27"/>
      <c r="L613" s="26"/>
      <c r="M613" s="26"/>
      <c r="N613" s="26"/>
      <c r="O613" s="26"/>
      <c r="P613" s="26"/>
      <c r="Q613" s="26"/>
    </row>
    <row r="614" spans="1:17" ht="12.75" customHeight="1">
      <c r="A614" s="26"/>
      <c r="B614" s="26"/>
      <c r="C614" s="26"/>
      <c r="D614" s="26"/>
      <c r="E614" s="26"/>
      <c r="F614" s="26"/>
      <c r="G614" s="26"/>
      <c r="H614" s="26"/>
      <c r="I614" s="26"/>
      <c r="J614" s="26"/>
      <c r="K614" s="27"/>
      <c r="L614" s="26"/>
      <c r="M614" s="26"/>
      <c r="N614" s="26"/>
      <c r="O614" s="26"/>
      <c r="P614" s="26"/>
      <c r="Q614" s="26"/>
    </row>
    <row r="615" spans="1:17" ht="12.75" customHeight="1">
      <c r="A615" s="26"/>
      <c r="B615" s="26"/>
      <c r="C615" s="26"/>
      <c r="D615" s="26"/>
      <c r="E615" s="26"/>
      <c r="F615" s="26"/>
      <c r="G615" s="26"/>
      <c r="H615" s="26"/>
      <c r="I615" s="26"/>
      <c r="J615" s="26"/>
      <c r="K615" s="27"/>
      <c r="L615" s="26"/>
      <c r="M615" s="26"/>
      <c r="N615" s="26"/>
      <c r="O615" s="26"/>
      <c r="P615" s="26"/>
      <c r="Q615" s="26"/>
    </row>
    <row r="616" spans="1:17" ht="12.75" customHeight="1">
      <c r="A616" s="26"/>
      <c r="B616" s="26"/>
      <c r="C616" s="26"/>
      <c r="D616" s="26"/>
      <c r="E616" s="26"/>
      <c r="F616" s="26"/>
      <c r="G616" s="26"/>
      <c r="H616" s="26"/>
      <c r="I616" s="26"/>
      <c r="J616" s="26"/>
      <c r="K616" s="27"/>
      <c r="L616" s="26"/>
      <c r="M616" s="26"/>
      <c r="N616" s="26"/>
      <c r="O616" s="26"/>
      <c r="P616" s="26"/>
      <c r="Q616" s="26"/>
    </row>
    <row r="617" spans="1:17" ht="12.75" customHeight="1">
      <c r="A617" s="26"/>
      <c r="B617" s="26"/>
      <c r="C617" s="26"/>
      <c r="D617" s="26"/>
      <c r="E617" s="26"/>
      <c r="F617" s="26"/>
      <c r="G617" s="26"/>
      <c r="H617" s="26"/>
      <c r="I617" s="26"/>
      <c r="J617" s="26"/>
      <c r="K617" s="27"/>
      <c r="L617" s="26"/>
      <c r="M617" s="26"/>
      <c r="N617" s="26"/>
      <c r="O617" s="26"/>
      <c r="P617" s="26"/>
      <c r="Q617" s="26"/>
    </row>
    <row r="618" spans="1:17" ht="12.75" customHeight="1">
      <c r="A618" s="26"/>
      <c r="B618" s="26"/>
      <c r="C618" s="26"/>
      <c r="D618" s="26"/>
      <c r="E618" s="26"/>
      <c r="F618" s="26"/>
      <c r="G618" s="26"/>
      <c r="H618" s="26"/>
      <c r="I618" s="26"/>
      <c r="J618" s="26"/>
      <c r="K618" s="27"/>
      <c r="L618" s="26"/>
      <c r="M618" s="26"/>
      <c r="N618" s="26"/>
      <c r="O618" s="26"/>
      <c r="P618" s="26"/>
      <c r="Q618" s="26"/>
    </row>
    <row r="619" spans="1:17" ht="12.75" customHeight="1">
      <c r="A619" s="26"/>
      <c r="B619" s="26"/>
      <c r="C619" s="26"/>
      <c r="D619" s="26"/>
      <c r="E619" s="26"/>
      <c r="F619" s="26"/>
      <c r="G619" s="26"/>
      <c r="H619" s="26"/>
      <c r="I619" s="26"/>
      <c r="J619" s="26"/>
      <c r="K619" s="27"/>
      <c r="L619" s="26"/>
      <c r="M619" s="26"/>
      <c r="N619" s="26"/>
      <c r="O619" s="26"/>
      <c r="P619" s="26"/>
      <c r="Q619" s="26"/>
    </row>
    <row r="620" spans="1:17" ht="12.75" customHeight="1">
      <c r="A620" s="26"/>
      <c r="B620" s="26"/>
      <c r="C620" s="26"/>
      <c r="D620" s="26"/>
      <c r="E620" s="26"/>
      <c r="F620" s="26"/>
      <c r="G620" s="26"/>
      <c r="H620" s="26"/>
      <c r="I620" s="26"/>
      <c r="J620" s="26"/>
      <c r="K620" s="27"/>
      <c r="L620" s="26"/>
      <c r="M620" s="26"/>
      <c r="N620" s="26"/>
      <c r="O620" s="26"/>
      <c r="P620" s="26"/>
      <c r="Q620" s="26"/>
    </row>
    <row r="621" spans="1:17" ht="12.75" customHeight="1">
      <c r="A621" s="26"/>
      <c r="B621" s="26"/>
      <c r="C621" s="26"/>
      <c r="D621" s="26"/>
      <c r="E621" s="26"/>
      <c r="F621" s="26"/>
      <c r="G621" s="26"/>
      <c r="H621" s="26"/>
      <c r="I621" s="26"/>
      <c r="J621" s="26"/>
      <c r="K621" s="27"/>
      <c r="L621" s="26"/>
      <c r="M621" s="26"/>
      <c r="N621" s="26"/>
      <c r="O621" s="26"/>
      <c r="P621" s="26"/>
      <c r="Q621" s="26"/>
    </row>
    <row r="622" spans="1:17" ht="12.75" customHeight="1">
      <c r="A622" s="26"/>
      <c r="B622" s="26"/>
      <c r="C622" s="26"/>
      <c r="D622" s="26"/>
      <c r="E622" s="26"/>
      <c r="F622" s="26"/>
      <c r="G622" s="26"/>
      <c r="H622" s="26"/>
      <c r="I622" s="26"/>
      <c r="J622" s="26"/>
      <c r="K622" s="27"/>
      <c r="L622" s="26"/>
      <c r="M622" s="26"/>
      <c r="N622" s="26"/>
      <c r="O622" s="26"/>
      <c r="P622" s="26"/>
      <c r="Q622" s="26"/>
    </row>
    <row r="623" spans="1:17" ht="12.75" customHeight="1">
      <c r="A623" s="26"/>
      <c r="B623" s="26"/>
      <c r="C623" s="26"/>
      <c r="D623" s="26"/>
      <c r="E623" s="26"/>
      <c r="F623" s="26"/>
      <c r="G623" s="26"/>
      <c r="H623" s="26"/>
      <c r="I623" s="26"/>
      <c r="J623" s="26"/>
      <c r="K623" s="27"/>
      <c r="L623" s="26"/>
      <c r="M623" s="26"/>
      <c r="N623" s="26"/>
      <c r="O623" s="26"/>
      <c r="P623" s="26"/>
      <c r="Q623" s="26"/>
    </row>
    <row r="624" spans="1:17" ht="12.75" customHeight="1">
      <c r="A624" s="26"/>
      <c r="B624" s="26"/>
      <c r="C624" s="26"/>
      <c r="D624" s="26"/>
      <c r="E624" s="26"/>
      <c r="F624" s="26"/>
      <c r="G624" s="26"/>
      <c r="H624" s="26"/>
      <c r="I624" s="26"/>
      <c r="J624" s="26"/>
      <c r="K624" s="27"/>
      <c r="L624" s="26"/>
      <c r="M624" s="26"/>
      <c r="N624" s="26"/>
      <c r="O624" s="26"/>
      <c r="P624" s="26"/>
      <c r="Q624" s="26"/>
    </row>
    <row r="625" spans="1:17" ht="12.75" customHeight="1">
      <c r="A625" s="26"/>
      <c r="B625" s="26"/>
      <c r="C625" s="26"/>
      <c r="D625" s="26"/>
      <c r="E625" s="26"/>
      <c r="F625" s="26"/>
      <c r="G625" s="26"/>
      <c r="H625" s="26"/>
      <c r="I625" s="26"/>
      <c r="J625" s="26"/>
      <c r="K625" s="27"/>
      <c r="L625" s="26"/>
      <c r="M625" s="26"/>
      <c r="N625" s="26"/>
      <c r="O625" s="26"/>
      <c r="P625" s="26"/>
      <c r="Q625" s="26"/>
    </row>
    <row r="626" spans="1:17" ht="12.75" customHeight="1">
      <c r="A626" s="26"/>
      <c r="B626" s="26"/>
      <c r="C626" s="26"/>
      <c r="D626" s="26"/>
      <c r="E626" s="26"/>
      <c r="F626" s="26"/>
      <c r="G626" s="26"/>
      <c r="H626" s="26"/>
      <c r="I626" s="26"/>
      <c r="J626" s="26"/>
      <c r="K626" s="27"/>
      <c r="L626" s="26"/>
      <c r="M626" s="26"/>
      <c r="N626" s="26"/>
      <c r="O626" s="26"/>
      <c r="P626" s="26"/>
      <c r="Q626" s="26"/>
    </row>
    <row r="627" spans="1:17" ht="12.75" customHeight="1">
      <c r="A627" s="26"/>
      <c r="B627" s="26"/>
      <c r="C627" s="26"/>
      <c r="D627" s="26"/>
      <c r="E627" s="26"/>
      <c r="F627" s="26"/>
      <c r="G627" s="26"/>
      <c r="H627" s="26"/>
      <c r="I627" s="26"/>
      <c r="J627" s="26"/>
      <c r="K627" s="27"/>
      <c r="L627" s="26"/>
      <c r="M627" s="26"/>
      <c r="N627" s="26"/>
      <c r="O627" s="26"/>
      <c r="P627" s="26"/>
      <c r="Q627" s="26"/>
    </row>
    <row r="628" spans="1:17" ht="12.75" customHeight="1">
      <c r="A628" s="26"/>
      <c r="B628" s="26"/>
      <c r="C628" s="26"/>
      <c r="D628" s="26"/>
      <c r="E628" s="26"/>
      <c r="F628" s="26"/>
      <c r="G628" s="26"/>
      <c r="H628" s="26"/>
      <c r="I628" s="26"/>
      <c r="J628" s="26"/>
      <c r="K628" s="27"/>
      <c r="L628" s="26"/>
      <c r="M628" s="26"/>
      <c r="N628" s="26"/>
      <c r="O628" s="26"/>
      <c r="P628" s="26"/>
      <c r="Q628" s="26"/>
    </row>
    <row r="629" spans="1:17" ht="12.75" customHeight="1">
      <c r="A629" s="26"/>
      <c r="B629" s="26"/>
      <c r="C629" s="26"/>
      <c r="D629" s="26"/>
      <c r="E629" s="26"/>
      <c r="F629" s="26"/>
      <c r="G629" s="26"/>
      <c r="H629" s="26"/>
      <c r="I629" s="26"/>
      <c r="J629" s="26"/>
      <c r="K629" s="27"/>
      <c r="L629" s="26"/>
      <c r="M629" s="26"/>
      <c r="N629" s="26"/>
      <c r="O629" s="26"/>
      <c r="P629" s="26"/>
      <c r="Q629" s="26"/>
    </row>
    <row r="630" spans="1:17" ht="12.75" customHeight="1">
      <c r="A630" s="26"/>
      <c r="B630" s="26"/>
      <c r="C630" s="26"/>
      <c r="D630" s="26"/>
      <c r="E630" s="26"/>
      <c r="F630" s="26"/>
      <c r="G630" s="26"/>
      <c r="H630" s="26"/>
      <c r="I630" s="26"/>
      <c r="J630" s="26"/>
      <c r="K630" s="27"/>
      <c r="L630" s="26"/>
      <c r="M630" s="26"/>
      <c r="N630" s="26"/>
      <c r="O630" s="26"/>
      <c r="P630" s="26"/>
      <c r="Q630" s="26"/>
    </row>
    <row r="631" spans="1:17" ht="12.75" customHeight="1">
      <c r="A631" s="26"/>
      <c r="B631" s="26"/>
      <c r="C631" s="26"/>
      <c r="D631" s="26"/>
      <c r="E631" s="26"/>
      <c r="F631" s="26"/>
      <c r="G631" s="26"/>
      <c r="H631" s="26"/>
      <c r="I631" s="26"/>
      <c r="J631" s="26"/>
      <c r="K631" s="27"/>
      <c r="L631" s="26"/>
      <c r="M631" s="26"/>
      <c r="N631" s="26"/>
      <c r="O631" s="26"/>
      <c r="P631" s="26"/>
      <c r="Q631" s="26"/>
    </row>
    <row r="632" spans="1:17" ht="12.75" customHeight="1">
      <c r="A632" s="26"/>
      <c r="B632" s="26"/>
      <c r="C632" s="26"/>
      <c r="D632" s="26"/>
      <c r="E632" s="26"/>
      <c r="F632" s="26"/>
      <c r="G632" s="26"/>
      <c r="H632" s="26"/>
      <c r="I632" s="26"/>
      <c r="J632" s="26"/>
      <c r="K632" s="27"/>
      <c r="L632" s="26"/>
      <c r="M632" s="26"/>
      <c r="N632" s="26"/>
      <c r="O632" s="26"/>
      <c r="P632" s="26"/>
      <c r="Q632" s="26"/>
    </row>
    <row r="633" spans="1:17" ht="12.75" customHeight="1">
      <c r="A633" s="26"/>
      <c r="B633" s="26"/>
      <c r="C633" s="26"/>
      <c r="D633" s="26"/>
      <c r="E633" s="26"/>
      <c r="F633" s="26"/>
      <c r="G633" s="26"/>
      <c r="H633" s="26"/>
      <c r="I633" s="26"/>
      <c r="J633" s="26"/>
      <c r="K633" s="27"/>
      <c r="L633" s="26"/>
      <c r="M633" s="26"/>
      <c r="N633" s="26"/>
      <c r="O633" s="26"/>
      <c r="P633" s="26"/>
      <c r="Q633" s="26"/>
    </row>
    <row r="634" spans="1:17" ht="12.75" customHeight="1">
      <c r="A634" s="26"/>
      <c r="B634" s="26"/>
      <c r="C634" s="26"/>
      <c r="D634" s="26"/>
      <c r="E634" s="26"/>
      <c r="F634" s="26"/>
      <c r="G634" s="26"/>
      <c r="H634" s="26"/>
      <c r="I634" s="26"/>
      <c r="J634" s="26"/>
      <c r="K634" s="27"/>
      <c r="L634" s="26"/>
      <c r="M634" s="26"/>
      <c r="N634" s="26"/>
      <c r="O634" s="26"/>
      <c r="P634" s="26"/>
      <c r="Q634" s="26"/>
    </row>
    <row r="635" spans="1:17" ht="12.75" customHeight="1">
      <c r="A635" s="26"/>
      <c r="B635" s="26"/>
      <c r="C635" s="26"/>
      <c r="D635" s="26"/>
      <c r="E635" s="26"/>
      <c r="F635" s="26"/>
      <c r="G635" s="26"/>
      <c r="H635" s="26"/>
      <c r="I635" s="26"/>
      <c r="J635" s="26"/>
      <c r="K635" s="27"/>
      <c r="L635" s="26"/>
      <c r="M635" s="26"/>
      <c r="N635" s="26"/>
      <c r="O635" s="26"/>
      <c r="P635" s="26"/>
      <c r="Q635" s="26"/>
    </row>
    <row r="636" spans="1:17" ht="12.75" customHeight="1">
      <c r="A636" s="26"/>
      <c r="B636" s="26"/>
      <c r="C636" s="26"/>
      <c r="D636" s="26"/>
      <c r="E636" s="26"/>
      <c r="F636" s="26"/>
      <c r="G636" s="26"/>
      <c r="H636" s="26"/>
      <c r="I636" s="26"/>
      <c r="J636" s="26"/>
      <c r="K636" s="27"/>
      <c r="L636" s="26"/>
      <c r="M636" s="26"/>
      <c r="N636" s="26"/>
      <c r="O636" s="26"/>
      <c r="P636" s="26"/>
      <c r="Q636" s="26"/>
    </row>
    <row r="637" spans="1:17" ht="12.75" customHeight="1">
      <c r="A637" s="26"/>
      <c r="B637" s="26"/>
      <c r="C637" s="26"/>
      <c r="D637" s="26"/>
      <c r="E637" s="26"/>
      <c r="F637" s="26"/>
      <c r="G637" s="26"/>
      <c r="H637" s="26"/>
      <c r="I637" s="26"/>
      <c r="J637" s="26"/>
      <c r="K637" s="27"/>
      <c r="L637" s="26"/>
      <c r="M637" s="26"/>
      <c r="N637" s="26"/>
      <c r="O637" s="26"/>
      <c r="P637" s="26"/>
      <c r="Q637" s="26"/>
    </row>
    <row r="638" spans="1:17" ht="12.75" customHeight="1">
      <c r="A638" s="26"/>
      <c r="B638" s="26"/>
      <c r="C638" s="26"/>
      <c r="D638" s="26"/>
      <c r="E638" s="26"/>
      <c r="F638" s="26"/>
      <c r="G638" s="26"/>
      <c r="H638" s="26"/>
      <c r="I638" s="26"/>
      <c r="J638" s="26"/>
      <c r="K638" s="27"/>
      <c r="L638" s="26"/>
      <c r="M638" s="26"/>
      <c r="N638" s="26"/>
      <c r="O638" s="26"/>
      <c r="P638" s="26"/>
      <c r="Q638" s="26"/>
    </row>
    <row r="639" spans="1:17" ht="12.75" customHeight="1">
      <c r="A639" s="26"/>
      <c r="B639" s="26"/>
      <c r="C639" s="26"/>
      <c r="D639" s="26"/>
      <c r="E639" s="26"/>
      <c r="F639" s="26"/>
      <c r="G639" s="26"/>
      <c r="H639" s="26"/>
      <c r="I639" s="26"/>
      <c r="J639" s="26"/>
      <c r="K639" s="27"/>
      <c r="L639" s="26"/>
      <c r="M639" s="26"/>
      <c r="N639" s="26"/>
      <c r="O639" s="26"/>
      <c r="P639" s="26"/>
      <c r="Q639" s="26"/>
    </row>
    <row r="640" spans="1:17" ht="12.75" customHeight="1">
      <c r="A640" s="26"/>
      <c r="B640" s="26"/>
      <c r="C640" s="26"/>
      <c r="D640" s="26"/>
      <c r="E640" s="26"/>
      <c r="F640" s="26"/>
      <c r="G640" s="26"/>
      <c r="H640" s="26"/>
      <c r="I640" s="26"/>
      <c r="J640" s="26"/>
      <c r="K640" s="27"/>
      <c r="L640" s="26"/>
      <c r="M640" s="26"/>
      <c r="N640" s="26"/>
      <c r="O640" s="26"/>
      <c r="P640" s="26"/>
      <c r="Q640" s="26"/>
    </row>
    <row r="641" spans="1:17" ht="12.75" customHeight="1">
      <c r="A641" s="26"/>
      <c r="B641" s="26"/>
      <c r="C641" s="26"/>
      <c r="D641" s="26"/>
      <c r="E641" s="26"/>
      <c r="F641" s="26"/>
      <c r="G641" s="26"/>
      <c r="H641" s="26"/>
      <c r="I641" s="26"/>
      <c r="J641" s="26"/>
      <c r="K641" s="27"/>
      <c r="L641" s="26"/>
      <c r="M641" s="26"/>
      <c r="N641" s="26"/>
      <c r="O641" s="26"/>
      <c r="P641" s="26"/>
      <c r="Q641" s="26"/>
    </row>
    <row r="642" spans="1:17" ht="12.75" customHeight="1">
      <c r="A642" s="26"/>
      <c r="B642" s="26"/>
      <c r="C642" s="26"/>
      <c r="D642" s="26"/>
      <c r="E642" s="26"/>
      <c r="F642" s="26"/>
      <c r="G642" s="26"/>
      <c r="H642" s="26"/>
      <c r="I642" s="26"/>
      <c r="J642" s="26"/>
      <c r="K642" s="27"/>
      <c r="L642" s="26"/>
      <c r="M642" s="26"/>
      <c r="N642" s="26"/>
      <c r="O642" s="26"/>
      <c r="P642" s="26"/>
      <c r="Q642" s="26"/>
    </row>
    <row r="643" spans="1:17" ht="12.75" customHeight="1">
      <c r="A643" s="26"/>
      <c r="B643" s="26"/>
      <c r="C643" s="26"/>
      <c r="D643" s="26"/>
      <c r="E643" s="26"/>
      <c r="F643" s="26"/>
      <c r="G643" s="26"/>
      <c r="H643" s="26"/>
      <c r="I643" s="26"/>
      <c r="J643" s="26"/>
      <c r="K643" s="27"/>
      <c r="L643" s="26"/>
      <c r="M643" s="26"/>
      <c r="N643" s="26"/>
      <c r="O643" s="26"/>
      <c r="P643" s="26"/>
      <c r="Q643" s="26"/>
    </row>
    <row r="644" spans="1:17" ht="12.75" customHeight="1">
      <c r="A644" s="26"/>
      <c r="B644" s="26"/>
      <c r="C644" s="26"/>
      <c r="D644" s="26"/>
      <c r="E644" s="26"/>
      <c r="F644" s="26"/>
      <c r="G644" s="26"/>
      <c r="H644" s="26"/>
      <c r="I644" s="26"/>
      <c r="J644" s="26"/>
      <c r="K644" s="27"/>
      <c r="L644" s="26"/>
      <c r="M644" s="26"/>
      <c r="N644" s="26"/>
      <c r="O644" s="26"/>
      <c r="P644" s="26"/>
      <c r="Q644" s="26"/>
    </row>
    <row r="645" spans="1:17" ht="12.75" customHeight="1">
      <c r="A645" s="26"/>
      <c r="B645" s="26"/>
      <c r="C645" s="26"/>
      <c r="D645" s="26"/>
      <c r="E645" s="26"/>
      <c r="F645" s="26"/>
      <c r="G645" s="26"/>
      <c r="H645" s="26"/>
      <c r="I645" s="26"/>
      <c r="J645" s="26"/>
      <c r="K645" s="27"/>
      <c r="L645" s="26"/>
      <c r="M645" s="26"/>
      <c r="N645" s="26"/>
      <c r="O645" s="26"/>
      <c r="P645" s="26"/>
      <c r="Q645" s="26"/>
    </row>
    <row r="646" spans="1:17" ht="12.75" customHeight="1">
      <c r="A646" s="26"/>
      <c r="B646" s="26"/>
      <c r="C646" s="26"/>
      <c r="D646" s="26"/>
      <c r="E646" s="26"/>
      <c r="F646" s="26"/>
      <c r="G646" s="26"/>
      <c r="H646" s="26"/>
      <c r="I646" s="26"/>
      <c r="J646" s="26"/>
      <c r="K646" s="27"/>
      <c r="L646" s="26"/>
      <c r="M646" s="26"/>
      <c r="N646" s="26"/>
      <c r="O646" s="26"/>
      <c r="P646" s="26"/>
      <c r="Q646" s="26"/>
    </row>
    <row r="647" spans="1:17" ht="12.75" customHeight="1">
      <c r="A647" s="26"/>
      <c r="B647" s="26"/>
      <c r="C647" s="26"/>
      <c r="D647" s="26"/>
      <c r="E647" s="26"/>
      <c r="F647" s="26"/>
      <c r="G647" s="26"/>
      <c r="H647" s="26"/>
      <c r="I647" s="26"/>
      <c r="J647" s="26"/>
      <c r="K647" s="27"/>
      <c r="L647" s="26"/>
      <c r="M647" s="26"/>
      <c r="N647" s="26"/>
      <c r="O647" s="26"/>
      <c r="P647" s="26"/>
      <c r="Q647" s="26"/>
    </row>
    <row r="648" spans="1:17" ht="12.75" customHeight="1">
      <c r="A648" s="26"/>
      <c r="B648" s="26"/>
      <c r="C648" s="26"/>
      <c r="D648" s="26"/>
      <c r="E648" s="26"/>
      <c r="F648" s="26"/>
      <c r="G648" s="26"/>
      <c r="H648" s="26"/>
      <c r="I648" s="26"/>
      <c r="J648" s="26"/>
      <c r="K648" s="27"/>
      <c r="L648" s="26"/>
      <c r="M648" s="26"/>
      <c r="N648" s="26"/>
      <c r="O648" s="26"/>
      <c r="P648" s="26"/>
      <c r="Q648" s="26"/>
    </row>
    <row r="649" spans="1:17" ht="12.75" customHeight="1">
      <c r="A649" s="26"/>
      <c r="B649" s="26"/>
      <c r="C649" s="26"/>
      <c r="D649" s="26"/>
      <c r="E649" s="26"/>
      <c r="F649" s="26"/>
      <c r="G649" s="26"/>
      <c r="H649" s="26"/>
      <c r="I649" s="26"/>
      <c r="J649" s="26"/>
      <c r="K649" s="27"/>
      <c r="L649" s="26"/>
      <c r="M649" s="26"/>
      <c r="N649" s="26"/>
      <c r="O649" s="26"/>
      <c r="P649" s="26"/>
      <c r="Q649" s="26"/>
    </row>
    <row r="650" spans="1:17" ht="12.75" customHeight="1">
      <c r="A650" s="26"/>
      <c r="B650" s="26"/>
      <c r="C650" s="26"/>
      <c r="D650" s="26"/>
      <c r="E650" s="26"/>
      <c r="F650" s="26"/>
      <c r="G650" s="26"/>
      <c r="H650" s="26"/>
      <c r="I650" s="26"/>
      <c r="J650" s="26"/>
      <c r="K650" s="27"/>
      <c r="L650" s="26"/>
      <c r="M650" s="26"/>
      <c r="N650" s="26"/>
      <c r="O650" s="26"/>
      <c r="P650" s="26"/>
      <c r="Q650" s="26"/>
    </row>
    <row r="651" spans="1:17" ht="12.75" customHeight="1">
      <c r="A651" s="26"/>
      <c r="B651" s="26"/>
      <c r="C651" s="26"/>
      <c r="D651" s="26"/>
      <c r="E651" s="26"/>
      <c r="F651" s="26"/>
      <c r="G651" s="26"/>
      <c r="H651" s="26"/>
      <c r="I651" s="26"/>
      <c r="J651" s="26"/>
      <c r="K651" s="27"/>
      <c r="L651" s="26"/>
      <c r="M651" s="26"/>
      <c r="N651" s="26"/>
      <c r="O651" s="26"/>
      <c r="P651" s="26"/>
      <c r="Q651" s="26"/>
    </row>
    <row r="652" spans="1:17" ht="12.75" customHeight="1">
      <c r="A652" s="26"/>
      <c r="B652" s="26"/>
      <c r="C652" s="26"/>
      <c r="D652" s="26"/>
      <c r="E652" s="26"/>
      <c r="F652" s="26"/>
      <c r="G652" s="26"/>
      <c r="H652" s="26"/>
      <c r="I652" s="26"/>
      <c r="J652" s="26"/>
      <c r="K652" s="27"/>
      <c r="L652" s="26"/>
      <c r="M652" s="26"/>
      <c r="N652" s="26"/>
      <c r="O652" s="26"/>
      <c r="P652" s="26"/>
      <c r="Q652" s="26"/>
    </row>
    <row r="653" spans="1:17" ht="12.75" customHeight="1">
      <c r="A653" s="26"/>
      <c r="B653" s="26"/>
      <c r="C653" s="26"/>
      <c r="D653" s="26"/>
      <c r="E653" s="26"/>
      <c r="F653" s="26"/>
      <c r="G653" s="26"/>
      <c r="H653" s="26"/>
      <c r="I653" s="26"/>
      <c r="J653" s="26"/>
      <c r="K653" s="27"/>
      <c r="L653" s="26"/>
      <c r="M653" s="26"/>
      <c r="N653" s="26"/>
      <c r="O653" s="26"/>
      <c r="P653" s="26"/>
      <c r="Q653" s="26"/>
    </row>
    <row r="654" spans="1:17" ht="12.75" customHeight="1">
      <c r="A654" s="26"/>
      <c r="B654" s="26"/>
      <c r="C654" s="26"/>
      <c r="D654" s="26"/>
      <c r="E654" s="26"/>
      <c r="F654" s="26"/>
      <c r="G654" s="26"/>
      <c r="H654" s="26"/>
      <c r="I654" s="26"/>
      <c r="J654" s="26"/>
      <c r="K654" s="27"/>
      <c r="L654" s="26"/>
      <c r="M654" s="26"/>
      <c r="N654" s="26"/>
      <c r="O654" s="26"/>
      <c r="P654" s="26"/>
      <c r="Q654" s="26"/>
    </row>
    <row r="655" spans="1:17" ht="12.75" customHeight="1">
      <c r="A655" s="26"/>
      <c r="B655" s="26"/>
      <c r="C655" s="26"/>
      <c r="D655" s="26"/>
      <c r="E655" s="26"/>
      <c r="F655" s="26"/>
      <c r="G655" s="26"/>
      <c r="H655" s="26"/>
      <c r="I655" s="26"/>
      <c r="J655" s="26"/>
      <c r="K655" s="27"/>
      <c r="L655" s="26"/>
      <c r="M655" s="26"/>
      <c r="N655" s="26"/>
      <c r="O655" s="26"/>
      <c r="P655" s="26"/>
      <c r="Q655" s="26"/>
    </row>
    <row r="656" spans="1:17" ht="12.75" customHeight="1">
      <c r="A656" s="26"/>
      <c r="B656" s="26"/>
      <c r="C656" s="26"/>
      <c r="D656" s="26"/>
      <c r="E656" s="26"/>
      <c r="F656" s="26"/>
      <c r="G656" s="26"/>
      <c r="H656" s="26"/>
      <c r="I656" s="26"/>
      <c r="J656" s="26"/>
      <c r="K656" s="27"/>
      <c r="L656" s="26"/>
      <c r="M656" s="26"/>
      <c r="N656" s="26"/>
      <c r="O656" s="26"/>
      <c r="P656" s="26"/>
      <c r="Q656" s="26"/>
    </row>
    <row r="657" spans="1:17" ht="12.75" customHeight="1">
      <c r="A657" s="26"/>
      <c r="B657" s="26"/>
      <c r="C657" s="26"/>
      <c r="D657" s="26"/>
      <c r="E657" s="26"/>
      <c r="F657" s="26"/>
      <c r="G657" s="26"/>
      <c r="H657" s="26"/>
      <c r="I657" s="26"/>
      <c r="J657" s="26"/>
      <c r="K657" s="27"/>
      <c r="L657" s="26"/>
      <c r="M657" s="26"/>
      <c r="N657" s="26"/>
      <c r="O657" s="26"/>
      <c r="P657" s="26"/>
      <c r="Q657" s="26"/>
    </row>
    <row r="658" spans="1:17" ht="12.75" customHeight="1">
      <c r="A658" s="26"/>
      <c r="B658" s="26"/>
      <c r="C658" s="26"/>
      <c r="D658" s="26"/>
      <c r="E658" s="26"/>
      <c r="F658" s="26"/>
      <c r="G658" s="26"/>
      <c r="H658" s="26"/>
      <c r="I658" s="26"/>
      <c r="J658" s="26"/>
      <c r="K658" s="27"/>
      <c r="L658" s="26"/>
      <c r="M658" s="26"/>
      <c r="N658" s="26"/>
      <c r="O658" s="26"/>
      <c r="P658" s="26"/>
      <c r="Q658" s="26"/>
    </row>
    <row r="659" spans="1:17" ht="12.75" customHeight="1">
      <c r="A659" s="26"/>
      <c r="B659" s="26"/>
      <c r="C659" s="26"/>
      <c r="D659" s="26"/>
      <c r="E659" s="26"/>
      <c r="F659" s="26"/>
      <c r="G659" s="26"/>
      <c r="H659" s="26"/>
      <c r="I659" s="26"/>
      <c r="J659" s="26"/>
      <c r="K659" s="27"/>
      <c r="L659" s="26"/>
      <c r="M659" s="26"/>
      <c r="N659" s="26"/>
      <c r="O659" s="26"/>
      <c r="P659" s="26"/>
      <c r="Q659" s="26"/>
    </row>
    <row r="660" spans="1:17" ht="12.75" customHeight="1">
      <c r="A660" s="26"/>
      <c r="B660" s="26"/>
      <c r="C660" s="26"/>
      <c r="D660" s="26"/>
      <c r="E660" s="26"/>
      <c r="F660" s="26"/>
      <c r="G660" s="26"/>
      <c r="H660" s="26"/>
      <c r="I660" s="26"/>
      <c r="J660" s="26"/>
      <c r="K660" s="27"/>
      <c r="L660" s="26"/>
      <c r="M660" s="26"/>
      <c r="N660" s="26"/>
      <c r="O660" s="26"/>
      <c r="P660" s="26"/>
      <c r="Q660" s="26"/>
    </row>
    <row r="661" spans="1:17" ht="12.75" customHeight="1">
      <c r="A661" s="26"/>
      <c r="B661" s="26"/>
      <c r="C661" s="26"/>
      <c r="D661" s="26"/>
      <c r="E661" s="26"/>
      <c r="F661" s="26"/>
      <c r="G661" s="26"/>
      <c r="H661" s="26"/>
      <c r="I661" s="26"/>
      <c r="J661" s="26"/>
      <c r="K661" s="27"/>
      <c r="L661" s="26"/>
      <c r="M661" s="26"/>
      <c r="N661" s="26"/>
      <c r="O661" s="26"/>
      <c r="P661" s="26"/>
      <c r="Q661" s="26"/>
    </row>
    <row r="662" spans="1:17" ht="12.75" customHeight="1">
      <c r="A662" s="26"/>
      <c r="B662" s="26"/>
      <c r="C662" s="26"/>
      <c r="D662" s="26"/>
      <c r="E662" s="26"/>
      <c r="F662" s="26"/>
      <c r="G662" s="26"/>
      <c r="H662" s="26"/>
      <c r="I662" s="26"/>
      <c r="J662" s="26"/>
      <c r="K662" s="27"/>
      <c r="L662" s="26"/>
      <c r="M662" s="26"/>
      <c r="N662" s="26"/>
      <c r="O662" s="26"/>
      <c r="P662" s="26"/>
      <c r="Q662" s="26"/>
    </row>
    <row r="663" spans="1:17" ht="12.75" customHeight="1">
      <c r="A663" s="26"/>
      <c r="B663" s="26"/>
      <c r="C663" s="26"/>
      <c r="D663" s="26"/>
      <c r="E663" s="26"/>
      <c r="F663" s="26"/>
      <c r="G663" s="26"/>
      <c r="H663" s="26"/>
      <c r="I663" s="26"/>
      <c r="J663" s="26"/>
      <c r="K663" s="27"/>
      <c r="L663" s="26"/>
      <c r="M663" s="26"/>
      <c r="N663" s="26"/>
      <c r="O663" s="26"/>
      <c r="P663" s="26"/>
      <c r="Q663" s="26"/>
    </row>
    <row r="664" spans="1:17" ht="12.75" customHeight="1">
      <c r="A664" s="26"/>
      <c r="B664" s="26"/>
      <c r="C664" s="26"/>
      <c r="D664" s="26"/>
      <c r="E664" s="26"/>
      <c r="F664" s="26"/>
      <c r="G664" s="26"/>
      <c r="H664" s="26"/>
      <c r="I664" s="26"/>
      <c r="J664" s="26"/>
      <c r="K664" s="27"/>
      <c r="L664" s="26"/>
      <c r="M664" s="26"/>
      <c r="N664" s="26"/>
      <c r="O664" s="26"/>
      <c r="P664" s="26"/>
      <c r="Q664" s="26"/>
    </row>
    <row r="665" spans="1:17" ht="12.75" customHeight="1">
      <c r="A665" s="26"/>
      <c r="B665" s="26"/>
      <c r="C665" s="26"/>
      <c r="D665" s="26"/>
      <c r="E665" s="26"/>
      <c r="F665" s="26"/>
      <c r="G665" s="26"/>
      <c r="H665" s="26"/>
      <c r="I665" s="26"/>
      <c r="J665" s="26"/>
      <c r="K665" s="27"/>
      <c r="L665" s="26"/>
      <c r="M665" s="26"/>
      <c r="N665" s="26"/>
      <c r="O665" s="26"/>
      <c r="P665" s="26"/>
      <c r="Q665" s="26"/>
    </row>
    <row r="666" spans="1:17" ht="12.75" customHeight="1">
      <c r="A666" s="26"/>
      <c r="B666" s="26"/>
      <c r="C666" s="26"/>
      <c r="D666" s="26"/>
      <c r="E666" s="26"/>
      <c r="F666" s="26"/>
      <c r="G666" s="26"/>
      <c r="H666" s="26"/>
      <c r="I666" s="26"/>
      <c r="J666" s="26"/>
      <c r="K666" s="27"/>
      <c r="L666" s="26"/>
      <c r="M666" s="26"/>
      <c r="N666" s="26"/>
      <c r="O666" s="26"/>
      <c r="P666" s="26"/>
      <c r="Q666" s="26"/>
    </row>
    <row r="667" spans="1:17" ht="12.75" customHeight="1">
      <c r="A667" s="26"/>
      <c r="B667" s="26"/>
      <c r="C667" s="26"/>
      <c r="D667" s="26"/>
      <c r="E667" s="26"/>
      <c r="F667" s="26"/>
      <c r="G667" s="26"/>
      <c r="H667" s="26"/>
      <c r="I667" s="26"/>
      <c r="J667" s="26"/>
      <c r="K667" s="27"/>
      <c r="L667" s="26"/>
      <c r="M667" s="26"/>
      <c r="N667" s="26"/>
      <c r="O667" s="26"/>
      <c r="P667" s="26"/>
      <c r="Q667" s="26"/>
    </row>
    <row r="668" spans="1:17" ht="12.75" customHeight="1">
      <c r="A668" s="26"/>
      <c r="B668" s="26"/>
      <c r="C668" s="26"/>
      <c r="D668" s="26"/>
      <c r="E668" s="26"/>
      <c r="F668" s="26"/>
      <c r="G668" s="26"/>
      <c r="H668" s="26"/>
      <c r="I668" s="26"/>
      <c r="J668" s="26"/>
      <c r="K668" s="27"/>
      <c r="L668" s="26"/>
      <c r="M668" s="26"/>
      <c r="N668" s="26"/>
      <c r="O668" s="26"/>
      <c r="P668" s="26"/>
      <c r="Q668" s="26"/>
    </row>
    <row r="669" spans="1:17" ht="12.75" customHeight="1">
      <c r="A669" s="26"/>
      <c r="B669" s="26"/>
      <c r="C669" s="26"/>
      <c r="D669" s="26"/>
      <c r="E669" s="26"/>
      <c r="F669" s="26"/>
      <c r="G669" s="26"/>
      <c r="H669" s="26"/>
      <c r="I669" s="26"/>
      <c r="J669" s="26"/>
      <c r="K669" s="27"/>
      <c r="L669" s="26"/>
      <c r="M669" s="26"/>
      <c r="N669" s="26"/>
      <c r="O669" s="26"/>
      <c r="P669" s="26"/>
      <c r="Q669" s="26"/>
    </row>
    <row r="670" spans="1:17" ht="12.75" customHeight="1">
      <c r="A670" s="26"/>
      <c r="B670" s="26"/>
      <c r="C670" s="26"/>
      <c r="D670" s="26"/>
      <c r="E670" s="26"/>
      <c r="F670" s="26"/>
      <c r="G670" s="26"/>
      <c r="H670" s="26"/>
      <c r="I670" s="26"/>
      <c r="J670" s="26"/>
      <c r="K670" s="27"/>
      <c r="L670" s="26"/>
      <c r="M670" s="26"/>
      <c r="N670" s="26"/>
      <c r="O670" s="26"/>
      <c r="P670" s="26"/>
      <c r="Q670" s="26"/>
    </row>
    <row r="671" spans="1:17" ht="12.75" customHeight="1">
      <c r="A671" s="26"/>
      <c r="B671" s="26"/>
      <c r="C671" s="26"/>
      <c r="D671" s="26"/>
      <c r="E671" s="26"/>
      <c r="F671" s="26"/>
      <c r="G671" s="26"/>
      <c r="H671" s="26"/>
      <c r="I671" s="26"/>
      <c r="J671" s="26"/>
      <c r="K671" s="27"/>
      <c r="L671" s="26"/>
      <c r="M671" s="26"/>
      <c r="N671" s="26"/>
      <c r="O671" s="26"/>
      <c r="P671" s="26"/>
      <c r="Q671" s="26"/>
    </row>
    <row r="672" spans="1:17" ht="12.75" customHeight="1">
      <c r="A672" s="26"/>
      <c r="B672" s="26"/>
      <c r="C672" s="26"/>
      <c r="D672" s="26"/>
      <c r="E672" s="26"/>
      <c r="F672" s="26"/>
      <c r="G672" s="26"/>
      <c r="H672" s="26"/>
      <c r="I672" s="26"/>
      <c r="J672" s="26"/>
      <c r="K672" s="27"/>
      <c r="L672" s="26"/>
      <c r="M672" s="26"/>
      <c r="N672" s="26"/>
      <c r="O672" s="26"/>
      <c r="P672" s="26"/>
      <c r="Q672" s="26"/>
    </row>
    <row r="673" spans="1:17" ht="12.75" customHeight="1">
      <c r="A673" s="26"/>
      <c r="B673" s="26"/>
      <c r="C673" s="26"/>
      <c r="D673" s="26"/>
      <c r="E673" s="26"/>
      <c r="F673" s="26"/>
      <c r="G673" s="26"/>
      <c r="H673" s="26"/>
      <c r="I673" s="26"/>
      <c r="J673" s="26"/>
      <c r="K673" s="27"/>
      <c r="L673" s="26"/>
      <c r="M673" s="26"/>
      <c r="N673" s="26"/>
      <c r="O673" s="26"/>
      <c r="P673" s="26"/>
      <c r="Q673" s="26"/>
    </row>
    <row r="674" spans="1:17" ht="12.75" customHeight="1">
      <c r="A674" s="26"/>
      <c r="B674" s="26"/>
      <c r="C674" s="26"/>
      <c r="D674" s="26"/>
      <c r="E674" s="26"/>
      <c r="F674" s="26"/>
      <c r="G674" s="26"/>
      <c r="H674" s="26"/>
      <c r="I674" s="26"/>
      <c r="J674" s="26"/>
      <c r="K674" s="27"/>
      <c r="L674" s="26"/>
      <c r="M674" s="26"/>
      <c r="N674" s="26"/>
      <c r="O674" s="26"/>
      <c r="P674" s="26"/>
      <c r="Q674" s="26"/>
    </row>
    <row r="675" spans="1:17" ht="12.75" customHeight="1">
      <c r="A675" s="26"/>
      <c r="B675" s="26"/>
      <c r="C675" s="26"/>
      <c r="D675" s="26"/>
      <c r="E675" s="26"/>
      <c r="F675" s="26"/>
      <c r="G675" s="26"/>
      <c r="H675" s="26"/>
      <c r="I675" s="26"/>
      <c r="J675" s="26"/>
      <c r="K675" s="27"/>
      <c r="L675" s="26"/>
      <c r="M675" s="26"/>
      <c r="N675" s="26"/>
      <c r="O675" s="26"/>
      <c r="P675" s="26"/>
      <c r="Q675" s="26"/>
    </row>
    <row r="676" spans="1:17" ht="12.75" customHeight="1">
      <c r="A676" s="26"/>
      <c r="B676" s="26"/>
      <c r="C676" s="26"/>
      <c r="D676" s="26"/>
      <c r="E676" s="26"/>
      <c r="F676" s="26"/>
      <c r="G676" s="26"/>
      <c r="H676" s="26"/>
      <c r="I676" s="26"/>
      <c r="J676" s="26"/>
      <c r="K676" s="27"/>
      <c r="L676" s="26"/>
      <c r="M676" s="26"/>
      <c r="N676" s="26"/>
      <c r="O676" s="26"/>
      <c r="P676" s="26"/>
      <c r="Q676" s="26"/>
    </row>
    <row r="677" spans="1:17" ht="12.75" customHeight="1">
      <c r="A677" s="26"/>
      <c r="B677" s="26"/>
      <c r="C677" s="26"/>
      <c r="D677" s="26"/>
      <c r="E677" s="26"/>
      <c r="F677" s="26"/>
      <c r="G677" s="26"/>
      <c r="H677" s="26"/>
      <c r="I677" s="26"/>
      <c r="J677" s="26"/>
      <c r="K677" s="27"/>
      <c r="L677" s="26"/>
      <c r="M677" s="26"/>
      <c r="N677" s="26"/>
      <c r="O677" s="26"/>
      <c r="P677" s="26"/>
      <c r="Q677" s="26"/>
    </row>
    <row r="678" spans="1:17" ht="12.75" customHeight="1">
      <c r="A678" s="26"/>
      <c r="B678" s="26"/>
      <c r="C678" s="26"/>
      <c r="D678" s="26"/>
      <c r="E678" s="26"/>
      <c r="F678" s="26"/>
      <c r="G678" s="26"/>
      <c r="H678" s="26"/>
      <c r="I678" s="26"/>
      <c r="J678" s="26"/>
      <c r="K678" s="27"/>
      <c r="L678" s="26"/>
      <c r="M678" s="26"/>
      <c r="N678" s="26"/>
      <c r="O678" s="26"/>
      <c r="P678" s="26"/>
      <c r="Q678" s="26"/>
    </row>
    <row r="679" spans="1:17" ht="12.75" customHeight="1">
      <c r="A679" s="26"/>
      <c r="B679" s="26"/>
      <c r="C679" s="26"/>
      <c r="D679" s="26"/>
      <c r="E679" s="26"/>
      <c r="F679" s="26"/>
      <c r="G679" s="26"/>
      <c r="H679" s="26"/>
      <c r="I679" s="26"/>
      <c r="J679" s="26"/>
      <c r="K679" s="27"/>
      <c r="L679" s="26"/>
      <c r="M679" s="26"/>
      <c r="N679" s="26"/>
      <c r="O679" s="26"/>
      <c r="P679" s="26"/>
      <c r="Q679" s="26"/>
    </row>
    <row r="680" spans="1:17" ht="12.75" customHeight="1">
      <c r="A680" s="26"/>
      <c r="B680" s="26"/>
      <c r="C680" s="26"/>
      <c r="D680" s="26"/>
      <c r="E680" s="26"/>
      <c r="F680" s="26"/>
      <c r="G680" s="26"/>
      <c r="H680" s="26"/>
      <c r="I680" s="26"/>
      <c r="J680" s="26"/>
      <c r="K680" s="27"/>
      <c r="L680" s="26"/>
      <c r="M680" s="26"/>
      <c r="N680" s="26"/>
      <c r="O680" s="26"/>
      <c r="P680" s="26"/>
      <c r="Q680" s="26"/>
    </row>
    <row r="681" spans="1:17" ht="12.75" customHeight="1">
      <c r="A681" s="26"/>
      <c r="B681" s="26"/>
      <c r="C681" s="26"/>
      <c r="D681" s="26"/>
      <c r="E681" s="26"/>
      <c r="F681" s="26"/>
      <c r="G681" s="26"/>
      <c r="H681" s="26"/>
      <c r="I681" s="26"/>
      <c r="J681" s="26"/>
      <c r="K681" s="27"/>
      <c r="L681" s="26"/>
      <c r="M681" s="26"/>
      <c r="N681" s="26"/>
      <c r="O681" s="26"/>
      <c r="P681" s="26"/>
      <c r="Q681" s="26"/>
    </row>
    <row r="682" spans="1:17" ht="12.75" customHeight="1">
      <c r="A682" s="26"/>
      <c r="B682" s="26"/>
      <c r="C682" s="26"/>
      <c r="D682" s="26"/>
      <c r="E682" s="26"/>
      <c r="F682" s="26"/>
      <c r="G682" s="26"/>
      <c r="H682" s="26"/>
      <c r="I682" s="26"/>
      <c r="J682" s="26"/>
      <c r="K682" s="27"/>
      <c r="L682" s="26"/>
      <c r="M682" s="26"/>
      <c r="N682" s="26"/>
      <c r="O682" s="26"/>
      <c r="P682" s="26"/>
      <c r="Q682" s="26"/>
    </row>
    <row r="683" spans="1:17" ht="12.75" customHeight="1">
      <c r="A683" s="26"/>
      <c r="B683" s="26"/>
      <c r="C683" s="26"/>
      <c r="D683" s="26"/>
      <c r="E683" s="26"/>
      <c r="F683" s="26"/>
      <c r="G683" s="26"/>
      <c r="H683" s="26"/>
      <c r="I683" s="26"/>
      <c r="J683" s="26"/>
      <c r="K683" s="27"/>
      <c r="L683" s="26"/>
      <c r="M683" s="26"/>
      <c r="N683" s="26"/>
      <c r="O683" s="26"/>
      <c r="P683" s="26"/>
      <c r="Q683" s="26"/>
    </row>
    <row r="684" spans="1:17" ht="12.75" customHeight="1">
      <c r="A684" s="26"/>
      <c r="B684" s="26"/>
      <c r="C684" s="26"/>
      <c r="D684" s="26"/>
      <c r="E684" s="26"/>
      <c r="F684" s="26"/>
      <c r="G684" s="26"/>
      <c r="H684" s="26"/>
      <c r="I684" s="26"/>
      <c r="J684" s="26"/>
      <c r="K684" s="27"/>
      <c r="L684" s="26"/>
      <c r="M684" s="26"/>
      <c r="N684" s="26"/>
      <c r="O684" s="26"/>
      <c r="P684" s="26"/>
      <c r="Q684" s="26"/>
    </row>
    <row r="685" spans="1:17" ht="12.75" customHeight="1">
      <c r="A685" s="26"/>
      <c r="B685" s="26"/>
      <c r="C685" s="26"/>
      <c r="D685" s="26"/>
      <c r="E685" s="26"/>
      <c r="F685" s="26"/>
      <c r="G685" s="26"/>
      <c r="H685" s="26"/>
      <c r="I685" s="26"/>
      <c r="J685" s="26"/>
      <c r="K685" s="27"/>
      <c r="L685" s="26"/>
      <c r="M685" s="26"/>
      <c r="N685" s="26"/>
      <c r="O685" s="26"/>
      <c r="P685" s="26"/>
      <c r="Q685" s="26"/>
    </row>
    <row r="686" spans="1:17" ht="12.75" customHeight="1">
      <c r="A686" s="26"/>
      <c r="B686" s="26"/>
      <c r="C686" s="26"/>
      <c r="D686" s="26"/>
      <c r="E686" s="26"/>
      <c r="F686" s="26"/>
      <c r="G686" s="26"/>
      <c r="H686" s="26"/>
      <c r="I686" s="26"/>
      <c r="J686" s="26"/>
      <c r="K686" s="27"/>
      <c r="L686" s="26"/>
      <c r="M686" s="26"/>
      <c r="N686" s="26"/>
      <c r="O686" s="26"/>
      <c r="P686" s="26"/>
      <c r="Q686" s="26"/>
    </row>
    <row r="687" spans="1:17" ht="12.75" customHeight="1">
      <c r="A687" s="26"/>
      <c r="B687" s="26"/>
      <c r="C687" s="26"/>
      <c r="D687" s="26"/>
      <c r="E687" s="26"/>
      <c r="F687" s="26"/>
      <c r="G687" s="26"/>
      <c r="H687" s="26"/>
      <c r="I687" s="26"/>
      <c r="J687" s="26"/>
      <c r="K687" s="27"/>
      <c r="L687" s="26"/>
      <c r="M687" s="26"/>
      <c r="N687" s="26"/>
      <c r="O687" s="26"/>
      <c r="P687" s="26"/>
      <c r="Q687" s="26"/>
    </row>
    <row r="688" spans="1:17" ht="12.75" customHeight="1">
      <c r="A688" s="26"/>
      <c r="B688" s="26"/>
      <c r="C688" s="26"/>
      <c r="D688" s="26"/>
      <c r="E688" s="26"/>
      <c r="F688" s="26"/>
      <c r="G688" s="26"/>
      <c r="H688" s="26"/>
      <c r="I688" s="26"/>
      <c r="J688" s="26"/>
      <c r="K688" s="27"/>
      <c r="L688" s="26"/>
      <c r="M688" s="26"/>
      <c r="N688" s="26"/>
      <c r="O688" s="26"/>
      <c r="P688" s="26"/>
      <c r="Q688" s="26"/>
    </row>
    <row r="689" spans="1:17" ht="12.75" customHeight="1">
      <c r="A689" s="26"/>
      <c r="B689" s="26"/>
      <c r="C689" s="26"/>
      <c r="D689" s="26"/>
      <c r="E689" s="26"/>
      <c r="F689" s="26"/>
      <c r="G689" s="26"/>
      <c r="H689" s="26"/>
      <c r="I689" s="26"/>
      <c r="J689" s="26"/>
      <c r="K689" s="27"/>
      <c r="L689" s="26"/>
      <c r="M689" s="26"/>
      <c r="N689" s="26"/>
      <c r="O689" s="26"/>
      <c r="P689" s="26"/>
      <c r="Q689" s="26"/>
    </row>
    <row r="690" spans="1:17" ht="12.75" customHeight="1">
      <c r="A690" s="26"/>
      <c r="B690" s="26"/>
      <c r="C690" s="26"/>
      <c r="D690" s="26"/>
      <c r="E690" s="26"/>
      <c r="F690" s="26"/>
      <c r="G690" s="26"/>
      <c r="H690" s="26"/>
      <c r="I690" s="26"/>
      <c r="J690" s="26"/>
      <c r="K690" s="27"/>
      <c r="L690" s="26"/>
      <c r="M690" s="26"/>
      <c r="N690" s="26"/>
      <c r="O690" s="26"/>
      <c r="P690" s="26"/>
      <c r="Q690" s="26"/>
    </row>
    <row r="691" spans="1:17" ht="12.75" customHeight="1">
      <c r="A691" s="26"/>
      <c r="B691" s="26"/>
      <c r="C691" s="26"/>
      <c r="D691" s="26"/>
      <c r="E691" s="26"/>
      <c r="F691" s="26"/>
      <c r="G691" s="26"/>
      <c r="H691" s="26"/>
      <c r="I691" s="26"/>
      <c r="J691" s="26"/>
      <c r="K691" s="27"/>
      <c r="L691" s="26"/>
      <c r="M691" s="26"/>
      <c r="N691" s="26"/>
      <c r="O691" s="26"/>
      <c r="P691" s="26"/>
      <c r="Q691" s="26"/>
    </row>
    <row r="692" spans="1:17" ht="12.75" customHeight="1">
      <c r="A692" s="26"/>
      <c r="B692" s="26"/>
      <c r="C692" s="26"/>
      <c r="D692" s="26"/>
      <c r="E692" s="26"/>
      <c r="F692" s="26"/>
      <c r="G692" s="26"/>
      <c r="H692" s="26"/>
      <c r="I692" s="26"/>
      <c r="J692" s="26"/>
      <c r="K692" s="27"/>
      <c r="L692" s="26"/>
      <c r="M692" s="26"/>
      <c r="N692" s="26"/>
      <c r="O692" s="26"/>
      <c r="P692" s="26"/>
      <c r="Q692" s="26"/>
    </row>
    <row r="693" spans="1:17" ht="12.75" customHeight="1">
      <c r="A693" s="26"/>
      <c r="B693" s="26"/>
      <c r="C693" s="26"/>
      <c r="D693" s="26"/>
      <c r="E693" s="26"/>
      <c r="F693" s="26"/>
      <c r="G693" s="26"/>
      <c r="H693" s="26"/>
      <c r="I693" s="26"/>
      <c r="J693" s="26"/>
      <c r="K693" s="27"/>
      <c r="L693" s="26"/>
      <c r="M693" s="26"/>
      <c r="N693" s="26"/>
      <c r="O693" s="26"/>
      <c r="P693" s="26"/>
      <c r="Q693" s="26"/>
    </row>
    <row r="694" spans="1:17" ht="12.75" customHeight="1">
      <c r="A694" s="26"/>
      <c r="B694" s="26"/>
      <c r="C694" s="26"/>
      <c r="D694" s="26"/>
      <c r="E694" s="26"/>
      <c r="F694" s="26"/>
      <c r="G694" s="26"/>
      <c r="H694" s="26"/>
      <c r="I694" s="26"/>
      <c r="J694" s="26"/>
      <c r="K694" s="27"/>
      <c r="L694" s="26"/>
      <c r="M694" s="26"/>
      <c r="N694" s="26"/>
      <c r="O694" s="26"/>
      <c r="P694" s="26"/>
      <c r="Q694" s="26"/>
    </row>
    <row r="695" spans="1:17" ht="12.75" customHeight="1">
      <c r="A695" s="26"/>
      <c r="B695" s="26"/>
      <c r="C695" s="26"/>
      <c r="D695" s="26"/>
      <c r="E695" s="26"/>
      <c r="F695" s="26"/>
      <c r="G695" s="26"/>
      <c r="H695" s="26"/>
      <c r="I695" s="26"/>
      <c r="J695" s="26"/>
      <c r="K695" s="27"/>
      <c r="L695" s="26"/>
      <c r="M695" s="26"/>
      <c r="N695" s="26"/>
      <c r="O695" s="26"/>
      <c r="P695" s="26"/>
      <c r="Q695" s="26"/>
    </row>
    <row r="696" spans="1:17" ht="12.75" customHeight="1">
      <c r="A696" s="26"/>
      <c r="B696" s="26"/>
      <c r="C696" s="26"/>
      <c r="D696" s="26"/>
      <c r="E696" s="26"/>
      <c r="F696" s="26"/>
      <c r="G696" s="26"/>
      <c r="H696" s="26"/>
      <c r="I696" s="26"/>
      <c r="J696" s="26"/>
      <c r="K696" s="27"/>
      <c r="L696" s="26"/>
      <c r="M696" s="26"/>
      <c r="N696" s="26"/>
      <c r="O696" s="26"/>
      <c r="P696" s="26"/>
      <c r="Q696" s="26"/>
    </row>
    <row r="697" spans="1:17" ht="12.75" customHeight="1">
      <c r="A697" s="26"/>
      <c r="B697" s="26"/>
      <c r="C697" s="26"/>
      <c r="D697" s="26"/>
      <c r="E697" s="26"/>
      <c r="F697" s="26"/>
      <c r="G697" s="26"/>
      <c r="H697" s="26"/>
      <c r="I697" s="26"/>
      <c r="J697" s="26"/>
      <c r="K697" s="27"/>
      <c r="L697" s="26"/>
      <c r="M697" s="26"/>
      <c r="N697" s="26"/>
      <c r="O697" s="26"/>
      <c r="P697" s="26"/>
      <c r="Q697" s="26"/>
    </row>
    <row r="698" spans="1:17" ht="12.75" customHeight="1">
      <c r="A698" s="26"/>
      <c r="B698" s="26"/>
      <c r="C698" s="26"/>
      <c r="D698" s="26"/>
      <c r="E698" s="26"/>
      <c r="F698" s="26"/>
      <c r="G698" s="26"/>
      <c r="H698" s="26"/>
      <c r="I698" s="26"/>
      <c r="J698" s="26"/>
      <c r="K698" s="27"/>
      <c r="L698" s="26"/>
      <c r="M698" s="26"/>
      <c r="N698" s="26"/>
      <c r="O698" s="26"/>
      <c r="P698" s="26"/>
      <c r="Q698" s="26"/>
    </row>
    <row r="699" spans="1:17" ht="12.75" customHeight="1">
      <c r="A699" s="26"/>
      <c r="B699" s="26"/>
      <c r="C699" s="26"/>
      <c r="D699" s="26"/>
      <c r="E699" s="26"/>
      <c r="F699" s="26"/>
      <c r="G699" s="26"/>
      <c r="H699" s="26"/>
      <c r="I699" s="26"/>
      <c r="J699" s="26"/>
      <c r="K699" s="27"/>
      <c r="L699" s="26"/>
      <c r="M699" s="26"/>
      <c r="N699" s="26"/>
      <c r="O699" s="26"/>
      <c r="P699" s="26"/>
      <c r="Q699" s="26"/>
    </row>
    <row r="700" spans="1:17" ht="12.75" customHeight="1">
      <c r="A700" s="26"/>
      <c r="B700" s="26"/>
      <c r="C700" s="26"/>
      <c r="D700" s="26"/>
      <c r="E700" s="26"/>
      <c r="F700" s="26"/>
      <c r="G700" s="26"/>
      <c r="H700" s="26"/>
      <c r="I700" s="26"/>
      <c r="J700" s="26"/>
      <c r="K700" s="27"/>
      <c r="L700" s="26"/>
      <c r="M700" s="26"/>
      <c r="N700" s="26"/>
      <c r="O700" s="26"/>
      <c r="P700" s="26"/>
      <c r="Q700" s="26"/>
    </row>
    <row r="701" spans="1:17" ht="12.75" customHeight="1">
      <c r="A701" s="26"/>
      <c r="B701" s="26"/>
      <c r="C701" s="26"/>
      <c r="D701" s="26"/>
      <c r="E701" s="26"/>
      <c r="F701" s="26"/>
      <c r="G701" s="26"/>
      <c r="H701" s="26"/>
      <c r="I701" s="26"/>
      <c r="J701" s="26"/>
      <c r="K701" s="27"/>
      <c r="L701" s="26"/>
      <c r="M701" s="26"/>
      <c r="N701" s="26"/>
      <c r="O701" s="26"/>
      <c r="P701" s="26"/>
      <c r="Q701" s="26"/>
    </row>
    <row r="702" spans="1:17" ht="12.75" customHeight="1">
      <c r="A702" s="26"/>
      <c r="B702" s="26"/>
      <c r="C702" s="26"/>
      <c r="D702" s="26"/>
      <c r="E702" s="26"/>
      <c r="F702" s="26"/>
      <c r="G702" s="26"/>
      <c r="H702" s="26"/>
      <c r="I702" s="26"/>
      <c r="J702" s="26"/>
      <c r="K702" s="27"/>
      <c r="L702" s="26"/>
      <c r="M702" s="26"/>
      <c r="N702" s="26"/>
      <c r="O702" s="26"/>
      <c r="P702" s="26"/>
      <c r="Q702" s="26"/>
    </row>
    <row r="703" spans="1:17" ht="12.75" customHeight="1">
      <c r="A703" s="26"/>
      <c r="B703" s="26"/>
      <c r="C703" s="26"/>
      <c r="D703" s="26"/>
      <c r="E703" s="26"/>
      <c r="F703" s="26"/>
      <c r="G703" s="26"/>
      <c r="H703" s="26"/>
      <c r="I703" s="26"/>
      <c r="J703" s="26"/>
      <c r="K703" s="27"/>
      <c r="L703" s="26"/>
      <c r="M703" s="26"/>
      <c r="N703" s="26"/>
      <c r="O703" s="26"/>
      <c r="P703" s="26"/>
      <c r="Q703" s="26"/>
    </row>
    <row r="704" spans="1:17" ht="12.75" customHeight="1">
      <c r="A704" s="26"/>
      <c r="B704" s="26"/>
      <c r="C704" s="26"/>
      <c r="D704" s="26"/>
      <c r="E704" s="26"/>
      <c r="F704" s="26"/>
      <c r="G704" s="26"/>
      <c r="H704" s="26"/>
      <c r="I704" s="26"/>
      <c r="J704" s="26"/>
      <c r="K704" s="27"/>
      <c r="L704" s="26"/>
      <c r="M704" s="26"/>
      <c r="N704" s="26"/>
      <c r="O704" s="26"/>
      <c r="P704" s="26"/>
      <c r="Q704" s="26"/>
    </row>
    <row r="705" spans="1:17" ht="12.75" customHeight="1">
      <c r="A705" s="26"/>
      <c r="B705" s="26"/>
      <c r="C705" s="26"/>
      <c r="D705" s="26"/>
      <c r="E705" s="26"/>
      <c r="F705" s="26"/>
      <c r="G705" s="26"/>
      <c r="H705" s="26"/>
      <c r="I705" s="26"/>
      <c r="J705" s="26"/>
      <c r="K705" s="27"/>
      <c r="L705" s="26"/>
      <c r="M705" s="26"/>
      <c r="N705" s="26"/>
      <c r="O705" s="26"/>
      <c r="P705" s="26"/>
      <c r="Q705" s="26"/>
    </row>
    <row r="706" spans="1:17" ht="12.75" customHeight="1">
      <c r="A706" s="26"/>
      <c r="B706" s="26"/>
      <c r="C706" s="26"/>
      <c r="D706" s="26"/>
      <c r="E706" s="26"/>
      <c r="F706" s="26"/>
      <c r="G706" s="26"/>
      <c r="H706" s="26"/>
      <c r="I706" s="26"/>
      <c r="J706" s="26"/>
      <c r="K706" s="27"/>
      <c r="L706" s="26"/>
      <c r="M706" s="26"/>
      <c r="N706" s="26"/>
      <c r="O706" s="26"/>
      <c r="P706" s="26"/>
      <c r="Q706" s="26"/>
    </row>
    <row r="707" spans="1:17" ht="12.75" customHeight="1">
      <c r="A707" s="26"/>
      <c r="B707" s="26"/>
      <c r="C707" s="26"/>
      <c r="D707" s="26"/>
      <c r="E707" s="26"/>
      <c r="F707" s="26"/>
      <c r="G707" s="26"/>
      <c r="H707" s="26"/>
      <c r="I707" s="26"/>
      <c r="J707" s="26"/>
      <c r="K707" s="27"/>
      <c r="L707" s="26"/>
      <c r="M707" s="26"/>
      <c r="N707" s="26"/>
      <c r="O707" s="26"/>
      <c r="P707" s="26"/>
      <c r="Q707" s="26"/>
    </row>
    <row r="708" spans="1:17" ht="12.75" customHeight="1">
      <c r="A708" s="26"/>
      <c r="B708" s="26"/>
      <c r="C708" s="26"/>
      <c r="D708" s="26"/>
      <c r="E708" s="26"/>
      <c r="F708" s="26"/>
      <c r="G708" s="26"/>
      <c r="H708" s="26"/>
      <c r="I708" s="26"/>
      <c r="J708" s="26"/>
      <c r="K708" s="27"/>
      <c r="L708" s="26"/>
      <c r="M708" s="26"/>
      <c r="N708" s="26"/>
      <c r="O708" s="26"/>
      <c r="P708" s="26"/>
      <c r="Q708" s="26"/>
    </row>
    <row r="709" spans="1:17" ht="12.75" customHeight="1">
      <c r="A709" s="26"/>
      <c r="B709" s="26"/>
      <c r="C709" s="26"/>
      <c r="D709" s="26"/>
      <c r="E709" s="26"/>
      <c r="F709" s="26"/>
      <c r="G709" s="26"/>
      <c r="H709" s="26"/>
      <c r="I709" s="26"/>
      <c r="J709" s="26"/>
      <c r="K709" s="27"/>
      <c r="L709" s="26"/>
      <c r="M709" s="26"/>
      <c r="N709" s="26"/>
      <c r="O709" s="26"/>
      <c r="P709" s="26"/>
      <c r="Q709" s="26"/>
    </row>
    <row r="710" spans="1:17" ht="12.75" customHeight="1">
      <c r="A710" s="26"/>
      <c r="B710" s="26"/>
      <c r="C710" s="26"/>
      <c r="D710" s="26"/>
      <c r="E710" s="26"/>
      <c r="F710" s="26"/>
      <c r="G710" s="26"/>
      <c r="H710" s="26"/>
      <c r="I710" s="26"/>
      <c r="J710" s="26"/>
      <c r="K710" s="27"/>
      <c r="L710" s="26"/>
      <c r="M710" s="26"/>
      <c r="N710" s="26"/>
      <c r="O710" s="26"/>
      <c r="P710" s="26"/>
      <c r="Q710" s="26"/>
    </row>
    <row r="711" spans="1:17" ht="12.75" customHeight="1">
      <c r="A711" s="26"/>
      <c r="B711" s="26"/>
      <c r="C711" s="26"/>
      <c r="D711" s="26"/>
      <c r="E711" s="26"/>
      <c r="F711" s="26"/>
      <c r="G711" s="26"/>
      <c r="H711" s="26"/>
      <c r="I711" s="26"/>
      <c r="J711" s="26"/>
      <c r="K711" s="27"/>
      <c r="L711" s="26"/>
      <c r="M711" s="26"/>
      <c r="N711" s="26"/>
      <c r="O711" s="26"/>
      <c r="P711" s="26"/>
      <c r="Q711" s="26"/>
    </row>
    <row r="712" spans="1:17" ht="12.75" customHeight="1">
      <c r="A712" s="26"/>
      <c r="B712" s="26"/>
      <c r="C712" s="26"/>
      <c r="D712" s="26"/>
      <c r="E712" s="26"/>
      <c r="F712" s="26"/>
      <c r="G712" s="26"/>
      <c r="H712" s="26"/>
      <c r="I712" s="26"/>
      <c r="J712" s="26"/>
      <c r="K712" s="27"/>
      <c r="L712" s="26"/>
      <c r="M712" s="26"/>
      <c r="N712" s="26"/>
      <c r="O712" s="26"/>
      <c r="P712" s="26"/>
      <c r="Q712" s="26"/>
    </row>
    <row r="713" spans="1:17" ht="12.75" customHeight="1">
      <c r="A713" s="26"/>
      <c r="B713" s="26"/>
      <c r="C713" s="26"/>
      <c r="D713" s="26"/>
      <c r="E713" s="26"/>
      <c r="F713" s="26"/>
      <c r="G713" s="26"/>
      <c r="H713" s="26"/>
      <c r="I713" s="26"/>
      <c r="J713" s="26"/>
      <c r="K713" s="27"/>
      <c r="L713" s="26"/>
      <c r="M713" s="26"/>
      <c r="N713" s="26"/>
      <c r="O713" s="26"/>
      <c r="P713" s="26"/>
      <c r="Q713" s="26"/>
    </row>
    <row r="714" spans="1:17" ht="12.75" customHeight="1">
      <c r="A714" s="26"/>
      <c r="B714" s="26"/>
      <c r="C714" s="26"/>
      <c r="D714" s="26"/>
      <c r="E714" s="26"/>
      <c r="F714" s="26"/>
      <c r="G714" s="26"/>
      <c r="H714" s="26"/>
      <c r="I714" s="26"/>
      <c r="J714" s="26"/>
      <c r="K714" s="27"/>
      <c r="L714" s="26"/>
      <c r="M714" s="26"/>
      <c r="N714" s="26"/>
      <c r="O714" s="26"/>
      <c r="P714" s="26"/>
      <c r="Q714" s="26"/>
    </row>
    <row r="715" spans="1:17" ht="12.75" customHeight="1">
      <c r="A715" s="26"/>
      <c r="B715" s="26"/>
      <c r="C715" s="26"/>
      <c r="D715" s="26"/>
      <c r="E715" s="26"/>
      <c r="F715" s="26"/>
      <c r="G715" s="26"/>
      <c r="H715" s="26"/>
      <c r="I715" s="26"/>
      <c r="J715" s="26"/>
      <c r="K715" s="27"/>
      <c r="L715" s="26"/>
      <c r="M715" s="26"/>
      <c r="N715" s="26"/>
      <c r="O715" s="26"/>
      <c r="P715" s="26"/>
      <c r="Q715" s="26"/>
    </row>
    <row r="716" spans="1:17" ht="12.75" customHeight="1">
      <c r="A716" s="26"/>
      <c r="B716" s="26"/>
      <c r="C716" s="26"/>
      <c r="D716" s="26"/>
      <c r="E716" s="26"/>
      <c r="F716" s="26"/>
      <c r="G716" s="26"/>
      <c r="H716" s="26"/>
      <c r="I716" s="26"/>
      <c r="J716" s="26"/>
      <c r="K716" s="27"/>
      <c r="L716" s="26"/>
      <c r="M716" s="26"/>
      <c r="N716" s="26"/>
      <c r="O716" s="26"/>
      <c r="P716" s="26"/>
      <c r="Q716" s="26"/>
    </row>
    <row r="717" spans="1:17" ht="12.75" customHeight="1">
      <c r="A717" s="26"/>
      <c r="B717" s="26"/>
      <c r="C717" s="26"/>
      <c r="D717" s="26"/>
      <c r="E717" s="26"/>
      <c r="F717" s="26"/>
      <c r="G717" s="26"/>
      <c r="H717" s="26"/>
      <c r="I717" s="26"/>
      <c r="J717" s="26"/>
      <c r="K717" s="27"/>
      <c r="L717" s="26"/>
      <c r="M717" s="26"/>
      <c r="N717" s="26"/>
      <c r="O717" s="26"/>
      <c r="P717" s="26"/>
      <c r="Q717" s="26"/>
    </row>
    <row r="718" spans="1:17" ht="12.75" customHeight="1">
      <c r="A718" s="26"/>
      <c r="B718" s="26"/>
      <c r="C718" s="26"/>
      <c r="D718" s="26"/>
      <c r="E718" s="26"/>
      <c r="F718" s="26"/>
      <c r="G718" s="26"/>
      <c r="H718" s="26"/>
      <c r="I718" s="26"/>
      <c r="J718" s="26"/>
      <c r="K718" s="27"/>
      <c r="L718" s="26"/>
      <c r="M718" s="26"/>
      <c r="N718" s="26"/>
      <c r="O718" s="26"/>
      <c r="P718" s="26"/>
      <c r="Q718" s="26"/>
    </row>
    <row r="719" spans="1:17" ht="12.75" customHeight="1">
      <c r="A719" s="26"/>
      <c r="B719" s="26"/>
      <c r="C719" s="26"/>
      <c r="D719" s="26"/>
      <c r="E719" s="26"/>
      <c r="F719" s="26"/>
      <c r="G719" s="26"/>
      <c r="H719" s="26"/>
      <c r="I719" s="26"/>
      <c r="J719" s="26"/>
      <c r="K719" s="27"/>
      <c r="L719" s="26"/>
      <c r="M719" s="26"/>
      <c r="N719" s="26"/>
      <c r="O719" s="26"/>
      <c r="P719" s="26"/>
      <c r="Q719" s="26"/>
    </row>
    <row r="720" spans="1:17" ht="12.75" customHeight="1">
      <c r="A720" s="26"/>
      <c r="B720" s="26"/>
      <c r="C720" s="26"/>
      <c r="D720" s="26"/>
      <c r="E720" s="26"/>
      <c r="F720" s="26"/>
      <c r="G720" s="26"/>
      <c r="H720" s="26"/>
      <c r="I720" s="26"/>
      <c r="J720" s="26"/>
      <c r="K720" s="27"/>
      <c r="L720" s="26"/>
      <c r="M720" s="26"/>
      <c r="N720" s="26"/>
      <c r="O720" s="26"/>
      <c r="P720" s="26"/>
      <c r="Q720" s="26"/>
    </row>
    <row r="721" spans="1:17" ht="12.75" customHeight="1">
      <c r="A721" s="26"/>
      <c r="B721" s="26"/>
      <c r="C721" s="26"/>
      <c r="D721" s="26"/>
      <c r="E721" s="26"/>
      <c r="F721" s="26"/>
      <c r="G721" s="26"/>
      <c r="H721" s="26"/>
      <c r="I721" s="26"/>
      <c r="J721" s="26"/>
      <c r="K721" s="27"/>
      <c r="L721" s="26"/>
      <c r="M721" s="26"/>
      <c r="N721" s="26"/>
      <c r="O721" s="26"/>
      <c r="P721" s="26"/>
      <c r="Q721" s="26"/>
    </row>
    <row r="722" spans="1:17" ht="12.75" customHeight="1">
      <c r="A722" s="26"/>
      <c r="B722" s="26"/>
      <c r="C722" s="26"/>
      <c r="D722" s="26"/>
      <c r="E722" s="26"/>
      <c r="F722" s="26"/>
      <c r="G722" s="26"/>
      <c r="H722" s="26"/>
      <c r="I722" s="26"/>
      <c r="J722" s="26"/>
      <c r="K722" s="27"/>
      <c r="L722" s="26"/>
      <c r="M722" s="26"/>
      <c r="N722" s="26"/>
      <c r="O722" s="26"/>
      <c r="P722" s="26"/>
      <c r="Q722" s="26"/>
    </row>
    <row r="723" spans="1:17" ht="12.75" customHeight="1">
      <c r="A723" s="26"/>
      <c r="B723" s="26"/>
      <c r="C723" s="26"/>
      <c r="D723" s="26"/>
      <c r="E723" s="26"/>
      <c r="F723" s="26"/>
      <c r="G723" s="26"/>
      <c r="H723" s="26"/>
      <c r="I723" s="26"/>
      <c r="J723" s="26"/>
      <c r="K723" s="27"/>
      <c r="L723" s="26"/>
      <c r="M723" s="26"/>
      <c r="N723" s="26"/>
      <c r="O723" s="26"/>
      <c r="P723" s="26"/>
      <c r="Q723" s="26"/>
    </row>
    <row r="724" spans="1:17" ht="12.75" customHeight="1">
      <c r="A724" s="26"/>
      <c r="B724" s="26"/>
      <c r="C724" s="26"/>
      <c r="D724" s="26"/>
      <c r="E724" s="26"/>
      <c r="F724" s="26"/>
      <c r="G724" s="26"/>
      <c r="H724" s="26"/>
      <c r="I724" s="26"/>
      <c r="J724" s="26"/>
      <c r="K724" s="27"/>
      <c r="L724" s="26"/>
      <c r="M724" s="26"/>
      <c r="N724" s="26"/>
      <c r="O724" s="26"/>
      <c r="P724" s="26"/>
      <c r="Q724" s="26"/>
    </row>
    <row r="725" spans="1:17" ht="12.75" customHeight="1">
      <c r="A725" s="26"/>
      <c r="B725" s="26"/>
      <c r="C725" s="26"/>
      <c r="D725" s="26"/>
      <c r="E725" s="26"/>
      <c r="F725" s="26"/>
      <c r="G725" s="26"/>
      <c r="H725" s="26"/>
      <c r="I725" s="26"/>
      <c r="J725" s="26"/>
      <c r="K725" s="27"/>
      <c r="L725" s="26"/>
      <c r="M725" s="26"/>
      <c r="N725" s="26"/>
      <c r="O725" s="26"/>
      <c r="P725" s="26"/>
      <c r="Q725" s="26"/>
    </row>
    <row r="726" spans="1:17" ht="12.75" customHeight="1">
      <c r="A726" s="26"/>
      <c r="B726" s="26"/>
      <c r="C726" s="26"/>
      <c r="D726" s="26"/>
      <c r="E726" s="26"/>
      <c r="F726" s="26"/>
      <c r="G726" s="26"/>
      <c r="H726" s="26"/>
      <c r="I726" s="26"/>
      <c r="J726" s="26"/>
      <c r="K726" s="27"/>
      <c r="L726" s="26"/>
      <c r="M726" s="26"/>
      <c r="N726" s="26"/>
      <c r="O726" s="26"/>
      <c r="P726" s="26"/>
      <c r="Q726" s="26"/>
    </row>
    <row r="727" spans="1:17" ht="12.75" customHeight="1">
      <c r="A727" s="26"/>
      <c r="B727" s="26"/>
      <c r="C727" s="26"/>
      <c r="D727" s="26"/>
      <c r="E727" s="26"/>
      <c r="F727" s="26"/>
      <c r="G727" s="26"/>
      <c r="H727" s="26"/>
      <c r="I727" s="26"/>
      <c r="J727" s="26"/>
      <c r="K727" s="27"/>
      <c r="L727" s="26"/>
      <c r="M727" s="26"/>
      <c r="N727" s="26"/>
      <c r="O727" s="26"/>
      <c r="P727" s="26"/>
      <c r="Q727" s="26"/>
    </row>
    <row r="728" spans="1:17" ht="12.75" customHeight="1">
      <c r="A728" s="26"/>
      <c r="B728" s="26"/>
      <c r="C728" s="26"/>
      <c r="D728" s="26"/>
      <c r="E728" s="26"/>
      <c r="F728" s="26"/>
      <c r="G728" s="26"/>
      <c r="H728" s="26"/>
      <c r="I728" s="26"/>
      <c r="J728" s="26"/>
      <c r="K728" s="27"/>
      <c r="L728" s="26"/>
      <c r="M728" s="26"/>
      <c r="N728" s="26"/>
      <c r="O728" s="26"/>
      <c r="P728" s="26"/>
      <c r="Q728" s="26"/>
    </row>
    <row r="729" spans="1:17" ht="12.75" customHeight="1">
      <c r="A729" s="26"/>
      <c r="B729" s="26"/>
      <c r="C729" s="26"/>
      <c r="D729" s="26"/>
      <c r="E729" s="26"/>
      <c r="F729" s="26"/>
      <c r="G729" s="26"/>
      <c r="H729" s="26"/>
      <c r="I729" s="26"/>
      <c r="J729" s="26"/>
      <c r="K729" s="27"/>
      <c r="L729" s="26"/>
      <c r="M729" s="26"/>
      <c r="N729" s="26"/>
      <c r="O729" s="26"/>
      <c r="P729" s="26"/>
      <c r="Q729" s="26"/>
    </row>
    <row r="730" spans="1:17" ht="12.75" customHeight="1">
      <c r="A730" s="26"/>
      <c r="B730" s="26"/>
      <c r="C730" s="26"/>
      <c r="D730" s="26"/>
      <c r="E730" s="26"/>
      <c r="F730" s="26"/>
      <c r="G730" s="26"/>
      <c r="H730" s="26"/>
      <c r="I730" s="26"/>
      <c r="J730" s="26"/>
      <c r="K730" s="27"/>
      <c r="L730" s="26"/>
      <c r="M730" s="26"/>
      <c r="N730" s="26"/>
      <c r="O730" s="26"/>
      <c r="P730" s="26"/>
      <c r="Q730" s="26"/>
    </row>
    <row r="731" spans="1:17" ht="12.75" customHeight="1">
      <c r="A731" s="26"/>
      <c r="B731" s="26"/>
      <c r="C731" s="26"/>
      <c r="D731" s="26"/>
      <c r="E731" s="26"/>
      <c r="F731" s="26"/>
      <c r="G731" s="26"/>
      <c r="H731" s="26"/>
      <c r="I731" s="26"/>
      <c r="J731" s="26"/>
      <c r="K731" s="27"/>
      <c r="L731" s="26"/>
      <c r="M731" s="26"/>
      <c r="N731" s="26"/>
      <c r="O731" s="26"/>
      <c r="P731" s="26"/>
      <c r="Q731" s="26"/>
    </row>
    <row r="732" spans="1:17" ht="12.75" customHeight="1">
      <c r="A732" s="26"/>
      <c r="B732" s="26"/>
      <c r="C732" s="26"/>
      <c r="D732" s="26"/>
      <c r="E732" s="26"/>
      <c r="F732" s="26"/>
      <c r="G732" s="26"/>
      <c r="H732" s="26"/>
      <c r="I732" s="26"/>
      <c r="J732" s="26"/>
      <c r="K732" s="27"/>
      <c r="L732" s="26"/>
      <c r="M732" s="26"/>
      <c r="N732" s="26"/>
      <c r="O732" s="26"/>
      <c r="P732" s="26"/>
      <c r="Q732" s="26"/>
    </row>
    <row r="733" spans="1:17" ht="12.75" customHeight="1">
      <c r="A733" s="26"/>
      <c r="B733" s="26"/>
      <c r="C733" s="26"/>
      <c r="D733" s="26"/>
      <c r="E733" s="26"/>
      <c r="F733" s="26"/>
      <c r="G733" s="26"/>
      <c r="H733" s="26"/>
      <c r="I733" s="26"/>
      <c r="J733" s="26"/>
      <c r="K733" s="27"/>
      <c r="L733" s="26"/>
      <c r="M733" s="26"/>
      <c r="N733" s="26"/>
      <c r="O733" s="26"/>
      <c r="P733" s="26"/>
      <c r="Q733" s="26"/>
    </row>
    <row r="734" spans="1:17" ht="12.75" customHeight="1">
      <c r="A734" s="26"/>
      <c r="B734" s="26"/>
      <c r="C734" s="26"/>
      <c r="D734" s="26"/>
      <c r="E734" s="26"/>
      <c r="F734" s="26"/>
      <c r="G734" s="26"/>
      <c r="H734" s="26"/>
      <c r="I734" s="26"/>
      <c r="J734" s="26"/>
      <c r="K734" s="27"/>
      <c r="L734" s="26"/>
      <c r="M734" s="26"/>
      <c r="N734" s="26"/>
      <c r="O734" s="26"/>
      <c r="P734" s="26"/>
      <c r="Q734" s="26"/>
    </row>
    <row r="735" spans="1:17" ht="12.75" customHeight="1">
      <c r="A735" s="26"/>
      <c r="B735" s="26"/>
      <c r="C735" s="26"/>
      <c r="D735" s="26"/>
      <c r="E735" s="26"/>
      <c r="F735" s="26"/>
      <c r="G735" s="26"/>
      <c r="H735" s="26"/>
      <c r="I735" s="26"/>
      <c r="J735" s="26"/>
      <c r="K735" s="27"/>
      <c r="L735" s="26"/>
      <c r="M735" s="26"/>
      <c r="N735" s="26"/>
      <c r="O735" s="26"/>
      <c r="P735" s="26"/>
      <c r="Q735" s="26"/>
    </row>
    <row r="736" spans="1:17" ht="12.75" customHeight="1">
      <c r="A736" s="26"/>
      <c r="B736" s="26"/>
      <c r="C736" s="26"/>
      <c r="D736" s="26"/>
      <c r="E736" s="26"/>
      <c r="F736" s="26"/>
      <c r="G736" s="26"/>
      <c r="H736" s="26"/>
      <c r="I736" s="26"/>
      <c r="J736" s="26"/>
      <c r="K736" s="27"/>
      <c r="L736" s="26"/>
      <c r="M736" s="26"/>
      <c r="N736" s="26"/>
      <c r="O736" s="26"/>
      <c r="P736" s="26"/>
      <c r="Q736" s="26"/>
    </row>
    <row r="737" spans="1:17" ht="12.75" customHeight="1">
      <c r="A737" s="26"/>
      <c r="B737" s="26"/>
      <c r="C737" s="26"/>
      <c r="D737" s="26"/>
      <c r="E737" s="26"/>
      <c r="F737" s="26"/>
      <c r="G737" s="26"/>
      <c r="H737" s="26"/>
      <c r="I737" s="26"/>
      <c r="J737" s="26"/>
      <c r="K737" s="27"/>
      <c r="L737" s="26"/>
      <c r="M737" s="26"/>
      <c r="N737" s="26"/>
      <c r="O737" s="26"/>
      <c r="P737" s="26"/>
      <c r="Q737" s="26"/>
    </row>
    <row r="738" spans="1:17" ht="12.75" customHeight="1">
      <c r="A738" s="26"/>
      <c r="B738" s="26"/>
      <c r="C738" s="26"/>
      <c r="D738" s="26"/>
      <c r="E738" s="26"/>
      <c r="F738" s="26"/>
      <c r="G738" s="26"/>
      <c r="H738" s="26"/>
      <c r="I738" s="26"/>
      <c r="J738" s="26"/>
      <c r="K738" s="27"/>
      <c r="L738" s="26"/>
      <c r="M738" s="26"/>
      <c r="N738" s="26"/>
      <c r="O738" s="26"/>
      <c r="P738" s="26"/>
      <c r="Q738" s="26"/>
    </row>
    <row r="739" spans="1:17" ht="12.75" customHeight="1">
      <c r="A739" s="26"/>
      <c r="B739" s="26"/>
      <c r="C739" s="26"/>
      <c r="D739" s="26"/>
      <c r="E739" s="26"/>
      <c r="F739" s="26"/>
      <c r="G739" s="26"/>
      <c r="H739" s="26"/>
      <c r="I739" s="26"/>
      <c r="J739" s="26"/>
      <c r="K739" s="27"/>
      <c r="L739" s="26"/>
      <c r="M739" s="26"/>
      <c r="N739" s="26"/>
      <c r="O739" s="26"/>
      <c r="P739" s="26"/>
      <c r="Q739" s="26"/>
    </row>
    <row r="740" spans="1:17" ht="12.75" customHeight="1">
      <c r="A740" s="26"/>
      <c r="B740" s="26"/>
      <c r="C740" s="26"/>
      <c r="D740" s="26"/>
      <c r="E740" s="26"/>
      <c r="F740" s="26"/>
      <c r="G740" s="26"/>
      <c r="H740" s="26"/>
      <c r="I740" s="26"/>
      <c r="J740" s="26"/>
      <c r="K740" s="27"/>
      <c r="L740" s="26"/>
      <c r="M740" s="26"/>
      <c r="N740" s="26"/>
      <c r="O740" s="26"/>
      <c r="P740" s="26"/>
      <c r="Q740" s="26"/>
    </row>
    <row r="741" spans="1:17" ht="12.75" customHeight="1">
      <c r="A741" s="26"/>
      <c r="B741" s="26"/>
      <c r="C741" s="26"/>
      <c r="D741" s="26"/>
      <c r="E741" s="26"/>
      <c r="F741" s="26"/>
      <c r="G741" s="26"/>
      <c r="H741" s="26"/>
      <c r="I741" s="26"/>
      <c r="J741" s="26"/>
      <c r="K741" s="27"/>
      <c r="L741" s="26"/>
      <c r="M741" s="26"/>
      <c r="N741" s="26"/>
      <c r="O741" s="26"/>
      <c r="P741" s="26"/>
      <c r="Q741" s="26"/>
    </row>
    <row r="742" spans="1:17" ht="12.75" customHeight="1">
      <c r="A742" s="26"/>
      <c r="B742" s="26"/>
      <c r="C742" s="26"/>
      <c r="D742" s="26"/>
      <c r="E742" s="26"/>
      <c r="F742" s="26"/>
      <c r="G742" s="26"/>
      <c r="H742" s="26"/>
      <c r="I742" s="26"/>
      <c r="J742" s="26"/>
      <c r="K742" s="27"/>
      <c r="L742" s="26"/>
      <c r="M742" s="26"/>
      <c r="N742" s="26"/>
      <c r="O742" s="26"/>
      <c r="P742" s="26"/>
      <c r="Q742" s="26"/>
    </row>
    <row r="743" spans="1:17" ht="12.75" customHeight="1">
      <c r="A743" s="26"/>
      <c r="B743" s="26"/>
      <c r="C743" s="26"/>
      <c r="D743" s="26"/>
      <c r="E743" s="26"/>
      <c r="F743" s="26"/>
      <c r="G743" s="26"/>
      <c r="H743" s="26"/>
      <c r="I743" s="26"/>
      <c r="J743" s="26"/>
      <c r="K743" s="27"/>
      <c r="L743" s="26"/>
      <c r="M743" s="26"/>
      <c r="N743" s="26"/>
      <c r="O743" s="26"/>
      <c r="P743" s="26"/>
      <c r="Q743" s="26"/>
    </row>
    <row r="744" spans="1:17" ht="12.75" customHeight="1">
      <c r="A744" s="26"/>
      <c r="B744" s="26"/>
      <c r="C744" s="26"/>
      <c r="D744" s="26"/>
      <c r="E744" s="26"/>
      <c r="F744" s="26"/>
      <c r="G744" s="26"/>
      <c r="H744" s="26"/>
      <c r="I744" s="26"/>
      <c r="J744" s="26"/>
      <c r="K744" s="27"/>
      <c r="L744" s="26"/>
      <c r="M744" s="26"/>
      <c r="N744" s="26"/>
      <c r="O744" s="26"/>
      <c r="P744" s="26"/>
      <c r="Q744" s="26"/>
    </row>
    <row r="745" spans="1:17" ht="12.75" customHeight="1">
      <c r="A745" s="26"/>
      <c r="B745" s="26"/>
      <c r="C745" s="26"/>
      <c r="D745" s="26"/>
      <c r="E745" s="26"/>
      <c r="F745" s="26"/>
      <c r="G745" s="26"/>
      <c r="H745" s="26"/>
      <c r="I745" s="26"/>
      <c r="J745" s="26"/>
      <c r="K745" s="27"/>
      <c r="L745" s="26"/>
      <c r="M745" s="26"/>
      <c r="N745" s="26"/>
      <c r="O745" s="26"/>
      <c r="P745" s="26"/>
      <c r="Q745" s="26"/>
    </row>
    <row r="746" spans="1:17" ht="12.75" customHeight="1">
      <c r="A746" s="26"/>
      <c r="B746" s="26"/>
      <c r="C746" s="26"/>
      <c r="D746" s="26"/>
      <c r="E746" s="26"/>
      <c r="F746" s="26"/>
      <c r="G746" s="26"/>
      <c r="H746" s="26"/>
      <c r="I746" s="26"/>
      <c r="J746" s="26"/>
      <c r="K746" s="27"/>
      <c r="L746" s="26"/>
      <c r="M746" s="26"/>
      <c r="N746" s="26"/>
      <c r="O746" s="26"/>
      <c r="P746" s="26"/>
      <c r="Q746" s="26"/>
    </row>
    <row r="747" spans="1:17" ht="12.75" customHeight="1">
      <c r="A747" s="26"/>
      <c r="B747" s="26"/>
      <c r="C747" s="26"/>
      <c r="D747" s="26"/>
      <c r="E747" s="26"/>
      <c r="F747" s="26"/>
      <c r="G747" s="26"/>
      <c r="H747" s="26"/>
      <c r="I747" s="26"/>
      <c r="J747" s="26"/>
      <c r="K747" s="27"/>
      <c r="L747" s="26"/>
      <c r="M747" s="26"/>
      <c r="N747" s="26"/>
      <c r="O747" s="26"/>
      <c r="P747" s="26"/>
      <c r="Q747" s="26"/>
    </row>
    <row r="748" spans="1:17" ht="12.75" customHeight="1">
      <c r="A748" s="26"/>
      <c r="B748" s="26"/>
      <c r="C748" s="26"/>
      <c r="D748" s="26"/>
      <c r="E748" s="26"/>
      <c r="F748" s="26"/>
      <c r="G748" s="26"/>
      <c r="H748" s="26"/>
      <c r="I748" s="26"/>
      <c r="J748" s="26"/>
      <c r="K748" s="27"/>
      <c r="L748" s="26"/>
      <c r="M748" s="26"/>
      <c r="N748" s="26"/>
      <c r="O748" s="26"/>
      <c r="P748" s="26"/>
      <c r="Q748" s="26"/>
    </row>
    <row r="749" spans="1:17" ht="12.75" customHeight="1">
      <c r="A749" s="26"/>
      <c r="B749" s="26"/>
      <c r="C749" s="26"/>
      <c r="D749" s="26"/>
      <c r="E749" s="26"/>
      <c r="F749" s="26"/>
      <c r="G749" s="26"/>
      <c r="H749" s="26"/>
      <c r="I749" s="26"/>
      <c r="J749" s="26"/>
      <c r="K749" s="27"/>
      <c r="L749" s="26"/>
      <c r="M749" s="26"/>
      <c r="N749" s="26"/>
      <c r="O749" s="26"/>
      <c r="P749" s="26"/>
      <c r="Q749" s="26"/>
    </row>
    <row r="750" spans="1:17" ht="12.75" customHeight="1">
      <c r="A750" s="26"/>
      <c r="B750" s="26"/>
      <c r="C750" s="26"/>
      <c r="D750" s="26"/>
      <c r="E750" s="26"/>
      <c r="F750" s="26"/>
      <c r="G750" s="26"/>
      <c r="H750" s="26"/>
      <c r="I750" s="26"/>
      <c r="J750" s="26"/>
      <c r="K750" s="27"/>
      <c r="L750" s="26"/>
      <c r="M750" s="26"/>
      <c r="N750" s="26"/>
      <c r="O750" s="26"/>
      <c r="P750" s="26"/>
      <c r="Q750" s="26"/>
    </row>
    <row r="751" spans="1:17" ht="12.75" customHeight="1">
      <c r="A751" s="26"/>
      <c r="B751" s="26"/>
      <c r="C751" s="26"/>
      <c r="D751" s="26"/>
      <c r="E751" s="26"/>
      <c r="F751" s="26"/>
      <c r="G751" s="26"/>
      <c r="H751" s="26"/>
      <c r="I751" s="26"/>
      <c r="J751" s="26"/>
      <c r="K751" s="27"/>
      <c r="L751" s="26"/>
      <c r="M751" s="26"/>
      <c r="N751" s="26"/>
      <c r="O751" s="26"/>
      <c r="P751" s="26"/>
      <c r="Q751" s="26"/>
    </row>
    <row r="752" spans="1:17" ht="12.75" customHeight="1">
      <c r="A752" s="26"/>
      <c r="B752" s="26"/>
      <c r="C752" s="26"/>
      <c r="D752" s="26"/>
      <c r="E752" s="26"/>
      <c r="F752" s="26"/>
      <c r="G752" s="26"/>
      <c r="H752" s="26"/>
      <c r="I752" s="26"/>
      <c r="J752" s="26"/>
      <c r="K752" s="27"/>
      <c r="L752" s="26"/>
      <c r="M752" s="26"/>
      <c r="N752" s="26"/>
      <c r="O752" s="26"/>
      <c r="P752" s="26"/>
      <c r="Q752" s="26"/>
    </row>
    <row r="753" spans="1:17" ht="12.75" customHeight="1">
      <c r="A753" s="26"/>
      <c r="B753" s="26"/>
      <c r="C753" s="26"/>
      <c r="D753" s="26"/>
      <c r="E753" s="26"/>
      <c r="F753" s="26"/>
      <c r="G753" s="26"/>
      <c r="H753" s="26"/>
      <c r="I753" s="26"/>
      <c r="J753" s="26"/>
      <c r="K753" s="27"/>
      <c r="L753" s="26"/>
      <c r="M753" s="26"/>
      <c r="N753" s="26"/>
      <c r="O753" s="26"/>
      <c r="P753" s="26"/>
      <c r="Q753" s="26"/>
    </row>
    <row r="754" spans="1:17" ht="12.75" customHeight="1">
      <c r="A754" s="26"/>
      <c r="B754" s="26"/>
      <c r="C754" s="26"/>
      <c r="D754" s="26"/>
      <c r="E754" s="26"/>
      <c r="F754" s="26"/>
      <c r="G754" s="26"/>
      <c r="H754" s="26"/>
      <c r="I754" s="26"/>
      <c r="J754" s="26"/>
      <c r="K754" s="27"/>
      <c r="L754" s="26"/>
      <c r="M754" s="26"/>
      <c r="N754" s="26"/>
      <c r="O754" s="26"/>
      <c r="P754" s="26"/>
      <c r="Q754" s="26"/>
    </row>
    <row r="755" spans="1:17" ht="12.75" customHeight="1">
      <c r="A755" s="26"/>
      <c r="B755" s="26"/>
      <c r="C755" s="26"/>
      <c r="D755" s="26"/>
      <c r="E755" s="26"/>
      <c r="F755" s="26"/>
      <c r="G755" s="26"/>
      <c r="H755" s="26"/>
      <c r="I755" s="26"/>
      <c r="J755" s="26"/>
      <c r="K755" s="27"/>
      <c r="L755" s="26"/>
      <c r="M755" s="26"/>
      <c r="N755" s="26"/>
      <c r="O755" s="26"/>
      <c r="P755" s="26"/>
      <c r="Q755" s="26"/>
    </row>
    <row r="756" spans="1:17" ht="12.75" customHeight="1">
      <c r="A756" s="26"/>
      <c r="B756" s="26"/>
      <c r="C756" s="26"/>
      <c r="D756" s="26"/>
      <c r="E756" s="26"/>
      <c r="F756" s="26"/>
      <c r="G756" s="26"/>
      <c r="H756" s="26"/>
      <c r="I756" s="26"/>
      <c r="J756" s="26"/>
      <c r="K756" s="27"/>
      <c r="L756" s="26"/>
      <c r="M756" s="26"/>
      <c r="N756" s="26"/>
      <c r="O756" s="26"/>
      <c r="P756" s="26"/>
      <c r="Q756" s="26"/>
    </row>
    <row r="757" spans="1:17" ht="12.75" customHeight="1">
      <c r="A757" s="26"/>
      <c r="B757" s="26"/>
      <c r="C757" s="26"/>
      <c r="D757" s="26"/>
      <c r="E757" s="26"/>
      <c r="F757" s="26"/>
      <c r="G757" s="26"/>
      <c r="H757" s="26"/>
      <c r="I757" s="26"/>
      <c r="J757" s="26"/>
      <c r="K757" s="27"/>
      <c r="L757" s="26"/>
      <c r="M757" s="26"/>
      <c r="N757" s="26"/>
      <c r="O757" s="26"/>
      <c r="P757" s="26"/>
      <c r="Q757" s="26"/>
    </row>
    <row r="758" spans="1:17" ht="12.75" customHeight="1">
      <c r="A758" s="26"/>
      <c r="B758" s="26"/>
      <c r="C758" s="26"/>
      <c r="D758" s="26"/>
      <c r="E758" s="26"/>
      <c r="F758" s="26"/>
      <c r="G758" s="26"/>
      <c r="H758" s="26"/>
      <c r="I758" s="26"/>
      <c r="J758" s="26"/>
      <c r="K758" s="27"/>
      <c r="L758" s="26"/>
      <c r="M758" s="26"/>
      <c r="N758" s="26"/>
      <c r="O758" s="26"/>
      <c r="P758" s="26"/>
      <c r="Q758" s="26"/>
    </row>
    <row r="759" spans="1:17" ht="12.75" customHeight="1">
      <c r="A759" s="26"/>
      <c r="B759" s="26"/>
      <c r="C759" s="26"/>
      <c r="D759" s="26"/>
      <c r="E759" s="26"/>
      <c r="F759" s="26"/>
      <c r="G759" s="26"/>
      <c r="H759" s="26"/>
      <c r="I759" s="26"/>
      <c r="J759" s="26"/>
      <c r="K759" s="27"/>
      <c r="L759" s="26"/>
      <c r="M759" s="26"/>
      <c r="N759" s="26"/>
      <c r="O759" s="26"/>
      <c r="P759" s="26"/>
      <c r="Q759" s="26"/>
    </row>
    <row r="760" spans="1:17" ht="12.75" customHeight="1">
      <c r="A760" s="26"/>
      <c r="B760" s="26"/>
      <c r="C760" s="26"/>
      <c r="D760" s="26"/>
      <c r="E760" s="26"/>
      <c r="F760" s="26"/>
      <c r="G760" s="26"/>
      <c r="H760" s="26"/>
      <c r="I760" s="26"/>
      <c r="J760" s="26"/>
      <c r="K760" s="27"/>
      <c r="L760" s="26"/>
      <c r="M760" s="26"/>
      <c r="N760" s="26"/>
      <c r="O760" s="26"/>
      <c r="P760" s="26"/>
      <c r="Q760" s="26"/>
    </row>
    <row r="761" spans="1:17" ht="12.75" customHeight="1">
      <c r="A761" s="26"/>
      <c r="B761" s="26"/>
      <c r="C761" s="26"/>
      <c r="D761" s="26"/>
      <c r="E761" s="26"/>
      <c r="F761" s="26"/>
      <c r="G761" s="26"/>
      <c r="H761" s="26"/>
      <c r="I761" s="26"/>
      <c r="J761" s="26"/>
      <c r="K761" s="27"/>
      <c r="L761" s="26"/>
      <c r="M761" s="26"/>
      <c r="N761" s="26"/>
      <c r="O761" s="26"/>
      <c r="P761" s="26"/>
      <c r="Q761" s="26"/>
    </row>
    <row r="762" spans="1:17" ht="12.75" customHeight="1">
      <c r="A762" s="26"/>
      <c r="B762" s="26"/>
      <c r="C762" s="26"/>
      <c r="D762" s="26"/>
      <c r="E762" s="26"/>
      <c r="F762" s="26"/>
      <c r="G762" s="26"/>
      <c r="H762" s="26"/>
      <c r="I762" s="26"/>
      <c r="J762" s="26"/>
      <c r="K762" s="27"/>
      <c r="L762" s="26"/>
      <c r="M762" s="26"/>
      <c r="N762" s="26"/>
      <c r="O762" s="26"/>
      <c r="P762" s="26"/>
      <c r="Q762" s="26"/>
    </row>
    <row r="763" spans="1:17" ht="12.75" customHeight="1">
      <c r="A763" s="26"/>
      <c r="B763" s="26"/>
      <c r="C763" s="26"/>
      <c r="D763" s="26"/>
      <c r="E763" s="26"/>
      <c r="F763" s="26"/>
      <c r="G763" s="26"/>
      <c r="H763" s="26"/>
      <c r="I763" s="26"/>
      <c r="J763" s="26"/>
      <c r="K763" s="27"/>
      <c r="L763" s="26"/>
      <c r="M763" s="26"/>
      <c r="N763" s="26"/>
      <c r="O763" s="26"/>
      <c r="P763" s="26"/>
      <c r="Q763" s="26"/>
    </row>
    <row r="764" spans="1:17" ht="12.75" customHeight="1">
      <c r="A764" s="26"/>
      <c r="B764" s="26"/>
      <c r="C764" s="26"/>
      <c r="D764" s="26"/>
      <c r="E764" s="26"/>
      <c r="F764" s="26"/>
      <c r="G764" s="26"/>
      <c r="H764" s="26"/>
      <c r="I764" s="26"/>
      <c r="J764" s="26"/>
      <c r="K764" s="27"/>
      <c r="L764" s="26"/>
      <c r="M764" s="26"/>
      <c r="N764" s="26"/>
      <c r="O764" s="26"/>
      <c r="P764" s="26"/>
      <c r="Q764" s="26"/>
    </row>
    <row r="765" spans="1:17" ht="12.75" customHeight="1">
      <c r="A765" s="26"/>
      <c r="B765" s="26"/>
      <c r="C765" s="26"/>
      <c r="D765" s="26"/>
      <c r="E765" s="26"/>
      <c r="F765" s="26"/>
      <c r="G765" s="26"/>
      <c r="H765" s="26"/>
      <c r="I765" s="26"/>
      <c r="J765" s="26"/>
      <c r="K765" s="27"/>
      <c r="L765" s="26"/>
      <c r="M765" s="26"/>
      <c r="N765" s="26"/>
      <c r="O765" s="26"/>
      <c r="P765" s="26"/>
      <c r="Q765" s="26"/>
    </row>
    <row r="766" spans="1:17" ht="12.75" customHeight="1">
      <c r="A766" s="26"/>
      <c r="B766" s="26"/>
      <c r="C766" s="26"/>
      <c r="D766" s="26"/>
      <c r="E766" s="26"/>
      <c r="F766" s="26"/>
      <c r="G766" s="26"/>
      <c r="H766" s="26"/>
      <c r="I766" s="26"/>
      <c r="J766" s="26"/>
      <c r="K766" s="27"/>
      <c r="L766" s="26"/>
      <c r="M766" s="26"/>
      <c r="N766" s="26"/>
      <c r="O766" s="26"/>
      <c r="P766" s="26"/>
      <c r="Q766" s="26"/>
    </row>
    <row r="767" spans="1:17" ht="12.75" customHeight="1">
      <c r="A767" s="26"/>
      <c r="B767" s="26"/>
      <c r="C767" s="26"/>
      <c r="D767" s="26"/>
      <c r="E767" s="26"/>
      <c r="F767" s="26"/>
      <c r="G767" s="26"/>
      <c r="H767" s="26"/>
      <c r="I767" s="26"/>
      <c r="J767" s="26"/>
      <c r="K767" s="27"/>
      <c r="L767" s="26"/>
      <c r="M767" s="26"/>
      <c r="N767" s="26"/>
      <c r="O767" s="26"/>
      <c r="P767" s="26"/>
      <c r="Q767" s="26"/>
    </row>
    <row r="768" spans="1:17" ht="12.75" customHeight="1">
      <c r="A768" s="26"/>
      <c r="B768" s="26"/>
      <c r="C768" s="26"/>
      <c r="D768" s="26"/>
      <c r="E768" s="26"/>
      <c r="F768" s="26"/>
      <c r="G768" s="26"/>
      <c r="H768" s="26"/>
      <c r="I768" s="26"/>
      <c r="J768" s="26"/>
      <c r="K768" s="27"/>
      <c r="L768" s="26"/>
      <c r="M768" s="26"/>
      <c r="N768" s="26"/>
      <c r="O768" s="26"/>
      <c r="P768" s="26"/>
      <c r="Q768" s="26"/>
    </row>
    <row r="769" spans="1:17" ht="12.75" customHeight="1">
      <c r="A769" s="26"/>
      <c r="B769" s="26"/>
      <c r="C769" s="26"/>
      <c r="D769" s="26"/>
      <c r="E769" s="26"/>
      <c r="F769" s="26"/>
      <c r="G769" s="26"/>
      <c r="H769" s="26"/>
      <c r="I769" s="26"/>
      <c r="J769" s="26"/>
      <c r="K769" s="27"/>
      <c r="L769" s="26"/>
      <c r="M769" s="26"/>
      <c r="N769" s="26"/>
      <c r="O769" s="26"/>
      <c r="P769" s="26"/>
      <c r="Q769" s="26"/>
    </row>
    <row r="770" spans="1:17" ht="12.75" customHeight="1">
      <c r="A770" s="26"/>
      <c r="B770" s="26"/>
      <c r="C770" s="26"/>
      <c r="D770" s="26"/>
      <c r="E770" s="26"/>
      <c r="F770" s="26"/>
      <c r="G770" s="26"/>
      <c r="H770" s="26"/>
      <c r="I770" s="26"/>
      <c r="J770" s="26"/>
      <c r="K770" s="27"/>
      <c r="L770" s="26"/>
      <c r="M770" s="26"/>
      <c r="N770" s="26"/>
      <c r="O770" s="26"/>
      <c r="P770" s="26"/>
      <c r="Q770" s="26"/>
    </row>
    <row r="771" spans="1:17" ht="12.75" customHeight="1">
      <c r="A771" s="26"/>
      <c r="B771" s="26"/>
      <c r="C771" s="26"/>
      <c r="D771" s="26"/>
      <c r="E771" s="26"/>
      <c r="F771" s="26"/>
      <c r="G771" s="26"/>
      <c r="H771" s="26"/>
      <c r="I771" s="26"/>
      <c r="J771" s="26"/>
      <c r="K771" s="27"/>
      <c r="L771" s="26"/>
      <c r="M771" s="26"/>
      <c r="N771" s="26"/>
      <c r="O771" s="26"/>
      <c r="P771" s="26"/>
      <c r="Q771" s="26"/>
    </row>
    <row r="772" spans="1:17" ht="12.75" customHeight="1">
      <c r="A772" s="26"/>
      <c r="B772" s="26"/>
      <c r="C772" s="26"/>
      <c r="D772" s="26"/>
      <c r="E772" s="26"/>
      <c r="F772" s="26"/>
      <c r="G772" s="26"/>
      <c r="H772" s="26"/>
      <c r="I772" s="26"/>
      <c r="J772" s="26"/>
      <c r="K772" s="27"/>
      <c r="L772" s="26"/>
      <c r="M772" s="26"/>
      <c r="N772" s="26"/>
      <c r="O772" s="26"/>
      <c r="P772" s="26"/>
      <c r="Q772" s="26"/>
    </row>
    <row r="773" spans="1:17" ht="12.75" customHeight="1">
      <c r="A773" s="26"/>
      <c r="B773" s="26"/>
      <c r="C773" s="26"/>
      <c r="D773" s="26"/>
      <c r="E773" s="26"/>
      <c r="F773" s="26"/>
      <c r="G773" s="26"/>
      <c r="H773" s="26"/>
      <c r="I773" s="26"/>
      <c r="J773" s="26"/>
      <c r="K773" s="27"/>
      <c r="L773" s="26"/>
      <c r="M773" s="26"/>
      <c r="N773" s="26"/>
      <c r="O773" s="26"/>
      <c r="P773" s="26"/>
      <c r="Q773" s="26"/>
    </row>
    <row r="774" spans="1:17" ht="12.75" customHeight="1">
      <c r="A774" s="26"/>
      <c r="B774" s="26"/>
      <c r="C774" s="26"/>
      <c r="D774" s="26"/>
      <c r="E774" s="26"/>
      <c r="F774" s="26"/>
      <c r="G774" s="26"/>
      <c r="H774" s="26"/>
      <c r="I774" s="26"/>
      <c r="J774" s="26"/>
      <c r="K774" s="27"/>
      <c r="L774" s="26"/>
      <c r="M774" s="26"/>
      <c r="N774" s="26"/>
      <c r="O774" s="26"/>
      <c r="P774" s="26"/>
      <c r="Q774" s="26"/>
    </row>
    <row r="775" spans="1:17" ht="12.75" customHeight="1">
      <c r="A775" s="26"/>
      <c r="B775" s="26"/>
      <c r="C775" s="26"/>
      <c r="D775" s="26"/>
      <c r="E775" s="26"/>
      <c r="F775" s="26"/>
      <c r="G775" s="26"/>
      <c r="H775" s="26"/>
      <c r="I775" s="26"/>
      <c r="J775" s="26"/>
      <c r="K775" s="27"/>
      <c r="L775" s="26"/>
      <c r="M775" s="26"/>
      <c r="N775" s="26"/>
      <c r="O775" s="26"/>
      <c r="P775" s="26"/>
      <c r="Q775" s="26"/>
    </row>
    <row r="776" spans="1:17" ht="12.75" customHeight="1">
      <c r="A776" s="26"/>
      <c r="B776" s="26"/>
      <c r="C776" s="26"/>
      <c r="D776" s="26"/>
      <c r="E776" s="26"/>
      <c r="F776" s="26"/>
      <c r="G776" s="26"/>
      <c r="H776" s="26"/>
      <c r="I776" s="26"/>
      <c r="J776" s="26"/>
      <c r="K776" s="27"/>
      <c r="L776" s="26"/>
      <c r="M776" s="26"/>
      <c r="N776" s="26"/>
      <c r="O776" s="26"/>
      <c r="P776" s="26"/>
      <c r="Q776" s="26"/>
    </row>
    <row r="777" spans="1:17" ht="12.75" customHeight="1">
      <c r="A777" s="26"/>
      <c r="B777" s="26"/>
      <c r="C777" s="26"/>
      <c r="D777" s="26"/>
      <c r="E777" s="26"/>
      <c r="F777" s="26"/>
      <c r="G777" s="26"/>
      <c r="H777" s="26"/>
      <c r="I777" s="26"/>
      <c r="J777" s="26"/>
      <c r="K777" s="27"/>
      <c r="L777" s="26"/>
      <c r="M777" s="26"/>
      <c r="N777" s="26"/>
      <c r="O777" s="26"/>
      <c r="P777" s="26"/>
      <c r="Q777" s="26"/>
    </row>
    <row r="778" spans="1:17" ht="12.75" customHeight="1">
      <c r="A778" s="26"/>
      <c r="B778" s="26"/>
      <c r="C778" s="26"/>
      <c r="D778" s="26"/>
      <c r="E778" s="26"/>
      <c r="F778" s="26"/>
      <c r="G778" s="26"/>
      <c r="H778" s="26"/>
      <c r="I778" s="26"/>
      <c r="J778" s="26"/>
      <c r="K778" s="27"/>
      <c r="L778" s="26"/>
      <c r="M778" s="26"/>
      <c r="N778" s="26"/>
      <c r="O778" s="26"/>
      <c r="P778" s="26"/>
      <c r="Q778" s="26"/>
    </row>
    <row r="779" spans="1:17" ht="12.75" customHeight="1">
      <c r="A779" s="26"/>
      <c r="B779" s="26"/>
      <c r="C779" s="26"/>
      <c r="D779" s="26"/>
      <c r="E779" s="26"/>
      <c r="F779" s="26"/>
      <c r="G779" s="26"/>
      <c r="H779" s="26"/>
      <c r="I779" s="26"/>
      <c r="J779" s="26"/>
      <c r="K779" s="27"/>
      <c r="L779" s="26"/>
      <c r="M779" s="26"/>
      <c r="N779" s="26"/>
      <c r="O779" s="26"/>
      <c r="P779" s="26"/>
      <c r="Q779" s="26"/>
    </row>
    <row r="780" spans="1:17" ht="12.75" customHeight="1">
      <c r="A780" s="26"/>
      <c r="B780" s="26"/>
      <c r="C780" s="26"/>
      <c r="D780" s="26"/>
      <c r="E780" s="26"/>
      <c r="F780" s="26"/>
      <c r="G780" s="26"/>
      <c r="H780" s="26"/>
      <c r="I780" s="26"/>
      <c r="J780" s="26"/>
      <c r="K780" s="27"/>
      <c r="L780" s="26"/>
      <c r="M780" s="26"/>
      <c r="N780" s="26"/>
      <c r="O780" s="26"/>
      <c r="P780" s="26"/>
      <c r="Q780" s="26"/>
    </row>
    <row r="781" spans="1:17" ht="12.75" customHeight="1">
      <c r="A781" s="26"/>
      <c r="B781" s="26"/>
      <c r="C781" s="26"/>
      <c r="D781" s="26"/>
      <c r="E781" s="26"/>
      <c r="F781" s="26"/>
      <c r="G781" s="26"/>
      <c r="H781" s="26"/>
      <c r="I781" s="26"/>
      <c r="J781" s="26"/>
      <c r="K781" s="27"/>
      <c r="L781" s="26"/>
      <c r="M781" s="26"/>
      <c r="N781" s="26"/>
      <c r="O781" s="26"/>
      <c r="P781" s="26"/>
      <c r="Q781" s="26"/>
    </row>
    <row r="782" spans="1:17" ht="12.75" customHeight="1">
      <c r="A782" s="26"/>
      <c r="B782" s="26"/>
      <c r="C782" s="26"/>
      <c r="D782" s="26"/>
      <c r="E782" s="26"/>
      <c r="F782" s="26"/>
      <c r="G782" s="26"/>
      <c r="H782" s="26"/>
      <c r="I782" s="26"/>
      <c r="J782" s="26"/>
      <c r="K782" s="27"/>
      <c r="L782" s="26"/>
      <c r="M782" s="26"/>
      <c r="N782" s="26"/>
      <c r="O782" s="26"/>
      <c r="P782" s="26"/>
      <c r="Q782" s="26"/>
    </row>
    <row r="783" spans="1:17" ht="12.75" customHeight="1">
      <c r="A783" s="26"/>
      <c r="B783" s="26"/>
      <c r="C783" s="26"/>
      <c r="D783" s="26"/>
      <c r="E783" s="26"/>
      <c r="F783" s="26"/>
      <c r="G783" s="26"/>
      <c r="H783" s="26"/>
      <c r="I783" s="26"/>
      <c r="J783" s="26"/>
      <c r="K783" s="27"/>
      <c r="L783" s="26"/>
      <c r="M783" s="26"/>
      <c r="N783" s="26"/>
      <c r="O783" s="26"/>
      <c r="P783" s="26"/>
      <c r="Q783" s="26"/>
    </row>
    <row r="784" spans="1:17" ht="12.75" customHeight="1">
      <c r="A784" s="26"/>
      <c r="B784" s="26"/>
      <c r="C784" s="26"/>
      <c r="D784" s="26"/>
      <c r="E784" s="26"/>
      <c r="F784" s="26"/>
      <c r="G784" s="26"/>
      <c r="H784" s="26"/>
      <c r="I784" s="26"/>
      <c r="J784" s="26"/>
      <c r="K784" s="27"/>
      <c r="L784" s="26"/>
      <c r="M784" s="26"/>
      <c r="N784" s="26"/>
      <c r="O784" s="26"/>
      <c r="P784" s="26"/>
      <c r="Q784" s="26"/>
    </row>
    <row r="785" spans="1:17" ht="12.75" customHeight="1">
      <c r="A785" s="26"/>
      <c r="B785" s="26"/>
      <c r="C785" s="26"/>
      <c r="D785" s="26"/>
      <c r="E785" s="26"/>
      <c r="F785" s="26"/>
      <c r="G785" s="26"/>
      <c r="H785" s="26"/>
      <c r="I785" s="26"/>
      <c r="J785" s="26"/>
      <c r="K785" s="27"/>
      <c r="L785" s="26"/>
      <c r="M785" s="26"/>
      <c r="N785" s="26"/>
      <c r="O785" s="26"/>
      <c r="P785" s="26"/>
      <c r="Q785" s="26"/>
    </row>
    <row r="786" spans="1:17" ht="12.75" customHeight="1">
      <c r="A786" s="26"/>
      <c r="B786" s="26"/>
      <c r="C786" s="26"/>
      <c r="D786" s="26"/>
      <c r="E786" s="26"/>
      <c r="F786" s="26"/>
      <c r="G786" s="26"/>
      <c r="H786" s="26"/>
      <c r="I786" s="26"/>
      <c r="J786" s="26"/>
      <c r="K786" s="27"/>
      <c r="L786" s="26"/>
      <c r="M786" s="26"/>
      <c r="N786" s="26"/>
      <c r="O786" s="26"/>
      <c r="P786" s="26"/>
      <c r="Q786" s="26"/>
    </row>
    <row r="787" spans="1:17" ht="12.75" customHeight="1">
      <c r="A787" s="26"/>
      <c r="B787" s="26"/>
      <c r="C787" s="26"/>
      <c r="D787" s="26"/>
      <c r="E787" s="26"/>
      <c r="F787" s="26"/>
      <c r="G787" s="26"/>
      <c r="H787" s="26"/>
      <c r="I787" s="26"/>
      <c r="J787" s="26"/>
      <c r="K787" s="27"/>
      <c r="L787" s="26"/>
      <c r="M787" s="26"/>
      <c r="N787" s="26"/>
      <c r="O787" s="26"/>
      <c r="P787" s="26"/>
      <c r="Q787" s="26"/>
    </row>
    <row r="788" spans="1:17" ht="12.75" customHeight="1">
      <c r="A788" s="26"/>
      <c r="B788" s="26"/>
      <c r="C788" s="26"/>
      <c r="D788" s="26"/>
      <c r="E788" s="26"/>
      <c r="F788" s="26"/>
      <c r="G788" s="26"/>
      <c r="H788" s="26"/>
      <c r="I788" s="26"/>
      <c r="J788" s="26"/>
      <c r="K788" s="27"/>
      <c r="L788" s="26"/>
      <c r="M788" s="26"/>
      <c r="N788" s="26"/>
      <c r="O788" s="26"/>
      <c r="P788" s="26"/>
      <c r="Q788" s="26"/>
    </row>
    <row r="789" spans="1:17" ht="12.75" customHeight="1">
      <c r="A789" s="26"/>
      <c r="B789" s="26"/>
      <c r="C789" s="26"/>
      <c r="D789" s="26"/>
      <c r="E789" s="26"/>
      <c r="F789" s="26"/>
      <c r="G789" s="26"/>
      <c r="H789" s="26"/>
      <c r="I789" s="26"/>
      <c r="J789" s="26"/>
      <c r="K789" s="27"/>
      <c r="L789" s="26"/>
      <c r="M789" s="26"/>
      <c r="N789" s="26"/>
      <c r="O789" s="26"/>
      <c r="P789" s="26"/>
      <c r="Q789" s="26"/>
    </row>
    <row r="790" spans="1:17" ht="12.75" customHeight="1">
      <c r="A790" s="26"/>
      <c r="B790" s="26"/>
      <c r="C790" s="26"/>
      <c r="D790" s="26"/>
      <c r="E790" s="26"/>
      <c r="F790" s="26"/>
      <c r="G790" s="26"/>
      <c r="H790" s="26"/>
      <c r="I790" s="26"/>
      <c r="J790" s="26"/>
      <c r="K790" s="27"/>
      <c r="L790" s="26"/>
      <c r="M790" s="26"/>
      <c r="N790" s="26"/>
      <c r="O790" s="26"/>
      <c r="P790" s="26"/>
      <c r="Q790" s="26"/>
    </row>
    <row r="791" spans="1:17" ht="12.75" customHeight="1">
      <c r="A791" s="26"/>
      <c r="B791" s="26"/>
      <c r="C791" s="26"/>
      <c r="D791" s="26"/>
      <c r="E791" s="26"/>
      <c r="F791" s="26"/>
      <c r="G791" s="26"/>
      <c r="H791" s="26"/>
      <c r="I791" s="26"/>
      <c r="J791" s="26"/>
      <c r="K791" s="27"/>
      <c r="L791" s="26"/>
      <c r="M791" s="26"/>
      <c r="N791" s="26"/>
      <c r="O791" s="26"/>
      <c r="P791" s="26"/>
      <c r="Q791" s="26"/>
    </row>
    <row r="792" spans="1:17" ht="12.75" customHeight="1">
      <c r="A792" s="26"/>
      <c r="B792" s="26"/>
      <c r="C792" s="26"/>
      <c r="D792" s="26"/>
      <c r="E792" s="26"/>
      <c r="F792" s="26"/>
      <c r="G792" s="26"/>
      <c r="H792" s="26"/>
      <c r="I792" s="26"/>
      <c r="J792" s="26"/>
      <c r="K792" s="27"/>
      <c r="L792" s="26"/>
      <c r="M792" s="26"/>
      <c r="N792" s="26"/>
      <c r="O792" s="26"/>
      <c r="P792" s="26"/>
      <c r="Q792" s="26"/>
    </row>
    <row r="793" spans="1:17" ht="12.75" customHeight="1">
      <c r="A793" s="26"/>
      <c r="B793" s="26"/>
      <c r="C793" s="26"/>
      <c r="D793" s="26"/>
      <c r="E793" s="26"/>
      <c r="F793" s="26"/>
      <c r="G793" s="26"/>
      <c r="H793" s="26"/>
      <c r="I793" s="26"/>
      <c r="J793" s="26"/>
      <c r="K793" s="27"/>
      <c r="L793" s="26"/>
      <c r="M793" s="26"/>
      <c r="N793" s="26"/>
      <c r="O793" s="26"/>
      <c r="P793" s="26"/>
      <c r="Q793" s="26"/>
    </row>
    <row r="794" spans="1:17" ht="12.75" customHeight="1">
      <c r="A794" s="26"/>
      <c r="B794" s="26"/>
      <c r="C794" s="26"/>
      <c r="D794" s="26"/>
      <c r="E794" s="26"/>
      <c r="F794" s="26"/>
      <c r="G794" s="26"/>
      <c r="H794" s="26"/>
      <c r="I794" s="26"/>
      <c r="J794" s="26"/>
      <c r="K794" s="27"/>
      <c r="L794" s="26"/>
      <c r="M794" s="26"/>
      <c r="N794" s="26"/>
      <c r="O794" s="26"/>
      <c r="P794" s="26"/>
      <c r="Q794" s="26"/>
    </row>
    <row r="795" spans="1:17" ht="12.75" customHeight="1">
      <c r="A795" s="26"/>
      <c r="B795" s="26"/>
      <c r="C795" s="26"/>
      <c r="D795" s="26"/>
      <c r="E795" s="26"/>
      <c r="F795" s="26"/>
      <c r="G795" s="26"/>
      <c r="H795" s="26"/>
      <c r="I795" s="26"/>
      <c r="J795" s="26"/>
      <c r="K795" s="27"/>
      <c r="L795" s="26"/>
      <c r="M795" s="26"/>
      <c r="N795" s="26"/>
      <c r="O795" s="26"/>
      <c r="P795" s="26"/>
      <c r="Q795" s="26"/>
    </row>
    <row r="796" spans="1:17" ht="12.75" customHeight="1">
      <c r="A796" s="26"/>
      <c r="B796" s="26"/>
      <c r="C796" s="26"/>
      <c r="D796" s="26"/>
      <c r="E796" s="26"/>
      <c r="F796" s="26"/>
      <c r="G796" s="26"/>
      <c r="H796" s="26"/>
      <c r="I796" s="26"/>
      <c r="J796" s="26"/>
      <c r="K796" s="27"/>
      <c r="L796" s="26"/>
      <c r="M796" s="26"/>
      <c r="N796" s="26"/>
      <c r="O796" s="26"/>
      <c r="P796" s="26"/>
      <c r="Q796" s="26"/>
    </row>
    <row r="797" spans="1:17" ht="12.75" customHeight="1">
      <c r="A797" s="26"/>
      <c r="B797" s="26"/>
      <c r="C797" s="26"/>
      <c r="D797" s="26"/>
      <c r="E797" s="26"/>
      <c r="F797" s="26"/>
      <c r="G797" s="26"/>
      <c r="H797" s="26"/>
      <c r="I797" s="26"/>
      <c r="J797" s="26"/>
      <c r="K797" s="27"/>
      <c r="L797" s="26"/>
      <c r="M797" s="26"/>
      <c r="N797" s="26"/>
      <c r="O797" s="26"/>
      <c r="P797" s="26"/>
      <c r="Q797" s="26"/>
    </row>
    <row r="798" spans="1:17" ht="12.75" customHeight="1">
      <c r="A798" s="26"/>
      <c r="B798" s="26"/>
      <c r="C798" s="26"/>
      <c r="D798" s="26"/>
      <c r="E798" s="26"/>
      <c r="F798" s="26"/>
      <c r="G798" s="26"/>
      <c r="H798" s="26"/>
      <c r="I798" s="26"/>
      <c r="J798" s="26"/>
      <c r="K798" s="27"/>
      <c r="L798" s="26"/>
      <c r="M798" s="26"/>
      <c r="N798" s="26"/>
      <c r="O798" s="26"/>
      <c r="P798" s="26"/>
      <c r="Q798" s="26"/>
    </row>
    <row r="799" spans="1:17" ht="12.75" customHeight="1">
      <c r="A799" s="26"/>
      <c r="B799" s="26"/>
      <c r="C799" s="26"/>
      <c r="D799" s="26"/>
      <c r="E799" s="26"/>
      <c r="F799" s="26"/>
      <c r="G799" s="26"/>
      <c r="H799" s="26"/>
      <c r="I799" s="26"/>
      <c r="J799" s="26"/>
      <c r="K799" s="27"/>
      <c r="L799" s="26"/>
      <c r="M799" s="26"/>
      <c r="N799" s="26"/>
      <c r="O799" s="26"/>
      <c r="P799" s="26"/>
      <c r="Q799" s="26"/>
    </row>
    <row r="800" spans="1:17" ht="12.75" customHeight="1">
      <c r="A800" s="26"/>
      <c r="B800" s="26"/>
      <c r="C800" s="26"/>
      <c r="D800" s="26"/>
      <c r="E800" s="26"/>
      <c r="F800" s="26"/>
      <c r="G800" s="26"/>
      <c r="H800" s="26"/>
      <c r="I800" s="26"/>
      <c r="J800" s="26"/>
      <c r="K800" s="27"/>
      <c r="L800" s="26"/>
      <c r="M800" s="26"/>
      <c r="N800" s="26"/>
      <c r="O800" s="26"/>
      <c r="P800" s="26"/>
      <c r="Q800" s="26"/>
    </row>
    <row r="801" spans="1:17" ht="12.75" customHeight="1">
      <c r="A801" s="26"/>
      <c r="B801" s="26"/>
      <c r="C801" s="26"/>
      <c r="D801" s="26"/>
      <c r="E801" s="26"/>
      <c r="F801" s="26"/>
      <c r="G801" s="26"/>
      <c r="H801" s="26"/>
      <c r="I801" s="26"/>
      <c r="J801" s="26"/>
      <c r="K801" s="27"/>
      <c r="L801" s="26"/>
      <c r="M801" s="26"/>
      <c r="N801" s="26"/>
      <c r="O801" s="26"/>
      <c r="P801" s="26"/>
      <c r="Q801" s="26"/>
    </row>
    <row r="802" spans="1:17" ht="12.75" customHeight="1">
      <c r="A802" s="26"/>
      <c r="B802" s="26"/>
      <c r="C802" s="26"/>
      <c r="D802" s="26"/>
      <c r="E802" s="26"/>
      <c r="F802" s="26"/>
      <c r="G802" s="26"/>
      <c r="H802" s="26"/>
      <c r="I802" s="26"/>
      <c r="J802" s="26"/>
      <c r="K802" s="27"/>
      <c r="L802" s="26"/>
      <c r="M802" s="26"/>
      <c r="N802" s="26"/>
      <c r="O802" s="26"/>
      <c r="P802" s="26"/>
      <c r="Q802" s="26"/>
    </row>
    <row r="803" spans="1:17" ht="12.75" customHeight="1">
      <c r="A803" s="26"/>
      <c r="B803" s="26"/>
      <c r="C803" s="26"/>
      <c r="D803" s="26"/>
      <c r="E803" s="26"/>
      <c r="F803" s="26"/>
      <c r="G803" s="26"/>
      <c r="H803" s="26"/>
      <c r="I803" s="26"/>
      <c r="J803" s="26"/>
      <c r="K803" s="27"/>
      <c r="L803" s="26"/>
      <c r="M803" s="26"/>
      <c r="N803" s="26"/>
      <c r="O803" s="26"/>
      <c r="P803" s="26"/>
      <c r="Q803" s="26"/>
    </row>
    <row r="804" spans="1:17" ht="12.75" customHeight="1">
      <c r="A804" s="26"/>
      <c r="B804" s="26"/>
      <c r="C804" s="26"/>
      <c r="D804" s="26"/>
      <c r="E804" s="26"/>
      <c r="F804" s="26"/>
      <c r="G804" s="26"/>
      <c r="H804" s="26"/>
      <c r="I804" s="26"/>
      <c r="J804" s="26"/>
      <c r="K804" s="27"/>
      <c r="L804" s="26"/>
      <c r="M804" s="26"/>
      <c r="N804" s="26"/>
      <c r="O804" s="26"/>
      <c r="P804" s="26"/>
      <c r="Q804" s="26"/>
    </row>
    <row r="805" spans="1:17" ht="12.75" customHeight="1">
      <c r="A805" s="26"/>
      <c r="B805" s="26"/>
      <c r="C805" s="26"/>
      <c r="D805" s="26"/>
      <c r="E805" s="26"/>
      <c r="F805" s="26"/>
      <c r="G805" s="26"/>
      <c r="H805" s="26"/>
      <c r="I805" s="26"/>
      <c r="J805" s="26"/>
      <c r="K805" s="27"/>
      <c r="L805" s="26"/>
      <c r="M805" s="26"/>
      <c r="N805" s="26"/>
      <c r="O805" s="26"/>
      <c r="P805" s="26"/>
      <c r="Q805" s="26"/>
    </row>
    <row r="806" spans="1:17" ht="12.75" customHeight="1">
      <c r="A806" s="26"/>
      <c r="B806" s="26"/>
      <c r="C806" s="26"/>
      <c r="D806" s="26"/>
      <c r="E806" s="26"/>
      <c r="F806" s="26"/>
      <c r="G806" s="26"/>
      <c r="H806" s="26"/>
      <c r="I806" s="26"/>
      <c r="J806" s="26"/>
      <c r="K806" s="27"/>
      <c r="L806" s="26"/>
      <c r="M806" s="26"/>
      <c r="N806" s="26"/>
      <c r="O806" s="26"/>
      <c r="P806" s="26"/>
      <c r="Q806" s="26"/>
    </row>
    <row r="807" spans="1:17" ht="12.75" customHeight="1">
      <c r="A807" s="26"/>
      <c r="B807" s="26"/>
      <c r="C807" s="26"/>
      <c r="D807" s="26"/>
      <c r="E807" s="26"/>
      <c r="F807" s="26"/>
      <c r="G807" s="26"/>
      <c r="H807" s="26"/>
      <c r="I807" s="26"/>
      <c r="J807" s="26"/>
      <c r="K807" s="27"/>
      <c r="L807" s="26"/>
      <c r="M807" s="26"/>
      <c r="N807" s="26"/>
      <c r="O807" s="26"/>
      <c r="P807" s="26"/>
      <c r="Q807" s="26"/>
    </row>
    <row r="808" spans="1:17" ht="12.75" customHeight="1">
      <c r="A808" s="26"/>
      <c r="B808" s="26"/>
      <c r="C808" s="26"/>
      <c r="D808" s="26"/>
      <c r="E808" s="26"/>
      <c r="F808" s="26"/>
      <c r="G808" s="26"/>
      <c r="H808" s="26"/>
      <c r="I808" s="26"/>
      <c r="J808" s="26"/>
      <c r="K808" s="27"/>
      <c r="L808" s="26"/>
      <c r="M808" s="26"/>
      <c r="N808" s="26"/>
      <c r="O808" s="26"/>
      <c r="P808" s="26"/>
      <c r="Q808" s="26"/>
    </row>
    <row r="809" spans="1:17" ht="12.75" customHeight="1">
      <c r="A809" s="26"/>
      <c r="B809" s="26"/>
      <c r="C809" s="26"/>
      <c r="D809" s="26"/>
      <c r="E809" s="26"/>
      <c r="F809" s="26"/>
      <c r="G809" s="26"/>
      <c r="H809" s="26"/>
      <c r="I809" s="26"/>
      <c r="J809" s="26"/>
      <c r="K809" s="27"/>
      <c r="L809" s="26"/>
      <c r="M809" s="26"/>
      <c r="N809" s="26"/>
      <c r="O809" s="26"/>
      <c r="P809" s="26"/>
      <c r="Q809" s="26"/>
    </row>
    <row r="810" spans="1:17" ht="12.75" customHeight="1">
      <c r="A810" s="26"/>
      <c r="B810" s="26"/>
      <c r="C810" s="26"/>
      <c r="D810" s="26"/>
      <c r="E810" s="26"/>
      <c r="F810" s="26"/>
      <c r="G810" s="26"/>
      <c r="H810" s="26"/>
      <c r="I810" s="26"/>
      <c r="J810" s="26"/>
      <c r="K810" s="27"/>
      <c r="L810" s="26"/>
      <c r="M810" s="26"/>
      <c r="N810" s="26"/>
      <c r="O810" s="26"/>
      <c r="P810" s="26"/>
      <c r="Q810" s="26"/>
    </row>
    <row r="811" spans="1:17" ht="12.75" customHeight="1">
      <c r="A811" s="26"/>
      <c r="B811" s="26"/>
      <c r="C811" s="26"/>
      <c r="D811" s="26"/>
      <c r="E811" s="26"/>
      <c r="F811" s="26"/>
      <c r="G811" s="26"/>
      <c r="H811" s="26"/>
      <c r="I811" s="26"/>
      <c r="J811" s="26"/>
      <c r="K811" s="27"/>
      <c r="L811" s="26"/>
      <c r="M811" s="26"/>
      <c r="N811" s="26"/>
      <c r="O811" s="26"/>
      <c r="P811" s="26"/>
      <c r="Q811" s="26"/>
    </row>
    <row r="812" spans="1:17" ht="12.75" customHeight="1">
      <c r="A812" s="26"/>
      <c r="B812" s="26"/>
      <c r="C812" s="26"/>
      <c r="D812" s="26"/>
      <c r="E812" s="26"/>
      <c r="F812" s="26"/>
      <c r="G812" s="26"/>
      <c r="H812" s="26"/>
      <c r="I812" s="26"/>
      <c r="J812" s="26"/>
      <c r="K812" s="27"/>
      <c r="L812" s="26"/>
      <c r="M812" s="26"/>
      <c r="N812" s="26"/>
      <c r="O812" s="26"/>
      <c r="P812" s="26"/>
      <c r="Q812" s="26"/>
    </row>
    <row r="813" spans="1:17" ht="12.75" customHeight="1">
      <c r="A813" s="26"/>
      <c r="B813" s="26"/>
      <c r="C813" s="26"/>
      <c r="D813" s="26"/>
      <c r="E813" s="26"/>
      <c r="F813" s="26"/>
      <c r="G813" s="26"/>
      <c r="H813" s="26"/>
      <c r="I813" s="26"/>
      <c r="J813" s="26"/>
      <c r="K813" s="27"/>
      <c r="L813" s="26"/>
      <c r="M813" s="26"/>
      <c r="N813" s="26"/>
      <c r="O813" s="26"/>
      <c r="P813" s="26"/>
      <c r="Q813" s="26"/>
    </row>
    <row r="814" spans="1:17" ht="12.75" customHeight="1">
      <c r="A814" s="26"/>
      <c r="B814" s="26"/>
      <c r="C814" s="26"/>
      <c r="D814" s="26"/>
      <c r="E814" s="26"/>
      <c r="F814" s="26"/>
      <c r="G814" s="26"/>
      <c r="H814" s="26"/>
      <c r="I814" s="26"/>
      <c r="J814" s="26"/>
      <c r="K814" s="27"/>
      <c r="L814" s="26"/>
      <c r="M814" s="26"/>
      <c r="N814" s="26"/>
      <c r="O814" s="26"/>
      <c r="P814" s="26"/>
      <c r="Q814" s="26"/>
    </row>
    <row r="815" spans="1:17" ht="12.75" customHeight="1">
      <c r="A815" s="26"/>
      <c r="B815" s="26"/>
      <c r="C815" s="26"/>
      <c r="D815" s="26"/>
      <c r="E815" s="26"/>
      <c r="F815" s="26"/>
      <c r="G815" s="26"/>
      <c r="H815" s="26"/>
      <c r="I815" s="26"/>
      <c r="J815" s="26"/>
      <c r="K815" s="27"/>
      <c r="L815" s="26"/>
      <c r="M815" s="26"/>
      <c r="N815" s="26"/>
      <c r="O815" s="26"/>
      <c r="P815" s="26"/>
      <c r="Q815" s="26"/>
    </row>
    <row r="816" spans="1:17" ht="12.75" customHeight="1">
      <c r="A816" s="26"/>
      <c r="B816" s="26"/>
      <c r="C816" s="26"/>
      <c r="D816" s="26"/>
      <c r="E816" s="26"/>
      <c r="F816" s="26"/>
      <c r="G816" s="26"/>
      <c r="H816" s="26"/>
      <c r="I816" s="26"/>
      <c r="J816" s="26"/>
      <c r="K816" s="27"/>
      <c r="L816" s="26"/>
      <c r="M816" s="26"/>
      <c r="N816" s="26"/>
      <c r="O816" s="26"/>
      <c r="P816" s="26"/>
      <c r="Q816" s="26"/>
    </row>
    <row r="817" spans="1:17" ht="12.75" customHeight="1">
      <c r="A817" s="26"/>
      <c r="B817" s="26"/>
      <c r="C817" s="26"/>
      <c r="D817" s="26"/>
      <c r="E817" s="26"/>
      <c r="F817" s="26"/>
      <c r="G817" s="26"/>
      <c r="H817" s="26"/>
      <c r="I817" s="26"/>
      <c r="J817" s="26"/>
      <c r="K817" s="27"/>
      <c r="L817" s="26"/>
      <c r="M817" s="26"/>
      <c r="N817" s="26"/>
      <c r="O817" s="26"/>
      <c r="P817" s="26"/>
      <c r="Q817" s="26"/>
    </row>
    <row r="818" spans="1:17" ht="12.75" customHeight="1">
      <c r="A818" s="26"/>
      <c r="B818" s="26"/>
      <c r="C818" s="26"/>
      <c r="D818" s="26"/>
      <c r="E818" s="26"/>
      <c r="F818" s="26"/>
      <c r="G818" s="26"/>
      <c r="H818" s="26"/>
      <c r="I818" s="26"/>
      <c r="J818" s="26"/>
      <c r="K818" s="27"/>
      <c r="L818" s="26"/>
      <c r="M818" s="26"/>
      <c r="N818" s="26"/>
      <c r="O818" s="26"/>
      <c r="P818" s="26"/>
      <c r="Q818" s="26"/>
    </row>
    <row r="819" spans="1:17" ht="12.75" customHeight="1">
      <c r="A819" s="26"/>
      <c r="B819" s="26"/>
      <c r="C819" s="26"/>
      <c r="D819" s="26"/>
      <c r="E819" s="26"/>
      <c r="F819" s="26"/>
      <c r="G819" s="26"/>
      <c r="H819" s="26"/>
      <c r="I819" s="26"/>
      <c r="J819" s="26"/>
      <c r="K819" s="27"/>
      <c r="L819" s="26"/>
      <c r="M819" s="26"/>
      <c r="N819" s="26"/>
      <c r="O819" s="26"/>
      <c r="P819" s="26"/>
      <c r="Q819" s="26"/>
    </row>
    <row r="820" spans="1:17" ht="12.75" customHeight="1">
      <c r="A820" s="26"/>
      <c r="B820" s="26"/>
      <c r="C820" s="26"/>
      <c r="D820" s="26"/>
      <c r="E820" s="26"/>
      <c r="F820" s="26"/>
      <c r="G820" s="26"/>
      <c r="H820" s="26"/>
      <c r="I820" s="26"/>
      <c r="J820" s="26"/>
      <c r="K820" s="27"/>
      <c r="L820" s="26"/>
      <c r="M820" s="26"/>
      <c r="N820" s="26"/>
      <c r="O820" s="26"/>
      <c r="P820" s="26"/>
      <c r="Q820" s="26"/>
    </row>
    <row r="821" spans="1:17" ht="12.75" customHeight="1">
      <c r="A821" s="26"/>
      <c r="B821" s="26"/>
      <c r="C821" s="26"/>
      <c r="D821" s="26"/>
      <c r="E821" s="26"/>
      <c r="F821" s="26"/>
      <c r="G821" s="26"/>
      <c r="H821" s="26"/>
      <c r="I821" s="26"/>
      <c r="J821" s="26"/>
      <c r="K821" s="27"/>
      <c r="L821" s="26"/>
      <c r="M821" s="26"/>
      <c r="N821" s="26"/>
      <c r="O821" s="26"/>
      <c r="P821" s="26"/>
      <c r="Q821" s="26"/>
    </row>
    <row r="822" spans="1:17" ht="12.75" customHeight="1">
      <c r="A822" s="26"/>
      <c r="B822" s="26"/>
      <c r="C822" s="26"/>
      <c r="D822" s="26"/>
      <c r="E822" s="26"/>
      <c r="F822" s="26"/>
      <c r="G822" s="26"/>
      <c r="H822" s="26"/>
      <c r="I822" s="26"/>
      <c r="J822" s="26"/>
      <c r="K822" s="27"/>
      <c r="L822" s="26"/>
      <c r="M822" s="26"/>
      <c r="N822" s="26"/>
      <c r="O822" s="26"/>
      <c r="P822" s="26"/>
      <c r="Q822" s="26"/>
    </row>
    <row r="823" spans="1:17" ht="12.75" customHeight="1">
      <c r="A823" s="26"/>
      <c r="B823" s="26"/>
      <c r="C823" s="26"/>
      <c r="D823" s="26"/>
      <c r="E823" s="26"/>
      <c r="F823" s="26"/>
      <c r="G823" s="26"/>
      <c r="H823" s="26"/>
      <c r="I823" s="26"/>
      <c r="J823" s="26"/>
      <c r="K823" s="27"/>
      <c r="L823" s="26"/>
      <c r="M823" s="26"/>
      <c r="N823" s="26"/>
      <c r="O823" s="26"/>
      <c r="P823" s="26"/>
      <c r="Q823" s="26"/>
    </row>
    <row r="824" spans="1:17" ht="12.75" customHeight="1">
      <c r="A824" s="26"/>
      <c r="B824" s="26"/>
      <c r="C824" s="26"/>
      <c r="D824" s="26"/>
      <c r="E824" s="26"/>
      <c r="F824" s="26"/>
      <c r="G824" s="26"/>
      <c r="H824" s="26"/>
      <c r="I824" s="26"/>
      <c r="J824" s="26"/>
      <c r="K824" s="27"/>
      <c r="L824" s="26"/>
      <c r="M824" s="26"/>
      <c r="N824" s="26"/>
      <c r="O824" s="26"/>
      <c r="P824" s="26"/>
      <c r="Q824" s="26"/>
    </row>
    <row r="825" spans="1:17" ht="12.75" customHeight="1">
      <c r="A825" s="26"/>
      <c r="B825" s="26"/>
      <c r="C825" s="26"/>
      <c r="D825" s="26"/>
      <c r="E825" s="26"/>
      <c r="F825" s="26"/>
      <c r="G825" s="26"/>
      <c r="H825" s="26"/>
      <c r="I825" s="26"/>
      <c r="J825" s="26"/>
      <c r="K825" s="27"/>
      <c r="L825" s="26"/>
      <c r="M825" s="26"/>
      <c r="N825" s="26"/>
      <c r="O825" s="26"/>
      <c r="P825" s="26"/>
      <c r="Q825" s="26"/>
    </row>
    <row r="826" spans="1:17" ht="12.75" customHeight="1">
      <c r="A826" s="26"/>
      <c r="B826" s="26"/>
      <c r="C826" s="26"/>
      <c r="D826" s="26"/>
      <c r="E826" s="26"/>
      <c r="F826" s="26"/>
      <c r="G826" s="26"/>
      <c r="H826" s="26"/>
      <c r="I826" s="26"/>
      <c r="J826" s="26"/>
      <c r="K826" s="27"/>
      <c r="L826" s="26"/>
      <c r="M826" s="26"/>
      <c r="N826" s="26"/>
      <c r="O826" s="26"/>
      <c r="P826" s="26"/>
      <c r="Q826" s="26"/>
    </row>
    <row r="827" spans="1:17" ht="12.75" customHeight="1">
      <c r="A827" s="26"/>
      <c r="B827" s="26"/>
      <c r="C827" s="26"/>
      <c r="D827" s="26"/>
      <c r="E827" s="26"/>
      <c r="F827" s="26"/>
      <c r="G827" s="26"/>
      <c r="H827" s="26"/>
      <c r="I827" s="26"/>
      <c r="J827" s="26"/>
      <c r="K827" s="27"/>
      <c r="L827" s="26"/>
      <c r="M827" s="26"/>
      <c r="N827" s="26"/>
      <c r="O827" s="26"/>
      <c r="P827" s="26"/>
      <c r="Q827" s="26"/>
    </row>
    <row r="828" spans="1:17" ht="12.75" customHeight="1">
      <c r="A828" s="26"/>
      <c r="B828" s="26"/>
      <c r="C828" s="26"/>
      <c r="D828" s="26"/>
      <c r="E828" s="26"/>
      <c r="F828" s="26"/>
      <c r="G828" s="26"/>
      <c r="H828" s="26"/>
      <c r="I828" s="26"/>
      <c r="J828" s="26"/>
      <c r="K828" s="27"/>
      <c r="L828" s="26"/>
      <c r="M828" s="26"/>
      <c r="N828" s="26"/>
      <c r="O828" s="26"/>
      <c r="P828" s="26"/>
      <c r="Q828" s="26"/>
    </row>
    <row r="829" spans="1:17" ht="12.75" customHeight="1">
      <c r="A829" s="26"/>
      <c r="B829" s="26"/>
      <c r="C829" s="26"/>
      <c r="D829" s="26"/>
      <c r="E829" s="26"/>
      <c r="F829" s="26"/>
      <c r="G829" s="26"/>
      <c r="H829" s="26"/>
      <c r="I829" s="26"/>
      <c r="J829" s="26"/>
      <c r="K829" s="27"/>
      <c r="L829" s="26"/>
      <c r="M829" s="26"/>
      <c r="N829" s="26"/>
      <c r="O829" s="26"/>
      <c r="P829" s="26"/>
      <c r="Q829" s="26"/>
    </row>
    <row r="830" spans="1:17" ht="12.75" customHeight="1">
      <c r="A830" s="26"/>
      <c r="B830" s="26"/>
      <c r="C830" s="26"/>
      <c r="D830" s="26"/>
      <c r="E830" s="26"/>
      <c r="F830" s="26"/>
      <c r="G830" s="26"/>
      <c r="H830" s="26"/>
      <c r="I830" s="26"/>
      <c r="J830" s="26"/>
      <c r="K830" s="27"/>
      <c r="L830" s="26"/>
      <c r="M830" s="26"/>
      <c r="N830" s="26"/>
      <c r="O830" s="26"/>
      <c r="P830" s="26"/>
      <c r="Q830" s="26"/>
    </row>
    <row r="831" spans="1:17" ht="12.75" customHeight="1">
      <c r="A831" s="26"/>
      <c r="B831" s="26"/>
      <c r="C831" s="26"/>
      <c r="D831" s="26"/>
      <c r="E831" s="26"/>
      <c r="F831" s="26"/>
      <c r="G831" s="26"/>
      <c r="H831" s="26"/>
      <c r="I831" s="26"/>
      <c r="J831" s="26"/>
      <c r="K831" s="27"/>
      <c r="L831" s="26"/>
      <c r="M831" s="26"/>
      <c r="N831" s="26"/>
      <c r="O831" s="26"/>
      <c r="P831" s="26"/>
      <c r="Q831" s="26"/>
    </row>
    <row r="832" spans="1:17" ht="12.75" customHeight="1">
      <c r="A832" s="26"/>
      <c r="B832" s="26"/>
      <c r="C832" s="26"/>
      <c r="D832" s="26"/>
      <c r="E832" s="26"/>
      <c r="F832" s="26"/>
      <c r="G832" s="26"/>
      <c r="H832" s="26"/>
      <c r="I832" s="26"/>
      <c r="J832" s="26"/>
      <c r="K832" s="27"/>
      <c r="L832" s="26"/>
      <c r="M832" s="26"/>
      <c r="N832" s="26"/>
      <c r="O832" s="26"/>
      <c r="P832" s="26"/>
      <c r="Q832" s="26"/>
    </row>
    <row r="833" spans="1:17" ht="12.75" customHeight="1">
      <c r="A833" s="26"/>
      <c r="B833" s="26"/>
      <c r="C833" s="26"/>
      <c r="D833" s="26"/>
      <c r="E833" s="26"/>
      <c r="F833" s="26"/>
      <c r="G833" s="26"/>
      <c r="H833" s="26"/>
      <c r="I833" s="26"/>
      <c r="J833" s="26"/>
      <c r="K833" s="27"/>
      <c r="L833" s="26"/>
      <c r="M833" s="26"/>
      <c r="N833" s="26"/>
      <c r="O833" s="26"/>
      <c r="P833" s="26"/>
      <c r="Q833" s="26"/>
    </row>
    <row r="834" spans="1:17" ht="12.75" customHeight="1">
      <c r="A834" s="26"/>
      <c r="B834" s="26"/>
      <c r="C834" s="26"/>
      <c r="D834" s="26"/>
      <c r="E834" s="26"/>
      <c r="F834" s="26"/>
      <c r="G834" s="26"/>
      <c r="H834" s="26"/>
      <c r="I834" s="26"/>
      <c r="J834" s="26"/>
      <c r="K834" s="27"/>
      <c r="L834" s="26"/>
      <c r="M834" s="26"/>
      <c r="N834" s="26"/>
      <c r="O834" s="26"/>
      <c r="P834" s="26"/>
      <c r="Q834" s="26"/>
    </row>
    <row r="835" spans="1:17" ht="12.75" customHeight="1">
      <c r="A835" s="26"/>
      <c r="B835" s="26"/>
      <c r="C835" s="26"/>
      <c r="D835" s="26"/>
      <c r="E835" s="26"/>
      <c r="F835" s="26"/>
      <c r="G835" s="26"/>
      <c r="H835" s="26"/>
      <c r="I835" s="26"/>
      <c r="J835" s="26"/>
      <c r="K835" s="27"/>
      <c r="L835" s="26"/>
      <c r="M835" s="26"/>
      <c r="N835" s="26"/>
      <c r="O835" s="26"/>
      <c r="P835" s="26"/>
      <c r="Q835" s="26"/>
    </row>
    <row r="836" spans="1:17" ht="12.75" customHeight="1">
      <c r="A836" s="26"/>
      <c r="B836" s="26"/>
      <c r="C836" s="26"/>
      <c r="D836" s="26"/>
      <c r="E836" s="26"/>
      <c r="F836" s="26"/>
      <c r="G836" s="26"/>
      <c r="H836" s="26"/>
      <c r="I836" s="26"/>
      <c r="J836" s="26"/>
      <c r="K836" s="27"/>
      <c r="L836" s="26"/>
      <c r="M836" s="26"/>
      <c r="N836" s="26"/>
      <c r="O836" s="26"/>
      <c r="P836" s="26"/>
      <c r="Q836" s="26"/>
    </row>
    <row r="837" spans="1:17" ht="12.75" customHeight="1">
      <c r="A837" s="26"/>
      <c r="B837" s="26"/>
      <c r="C837" s="26"/>
      <c r="D837" s="26"/>
      <c r="E837" s="26"/>
      <c r="F837" s="26"/>
      <c r="G837" s="26"/>
      <c r="H837" s="26"/>
      <c r="I837" s="26"/>
      <c r="J837" s="26"/>
      <c r="K837" s="27"/>
      <c r="L837" s="26"/>
      <c r="M837" s="26"/>
      <c r="N837" s="26"/>
      <c r="O837" s="26"/>
      <c r="P837" s="26"/>
      <c r="Q837" s="26"/>
    </row>
    <row r="838" spans="1:17" ht="12.75" customHeight="1">
      <c r="A838" s="26"/>
      <c r="B838" s="26"/>
      <c r="C838" s="26"/>
      <c r="D838" s="26"/>
      <c r="E838" s="26"/>
      <c r="F838" s="26"/>
      <c r="G838" s="26"/>
      <c r="H838" s="26"/>
      <c r="I838" s="26"/>
      <c r="J838" s="26"/>
      <c r="K838" s="27"/>
      <c r="L838" s="26"/>
      <c r="M838" s="26"/>
      <c r="N838" s="26"/>
      <c r="O838" s="26"/>
      <c r="P838" s="26"/>
      <c r="Q838" s="26"/>
    </row>
    <row r="839" spans="1:17" ht="12.75" customHeight="1">
      <c r="A839" s="26"/>
      <c r="B839" s="26"/>
      <c r="C839" s="26"/>
      <c r="D839" s="26"/>
      <c r="E839" s="26"/>
      <c r="F839" s="26"/>
      <c r="G839" s="26"/>
      <c r="H839" s="26"/>
      <c r="I839" s="26"/>
      <c r="J839" s="26"/>
      <c r="K839" s="27"/>
      <c r="L839" s="26"/>
      <c r="M839" s="26"/>
      <c r="N839" s="26"/>
      <c r="O839" s="26"/>
      <c r="P839" s="26"/>
      <c r="Q839" s="26"/>
    </row>
    <row r="840" spans="1:17" ht="12.75" customHeight="1">
      <c r="A840" s="26"/>
      <c r="B840" s="26"/>
      <c r="C840" s="26"/>
      <c r="D840" s="26"/>
      <c r="E840" s="26"/>
      <c r="F840" s="26"/>
      <c r="G840" s="26"/>
      <c r="H840" s="26"/>
      <c r="I840" s="26"/>
      <c r="J840" s="26"/>
      <c r="K840" s="27"/>
      <c r="L840" s="26"/>
      <c r="M840" s="26"/>
      <c r="N840" s="26"/>
      <c r="O840" s="26"/>
      <c r="P840" s="26"/>
      <c r="Q840" s="26"/>
    </row>
    <row r="841" spans="1:17" ht="12.75" customHeight="1">
      <c r="A841" s="26"/>
      <c r="B841" s="26"/>
      <c r="C841" s="26"/>
      <c r="D841" s="26"/>
      <c r="E841" s="26"/>
      <c r="F841" s="26"/>
      <c r="G841" s="26"/>
      <c r="H841" s="26"/>
      <c r="I841" s="26"/>
      <c r="J841" s="26"/>
      <c r="K841" s="27"/>
      <c r="L841" s="26"/>
      <c r="M841" s="26"/>
      <c r="N841" s="26"/>
      <c r="O841" s="26"/>
      <c r="P841" s="26"/>
      <c r="Q841" s="26"/>
    </row>
    <row r="842" spans="1:17" ht="12.75" customHeight="1">
      <c r="A842" s="26"/>
      <c r="B842" s="26"/>
      <c r="C842" s="26"/>
      <c r="D842" s="26"/>
      <c r="E842" s="26"/>
      <c r="F842" s="26"/>
      <c r="G842" s="26"/>
      <c r="H842" s="26"/>
      <c r="I842" s="26"/>
      <c r="J842" s="26"/>
      <c r="K842" s="27"/>
      <c r="L842" s="26"/>
      <c r="M842" s="26"/>
      <c r="N842" s="26"/>
      <c r="O842" s="26"/>
      <c r="P842" s="26"/>
      <c r="Q842" s="26"/>
    </row>
    <row r="843" spans="1:17" ht="12.75" customHeight="1">
      <c r="A843" s="26"/>
      <c r="B843" s="26"/>
      <c r="C843" s="26"/>
      <c r="D843" s="26"/>
      <c r="E843" s="26"/>
      <c r="F843" s="26"/>
      <c r="G843" s="26"/>
      <c r="H843" s="26"/>
      <c r="I843" s="26"/>
      <c r="J843" s="26"/>
      <c r="K843" s="27"/>
      <c r="L843" s="26"/>
      <c r="M843" s="26"/>
      <c r="N843" s="26"/>
      <c r="O843" s="26"/>
      <c r="P843" s="26"/>
      <c r="Q843" s="26"/>
    </row>
    <row r="844" spans="1:17" ht="12.75" customHeight="1">
      <c r="A844" s="26"/>
      <c r="B844" s="26"/>
      <c r="C844" s="26"/>
      <c r="D844" s="26"/>
      <c r="E844" s="26"/>
      <c r="F844" s="26"/>
      <c r="G844" s="26"/>
      <c r="H844" s="26"/>
      <c r="I844" s="26"/>
      <c r="J844" s="26"/>
      <c r="K844" s="27"/>
      <c r="L844" s="26"/>
      <c r="M844" s="26"/>
      <c r="N844" s="26"/>
      <c r="O844" s="26"/>
      <c r="P844" s="26"/>
      <c r="Q844" s="26"/>
    </row>
    <row r="845" spans="1:17" ht="12.75" customHeight="1">
      <c r="A845" s="26"/>
      <c r="B845" s="26"/>
      <c r="C845" s="26"/>
      <c r="D845" s="26"/>
      <c r="E845" s="26"/>
      <c r="F845" s="26"/>
      <c r="G845" s="26"/>
      <c r="H845" s="26"/>
      <c r="I845" s="26"/>
      <c r="J845" s="26"/>
      <c r="K845" s="27"/>
      <c r="L845" s="26"/>
      <c r="M845" s="26"/>
      <c r="N845" s="26"/>
      <c r="O845" s="26"/>
      <c r="P845" s="26"/>
      <c r="Q845" s="26"/>
    </row>
    <row r="846" spans="1:17" ht="12.75" customHeight="1">
      <c r="A846" s="26"/>
      <c r="B846" s="26"/>
      <c r="C846" s="26"/>
      <c r="D846" s="26"/>
      <c r="E846" s="26"/>
      <c r="F846" s="26"/>
      <c r="G846" s="26"/>
      <c r="H846" s="26"/>
      <c r="I846" s="26"/>
      <c r="J846" s="26"/>
      <c r="K846" s="27"/>
      <c r="L846" s="26"/>
      <c r="M846" s="26"/>
      <c r="N846" s="26"/>
      <c r="O846" s="26"/>
      <c r="P846" s="26"/>
      <c r="Q846" s="26"/>
    </row>
    <row r="847" spans="1:17" ht="12.75" customHeight="1">
      <c r="A847" s="26"/>
      <c r="B847" s="26"/>
      <c r="C847" s="26"/>
      <c r="D847" s="26"/>
      <c r="E847" s="26"/>
      <c r="F847" s="26"/>
      <c r="G847" s="26"/>
      <c r="H847" s="26"/>
      <c r="I847" s="26"/>
      <c r="J847" s="26"/>
      <c r="K847" s="27"/>
      <c r="L847" s="26"/>
      <c r="M847" s="26"/>
      <c r="N847" s="26"/>
      <c r="O847" s="26"/>
      <c r="P847" s="26"/>
      <c r="Q847" s="26"/>
    </row>
    <row r="848" spans="1:17" ht="12.75" customHeight="1">
      <c r="A848" s="26"/>
      <c r="B848" s="26"/>
      <c r="C848" s="26"/>
      <c r="D848" s="26"/>
      <c r="E848" s="26"/>
      <c r="F848" s="26"/>
      <c r="G848" s="26"/>
      <c r="H848" s="26"/>
      <c r="I848" s="26"/>
      <c r="J848" s="26"/>
      <c r="K848" s="27"/>
      <c r="L848" s="26"/>
      <c r="M848" s="26"/>
      <c r="N848" s="26"/>
      <c r="O848" s="26"/>
      <c r="P848" s="26"/>
      <c r="Q848" s="26"/>
    </row>
    <row r="849" spans="1:17" ht="12.75" customHeight="1">
      <c r="A849" s="26"/>
      <c r="B849" s="26"/>
      <c r="C849" s="26"/>
      <c r="D849" s="26"/>
      <c r="E849" s="26"/>
      <c r="F849" s="26"/>
      <c r="G849" s="26"/>
      <c r="H849" s="26"/>
      <c r="I849" s="26"/>
      <c r="J849" s="26"/>
      <c r="K849" s="27"/>
      <c r="L849" s="26"/>
      <c r="M849" s="26"/>
      <c r="N849" s="26"/>
      <c r="O849" s="26"/>
      <c r="P849" s="26"/>
      <c r="Q849" s="26"/>
    </row>
    <row r="850" spans="1:17" ht="12.75" customHeight="1">
      <c r="A850" s="26"/>
      <c r="B850" s="26"/>
      <c r="C850" s="26"/>
      <c r="D850" s="26"/>
      <c r="E850" s="26"/>
      <c r="F850" s="26"/>
      <c r="G850" s="26"/>
      <c r="H850" s="26"/>
      <c r="I850" s="26"/>
      <c r="J850" s="26"/>
      <c r="K850" s="27"/>
      <c r="L850" s="26"/>
      <c r="M850" s="26"/>
      <c r="N850" s="26"/>
      <c r="O850" s="26"/>
      <c r="P850" s="26"/>
      <c r="Q850" s="26"/>
    </row>
    <row r="851" spans="1:17" ht="12.75" customHeight="1">
      <c r="A851" s="26"/>
      <c r="B851" s="26"/>
      <c r="C851" s="26"/>
      <c r="D851" s="26"/>
      <c r="E851" s="26"/>
      <c r="F851" s="26"/>
      <c r="G851" s="26"/>
      <c r="H851" s="26"/>
      <c r="I851" s="26"/>
      <c r="J851" s="26"/>
      <c r="K851" s="27"/>
      <c r="L851" s="26"/>
      <c r="M851" s="26"/>
      <c r="N851" s="26"/>
      <c r="O851" s="26"/>
      <c r="P851" s="26"/>
      <c r="Q851" s="26"/>
    </row>
    <row r="852" spans="1:17" ht="12.75" customHeight="1">
      <c r="A852" s="26"/>
      <c r="B852" s="26"/>
      <c r="C852" s="26"/>
      <c r="D852" s="26"/>
      <c r="E852" s="26"/>
      <c r="F852" s="26"/>
      <c r="G852" s="26"/>
      <c r="H852" s="26"/>
      <c r="I852" s="26"/>
      <c r="J852" s="26"/>
      <c r="K852" s="27"/>
      <c r="L852" s="26"/>
      <c r="M852" s="26"/>
      <c r="N852" s="26"/>
      <c r="O852" s="26"/>
      <c r="P852" s="26"/>
      <c r="Q852" s="26"/>
    </row>
    <row r="853" spans="1:17" ht="12.75" customHeight="1">
      <c r="A853" s="26"/>
      <c r="B853" s="26"/>
      <c r="C853" s="26"/>
      <c r="D853" s="26"/>
      <c r="E853" s="26"/>
      <c r="F853" s="26"/>
      <c r="G853" s="26"/>
      <c r="H853" s="26"/>
      <c r="I853" s="26"/>
      <c r="J853" s="26"/>
      <c r="K853" s="27"/>
      <c r="L853" s="26"/>
      <c r="M853" s="26"/>
      <c r="N853" s="26"/>
      <c r="O853" s="26"/>
      <c r="P853" s="26"/>
      <c r="Q853" s="26"/>
    </row>
    <row r="854" spans="1:17" ht="12.75" customHeight="1">
      <c r="A854" s="26"/>
      <c r="B854" s="26"/>
      <c r="C854" s="26"/>
      <c r="D854" s="26"/>
      <c r="E854" s="26"/>
      <c r="F854" s="26"/>
      <c r="G854" s="26"/>
      <c r="H854" s="26"/>
      <c r="I854" s="26"/>
      <c r="J854" s="26"/>
      <c r="K854" s="27"/>
      <c r="L854" s="26"/>
      <c r="M854" s="26"/>
      <c r="N854" s="26"/>
      <c r="O854" s="26"/>
      <c r="P854" s="26"/>
      <c r="Q854" s="26"/>
    </row>
    <row r="855" spans="1:17" ht="12.75" customHeight="1">
      <c r="A855" s="26"/>
      <c r="B855" s="26"/>
      <c r="C855" s="26"/>
      <c r="D855" s="26"/>
      <c r="E855" s="26"/>
      <c r="F855" s="26"/>
      <c r="G855" s="26"/>
      <c r="H855" s="26"/>
      <c r="I855" s="26"/>
      <c r="J855" s="26"/>
      <c r="K855" s="27"/>
      <c r="L855" s="26"/>
      <c r="M855" s="26"/>
      <c r="N855" s="26"/>
      <c r="O855" s="26"/>
      <c r="P855" s="26"/>
      <c r="Q855" s="26"/>
    </row>
    <row r="856" spans="1:17" ht="12.75" customHeight="1">
      <c r="A856" s="26"/>
      <c r="B856" s="26"/>
      <c r="C856" s="26"/>
      <c r="D856" s="26"/>
      <c r="E856" s="26"/>
      <c r="F856" s="26"/>
      <c r="G856" s="26"/>
      <c r="H856" s="26"/>
      <c r="I856" s="26"/>
      <c r="J856" s="26"/>
      <c r="K856" s="27"/>
      <c r="L856" s="26"/>
      <c r="M856" s="26"/>
      <c r="N856" s="26"/>
      <c r="O856" s="26"/>
      <c r="P856" s="26"/>
      <c r="Q856" s="26"/>
    </row>
    <row r="857" spans="1:17" ht="12.75" customHeight="1">
      <c r="A857" s="26"/>
      <c r="B857" s="26"/>
      <c r="C857" s="26"/>
      <c r="D857" s="26"/>
      <c r="E857" s="26"/>
      <c r="F857" s="26"/>
      <c r="G857" s="26"/>
      <c r="H857" s="26"/>
      <c r="I857" s="26"/>
      <c r="J857" s="26"/>
      <c r="K857" s="27"/>
      <c r="L857" s="26"/>
      <c r="M857" s="26"/>
      <c r="N857" s="26"/>
      <c r="O857" s="26"/>
      <c r="P857" s="26"/>
      <c r="Q857" s="26"/>
    </row>
    <row r="858" spans="1:17" ht="12.75" customHeight="1">
      <c r="A858" s="26"/>
      <c r="B858" s="26"/>
      <c r="C858" s="26"/>
      <c r="D858" s="26"/>
      <c r="E858" s="26"/>
      <c r="F858" s="26"/>
      <c r="G858" s="26"/>
      <c r="H858" s="26"/>
      <c r="I858" s="26"/>
      <c r="J858" s="26"/>
      <c r="K858" s="27"/>
      <c r="L858" s="26"/>
      <c r="M858" s="26"/>
      <c r="N858" s="26"/>
      <c r="O858" s="26"/>
      <c r="P858" s="26"/>
      <c r="Q858" s="26"/>
    </row>
    <row r="859" spans="1:17" ht="12.75" customHeight="1">
      <c r="A859" s="26"/>
      <c r="B859" s="26"/>
      <c r="C859" s="26"/>
      <c r="D859" s="26"/>
      <c r="E859" s="26"/>
      <c r="F859" s="26"/>
      <c r="G859" s="26"/>
      <c r="H859" s="26"/>
      <c r="I859" s="26"/>
      <c r="J859" s="26"/>
      <c r="K859" s="27"/>
      <c r="L859" s="26"/>
      <c r="M859" s="26"/>
      <c r="N859" s="26"/>
      <c r="O859" s="26"/>
      <c r="P859" s="26"/>
      <c r="Q859" s="26"/>
    </row>
    <row r="860" spans="1:17" ht="12.75" customHeight="1">
      <c r="A860" s="26"/>
      <c r="B860" s="26"/>
      <c r="C860" s="26"/>
      <c r="D860" s="26"/>
      <c r="E860" s="26"/>
      <c r="F860" s="26"/>
      <c r="G860" s="26"/>
      <c r="H860" s="26"/>
      <c r="I860" s="26"/>
      <c r="J860" s="26"/>
      <c r="K860" s="27"/>
      <c r="L860" s="26"/>
      <c r="M860" s="26"/>
      <c r="N860" s="26"/>
      <c r="O860" s="26"/>
      <c r="P860" s="26"/>
      <c r="Q860" s="26"/>
    </row>
    <row r="861" spans="1:17" ht="12.75" customHeight="1">
      <c r="A861" s="26"/>
      <c r="B861" s="26"/>
      <c r="C861" s="26"/>
      <c r="D861" s="26"/>
      <c r="E861" s="26"/>
      <c r="F861" s="26"/>
      <c r="G861" s="26"/>
      <c r="H861" s="26"/>
      <c r="I861" s="26"/>
      <c r="J861" s="26"/>
      <c r="K861" s="27"/>
      <c r="L861" s="26"/>
      <c r="M861" s="26"/>
      <c r="N861" s="26"/>
      <c r="O861" s="26"/>
      <c r="P861" s="26"/>
      <c r="Q861" s="26"/>
    </row>
    <row r="862" spans="1:17" ht="12.75" customHeight="1">
      <c r="A862" s="26"/>
      <c r="B862" s="26"/>
      <c r="C862" s="26"/>
      <c r="D862" s="26"/>
      <c r="E862" s="26"/>
      <c r="F862" s="26"/>
      <c r="G862" s="26"/>
      <c r="H862" s="26"/>
      <c r="I862" s="26"/>
      <c r="J862" s="26"/>
      <c r="K862" s="27"/>
      <c r="L862" s="26"/>
      <c r="M862" s="26"/>
      <c r="N862" s="26"/>
      <c r="O862" s="26"/>
      <c r="P862" s="26"/>
      <c r="Q862" s="26"/>
    </row>
    <row r="863" spans="1:17" ht="12.75" customHeight="1">
      <c r="A863" s="26"/>
      <c r="B863" s="26"/>
      <c r="C863" s="26"/>
      <c r="D863" s="26"/>
      <c r="E863" s="26"/>
      <c r="F863" s="26"/>
      <c r="G863" s="26"/>
      <c r="H863" s="26"/>
      <c r="I863" s="26"/>
      <c r="J863" s="26"/>
      <c r="K863" s="27"/>
      <c r="L863" s="26"/>
      <c r="M863" s="26"/>
      <c r="N863" s="26"/>
      <c r="O863" s="26"/>
      <c r="P863" s="26"/>
      <c r="Q863" s="26"/>
    </row>
    <row r="864" spans="1:17" ht="12.75" customHeight="1">
      <c r="A864" s="26"/>
      <c r="B864" s="26"/>
      <c r="C864" s="26"/>
      <c r="D864" s="26"/>
      <c r="E864" s="26"/>
      <c r="F864" s="26"/>
      <c r="G864" s="26"/>
      <c r="H864" s="26"/>
      <c r="I864" s="26"/>
      <c r="J864" s="26"/>
      <c r="K864" s="27"/>
      <c r="L864" s="26"/>
      <c r="M864" s="26"/>
      <c r="N864" s="26"/>
      <c r="O864" s="26"/>
      <c r="P864" s="26"/>
      <c r="Q864" s="26"/>
    </row>
    <row r="865" spans="1:17" ht="12.75" customHeight="1">
      <c r="A865" s="26"/>
      <c r="B865" s="26"/>
      <c r="C865" s="26"/>
      <c r="D865" s="26"/>
      <c r="E865" s="26"/>
      <c r="F865" s="26"/>
      <c r="G865" s="26"/>
      <c r="H865" s="26"/>
      <c r="I865" s="26"/>
      <c r="J865" s="26"/>
      <c r="K865" s="27"/>
      <c r="L865" s="26"/>
      <c r="M865" s="26"/>
      <c r="N865" s="26"/>
      <c r="O865" s="26"/>
      <c r="P865" s="26"/>
      <c r="Q865" s="26"/>
    </row>
    <row r="866" spans="1:17" ht="12.75" customHeight="1">
      <c r="A866" s="26"/>
      <c r="B866" s="26"/>
      <c r="C866" s="26"/>
      <c r="D866" s="26"/>
      <c r="E866" s="26"/>
      <c r="F866" s="26"/>
      <c r="G866" s="26"/>
      <c r="H866" s="26"/>
      <c r="I866" s="26"/>
      <c r="J866" s="26"/>
      <c r="K866" s="27"/>
      <c r="L866" s="26"/>
      <c r="M866" s="26"/>
      <c r="N866" s="26"/>
      <c r="O866" s="26"/>
      <c r="P866" s="26"/>
      <c r="Q866" s="26"/>
    </row>
    <row r="867" spans="1:17" ht="12.75" customHeight="1">
      <c r="A867" s="26"/>
      <c r="B867" s="26"/>
      <c r="C867" s="26"/>
      <c r="D867" s="26"/>
      <c r="E867" s="26"/>
      <c r="F867" s="26"/>
      <c r="G867" s="26"/>
      <c r="H867" s="26"/>
      <c r="I867" s="26"/>
      <c r="J867" s="26"/>
      <c r="K867" s="27"/>
      <c r="L867" s="26"/>
      <c r="M867" s="26"/>
      <c r="N867" s="26"/>
      <c r="O867" s="26"/>
      <c r="P867" s="26"/>
      <c r="Q867" s="26"/>
    </row>
    <row r="868" spans="1:17" ht="12.75" customHeight="1">
      <c r="A868" s="26"/>
      <c r="B868" s="26"/>
      <c r="C868" s="26"/>
      <c r="D868" s="26"/>
      <c r="E868" s="26"/>
      <c r="F868" s="26"/>
      <c r="G868" s="26"/>
      <c r="H868" s="26"/>
      <c r="I868" s="26"/>
      <c r="J868" s="26"/>
      <c r="K868" s="27"/>
      <c r="L868" s="26"/>
      <c r="M868" s="26"/>
      <c r="N868" s="26"/>
      <c r="O868" s="26"/>
      <c r="P868" s="26"/>
      <c r="Q868" s="26"/>
    </row>
    <row r="869" spans="1:17" ht="12.75" customHeight="1">
      <c r="A869" s="26"/>
      <c r="B869" s="26"/>
      <c r="C869" s="26"/>
      <c r="D869" s="26"/>
      <c r="E869" s="26"/>
      <c r="F869" s="26"/>
      <c r="G869" s="26"/>
      <c r="H869" s="26"/>
      <c r="I869" s="26"/>
      <c r="J869" s="26"/>
      <c r="K869" s="27"/>
      <c r="L869" s="26"/>
      <c r="M869" s="26"/>
      <c r="N869" s="26"/>
      <c r="O869" s="26"/>
      <c r="P869" s="26"/>
      <c r="Q869" s="26"/>
    </row>
    <row r="870" spans="1:17" ht="12.75" customHeight="1">
      <c r="A870" s="26"/>
      <c r="B870" s="26"/>
      <c r="C870" s="26"/>
      <c r="D870" s="26"/>
      <c r="E870" s="26"/>
      <c r="F870" s="26"/>
      <c r="G870" s="26"/>
      <c r="H870" s="26"/>
      <c r="I870" s="26"/>
      <c r="J870" s="26"/>
      <c r="K870" s="27"/>
      <c r="L870" s="26"/>
      <c r="M870" s="26"/>
      <c r="N870" s="26"/>
      <c r="O870" s="26"/>
      <c r="P870" s="26"/>
      <c r="Q870" s="26"/>
    </row>
    <row r="871" spans="1:17" ht="12.75" customHeight="1">
      <c r="A871" s="26"/>
      <c r="B871" s="26"/>
      <c r="C871" s="26"/>
      <c r="D871" s="26"/>
      <c r="E871" s="26"/>
      <c r="F871" s="26"/>
      <c r="G871" s="26"/>
      <c r="H871" s="26"/>
      <c r="I871" s="26"/>
      <c r="J871" s="26"/>
      <c r="K871" s="27"/>
      <c r="L871" s="26"/>
      <c r="M871" s="26"/>
      <c r="N871" s="26"/>
      <c r="O871" s="26"/>
      <c r="P871" s="26"/>
      <c r="Q871" s="26"/>
    </row>
    <row r="872" spans="1:17" ht="12.75" customHeight="1">
      <c r="A872" s="26"/>
      <c r="B872" s="26"/>
      <c r="C872" s="26"/>
      <c r="D872" s="26"/>
      <c r="E872" s="26"/>
      <c r="F872" s="26"/>
      <c r="G872" s="26"/>
      <c r="H872" s="26"/>
      <c r="I872" s="26"/>
      <c r="J872" s="26"/>
      <c r="K872" s="27"/>
      <c r="L872" s="26"/>
      <c r="M872" s="26"/>
      <c r="N872" s="26"/>
      <c r="O872" s="26"/>
      <c r="P872" s="26"/>
      <c r="Q872" s="26"/>
    </row>
    <row r="873" spans="1:17" ht="12.75" customHeight="1">
      <c r="A873" s="26"/>
      <c r="B873" s="26"/>
      <c r="C873" s="26"/>
      <c r="D873" s="26"/>
      <c r="E873" s="26"/>
      <c r="F873" s="26"/>
      <c r="G873" s="26"/>
      <c r="H873" s="26"/>
      <c r="I873" s="26"/>
      <c r="J873" s="26"/>
      <c r="K873" s="27"/>
      <c r="L873" s="26"/>
      <c r="M873" s="26"/>
      <c r="N873" s="26"/>
      <c r="O873" s="26"/>
      <c r="P873" s="26"/>
      <c r="Q873" s="26"/>
    </row>
    <row r="874" spans="1:17" ht="12.75" customHeight="1">
      <c r="A874" s="26"/>
      <c r="B874" s="26"/>
      <c r="C874" s="26"/>
      <c r="D874" s="26"/>
      <c r="E874" s="26"/>
      <c r="F874" s="26"/>
      <c r="G874" s="26"/>
      <c r="H874" s="26"/>
      <c r="I874" s="26"/>
      <c r="J874" s="26"/>
      <c r="K874" s="27"/>
      <c r="L874" s="26"/>
      <c r="M874" s="26"/>
      <c r="N874" s="26"/>
      <c r="O874" s="26"/>
      <c r="P874" s="26"/>
      <c r="Q874" s="26"/>
    </row>
    <row r="875" spans="1:17" ht="12.75" customHeight="1">
      <c r="A875" s="26"/>
      <c r="B875" s="26"/>
      <c r="C875" s="26"/>
      <c r="D875" s="26"/>
      <c r="E875" s="26"/>
      <c r="F875" s="26"/>
      <c r="G875" s="26"/>
      <c r="H875" s="26"/>
      <c r="I875" s="26"/>
      <c r="J875" s="26"/>
      <c r="K875" s="27"/>
      <c r="L875" s="26"/>
      <c r="M875" s="26"/>
      <c r="N875" s="26"/>
      <c r="O875" s="26"/>
      <c r="P875" s="26"/>
      <c r="Q875" s="26"/>
    </row>
    <row r="876" spans="1:17" ht="12.75" customHeight="1">
      <c r="A876" s="26"/>
      <c r="B876" s="26"/>
      <c r="C876" s="26"/>
      <c r="D876" s="26"/>
      <c r="E876" s="26"/>
      <c r="F876" s="26"/>
      <c r="G876" s="26"/>
      <c r="H876" s="26"/>
      <c r="I876" s="26"/>
      <c r="J876" s="26"/>
      <c r="K876" s="27"/>
      <c r="L876" s="26"/>
      <c r="M876" s="26"/>
      <c r="N876" s="26"/>
      <c r="O876" s="26"/>
      <c r="P876" s="26"/>
      <c r="Q876" s="26"/>
    </row>
    <row r="877" spans="1:17" ht="12.75" customHeight="1">
      <c r="A877" s="26"/>
      <c r="B877" s="26"/>
      <c r="C877" s="26"/>
      <c r="D877" s="26"/>
      <c r="E877" s="26"/>
      <c r="F877" s="26"/>
      <c r="G877" s="26"/>
      <c r="H877" s="26"/>
      <c r="I877" s="26"/>
      <c r="J877" s="26"/>
      <c r="K877" s="27"/>
      <c r="L877" s="26"/>
      <c r="M877" s="26"/>
      <c r="N877" s="26"/>
      <c r="O877" s="26"/>
      <c r="P877" s="26"/>
      <c r="Q877" s="26"/>
    </row>
    <row r="878" spans="1:17" ht="12.75" customHeight="1">
      <c r="A878" s="26"/>
      <c r="B878" s="26"/>
      <c r="C878" s="26"/>
      <c r="D878" s="26"/>
      <c r="E878" s="26"/>
      <c r="F878" s="26"/>
      <c r="G878" s="26"/>
      <c r="H878" s="26"/>
      <c r="I878" s="26"/>
      <c r="J878" s="26"/>
      <c r="K878" s="27"/>
      <c r="L878" s="26"/>
      <c r="M878" s="26"/>
      <c r="N878" s="26"/>
      <c r="O878" s="26"/>
      <c r="P878" s="26"/>
      <c r="Q878" s="26"/>
    </row>
    <row r="879" spans="1:17" ht="12.75" customHeight="1">
      <c r="A879" s="26"/>
      <c r="B879" s="26"/>
      <c r="C879" s="26"/>
      <c r="D879" s="26"/>
      <c r="E879" s="26"/>
      <c r="F879" s="26"/>
      <c r="G879" s="26"/>
      <c r="H879" s="26"/>
      <c r="I879" s="26"/>
      <c r="J879" s="26"/>
      <c r="K879" s="27"/>
      <c r="L879" s="26"/>
      <c r="M879" s="26"/>
      <c r="N879" s="26"/>
      <c r="O879" s="26"/>
      <c r="P879" s="26"/>
      <c r="Q879" s="26"/>
    </row>
    <row r="880" spans="1:17" ht="12.75" customHeight="1">
      <c r="A880" s="26"/>
      <c r="B880" s="26"/>
      <c r="C880" s="26"/>
      <c r="D880" s="26"/>
      <c r="E880" s="26"/>
      <c r="F880" s="26"/>
      <c r="G880" s="26"/>
      <c r="H880" s="26"/>
      <c r="I880" s="26"/>
      <c r="J880" s="26"/>
      <c r="K880" s="27"/>
      <c r="L880" s="26"/>
      <c r="M880" s="26"/>
      <c r="N880" s="26"/>
      <c r="O880" s="26"/>
      <c r="P880" s="26"/>
      <c r="Q880" s="26"/>
    </row>
    <row r="881" spans="1:17" ht="12.75" customHeight="1">
      <c r="A881" s="26"/>
      <c r="B881" s="26"/>
      <c r="C881" s="26"/>
      <c r="D881" s="26"/>
      <c r="E881" s="26"/>
      <c r="F881" s="26"/>
      <c r="G881" s="26"/>
      <c r="H881" s="26"/>
      <c r="I881" s="26"/>
      <c r="J881" s="26"/>
      <c r="K881" s="27"/>
      <c r="L881" s="26"/>
      <c r="M881" s="26"/>
      <c r="N881" s="26"/>
      <c r="O881" s="26"/>
      <c r="P881" s="26"/>
      <c r="Q881" s="26"/>
    </row>
    <row r="882" spans="1:17" ht="12.75" customHeight="1">
      <c r="A882" s="26"/>
      <c r="B882" s="26"/>
      <c r="C882" s="26"/>
      <c r="D882" s="26"/>
      <c r="E882" s="26"/>
      <c r="F882" s="26"/>
      <c r="G882" s="26"/>
      <c r="H882" s="26"/>
      <c r="I882" s="26"/>
      <c r="J882" s="26"/>
      <c r="K882" s="27"/>
      <c r="L882" s="26"/>
      <c r="M882" s="26"/>
      <c r="N882" s="26"/>
      <c r="O882" s="26"/>
      <c r="P882" s="26"/>
      <c r="Q882" s="26"/>
    </row>
    <row r="883" spans="1:17" ht="12.75" customHeight="1">
      <c r="A883" s="26"/>
      <c r="B883" s="26"/>
      <c r="C883" s="26"/>
      <c r="D883" s="26"/>
      <c r="E883" s="26"/>
      <c r="F883" s="26"/>
      <c r="G883" s="26"/>
      <c r="H883" s="26"/>
      <c r="I883" s="26"/>
      <c r="J883" s="26"/>
      <c r="K883" s="27"/>
      <c r="L883" s="26"/>
      <c r="M883" s="26"/>
      <c r="N883" s="26"/>
      <c r="O883" s="26"/>
      <c r="P883" s="26"/>
      <c r="Q883" s="26"/>
    </row>
    <row r="884" spans="1:17" ht="12.75" customHeight="1">
      <c r="A884" s="26"/>
      <c r="B884" s="26"/>
      <c r="C884" s="26"/>
      <c r="D884" s="26"/>
      <c r="E884" s="26"/>
      <c r="F884" s="26"/>
      <c r="G884" s="26"/>
      <c r="H884" s="26"/>
      <c r="I884" s="26"/>
      <c r="J884" s="26"/>
      <c r="K884" s="27"/>
      <c r="L884" s="26"/>
      <c r="M884" s="26"/>
      <c r="N884" s="26"/>
      <c r="O884" s="26"/>
      <c r="P884" s="26"/>
      <c r="Q884" s="26"/>
    </row>
    <row r="885" spans="1:17" ht="12.75" customHeight="1">
      <c r="A885" s="26"/>
      <c r="B885" s="26"/>
      <c r="C885" s="26"/>
      <c r="D885" s="26"/>
      <c r="E885" s="26"/>
      <c r="F885" s="26"/>
      <c r="G885" s="26"/>
      <c r="H885" s="26"/>
      <c r="I885" s="26"/>
      <c r="J885" s="26"/>
      <c r="K885" s="27"/>
      <c r="L885" s="26"/>
      <c r="M885" s="26"/>
      <c r="N885" s="26"/>
      <c r="O885" s="26"/>
      <c r="P885" s="26"/>
      <c r="Q885" s="26"/>
    </row>
    <row r="886" spans="1:17" ht="12.75" customHeight="1">
      <c r="A886" s="26"/>
      <c r="B886" s="26"/>
      <c r="C886" s="26"/>
      <c r="D886" s="26"/>
      <c r="E886" s="26"/>
      <c r="F886" s="26"/>
      <c r="G886" s="26"/>
      <c r="H886" s="26"/>
      <c r="I886" s="26"/>
      <c r="J886" s="26"/>
      <c r="K886" s="27"/>
      <c r="L886" s="26"/>
      <c r="M886" s="26"/>
      <c r="N886" s="26"/>
      <c r="O886" s="26"/>
      <c r="P886" s="26"/>
      <c r="Q886" s="26"/>
    </row>
    <row r="887" spans="1:17" ht="12.75" customHeight="1">
      <c r="A887" s="26"/>
      <c r="B887" s="26"/>
      <c r="C887" s="26"/>
      <c r="D887" s="26"/>
      <c r="E887" s="26"/>
      <c r="F887" s="26"/>
      <c r="G887" s="26"/>
      <c r="H887" s="26"/>
      <c r="I887" s="26"/>
      <c r="J887" s="26"/>
      <c r="K887" s="27"/>
      <c r="L887" s="26"/>
      <c r="M887" s="26"/>
      <c r="N887" s="26"/>
      <c r="O887" s="26"/>
      <c r="P887" s="26"/>
      <c r="Q887" s="26"/>
    </row>
    <row r="888" spans="1:17" ht="12.75" customHeight="1">
      <c r="A888" s="26"/>
      <c r="B888" s="26"/>
      <c r="C888" s="26"/>
      <c r="D888" s="26"/>
      <c r="E888" s="26"/>
      <c r="F888" s="26"/>
      <c r="G888" s="26"/>
      <c r="H888" s="26"/>
      <c r="I888" s="26"/>
      <c r="J888" s="26"/>
      <c r="K888" s="27"/>
      <c r="L888" s="26"/>
      <c r="M888" s="26"/>
      <c r="N888" s="26"/>
      <c r="O888" s="26"/>
      <c r="P888" s="26"/>
      <c r="Q888" s="26"/>
    </row>
    <row r="889" spans="1:17" ht="12.75" customHeight="1">
      <c r="A889" s="26"/>
      <c r="B889" s="26"/>
      <c r="C889" s="26"/>
      <c r="D889" s="26"/>
      <c r="E889" s="26"/>
      <c r="F889" s="26"/>
      <c r="G889" s="26"/>
      <c r="H889" s="26"/>
      <c r="I889" s="26"/>
      <c r="J889" s="26"/>
      <c r="K889" s="27"/>
      <c r="L889" s="26"/>
      <c r="M889" s="26"/>
      <c r="N889" s="26"/>
      <c r="O889" s="26"/>
      <c r="P889" s="26"/>
      <c r="Q889" s="26"/>
    </row>
    <row r="890" spans="1:17" ht="12.75" customHeight="1">
      <c r="A890" s="26"/>
      <c r="B890" s="26"/>
      <c r="C890" s="26"/>
      <c r="D890" s="26"/>
      <c r="E890" s="26"/>
      <c r="F890" s="26"/>
      <c r="G890" s="26"/>
      <c r="H890" s="26"/>
      <c r="I890" s="26"/>
      <c r="J890" s="26"/>
      <c r="K890" s="27"/>
      <c r="L890" s="26"/>
      <c r="M890" s="26"/>
      <c r="N890" s="26"/>
      <c r="O890" s="26"/>
      <c r="P890" s="26"/>
      <c r="Q890" s="26"/>
    </row>
    <row r="891" spans="1:17" ht="12.75" customHeight="1">
      <c r="A891" s="26"/>
      <c r="B891" s="26"/>
      <c r="C891" s="26"/>
      <c r="D891" s="26"/>
      <c r="E891" s="26"/>
      <c r="F891" s="26"/>
      <c r="G891" s="26"/>
      <c r="H891" s="26"/>
      <c r="I891" s="26"/>
      <c r="J891" s="26"/>
      <c r="K891" s="27"/>
      <c r="L891" s="26"/>
      <c r="M891" s="26"/>
      <c r="N891" s="26"/>
      <c r="O891" s="26"/>
      <c r="P891" s="26"/>
      <c r="Q891" s="26"/>
    </row>
    <row r="892" spans="1:17" ht="12.75" customHeight="1">
      <c r="A892" s="26"/>
      <c r="B892" s="26"/>
      <c r="C892" s="26"/>
      <c r="D892" s="26"/>
      <c r="E892" s="26"/>
      <c r="F892" s="26"/>
      <c r="G892" s="26"/>
      <c r="H892" s="26"/>
      <c r="I892" s="26"/>
      <c r="J892" s="26"/>
      <c r="K892" s="27"/>
      <c r="L892" s="26"/>
      <c r="M892" s="26"/>
      <c r="N892" s="26"/>
      <c r="O892" s="26"/>
      <c r="P892" s="26"/>
      <c r="Q892" s="26"/>
    </row>
    <row r="893" spans="1:17" ht="12.75" customHeight="1">
      <c r="A893" s="26"/>
      <c r="B893" s="26"/>
      <c r="C893" s="26"/>
      <c r="D893" s="26"/>
      <c r="E893" s="26"/>
      <c r="F893" s="26"/>
      <c r="G893" s="26"/>
      <c r="H893" s="26"/>
      <c r="I893" s="26"/>
      <c r="J893" s="26"/>
      <c r="K893" s="27"/>
      <c r="L893" s="26"/>
      <c r="M893" s="26"/>
      <c r="N893" s="26"/>
      <c r="O893" s="26"/>
      <c r="P893" s="26"/>
      <c r="Q893" s="26"/>
    </row>
    <row r="894" spans="1:17" ht="12.75" customHeight="1">
      <c r="A894" s="26"/>
      <c r="B894" s="26"/>
      <c r="C894" s="26"/>
      <c r="D894" s="26"/>
      <c r="E894" s="26"/>
      <c r="F894" s="26"/>
      <c r="G894" s="26"/>
      <c r="H894" s="26"/>
      <c r="I894" s="26"/>
      <c r="J894" s="26"/>
      <c r="K894" s="27"/>
      <c r="L894" s="26"/>
      <c r="M894" s="26"/>
      <c r="N894" s="26"/>
      <c r="O894" s="26"/>
      <c r="P894" s="26"/>
      <c r="Q894" s="26"/>
    </row>
    <row r="895" spans="1:17" ht="12.75" customHeight="1">
      <c r="A895" s="26"/>
      <c r="B895" s="26"/>
      <c r="C895" s="26"/>
      <c r="D895" s="26"/>
      <c r="E895" s="26"/>
      <c r="F895" s="26"/>
      <c r="G895" s="26"/>
      <c r="H895" s="26"/>
      <c r="I895" s="26"/>
      <c r="J895" s="26"/>
      <c r="K895" s="27"/>
      <c r="L895" s="26"/>
      <c r="M895" s="26"/>
      <c r="N895" s="26"/>
      <c r="O895" s="26"/>
      <c r="P895" s="26"/>
      <c r="Q895" s="26"/>
    </row>
    <row r="896" spans="1:17" ht="12.75" customHeight="1">
      <c r="A896" s="26"/>
      <c r="B896" s="26"/>
      <c r="C896" s="26"/>
      <c r="D896" s="26"/>
      <c r="E896" s="26"/>
      <c r="F896" s="26"/>
      <c r="G896" s="26"/>
      <c r="H896" s="26"/>
      <c r="I896" s="26"/>
      <c r="J896" s="26"/>
      <c r="K896" s="27"/>
      <c r="L896" s="26"/>
      <c r="M896" s="26"/>
      <c r="N896" s="26"/>
      <c r="O896" s="26"/>
      <c r="P896" s="26"/>
      <c r="Q896" s="26"/>
    </row>
    <row r="897" spans="1:17" ht="12.75" customHeight="1">
      <c r="A897" s="26"/>
      <c r="B897" s="26"/>
      <c r="C897" s="26"/>
      <c r="D897" s="26"/>
      <c r="E897" s="26"/>
      <c r="F897" s="26"/>
      <c r="G897" s="26"/>
      <c r="H897" s="26"/>
      <c r="I897" s="26"/>
      <c r="J897" s="26"/>
      <c r="K897" s="27"/>
      <c r="L897" s="26"/>
      <c r="M897" s="26"/>
      <c r="N897" s="26"/>
      <c r="O897" s="26"/>
      <c r="P897" s="26"/>
      <c r="Q897" s="26"/>
    </row>
    <row r="898" spans="1:17" ht="12.75" customHeight="1">
      <c r="A898" s="26"/>
      <c r="B898" s="26"/>
      <c r="C898" s="26"/>
      <c r="D898" s="26"/>
      <c r="E898" s="26"/>
      <c r="F898" s="26"/>
      <c r="G898" s="26"/>
      <c r="H898" s="26"/>
      <c r="I898" s="26"/>
      <c r="J898" s="26"/>
      <c r="K898" s="27"/>
      <c r="L898" s="26"/>
      <c r="M898" s="26"/>
      <c r="N898" s="26"/>
      <c r="O898" s="26"/>
      <c r="P898" s="26"/>
      <c r="Q898" s="26"/>
    </row>
    <row r="899" spans="1:17" ht="12.75" customHeight="1">
      <c r="A899" s="26"/>
      <c r="B899" s="26"/>
      <c r="C899" s="26"/>
      <c r="D899" s="26"/>
      <c r="E899" s="26"/>
      <c r="F899" s="26"/>
      <c r="G899" s="26"/>
      <c r="H899" s="26"/>
      <c r="I899" s="26"/>
      <c r="J899" s="26"/>
      <c r="K899" s="27"/>
      <c r="L899" s="26"/>
      <c r="M899" s="26"/>
      <c r="N899" s="26"/>
      <c r="O899" s="26"/>
      <c r="P899" s="26"/>
      <c r="Q899" s="26"/>
    </row>
    <row r="900" spans="1:17" ht="12.75" customHeight="1">
      <c r="A900" s="26"/>
      <c r="B900" s="26"/>
      <c r="C900" s="26"/>
      <c r="D900" s="26"/>
      <c r="E900" s="26"/>
      <c r="F900" s="26"/>
      <c r="G900" s="26"/>
      <c r="H900" s="26"/>
      <c r="I900" s="26"/>
      <c r="J900" s="26"/>
      <c r="K900" s="27"/>
      <c r="L900" s="26"/>
      <c r="M900" s="26"/>
      <c r="N900" s="26"/>
      <c r="O900" s="26"/>
      <c r="P900" s="26"/>
      <c r="Q900" s="26"/>
    </row>
    <row r="901" spans="1:17" ht="12.75" customHeight="1">
      <c r="A901" s="26"/>
      <c r="B901" s="26"/>
      <c r="C901" s="26"/>
      <c r="D901" s="26"/>
      <c r="E901" s="26"/>
      <c r="F901" s="26"/>
      <c r="G901" s="26"/>
      <c r="H901" s="26"/>
      <c r="I901" s="26"/>
      <c r="J901" s="26"/>
      <c r="K901" s="27"/>
      <c r="L901" s="26"/>
      <c r="M901" s="26"/>
      <c r="N901" s="26"/>
      <c r="O901" s="26"/>
      <c r="P901" s="26"/>
      <c r="Q901" s="26"/>
    </row>
    <row r="902" spans="1:17" ht="12.75" customHeight="1">
      <c r="A902" s="26"/>
      <c r="B902" s="26"/>
      <c r="C902" s="26"/>
      <c r="D902" s="26"/>
      <c r="E902" s="26"/>
      <c r="F902" s="26"/>
      <c r="G902" s="26"/>
      <c r="H902" s="26"/>
      <c r="I902" s="26"/>
      <c r="J902" s="26"/>
      <c r="K902" s="27"/>
      <c r="L902" s="26"/>
      <c r="M902" s="26"/>
      <c r="N902" s="26"/>
      <c r="O902" s="26"/>
      <c r="P902" s="26"/>
      <c r="Q902" s="26"/>
    </row>
    <row r="903" spans="1:17" ht="12.75" customHeight="1">
      <c r="A903" s="26"/>
      <c r="B903" s="26"/>
      <c r="C903" s="26"/>
      <c r="D903" s="26"/>
      <c r="E903" s="26"/>
      <c r="F903" s="26"/>
      <c r="G903" s="26"/>
      <c r="H903" s="26"/>
      <c r="I903" s="26"/>
      <c r="J903" s="26"/>
      <c r="K903" s="27"/>
      <c r="L903" s="26"/>
      <c r="M903" s="26"/>
      <c r="N903" s="26"/>
      <c r="O903" s="26"/>
      <c r="P903" s="26"/>
      <c r="Q903" s="26"/>
    </row>
    <row r="904" spans="1:17" ht="12.75" customHeight="1">
      <c r="A904" s="26"/>
      <c r="B904" s="26"/>
      <c r="C904" s="26"/>
      <c r="D904" s="26"/>
      <c r="E904" s="26"/>
      <c r="F904" s="26"/>
      <c r="G904" s="26"/>
      <c r="H904" s="26"/>
      <c r="I904" s="26"/>
      <c r="J904" s="26"/>
      <c r="K904" s="27"/>
      <c r="L904" s="26"/>
      <c r="M904" s="26"/>
      <c r="N904" s="26"/>
      <c r="O904" s="26"/>
      <c r="P904" s="26"/>
      <c r="Q904" s="26"/>
    </row>
    <row r="905" spans="1:17" ht="12.75" customHeight="1">
      <c r="A905" s="26"/>
      <c r="B905" s="26"/>
      <c r="C905" s="26"/>
      <c r="D905" s="26"/>
      <c r="E905" s="26"/>
      <c r="F905" s="26"/>
      <c r="G905" s="26"/>
      <c r="H905" s="26"/>
      <c r="I905" s="26"/>
      <c r="J905" s="26"/>
      <c r="K905" s="27"/>
      <c r="L905" s="26"/>
      <c r="M905" s="26"/>
      <c r="N905" s="26"/>
      <c r="O905" s="26"/>
      <c r="P905" s="26"/>
      <c r="Q905" s="26"/>
    </row>
    <row r="906" spans="1:17" ht="12.75" customHeight="1">
      <c r="A906" s="26"/>
      <c r="B906" s="26"/>
      <c r="C906" s="26"/>
      <c r="D906" s="26"/>
      <c r="E906" s="26"/>
      <c r="F906" s="26"/>
      <c r="G906" s="26"/>
      <c r="H906" s="26"/>
      <c r="I906" s="26"/>
      <c r="J906" s="26"/>
      <c r="K906" s="27"/>
      <c r="L906" s="26"/>
      <c r="M906" s="26"/>
      <c r="N906" s="26"/>
      <c r="O906" s="26"/>
      <c r="P906" s="26"/>
      <c r="Q906" s="26"/>
    </row>
    <row r="907" spans="1:17" ht="12.75" customHeight="1">
      <c r="A907" s="26"/>
      <c r="B907" s="26"/>
      <c r="C907" s="26"/>
      <c r="D907" s="26"/>
      <c r="E907" s="26"/>
      <c r="F907" s="26"/>
      <c r="G907" s="26"/>
      <c r="H907" s="26"/>
      <c r="I907" s="26"/>
      <c r="J907" s="26"/>
      <c r="K907" s="27"/>
      <c r="L907" s="26"/>
      <c r="M907" s="26"/>
      <c r="N907" s="26"/>
      <c r="O907" s="26"/>
      <c r="P907" s="26"/>
      <c r="Q907" s="26"/>
    </row>
    <row r="908" spans="1:17" ht="12.75" customHeight="1">
      <c r="A908" s="26"/>
      <c r="B908" s="26"/>
      <c r="C908" s="26"/>
      <c r="D908" s="26"/>
      <c r="E908" s="26"/>
      <c r="F908" s="26"/>
      <c r="G908" s="26"/>
      <c r="H908" s="26"/>
      <c r="I908" s="26"/>
      <c r="J908" s="26"/>
      <c r="K908" s="27"/>
      <c r="L908" s="26"/>
      <c r="M908" s="26"/>
      <c r="N908" s="26"/>
      <c r="O908" s="26"/>
      <c r="P908" s="26"/>
      <c r="Q908" s="26"/>
    </row>
    <row r="909" spans="1:17" ht="12.75" customHeight="1">
      <c r="A909" s="26"/>
      <c r="B909" s="26"/>
      <c r="C909" s="26"/>
      <c r="D909" s="26"/>
      <c r="E909" s="26"/>
      <c r="F909" s="26"/>
      <c r="G909" s="26"/>
      <c r="H909" s="26"/>
      <c r="I909" s="26"/>
      <c r="J909" s="26"/>
      <c r="K909" s="27"/>
      <c r="L909" s="26"/>
      <c r="M909" s="26"/>
      <c r="N909" s="26"/>
      <c r="O909" s="26"/>
      <c r="P909" s="26"/>
      <c r="Q909" s="26"/>
    </row>
    <row r="910" spans="1:17" ht="12.75" customHeight="1">
      <c r="A910" s="26"/>
      <c r="B910" s="26"/>
      <c r="C910" s="26"/>
      <c r="D910" s="26"/>
      <c r="E910" s="26"/>
      <c r="F910" s="26"/>
      <c r="G910" s="26"/>
      <c r="H910" s="26"/>
      <c r="I910" s="26"/>
      <c r="J910" s="26"/>
      <c r="K910" s="27"/>
      <c r="L910" s="26"/>
      <c r="M910" s="26"/>
      <c r="N910" s="26"/>
      <c r="O910" s="26"/>
      <c r="P910" s="26"/>
      <c r="Q910" s="26"/>
    </row>
    <row r="911" spans="1:17" ht="12.75" customHeight="1">
      <c r="A911" s="26"/>
      <c r="B911" s="26"/>
      <c r="C911" s="26"/>
      <c r="D911" s="26"/>
      <c r="E911" s="26"/>
      <c r="F911" s="26"/>
      <c r="G911" s="26"/>
      <c r="H911" s="26"/>
      <c r="I911" s="26"/>
      <c r="J911" s="26"/>
      <c r="K911" s="27"/>
      <c r="L911" s="26"/>
      <c r="M911" s="26"/>
      <c r="N911" s="26"/>
      <c r="O911" s="26"/>
      <c r="P911" s="26"/>
      <c r="Q911" s="26"/>
    </row>
    <row r="912" spans="1:17" ht="12.75" customHeight="1">
      <c r="A912" s="26"/>
      <c r="B912" s="26"/>
      <c r="C912" s="26"/>
      <c r="D912" s="26"/>
      <c r="E912" s="26"/>
      <c r="F912" s="26"/>
      <c r="G912" s="26"/>
      <c r="H912" s="26"/>
      <c r="I912" s="26"/>
      <c r="J912" s="26"/>
      <c r="K912" s="27"/>
      <c r="L912" s="26"/>
      <c r="M912" s="26"/>
      <c r="N912" s="26"/>
      <c r="O912" s="26"/>
      <c r="P912" s="26"/>
      <c r="Q912" s="26"/>
    </row>
    <row r="913" spans="1:17" ht="12.75" customHeight="1">
      <c r="A913" s="26"/>
      <c r="B913" s="26"/>
      <c r="C913" s="26"/>
      <c r="D913" s="26"/>
      <c r="E913" s="26"/>
      <c r="F913" s="26"/>
      <c r="G913" s="26"/>
      <c r="H913" s="26"/>
      <c r="I913" s="26"/>
      <c r="J913" s="26"/>
      <c r="K913" s="27"/>
      <c r="L913" s="26"/>
      <c r="M913" s="26"/>
      <c r="N913" s="26"/>
      <c r="O913" s="26"/>
      <c r="P913" s="26"/>
      <c r="Q913" s="26"/>
    </row>
    <row r="914" spans="1:17" ht="12.75" customHeight="1">
      <c r="A914" s="26"/>
      <c r="B914" s="26"/>
      <c r="C914" s="26"/>
      <c r="D914" s="26"/>
      <c r="E914" s="26"/>
      <c r="F914" s="26"/>
      <c r="G914" s="26"/>
      <c r="H914" s="26"/>
      <c r="I914" s="26"/>
      <c r="J914" s="26"/>
      <c r="K914" s="27"/>
      <c r="L914" s="26"/>
      <c r="M914" s="26"/>
      <c r="N914" s="26"/>
      <c r="O914" s="26"/>
      <c r="P914" s="26"/>
      <c r="Q914" s="26"/>
    </row>
    <row r="915" spans="1:17" ht="12.75" customHeight="1">
      <c r="A915" s="26"/>
      <c r="B915" s="26"/>
      <c r="C915" s="26"/>
      <c r="D915" s="26"/>
      <c r="E915" s="26"/>
      <c r="F915" s="26"/>
      <c r="G915" s="26"/>
      <c r="H915" s="26"/>
      <c r="I915" s="26"/>
      <c r="J915" s="26"/>
      <c r="K915" s="27"/>
      <c r="L915" s="26"/>
      <c r="M915" s="26"/>
      <c r="N915" s="26"/>
      <c r="O915" s="26"/>
      <c r="P915" s="26"/>
      <c r="Q915" s="26"/>
    </row>
    <row r="916" spans="1:17" ht="12.75" customHeight="1">
      <c r="A916" s="26"/>
      <c r="B916" s="26"/>
      <c r="C916" s="26"/>
      <c r="D916" s="26"/>
      <c r="E916" s="26"/>
      <c r="F916" s="26"/>
      <c r="G916" s="26"/>
      <c r="H916" s="26"/>
      <c r="I916" s="26"/>
      <c r="J916" s="26"/>
      <c r="K916" s="27"/>
      <c r="L916" s="26"/>
      <c r="M916" s="26"/>
      <c r="N916" s="26"/>
      <c r="O916" s="26"/>
      <c r="P916" s="26"/>
      <c r="Q916" s="26"/>
    </row>
    <row r="917" spans="1:17" ht="12.75" customHeight="1">
      <c r="A917" s="26"/>
      <c r="B917" s="26"/>
      <c r="C917" s="26"/>
      <c r="D917" s="26"/>
      <c r="E917" s="26"/>
      <c r="F917" s="26"/>
      <c r="G917" s="26"/>
      <c r="H917" s="26"/>
      <c r="I917" s="26"/>
      <c r="J917" s="26"/>
      <c r="K917" s="27"/>
      <c r="L917" s="26"/>
      <c r="M917" s="26"/>
      <c r="N917" s="26"/>
      <c r="O917" s="26"/>
      <c r="P917" s="26"/>
      <c r="Q917" s="26"/>
    </row>
    <row r="918" spans="1:17" ht="12.75" customHeight="1">
      <c r="A918" s="26"/>
      <c r="B918" s="26"/>
      <c r="C918" s="26"/>
      <c r="D918" s="26"/>
      <c r="E918" s="26"/>
      <c r="F918" s="26"/>
      <c r="G918" s="26"/>
      <c r="H918" s="26"/>
      <c r="I918" s="26"/>
      <c r="J918" s="26"/>
      <c r="K918" s="27"/>
      <c r="L918" s="26"/>
      <c r="M918" s="26"/>
      <c r="N918" s="26"/>
      <c r="O918" s="26"/>
      <c r="P918" s="26"/>
      <c r="Q918" s="26"/>
    </row>
    <row r="919" spans="1:17" ht="12.75" customHeight="1">
      <c r="A919" s="26"/>
      <c r="B919" s="26"/>
      <c r="C919" s="26"/>
      <c r="D919" s="26"/>
      <c r="E919" s="26"/>
      <c r="F919" s="26"/>
      <c r="G919" s="26"/>
      <c r="H919" s="26"/>
      <c r="I919" s="26"/>
      <c r="J919" s="26"/>
      <c r="K919" s="27"/>
      <c r="L919" s="26"/>
      <c r="M919" s="26"/>
      <c r="N919" s="26"/>
      <c r="O919" s="26"/>
      <c r="P919" s="26"/>
      <c r="Q919" s="26"/>
    </row>
    <row r="920" spans="1:17" ht="12.75" customHeight="1">
      <c r="A920" s="26"/>
      <c r="B920" s="26"/>
      <c r="C920" s="26"/>
      <c r="D920" s="26"/>
      <c r="E920" s="26"/>
      <c r="F920" s="26"/>
      <c r="G920" s="26"/>
      <c r="H920" s="26"/>
      <c r="I920" s="26"/>
      <c r="J920" s="26"/>
      <c r="K920" s="27"/>
      <c r="L920" s="26"/>
      <c r="M920" s="26"/>
      <c r="N920" s="26"/>
      <c r="O920" s="26"/>
      <c r="P920" s="26"/>
      <c r="Q920" s="26"/>
    </row>
    <row r="921" spans="1:17" ht="12.75" customHeight="1">
      <c r="A921" s="26"/>
      <c r="B921" s="26"/>
      <c r="C921" s="26"/>
      <c r="D921" s="26"/>
      <c r="E921" s="26"/>
      <c r="F921" s="26"/>
      <c r="G921" s="26"/>
      <c r="H921" s="26"/>
      <c r="I921" s="26"/>
      <c r="J921" s="26"/>
      <c r="K921" s="27"/>
      <c r="L921" s="26"/>
      <c r="M921" s="26"/>
      <c r="N921" s="26"/>
      <c r="O921" s="26"/>
      <c r="P921" s="26"/>
      <c r="Q921" s="26"/>
    </row>
    <row r="922" spans="1:17" ht="12.75" customHeight="1">
      <c r="A922" s="26"/>
      <c r="B922" s="26"/>
      <c r="C922" s="26"/>
      <c r="D922" s="26"/>
      <c r="E922" s="26"/>
      <c r="F922" s="26"/>
      <c r="G922" s="26"/>
      <c r="H922" s="26"/>
      <c r="I922" s="26"/>
      <c r="J922" s="26"/>
      <c r="K922" s="27"/>
      <c r="L922" s="26"/>
      <c r="M922" s="26"/>
      <c r="N922" s="26"/>
      <c r="O922" s="26"/>
      <c r="P922" s="26"/>
      <c r="Q922" s="26"/>
    </row>
    <row r="923" spans="1:17" ht="12.75" customHeight="1">
      <c r="A923" s="26"/>
      <c r="B923" s="26"/>
      <c r="C923" s="26"/>
      <c r="D923" s="26"/>
      <c r="E923" s="26"/>
      <c r="F923" s="26"/>
      <c r="G923" s="26"/>
      <c r="H923" s="26"/>
      <c r="I923" s="26"/>
      <c r="J923" s="26"/>
      <c r="K923" s="27"/>
      <c r="L923" s="26"/>
      <c r="M923" s="26"/>
      <c r="N923" s="26"/>
      <c r="O923" s="26"/>
      <c r="P923" s="26"/>
      <c r="Q923" s="26"/>
    </row>
    <row r="924" spans="1:17" ht="12.75" customHeight="1">
      <c r="A924" s="26"/>
      <c r="B924" s="26"/>
      <c r="C924" s="26"/>
      <c r="D924" s="26"/>
      <c r="E924" s="26"/>
      <c r="F924" s="26"/>
      <c r="G924" s="26"/>
      <c r="H924" s="26"/>
      <c r="I924" s="26"/>
      <c r="J924" s="26"/>
      <c r="K924" s="27"/>
      <c r="L924" s="26"/>
      <c r="M924" s="26"/>
      <c r="N924" s="26"/>
      <c r="O924" s="26"/>
      <c r="P924" s="26"/>
      <c r="Q924" s="26"/>
    </row>
    <row r="925" spans="1:17" ht="12.75" customHeight="1">
      <c r="A925" s="26"/>
      <c r="B925" s="26"/>
      <c r="C925" s="26"/>
      <c r="D925" s="26"/>
      <c r="E925" s="26"/>
      <c r="F925" s="26"/>
      <c r="G925" s="26"/>
      <c r="H925" s="26"/>
      <c r="I925" s="26"/>
      <c r="J925" s="26"/>
      <c r="K925" s="27"/>
      <c r="L925" s="26"/>
      <c r="M925" s="26"/>
      <c r="N925" s="26"/>
      <c r="O925" s="26"/>
      <c r="P925" s="26"/>
      <c r="Q925" s="26"/>
    </row>
    <row r="926" spans="1:17" ht="12.75" customHeight="1">
      <c r="A926" s="26"/>
      <c r="B926" s="26"/>
      <c r="C926" s="26"/>
      <c r="D926" s="26"/>
      <c r="E926" s="26"/>
      <c r="F926" s="26"/>
      <c r="G926" s="26"/>
      <c r="H926" s="26"/>
      <c r="I926" s="26"/>
      <c r="J926" s="26"/>
      <c r="K926" s="27"/>
      <c r="L926" s="26"/>
      <c r="M926" s="26"/>
      <c r="N926" s="26"/>
      <c r="O926" s="26"/>
      <c r="P926" s="26"/>
      <c r="Q926" s="26"/>
    </row>
    <row r="927" spans="1:17" ht="12.75" customHeight="1">
      <c r="A927" s="26"/>
      <c r="B927" s="26"/>
      <c r="C927" s="26"/>
      <c r="D927" s="26"/>
      <c r="E927" s="26"/>
      <c r="F927" s="26"/>
      <c r="G927" s="26"/>
      <c r="H927" s="26"/>
      <c r="I927" s="26"/>
      <c r="J927" s="26"/>
      <c r="K927" s="27"/>
      <c r="L927" s="26"/>
      <c r="M927" s="26"/>
      <c r="N927" s="26"/>
      <c r="O927" s="26"/>
      <c r="P927" s="26"/>
      <c r="Q927" s="26"/>
    </row>
    <row r="928" spans="1:17" ht="12.75" customHeight="1">
      <c r="A928" s="26"/>
      <c r="B928" s="26"/>
      <c r="C928" s="26"/>
      <c r="D928" s="26"/>
      <c r="E928" s="26"/>
      <c r="F928" s="26"/>
      <c r="G928" s="26"/>
      <c r="H928" s="26"/>
      <c r="I928" s="26"/>
      <c r="J928" s="26"/>
      <c r="K928" s="27"/>
      <c r="L928" s="26"/>
      <c r="M928" s="26"/>
      <c r="N928" s="26"/>
      <c r="O928" s="26"/>
      <c r="P928" s="26"/>
      <c r="Q928" s="26"/>
    </row>
    <row r="929" spans="1:17" ht="12.75" customHeight="1">
      <c r="A929" s="26"/>
      <c r="B929" s="26"/>
      <c r="C929" s="26"/>
      <c r="D929" s="26"/>
      <c r="E929" s="26"/>
      <c r="F929" s="26"/>
      <c r="G929" s="26"/>
      <c r="H929" s="26"/>
      <c r="I929" s="26"/>
      <c r="J929" s="26"/>
      <c r="K929" s="27"/>
      <c r="L929" s="26"/>
      <c r="M929" s="26"/>
      <c r="N929" s="26"/>
      <c r="O929" s="26"/>
      <c r="P929" s="26"/>
      <c r="Q929" s="26"/>
    </row>
    <row r="930" spans="1:17" ht="12.75" customHeight="1">
      <c r="A930" s="26"/>
      <c r="B930" s="26"/>
      <c r="C930" s="26"/>
      <c r="D930" s="26"/>
      <c r="E930" s="26"/>
      <c r="F930" s="26"/>
      <c r="G930" s="26"/>
      <c r="H930" s="26"/>
      <c r="I930" s="26"/>
      <c r="J930" s="26"/>
      <c r="K930" s="27"/>
      <c r="L930" s="26"/>
      <c r="M930" s="26"/>
      <c r="N930" s="26"/>
      <c r="O930" s="26"/>
      <c r="P930" s="26"/>
      <c r="Q930" s="26"/>
    </row>
    <row r="931" spans="1:17" ht="12.75" customHeight="1">
      <c r="A931" s="26"/>
      <c r="B931" s="26"/>
      <c r="C931" s="26"/>
      <c r="D931" s="26"/>
      <c r="E931" s="26"/>
      <c r="F931" s="26"/>
      <c r="G931" s="26"/>
      <c r="H931" s="26"/>
      <c r="I931" s="26"/>
      <c r="J931" s="26"/>
      <c r="K931" s="27"/>
      <c r="L931" s="26"/>
      <c r="M931" s="26"/>
      <c r="N931" s="26"/>
      <c r="O931" s="26"/>
      <c r="P931" s="26"/>
      <c r="Q931" s="26"/>
    </row>
    <row r="932" spans="1:17" ht="12.75" customHeight="1">
      <c r="A932" s="26"/>
      <c r="B932" s="26"/>
      <c r="C932" s="26"/>
      <c r="D932" s="26"/>
      <c r="E932" s="26"/>
      <c r="F932" s="26"/>
      <c r="G932" s="26"/>
      <c r="H932" s="26"/>
      <c r="I932" s="26"/>
      <c r="J932" s="26"/>
      <c r="K932" s="27"/>
      <c r="L932" s="26"/>
      <c r="M932" s="26"/>
      <c r="N932" s="26"/>
      <c r="O932" s="26"/>
      <c r="P932" s="26"/>
      <c r="Q932" s="26"/>
    </row>
    <row r="933" spans="1:17" ht="12.75" customHeight="1">
      <c r="A933" s="26"/>
      <c r="B933" s="26"/>
      <c r="C933" s="26"/>
      <c r="D933" s="26"/>
      <c r="E933" s="26"/>
      <c r="F933" s="26"/>
      <c r="G933" s="26"/>
      <c r="H933" s="26"/>
      <c r="I933" s="26"/>
      <c r="J933" s="26"/>
      <c r="K933" s="27"/>
      <c r="L933" s="26"/>
      <c r="M933" s="26"/>
      <c r="N933" s="26"/>
      <c r="O933" s="26"/>
      <c r="P933" s="26"/>
      <c r="Q933" s="26"/>
    </row>
    <row r="934" spans="1:17" ht="12.75" customHeight="1">
      <c r="A934" s="26"/>
      <c r="B934" s="26"/>
      <c r="C934" s="26"/>
      <c r="D934" s="26"/>
      <c r="E934" s="26"/>
      <c r="F934" s="26"/>
      <c r="G934" s="26"/>
      <c r="H934" s="26"/>
      <c r="I934" s="26"/>
      <c r="J934" s="26"/>
      <c r="K934" s="27"/>
      <c r="L934" s="26"/>
      <c r="M934" s="26"/>
      <c r="N934" s="26"/>
      <c r="O934" s="26"/>
      <c r="P934" s="26"/>
      <c r="Q934" s="26"/>
    </row>
    <row r="935" spans="1:17" ht="12.75" customHeight="1">
      <c r="A935" s="26"/>
      <c r="B935" s="26"/>
      <c r="C935" s="26"/>
      <c r="D935" s="26"/>
      <c r="E935" s="26"/>
      <c r="F935" s="26"/>
      <c r="G935" s="26"/>
      <c r="H935" s="26"/>
      <c r="I935" s="26"/>
      <c r="J935" s="26"/>
      <c r="K935" s="27"/>
      <c r="L935" s="26"/>
      <c r="M935" s="26"/>
      <c r="N935" s="26"/>
      <c r="O935" s="26"/>
      <c r="P935" s="26"/>
      <c r="Q935" s="26"/>
    </row>
    <row r="936" spans="1:17" ht="12.75" customHeight="1">
      <c r="A936" s="26"/>
      <c r="B936" s="26"/>
      <c r="C936" s="26"/>
      <c r="D936" s="26"/>
      <c r="E936" s="26"/>
      <c r="F936" s="26"/>
      <c r="G936" s="26"/>
      <c r="H936" s="26"/>
      <c r="I936" s="26"/>
      <c r="J936" s="26"/>
      <c r="K936" s="27"/>
      <c r="L936" s="26"/>
      <c r="M936" s="26"/>
      <c r="N936" s="26"/>
      <c r="O936" s="26"/>
      <c r="P936" s="26"/>
      <c r="Q936" s="26"/>
    </row>
    <row r="937" spans="1:17" ht="12.75" customHeight="1">
      <c r="A937" s="26"/>
      <c r="B937" s="26"/>
      <c r="C937" s="26"/>
      <c r="D937" s="26"/>
      <c r="E937" s="26"/>
      <c r="F937" s="26"/>
      <c r="G937" s="26"/>
      <c r="H937" s="26"/>
      <c r="I937" s="26"/>
      <c r="J937" s="26"/>
      <c r="K937" s="27"/>
      <c r="L937" s="26"/>
      <c r="M937" s="26"/>
      <c r="N937" s="26"/>
      <c r="O937" s="26"/>
      <c r="P937" s="26"/>
      <c r="Q937" s="26"/>
    </row>
    <row r="938" spans="1:17" ht="12.75" customHeight="1">
      <c r="A938" s="26"/>
      <c r="B938" s="26"/>
      <c r="C938" s="26"/>
      <c r="D938" s="26"/>
      <c r="E938" s="26"/>
      <c r="F938" s="26"/>
      <c r="G938" s="26"/>
      <c r="H938" s="26"/>
      <c r="I938" s="26"/>
      <c r="J938" s="26"/>
      <c r="K938" s="27"/>
      <c r="L938" s="26"/>
      <c r="M938" s="26"/>
      <c r="N938" s="26"/>
      <c r="O938" s="26"/>
      <c r="P938" s="26"/>
      <c r="Q938" s="26"/>
    </row>
    <row r="939" spans="1:17" ht="12.75" customHeight="1">
      <c r="A939" s="26"/>
      <c r="B939" s="26"/>
      <c r="C939" s="26"/>
      <c r="D939" s="26"/>
      <c r="E939" s="26"/>
      <c r="F939" s="26"/>
      <c r="G939" s="26"/>
      <c r="H939" s="26"/>
      <c r="I939" s="26"/>
      <c r="J939" s="26"/>
      <c r="K939" s="27"/>
      <c r="L939" s="26"/>
      <c r="M939" s="26"/>
      <c r="N939" s="26"/>
      <c r="O939" s="26"/>
      <c r="P939" s="26"/>
      <c r="Q939" s="26"/>
    </row>
    <row r="940" spans="1:17" ht="12.75" customHeight="1">
      <c r="A940" s="26"/>
      <c r="B940" s="26"/>
      <c r="C940" s="26"/>
      <c r="D940" s="26"/>
      <c r="E940" s="26"/>
      <c r="F940" s="26"/>
      <c r="G940" s="26"/>
      <c r="H940" s="26"/>
      <c r="I940" s="26"/>
      <c r="J940" s="26"/>
      <c r="K940" s="27"/>
      <c r="L940" s="26"/>
      <c r="M940" s="26"/>
      <c r="N940" s="26"/>
      <c r="O940" s="26"/>
      <c r="P940" s="26"/>
      <c r="Q940" s="26"/>
    </row>
    <row r="941" spans="1:17" ht="12.75" customHeight="1">
      <c r="A941" s="26"/>
      <c r="B941" s="26"/>
      <c r="C941" s="26"/>
      <c r="D941" s="26"/>
      <c r="E941" s="26"/>
      <c r="F941" s="26"/>
      <c r="G941" s="26"/>
      <c r="H941" s="26"/>
      <c r="I941" s="26"/>
      <c r="J941" s="26"/>
      <c r="K941" s="27"/>
      <c r="L941" s="26"/>
      <c r="M941" s="26"/>
      <c r="N941" s="26"/>
      <c r="O941" s="26"/>
      <c r="P941" s="26"/>
      <c r="Q941" s="26"/>
    </row>
    <row r="942" spans="1:17" ht="12.75" customHeight="1">
      <c r="A942" s="26"/>
      <c r="B942" s="26"/>
      <c r="C942" s="26"/>
      <c r="D942" s="26"/>
      <c r="E942" s="26"/>
      <c r="F942" s="26"/>
      <c r="G942" s="26"/>
      <c r="H942" s="26"/>
      <c r="I942" s="26"/>
      <c r="J942" s="26"/>
      <c r="K942" s="27"/>
      <c r="L942" s="26"/>
      <c r="M942" s="26"/>
      <c r="N942" s="26"/>
      <c r="O942" s="26"/>
      <c r="P942" s="26"/>
      <c r="Q942" s="26"/>
    </row>
    <row r="943" spans="1:17" ht="12.75" customHeight="1">
      <c r="A943" s="26"/>
      <c r="B943" s="26"/>
      <c r="C943" s="26"/>
      <c r="D943" s="26"/>
      <c r="E943" s="26"/>
      <c r="F943" s="26"/>
      <c r="G943" s="26"/>
      <c r="H943" s="26"/>
      <c r="I943" s="26"/>
      <c r="J943" s="26"/>
      <c r="K943" s="27"/>
      <c r="L943" s="26"/>
      <c r="M943" s="26"/>
      <c r="N943" s="26"/>
      <c r="O943" s="26"/>
      <c r="P943" s="26"/>
      <c r="Q943" s="26"/>
    </row>
    <row r="944" spans="1:17" ht="12.75" customHeight="1">
      <c r="A944" s="26"/>
      <c r="B944" s="26"/>
      <c r="C944" s="26"/>
      <c r="D944" s="26"/>
      <c r="E944" s="26"/>
      <c r="F944" s="26"/>
      <c r="G944" s="26"/>
      <c r="H944" s="26"/>
      <c r="I944" s="26"/>
      <c r="J944" s="26"/>
      <c r="K944" s="27"/>
      <c r="L944" s="26"/>
      <c r="M944" s="26"/>
      <c r="N944" s="26"/>
      <c r="O944" s="26"/>
      <c r="P944" s="26"/>
      <c r="Q944" s="26"/>
    </row>
    <row r="945" spans="1:17" ht="12.75" customHeight="1">
      <c r="A945" s="26"/>
      <c r="B945" s="26"/>
      <c r="C945" s="26"/>
      <c r="D945" s="26"/>
      <c r="E945" s="26"/>
      <c r="F945" s="26"/>
      <c r="G945" s="26"/>
      <c r="H945" s="26"/>
      <c r="I945" s="26"/>
      <c r="J945" s="26"/>
      <c r="K945" s="27"/>
      <c r="L945" s="26"/>
      <c r="M945" s="26"/>
      <c r="N945" s="26"/>
      <c r="O945" s="26"/>
      <c r="P945" s="26"/>
      <c r="Q945" s="26"/>
    </row>
    <row r="946" spans="1:17" ht="12.75" customHeight="1">
      <c r="A946" s="26"/>
      <c r="B946" s="26"/>
      <c r="C946" s="26"/>
      <c r="D946" s="26"/>
      <c r="E946" s="26"/>
      <c r="F946" s="26"/>
      <c r="G946" s="26"/>
      <c r="H946" s="26"/>
      <c r="I946" s="26"/>
      <c r="J946" s="26"/>
      <c r="K946" s="27"/>
      <c r="L946" s="26"/>
      <c r="M946" s="26"/>
      <c r="N946" s="26"/>
      <c r="O946" s="26"/>
      <c r="P946" s="26"/>
      <c r="Q946" s="26"/>
    </row>
    <row r="947" spans="1:17" ht="12.75" customHeight="1">
      <c r="A947" s="26"/>
      <c r="B947" s="26"/>
      <c r="C947" s="26"/>
      <c r="D947" s="26"/>
      <c r="E947" s="26"/>
      <c r="F947" s="26"/>
      <c r="G947" s="26"/>
      <c r="H947" s="26"/>
      <c r="I947" s="26"/>
      <c r="J947" s="26"/>
      <c r="K947" s="27"/>
      <c r="L947" s="26"/>
      <c r="M947" s="26"/>
      <c r="N947" s="26"/>
      <c r="O947" s="26"/>
      <c r="P947" s="26"/>
      <c r="Q947" s="26"/>
    </row>
    <row r="948" spans="1:17" ht="12.75" customHeight="1">
      <c r="A948" s="26"/>
      <c r="B948" s="26"/>
      <c r="C948" s="26"/>
      <c r="D948" s="26"/>
      <c r="E948" s="26"/>
      <c r="F948" s="26"/>
      <c r="G948" s="26"/>
      <c r="H948" s="26"/>
      <c r="I948" s="26"/>
      <c r="J948" s="26"/>
      <c r="K948" s="27"/>
      <c r="L948" s="26"/>
      <c r="M948" s="26"/>
      <c r="N948" s="26"/>
      <c r="O948" s="26"/>
      <c r="P948" s="26"/>
      <c r="Q948" s="26"/>
    </row>
    <row r="949" spans="1:17" ht="12.75" customHeight="1">
      <c r="A949" s="26"/>
      <c r="B949" s="26"/>
      <c r="C949" s="26"/>
      <c r="D949" s="26"/>
      <c r="E949" s="26"/>
      <c r="F949" s="26"/>
      <c r="G949" s="26"/>
      <c r="H949" s="26"/>
      <c r="I949" s="26"/>
      <c r="J949" s="26"/>
      <c r="K949" s="27"/>
      <c r="L949" s="26"/>
      <c r="M949" s="26"/>
      <c r="N949" s="26"/>
      <c r="O949" s="26"/>
      <c r="P949" s="26"/>
      <c r="Q949" s="26"/>
    </row>
    <row r="950" spans="1:17" ht="12.75" customHeight="1">
      <c r="A950" s="26"/>
      <c r="B950" s="26"/>
      <c r="C950" s="26"/>
      <c r="D950" s="26"/>
      <c r="E950" s="26"/>
      <c r="F950" s="26"/>
      <c r="G950" s="26"/>
      <c r="H950" s="26"/>
      <c r="I950" s="26"/>
      <c r="J950" s="26"/>
      <c r="K950" s="27"/>
      <c r="L950" s="26"/>
      <c r="M950" s="26"/>
      <c r="N950" s="26"/>
      <c r="O950" s="26"/>
      <c r="P950" s="26"/>
      <c r="Q950" s="26"/>
    </row>
    <row r="951" spans="1:17" ht="12.75" customHeight="1">
      <c r="A951" s="26"/>
      <c r="B951" s="26"/>
      <c r="C951" s="26"/>
      <c r="D951" s="26"/>
      <c r="E951" s="26"/>
      <c r="F951" s="26"/>
      <c r="G951" s="26"/>
      <c r="H951" s="26"/>
      <c r="I951" s="26"/>
      <c r="J951" s="26"/>
      <c r="K951" s="27"/>
      <c r="L951" s="26"/>
      <c r="M951" s="26"/>
      <c r="N951" s="26"/>
      <c r="O951" s="26"/>
      <c r="P951" s="26"/>
      <c r="Q951" s="26"/>
    </row>
    <row r="952" spans="1:17" ht="12.75" customHeight="1">
      <c r="A952" s="26"/>
      <c r="B952" s="26"/>
      <c r="C952" s="26"/>
      <c r="D952" s="26"/>
      <c r="E952" s="26"/>
      <c r="F952" s="26"/>
      <c r="G952" s="26"/>
      <c r="H952" s="26"/>
      <c r="I952" s="26"/>
      <c r="J952" s="26"/>
      <c r="K952" s="27"/>
      <c r="L952" s="26"/>
      <c r="M952" s="26"/>
      <c r="N952" s="26"/>
      <c r="O952" s="26"/>
      <c r="P952" s="26"/>
      <c r="Q952" s="26"/>
    </row>
    <row r="953" spans="1:17" ht="12.75" customHeight="1">
      <c r="A953" s="26"/>
      <c r="B953" s="26"/>
      <c r="C953" s="26"/>
      <c r="D953" s="26"/>
      <c r="E953" s="26"/>
      <c r="F953" s="26"/>
      <c r="G953" s="26"/>
      <c r="H953" s="26"/>
      <c r="I953" s="26"/>
      <c r="J953" s="26"/>
      <c r="K953" s="27"/>
      <c r="L953" s="26"/>
      <c r="M953" s="26"/>
      <c r="N953" s="26"/>
      <c r="O953" s="26"/>
      <c r="P953" s="26"/>
      <c r="Q953" s="26"/>
    </row>
    <row r="954" spans="1:17" ht="12.75" customHeight="1">
      <c r="A954" s="26"/>
      <c r="B954" s="26"/>
      <c r="C954" s="26"/>
      <c r="D954" s="26"/>
      <c r="E954" s="26"/>
      <c r="F954" s="26"/>
      <c r="G954" s="26"/>
      <c r="H954" s="26"/>
      <c r="I954" s="26"/>
      <c r="J954" s="26"/>
      <c r="K954" s="27"/>
      <c r="L954" s="26"/>
      <c r="M954" s="26"/>
      <c r="N954" s="26"/>
      <c r="O954" s="26"/>
      <c r="P954" s="26"/>
      <c r="Q954" s="26"/>
    </row>
    <row r="955" spans="1:17" ht="12.75" customHeight="1">
      <c r="A955" s="26"/>
      <c r="B955" s="26"/>
      <c r="C955" s="26"/>
      <c r="D955" s="26"/>
      <c r="E955" s="26"/>
      <c r="F955" s="26"/>
      <c r="G955" s="26"/>
      <c r="H955" s="26"/>
      <c r="I955" s="26"/>
      <c r="J955" s="26"/>
      <c r="K955" s="27"/>
      <c r="L955" s="26"/>
      <c r="M955" s="26"/>
      <c r="N955" s="26"/>
      <c r="O955" s="26"/>
      <c r="P955" s="26"/>
      <c r="Q955" s="26"/>
    </row>
    <row r="956" spans="1:17" ht="12.75" customHeight="1">
      <c r="A956" s="26"/>
      <c r="B956" s="26"/>
      <c r="C956" s="26"/>
      <c r="D956" s="26"/>
      <c r="E956" s="26"/>
      <c r="F956" s="26"/>
      <c r="G956" s="26"/>
      <c r="H956" s="26"/>
      <c r="I956" s="26"/>
      <c r="J956" s="26"/>
      <c r="K956" s="27"/>
      <c r="L956" s="26"/>
      <c r="M956" s="26"/>
      <c r="N956" s="26"/>
      <c r="O956" s="26"/>
      <c r="P956" s="26"/>
      <c r="Q956" s="26"/>
    </row>
    <row r="957" spans="1:17" ht="12.75" customHeight="1">
      <c r="A957" s="26"/>
      <c r="B957" s="26"/>
      <c r="C957" s="26"/>
      <c r="D957" s="26"/>
      <c r="E957" s="26"/>
      <c r="F957" s="26"/>
      <c r="G957" s="26"/>
      <c r="H957" s="26"/>
      <c r="I957" s="26"/>
      <c r="J957" s="26"/>
      <c r="K957" s="27"/>
      <c r="L957" s="26"/>
      <c r="M957" s="26"/>
      <c r="N957" s="26"/>
      <c r="O957" s="26"/>
      <c r="P957" s="26"/>
      <c r="Q957" s="26"/>
    </row>
    <row r="958" spans="1:17" ht="12.75" customHeight="1">
      <c r="A958" s="26"/>
      <c r="B958" s="26"/>
      <c r="C958" s="26"/>
      <c r="D958" s="26"/>
      <c r="E958" s="26"/>
      <c r="F958" s="26"/>
      <c r="G958" s="26"/>
      <c r="H958" s="26"/>
      <c r="I958" s="26"/>
      <c r="J958" s="26"/>
      <c r="K958" s="27"/>
      <c r="L958" s="26"/>
      <c r="M958" s="26"/>
      <c r="N958" s="26"/>
      <c r="O958" s="26"/>
      <c r="P958" s="26"/>
      <c r="Q958" s="26"/>
    </row>
    <row r="959" spans="1:17" ht="12.75" customHeight="1">
      <c r="A959" s="26"/>
      <c r="B959" s="26"/>
      <c r="C959" s="26"/>
      <c r="D959" s="26"/>
      <c r="E959" s="26"/>
      <c r="F959" s="26"/>
      <c r="G959" s="26"/>
      <c r="H959" s="26"/>
      <c r="I959" s="26"/>
      <c r="J959" s="26"/>
      <c r="K959" s="27"/>
      <c r="L959" s="26"/>
      <c r="M959" s="26"/>
      <c r="N959" s="26"/>
      <c r="O959" s="26"/>
      <c r="P959" s="26"/>
      <c r="Q959" s="26"/>
    </row>
    <row r="960" spans="1:17" ht="12.75" customHeight="1">
      <c r="A960" s="26"/>
      <c r="B960" s="26"/>
      <c r="C960" s="26"/>
      <c r="D960" s="26"/>
      <c r="E960" s="26"/>
      <c r="F960" s="26"/>
      <c r="G960" s="26"/>
      <c r="H960" s="26"/>
      <c r="I960" s="26"/>
      <c r="J960" s="26"/>
      <c r="K960" s="27"/>
      <c r="L960" s="26"/>
      <c r="M960" s="26"/>
      <c r="N960" s="26"/>
      <c r="O960" s="26"/>
      <c r="P960" s="26"/>
      <c r="Q960" s="26"/>
    </row>
    <row r="961" spans="1:17" ht="12.75" customHeight="1">
      <c r="A961" s="26"/>
      <c r="B961" s="26"/>
      <c r="C961" s="26"/>
      <c r="D961" s="26"/>
      <c r="E961" s="26"/>
      <c r="F961" s="26"/>
      <c r="G961" s="26"/>
      <c r="H961" s="26"/>
      <c r="I961" s="26"/>
      <c r="J961" s="26"/>
      <c r="K961" s="27"/>
      <c r="L961" s="26"/>
      <c r="M961" s="26"/>
      <c r="N961" s="26"/>
      <c r="O961" s="26"/>
      <c r="P961" s="26"/>
      <c r="Q961" s="26"/>
    </row>
    <row r="962" spans="1:17" ht="12.75" customHeight="1">
      <c r="A962" s="26"/>
      <c r="B962" s="26"/>
      <c r="C962" s="26"/>
      <c r="D962" s="26"/>
      <c r="E962" s="26"/>
      <c r="F962" s="26"/>
      <c r="G962" s="26"/>
      <c r="H962" s="26"/>
      <c r="I962" s="26"/>
      <c r="J962" s="26"/>
      <c r="K962" s="27"/>
      <c r="L962" s="26"/>
      <c r="M962" s="26"/>
      <c r="N962" s="26"/>
      <c r="O962" s="26"/>
      <c r="P962" s="26"/>
      <c r="Q962" s="26"/>
    </row>
    <row r="963" spans="1:17" ht="12.75" customHeight="1">
      <c r="A963" s="26"/>
      <c r="B963" s="26"/>
      <c r="C963" s="26"/>
      <c r="D963" s="26"/>
      <c r="E963" s="26"/>
      <c r="F963" s="26"/>
      <c r="G963" s="26"/>
      <c r="H963" s="26"/>
      <c r="I963" s="26"/>
      <c r="J963" s="26"/>
      <c r="K963" s="27"/>
      <c r="L963" s="26"/>
      <c r="M963" s="26"/>
      <c r="N963" s="26"/>
      <c r="O963" s="26"/>
      <c r="P963" s="26"/>
      <c r="Q963" s="26"/>
    </row>
    <row r="964" spans="1:17" ht="12.75" customHeight="1">
      <c r="A964" s="26"/>
      <c r="B964" s="26"/>
      <c r="C964" s="26"/>
      <c r="D964" s="26"/>
      <c r="E964" s="26"/>
      <c r="F964" s="26"/>
      <c r="G964" s="26"/>
      <c r="H964" s="26"/>
      <c r="I964" s="26"/>
      <c r="J964" s="26"/>
      <c r="K964" s="27"/>
      <c r="L964" s="26"/>
      <c r="M964" s="26"/>
      <c r="N964" s="26"/>
      <c r="O964" s="26"/>
      <c r="P964" s="26"/>
      <c r="Q964" s="26"/>
    </row>
    <row r="965" spans="1:17" ht="12.75" customHeight="1">
      <c r="A965" s="26"/>
      <c r="B965" s="26"/>
      <c r="C965" s="26"/>
      <c r="D965" s="26"/>
      <c r="E965" s="26"/>
      <c r="F965" s="26"/>
      <c r="G965" s="26"/>
      <c r="H965" s="26"/>
      <c r="I965" s="26"/>
      <c r="J965" s="26"/>
      <c r="K965" s="27"/>
      <c r="L965" s="26"/>
      <c r="M965" s="26"/>
      <c r="N965" s="26"/>
      <c r="O965" s="26"/>
      <c r="P965" s="26"/>
      <c r="Q965" s="26"/>
    </row>
    <row r="966" spans="1:17" ht="12.75" customHeight="1">
      <c r="A966" s="26"/>
      <c r="B966" s="26"/>
      <c r="C966" s="26"/>
      <c r="D966" s="26"/>
      <c r="E966" s="26"/>
      <c r="F966" s="26"/>
      <c r="G966" s="26"/>
      <c r="H966" s="26"/>
      <c r="I966" s="26"/>
      <c r="J966" s="26"/>
      <c r="K966" s="27"/>
      <c r="L966" s="26"/>
      <c r="M966" s="26"/>
      <c r="N966" s="26"/>
      <c r="O966" s="26"/>
      <c r="P966" s="26"/>
      <c r="Q966" s="26"/>
    </row>
    <row r="967" spans="1:17" ht="12.75" customHeight="1">
      <c r="A967" s="26"/>
      <c r="B967" s="26"/>
      <c r="C967" s="26"/>
      <c r="D967" s="26"/>
      <c r="E967" s="26"/>
      <c r="F967" s="26"/>
      <c r="G967" s="26"/>
      <c r="H967" s="26"/>
      <c r="I967" s="26"/>
      <c r="J967" s="26"/>
      <c r="K967" s="27"/>
      <c r="L967" s="26"/>
      <c r="M967" s="26"/>
      <c r="N967" s="26"/>
      <c r="O967" s="26"/>
      <c r="P967" s="26"/>
      <c r="Q967" s="26"/>
    </row>
    <row r="968" spans="1:17" ht="12.75" customHeight="1">
      <c r="A968" s="26"/>
      <c r="B968" s="26"/>
      <c r="C968" s="26"/>
      <c r="D968" s="26"/>
      <c r="E968" s="26"/>
      <c r="F968" s="26"/>
      <c r="G968" s="26"/>
      <c r="H968" s="26"/>
      <c r="I968" s="26"/>
      <c r="J968" s="26"/>
      <c r="K968" s="27"/>
      <c r="L968" s="26"/>
      <c r="M968" s="26"/>
      <c r="N968" s="26"/>
      <c r="O968" s="26"/>
      <c r="P968" s="26"/>
      <c r="Q968" s="26"/>
    </row>
    <row r="969" spans="1:17" ht="12.75" customHeight="1">
      <c r="A969" s="26"/>
      <c r="B969" s="26"/>
      <c r="C969" s="26"/>
      <c r="D969" s="26"/>
      <c r="E969" s="26"/>
      <c r="F969" s="26"/>
      <c r="G969" s="26"/>
      <c r="H969" s="26"/>
      <c r="I969" s="26"/>
      <c r="J969" s="26"/>
      <c r="K969" s="27"/>
      <c r="L969" s="26"/>
      <c r="M969" s="26"/>
      <c r="N969" s="26"/>
      <c r="O969" s="26"/>
      <c r="P969" s="26"/>
      <c r="Q969" s="26"/>
    </row>
    <row r="970" spans="1:17" ht="12.75" customHeight="1">
      <c r="A970" s="26"/>
      <c r="B970" s="26"/>
      <c r="C970" s="26"/>
      <c r="D970" s="26"/>
      <c r="E970" s="26"/>
      <c r="F970" s="26"/>
      <c r="G970" s="26"/>
      <c r="H970" s="26"/>
      <c r="I970" s="26"/>
      <c r="J970" s="26"/>
      <c r="K970" s="27"/>
      <c r="L970" s="26"/>
      <c r="M970" s="26"/>
      <c r="N970" s="26"/>
      <c r="O970" s="26"/>
      <c r="P970" s="26"/>
      <c r="Q970" s="26"/>
    </row>
    <row r="971" spans="1:17" ht="12.75" customHeight="1">
      <c r="A971" s="26"/>
      <c r="B971" s="26"/>
      <c r="C971" s="26"/>
      <c r="D971" s="26"/>
      <c r="E971" s="26"/>
      <c r="F971" s="26"/>
      <c r="G971" s="26"/>
      <c r="H971" s="26"/>
      <c r="I971" s="26"/>
      <c r="J971" s="26"/>
      <c r="K971" s="27"/>
      <c r="L971" s="26"/>
      <c r="M971" s="26"/>
      <c r="N971" s="26"/>
      <c r="O971" s="26"/>
      <c r="P971" s="26"/>
      <c r="Q971" s="26"/>
    </row>
    <row r="972" spans="1:17" ht="12.75" customHeight="1">
      <c r="A972" s="26"/>
      <c r="B972" s="26"/>
      <c r="C972" s="26"/>
      <c r="D972" s="26"/>
      <c r="E972" s="26"/>
      <c r="F972" s="26"/>
      <c r="G972" s="26"/>
      <c r="H972" s="26"/>
      <c r="I972" s="26"/>
      <c r="J972" s="26"/>
      <c r="K972" s="27"/>
      <c r="L972" s="26"/>
      <c r="M972" s="26"/>
      <c r="N972" s="26"/>
      <c r="O972" s="26"/>
      <c r="P972" s="26"/>
      <c r="Q972" s="26"/>
    </row>
    <row r="973" spans="1:17" ht="12.75" customHeight="1">
      <c r="A973" s="26"/>
      <c r="B973" s="26"/>
      <c r="C973" s="26"/>
      <c r="D973" s="26"/>
      <c r="E973" s="26"/>
      <c r="F973" s="26"/>
      <c r="G973" s="26"/>
      <c r="H973" s="26"/>
      <c r="I973" s="26"/>
      <c r="J973" s="26"/>
      <c r="K973" s="27"/>
      <c r="L973" s="26"/>
      <c r="M973" s="26"/>
      <c r="N973" s="26"/>
      <c r="O973" s="26"/>
      <c r="P973" s="26"/>
      <c r="Q973" s="26"/>
    </row>
    <row r="974" spans="1:17" ht="12.75" customHeight="1">
      <c r="A974" s="26"/>
      <c r="B974" s="26"/>
      <c r="C974" s="26"/>
      <c r="D974" s="26"/>
      <c r="E974" s="26"/>
      <c r="F974" s="26"/>
      <c r="G974" s="26"/>
      <c r="H974" s="26"/>
      <c r="I974" s="26"/>
      <c r="J974" s="26"/>
      <c r="K974" s="27"/>
      <c r="L974" s="26"/>
      <c r="M974" s="26"/>
      <c r="N974" s="26"/>
      <c r="O974" s="26"/>
      <c r="P974" s="26"/>
      <c r="Q974" s="26"/>
    </row>
    <row r="975" spans="1:17" ht="12.75" customHeight="1">
      <c r="A975" s="26"/>
      <c r="B975" s="26"/>
      <c r="C975" s="26"/>
      <c r="D975" s="26"/>
      <c r="E975" s="26"/>
      <c r="F975" s="26"/>
      <c r="G975" s="26"/>
      <c r="H975" s="26"/>
      <c r="I975" s="26"/>
      <c r="J975" s="26"/>
      <c r="K975" s="27"/>
      <c r="L975" s="26"/>
      <c r="M975" s="26"/>
      <c r="N975" s="26"/>
      <c r="O975" s="26"/>
      <c r="P975" s="26"/>
      <c r="Q975" s="26"/>
    </row>
    <row r="976" spans="1:17" ht="12.75" customHeight="1">
      <c r="A976" s="26"/>
      <c r="B976" s="26"/>
      <c r="C976" s="26"/>
      <c r="D976" s="26"/>
      <c r="E976" s="26"/>
      <c r="F976" s="26"/>
      <c r="G976" s="26"/>
      <c r="H976" s="26"/>
      <c r="I976" s="26"/>
      <c r="J976" s="26"/>
      <c r="K976" s="27"/>
      <c r="L976" s="26"/>
      <c r="M976" s="26"/>
      <c r="N976" s="26"/>
      <c r="O976" s="26"/>
      <c r="P976" s="26"/>
      <c r="Q976" s="26"/>
    </row>
    <row r="977" spans="1:17" ht="12.75" customHeight="1">
      <c r="A977" s="26"/>
      <c r="B977" s="26"/>
      <c r="C977" s="26"/>
      <c r="D977" s="26"/>
      <c r="E977" s="26"/>
      <c r="F977" s="26"/>
      <c r="G977" s="26"/>
      <c r="H977" s="26"/>
      <c r="I977" s="26"/>
      <c r="J977" s="26"/>
      <c r="K977" s="27"/>
      <c r="L977" s="26"/>
      <c r="M977" s="26"/>
      <c r="N977" s="26"/>
      <c r="O977" s="26"/>
      <c r="P977" s="26"/>
      <c r="Q977" s="26"/>
    </row>
    <row r="978" spans="1:17" ht="12.75" customHeight="1">
      <c r="A978" s="26"/>
      <c r="B978" s="26"/>
      <c r="C978" s="26"/>
      <c r="D978" s="26"/>
      <c r="E978" s="26"/>
      <c r="F978" s="26"/>
      <c r="G978" s="26"/>
      <c r="H978" s="26"/>
      <c r="I978" s="26"/>
      <c r="J978" s="26"/>
      <c r="K978" s="27"/>
      <c r="L978" s="26"/>
      <c r="M978" s="26"/>
      <c r="N978" s="26"/>
      <c r="O978" s="26"/>
      <c r="P978" s="26"/>
      <c r="Q978" s="26"/>
    </row>
    <row r="979" spans="1:17" ht="12.75" customHeight="1">
      <c r="A979" s="26"/>
      <c r="B979" s="26"/>
      <c r="C979" s="26"/>
      <c r="D979" s="26"/>
      <c r="E979" s="26"/>
      <c r="F979" s="26"/>
      <c r="G979" s="26"/>
      <c r="H979" s="26"/>
      <c r="I979" s="26"/>
      <c r="J979" s="26"/>
      <c r="K979" s="27"/>
      <c r="L979" s="26"/>
      <c r="M979" s="26"/>
      <c r="N979" s="26"/>
      <c r="O979" s="26"/>
      <c r="P979" s="26"/>
      <c r="Q979" s="26"/>
    </row>
    <row r="980" spans="1:17" ht="12.75" customHeight="1">
      <c r="A980" s="26"/>
      <c r="B980" s="26"/>
      <c r="C980" s="26"/>
      <c r="D980" s="26"/>
      <c r="E980" s="26"/>
      <c r="F980" s="26"/>
      <c r="G980" s="26"/>
      <c r="H980" s="26"/>
      <c r="I980" s="26"/>
      <c r="J980" s="26"/>
      <c r="K980" s="27"/>
      <c r="L980" s="26"/>
      <c r="M980" s="26"/>
      <c r="N980" s="26"/>
      <c r="O980" s="26"/>
      <c r="P980" s="26"/>
      <c r="Q980" s="26"/>
    </row>
    <row r="981" spans="1:17" ht="12.75" customHeight="1">
      <c r="A981" s="26"/>
      <c r="B981" s="26"/>
      <c r="C981" s="26"/>
      <c r="D981" s="26"/>
      <c r="E981" s="26"/>
      <c r="F981" s="26"/>
      <c r="G981" s="26"/>
      <c r="H981" s="26"/>
      <c r="I981" s="26"/>
      <c r="J981" s="26"/>
      <c r="K981" s="27"/>
      <c r="L981" s="26"/>
      <c r="M981" s="26"/>
      <c r="N981" s="26"/>
      <c r="O981" s="26"/>
      <c r="P981" s="26"/>
      <c r="Q981" s="26"/>
    </row>
    <row r="982" spans="1:17" ht="12.75" customHeight="1">
      <c r="A982" s="26"/>
      <c r="B982" s="26"/>
      <c r="C982" s="26"/>
      <c r="D982" s="26"/>
      <c r="E982" s="26"/>
      <c r="F982" s="26"/>
      <c r="G982" s="26"/>
      <c r="H982" s="26"/>
      <c r="I982" s="26"/>
      <c r="J982" s="26"/>
      <c r="K982" s="27"/>
      <c r="L982" s="26"/>
      <c r="M982" s="26"/>
      <c r="N982" s="26"/>
      <c r="O982" s="26"/>
      <c r="P982" s="26"/>
      <c r="Q982" s="26"/>
    </row>
    <row r="983" spans="1:17" ht="12.75" customHeight="1">
      <c r="A983" s="26"/>
      <c r="B983" s="26"/>
      <c r="C983" s="26"/>
      <c r="D983" s="26"/>
      <c r="E983" s="26"/>
      <c r="F983" s="26"/>
      <c r="G983" s="26"/>
      <c r="H983" s="26"/>
      <c r="I983" s="26"/>
      <c r="J983" s="26"/>
      <c r="K983" s="27"/>
      <c r="L983" s="26"/>
      <c r="M983" s="26"/>
      <c r="N983" s="26"/>
      <c r="O983" s="26"/>
      <c r="P983" s="26"/>
      <c r="Q983" s="26"/>
    </row>
    <row r="984" spans="1:17" ht="12.75" customHeight="1">
      <c r="A984" s="26"/>
      <c r="B984" s="26"/>
      <c r="C984" s="26"/>
      <c r="D984" s="26"/>
      <c r="E984" s="26"/>
      <c r="F984" s="26"/>
      <c r="G984" s="26"/>
      <c r="H984" s="26"/>
      <c r="I984" s="26"/>
      <c r="J984" s="26"/>
      <c r="K984" s="27"/>
      <c r="L984" s="26"/>
      <c r="M984" s="26"/>
      <c r="N984" s="26"/>
      <c r="O984" s="26"/>
      <c r="P984" s="26"/>
      <c r="Q984" s="26"/>
    </row>
    <row r="985" spans="1:17" ht="12.75" customHeight="1">
      <c r="A985" s="26"/>
      <c r="B985" s="26"/>
      <c r="C985" s="26"/>
      <c r="D985" s="26"/>
      <c r="E985" s="26"/>
      <c r="F985" s="26"/>
      <c r="G985" s="26"/>
      <c r="H985" s="26"/>
      <c r="I985" s="26"/>
      <c r="J985" s="26"/>
      <c r="K985" s="27"/>
      <c r="L985" s="26"/>
      <c r="M985" s="26"/>
      <c r="N985" s="26"/>
      <c r="O985" s="26"/>
      <c r="P985" s="26"/>
      <c r="Q985" s="26"/>
    </row>
    <row r="986" spans="1:17" ht="12.75" customHeight="1">
      <c r="A986" s="26"/>
      <c r="B986" s="26"/>
      <c r="C986" s="26"/>
      <c r="D986" s="26"/>
      <c r="E986" s="26"/>
      <c r="F986" s="26"/>
      <c r="G986" s="26"/>
      <c r="H986" s="26"/>
      <c r="I986" s="26"/>
      <c r="J986" s="26"/>
      <c r="K986" s="27"/>
      <c r="L986" s="26"/>
      <c r="M986" s="26"/>
      <c r="N986" s="26"/>
      <c r="O986" s="26"/>
      <c r="P986" s="26"/>
      <c r="Q986" s="26"/>
    </row>
    <row r="987" spans="1:17" ht="12.75" customHeight="1">
      <c r="A987" s="26"/>
      <c r="B987" s="26"/>
      <c r="C987" s="26"/>
      <c r="D987" s="26"/>
      <c r="E987" s="26"/>
      <c r="F987" s="26"/>
      <c r="G987" s="26"/>
      <c r="H987" s="26"/>
      <c r="I987" s="26"/>
      <c r="J987" s="26"/>
      <c r="K987" s="27"/>
      <c r="L987" s="26"/>
      <c r="M987" s="26"/>
      <c r="N987" s="26"/>
      <c r="O987" s="26"/>
      <c r="P987" s="26"/>
      <c r="Q987" s="26"/>
    </row>
    <row r="988" spans="1:17" ht="12.75" customHeight="1">
      <c r="A988" s="26"/>
      <c r="B988" s="26"/>
      <c r="C988" s="26"/>
      <c r="D988" s="26"/>
      <c r="E988" s="26"/>
      <c r="F988" s="26"/>
      <c r="G988" s="26"/>
      <c r="H988" s="26"/>
      <c r="I988" s="26"/>
      <c r="J988" s="26"/>
      <c r="K988" s="27"/>
      <c r="L988" s="26"/>
      <c r="M988" s="26"/>
      <c r="N988" s="26"/>
      <c r="O988" s="26"/>
      <c r="P988" s="26"/>
      <c r="Q988" s="26"/>
    </row>
    <row r="989" spans="1:17" ht="12.75" customHeight="1">
      <c r="A989" s="26"/>
      <c r="B989" s="26"/>
      <c r="C989" s="26"/>
      <c r="D989" s="26"/>
      <c r="E989" s="26"/>
      <c r="F989" s="26"/>
      <c r="G989" s="26"/>
      <c r="H989" s="26"/>
      <c r="I989" s="26"/>
      <c r="J989" s="26"/>
      <c r="K989" s="27"/>
      <c r="L989" s="26"/>
      <c r="M989" s="26"/>
      <c r="N989" s="26"/>
      <c r="O989" s="26"/>
      <c r="P989" s="26"/>
      <c r="Q989" s="26"/>
    </row>
    <row r="990" spans="1:17" ht="12.75" customHeight="1">
      <c r="A990" s="26"/>
      <c r="B990" s="26"/>
      <c r="C990" s="26"/>
      <c r="D990" s="26"/>
      <c r="E990" s="26"/>
      <c r="F990" s="26"/>
      <c r="G990" s="26"/>
      <c r="H990" s="26"/>
      <c r="I990" s="26"/>
      <c r="J990" s="26"/>
      <c r="K990" s="27"/>
      <c r="L990" s="26"/>
      <c r="M990" s="26"/>
      <c r="N990" s="26"/>
      <c r="O990" s="26"/>
      <c r="P990" s="26"/>
      <c r="Q990" s="26"/>
    </row>
    <row r="991" spans="1:17" ht="12.75" customHeight="1">
      <c r="A991" s="26"/>
      <c r="B991" s="26"/>
      <c r="C991" s="26"/>
      <c r="D991" s="26"/>
      <c r="E991" s="26"/>
      <c r="F991" s="26"/>
      <c r="G991" s="26"/>
      <c r="H991" s="26"/>
      <c r="I991" s="26"/>
      <c r="J991" s="26"/>
      <c r="K991" s="27"/>
      <c r="L991" s="26"/>
      <c r="M991" s="26"/>
      <c r="N991" s="26"/>
      <c r="O991" s="26"/>
      <c r="P991" s="26"/>
      <c r="Q991" s="26"/>
    </row>
    <row r="992" spans="1:17" ht="12.75" customHeight="1">
      <c r="A992" s="26"/>
      <c r="B992" s="26"/>
      <c r="C992" s="26"/>
      <c r="D992" s="26"/>
      <c r="E992" s="26"/>
      <c r="F992" s="26"/>
      <c r="G992" s="26"/>
      <c r="H992" s="26"/>
      <c r="I992" s="26"/>
      <c r="J992" s="26"/>
      <c r="K992" s="27"/>
      <c r="L992" s="26"/>
      <c r="M992" s="26"/>
      <c r="N992" s="26"/>
      <c r="O992" s="26"/>
      <c r="P992" s="26"/>
      <c r="Q992" s="26"/>
    </row>
    <row r="993" spans="1:17" ht="12.75" customHeight="1">
      <c r="A993" s="26"/>
      <c r="B993" s="26"/>
      <c r="C993" s="26"/>
      <c r="D993" s="26"/>
      <c r="E993" s="26"/>
      <c r="F993" s="26"/>
      <c r="G993" s="26"/>
      <c r="H993" s="26"/>
      <c r="I993" s="26"/>
      <c r="J993" s="26"/>
      <c r="K993" s="27"/>
      <c r="L993" s="26"/>
      <c r="M993" s="26"/>
      <c r="N993" s="26"/>
      <c r="O993" s="26"/>
      <c r="P993" s="26"/>
      <c r="Q993" s="26"/>
    </row>
    <row r="994" spans="1:17" ht="12.75" customHeight="1">
      <c r="A994" s="26"/>
      <c r="B994" s="26"/>
      <c r="C994" s="26"/>
      <c r="D994" s="26"/>
      <c r="E994" s="26"/>
      <c r="F994" s="26"/>
      <c r="G994" s="26"/>
      <c r="H994" s="26"/>
      <c r="I994" s="26"/>
      <c r="J994" s="26"/>
      <c r="Q994" s="26"/>
    </row>
    <row r="995" spans="1:17" ht="12.75" customHeight="1">
      <c r="A995" s="26"/>
      <c r="B995" s="26"/>
      <c r="C995" s="26"/>
      <c r="D995" s="26"/>
      <c r="E995" s="26"/>
      <c r="F995" s="26"/>
      <c r="G995" s="26"/>
      <c r="H995" s="26"/>
      <c r="I995" s="26"/>
      <c r="J995" s="26"/>
      <c r="Q995" s="26"/>
    </row>
    <row r="996" spans="1:17" ht="12.75" customHeight="1">
      <c r="A996" s="26"/>
      <c r="B996" s="26"/>
      <c r="C996" s="26"/>
      <c r="D996" s="26"/>
      <c r="E996" s="26"/>
      <c r="F996" s="26"/>
      <c r="G996" s="26"/>
      <c r="H996" s="26"/>
      <c r="I996" s="26"/>
      <c r="J996" s="26"/>
      <c r="Q996" s="26"/>
    </row>
  </sheetData>
  <autoFilter ref="K3:P119" xr:uid="{00000000-0009-0000-0000-000002000000}">
    <sortState xmlns:xlrd2="http://schemas.microsoft.com/office/spreadsheetml/2017/richdata2" ref="K4:P119">
      <sortCondition ref="K4:K119"/>
    </sortState>
  </autoFilter>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Z994"/>
  <sheetViews>
    <sheetView zoomScaleNormal="100" workbookViewId="0">
      <selection activeCell="G3" sqref="G3"/>
    </sheetView>
  </sheetViews>
  <sheetFormatPr baseColWidth="10" defaultColWidth="12.6640625" defaultRowHeight="15.75" customHeight="1"/>
  <cols>
    <col min="1" max="1" width="6.6640625" customWidth="1"/>
    <col min="2" max="2" width="22.1640625" customWidth="1"/>
    <col min="3" max="3" width="21.5" customWidth="1"/>
    <col min="4" max="4" width="45" customWidth="1"/>
    <col min="7" max="7" width="5.1640625" customWidth="1"/>
    <col min="8" max="8" width="6.1640625" customWidth="1"/>
    <col min="9" max="9" width="22.1640625" customWidth="1"/>
    <col min="10" max="10" width="6.83203125" customWidth="1"/>
    <col min="11" max="11" width="10" customWidth="1"/>
  </cols>
  <sheetData>
    <row r="1" spans="1:26" ht="15.75" customHeight="1">
      <c r="A1" s="26"/>
      <c r="B1" s="26"/>
      <c r="C1" s="26"/>
      <c r="D1" s="26"/>
      <c r="E1" s="27"/>
      <c r="F1" s="27"/>
      <c r="G1" s="26"/>
      <c r="H1" s="26"/>
      <c r="I1" s="26"/>
      <c r="J1" s="26"/>
      <c r="K1" s="26"/>
      <c r="L1" s="26"/>
      <c r="M1" s="26"/>
      <c r="N1" s="26"/>
      <c r="O1" s="26"/>
      <c r="P1" s="26"/>
      <c r="Q1" s="26"/>
      <c r="R1" s="26"/>
      <c r="S1" s="26"/>
      <c r="T1" s="26"/>
      <c r="U1" s="26"/>
      <c r="V1" s="26"/>
      <c r="W1" s="26"/>
      <c r="X1" s="26"/>
      <c r="Y1" s="26"/>
      <c r="Z1" s="26"/>
    </row>
    <row r="2" spans="1:26" ht="15.75" customHeight="1">
      <c r="A2" s="26"/>
      <c r="B2" s="26"/>
      <c r="C2" s="26"/>
      <c r="D2" s="26"/>
      <c r="E2" s="27"/>
      <c r="F2" s="27"/>
      <c r="G2" s="26"/>
      <c r="H2" s="26"/>
      <c r="I2" s="26"/>
      <c r="J2" s="26"/>
      <c r="K2" s="26"/>
      <c r="L2" s="26"/>
      <c r="M2" s="26"/>
      <c r="N2" s="26"/>
      <c r="O2" s="26"/>
      <c r="P2" s="26"/>
      <c r="Q2" s="26"/>
      <c r="R2" s="26"/>
      <c r="S2" s="26"/>
      <c r="T2" s="26"/>
      <c r="U2" s="26"/>
      <c r="V2" s="26"/>
      <c r="W2" s="26"/>
      <c r="X2" s="26"/>
      <c r="Y2" s="26"/>
      <c r="Z2" s="26"/>
    </row>
    <row r="3" spans="1:26" ht="15.75" customHeight="1">
      <c r="A3" s="69" t="s">
        <v>14</v>
      </c>
      <c r="B3" s="70" t="s">
        <v>278</v>
      </c>
      <c r="C3" s="70" t="s">
        <v>279</v>
      </c>
      <c r="D3" s="70" t="s">
        <v>280</v>
      </c>
      <c r="E3" s="4" t="s">
        <v>281</v>
      </c>
      <c r="F3" s="4"/>
      <c r="G3" s="71" t="s">
        <v>282</v>
      </c>
      <c r="H3" s="71" t="s">
        <v>283</v>
      </c>
      <c r="I3" s="72" t="s">
        <v>284</v>
      </c>
      <c r="J3" s="72" t="s">
        <v>15</v>
      </c>
      <c r="K3" s="72" t="s">
        <v>285</v>
      </c>
      <c r="L3" s="26"/>
      <c r="M3" s="26"/>
      <c r="N3" s="26"/>
      <c r="O3" s="26"/>
      <c r="P3" s="26"/>
      <c r="Q3" s="26"/>
      <c r="R3" s="26"/>
      <c r="S3" s="26"/>
      <c r="T3" s="26"/>
      <c r="U3" s="26"/>
      <c r="V3" s="26"/>
      <c r="W3" s="26"/>
      <c r="X3" s="26"/>
      <c r="Y3" s="26"/>
      <c r="Z3" s="26"/>
    </row>
    <row r="4" spans="1:26" ht="15.75" customHeight="1">
      <c r="A4" s="73"/>
      <c r="B4" s="74"/>
      <c r="C4" s="74"/>
      <c r="D4" s="74"/>
      <c r="E4" s="75" t="s">
        <v>286</v>
      </c>
      <c r="F4" s="75" t="s">
        <v>287</v>
      </c>
      <c r="G4" s="76"/>
      <c r="H4" s="76"/>
      <c r="I4" s="77"/>
      <c r="J4" s="77"/>
      <c r="K4" s="77"/>
      <c r="L4" s="26"/>
      <c r="M4" s="26"/>
      <c r="N4" s="26"/>
      <c r="O4" s="26"/>
      <c r="P4" s="26"/>
      <c r="Q4" s="26"/>
      <c r="R4" s="26"/>
      <c r="S4" s="26"/>
      <c r="T4" s="26"/>
      <c r="U4" s="26"/>
      <c r="V4" s="26"/>
      <c r="W4" s="26"/>
      <c r="X4" s="26"/>
      <c r="Y4" s="26"/>
      <c r="Z4" s="26"/>
    </row>
    <row r="5" spans="1:26" ht="15.75" customHeight="1">
      <c r="A5" s="3" t="s">
        <v>288</v>
      </c>
      <c r="B5" s="3"/>
      <c r="C5" s="3"/>
      <c r="D5" s="3"/>
      <c r="E5" s="3"/>
      <c r="F5" s="3"/>
      <c r="G5" s="3"/>
      <c r="H5" s="3"/>
      <c r="I5" s="3"/>
      <c r="J5" s="3"/>
      <c r="K5" s="3"/>
      <c r="L5" s="26"/>
      <c r="M5" s="26"/>
      <c r="N5" s="26"/>
      <c r="O5" s="26"/>
      <c r="P5" s="26"/>
      <c r="Q5" s="26"/>
      <c r="R5" s="26"/>
      <c r="S5" s="26"/>
      <c r="T5" s="26"/>
      <c r="U5" s="26"/>
      <c r="V5" s="26"/>
      <c r="W5" s="26"/>
      <c r="X5" s="26"/>
      <c r="Y5" s="26"/>
      <c r="Z5" s="26"/>
    </row>
    <row r="6" spans="1:26" ht="15.75" customHeight="1">
      <c r="A6" s="78">
        <v>1</v>
      </c>
      <c r="B6" s="38" t="s">
        <v>67</v>
      </c>
      <c r="C6" s="38" t="s">
        <v>68</v>
      </c>
      <c r="D6" s="79" t="s">
        <v>69</v>
      </c>
      <c r="E6" s="80">
        <v>45658</v>
      </c>
      <c r="F6" s="80">
        <v>46022</v>
      </c>
      <c r="G6" s="81">
        <f t="shared" ref="G6:G35" si="0">DATEDIF(E6,F6,"d")+1</f>
        <v>365</v>
      </c>
      <c r="H6" s="82">
        <f t="shared" ref="H6:H35" si="1">DATEDIF(E6,F6,"M") + IF(DATEDIF(E6,F6,"MD")&gt;=15,1,0)</f>
        <v>12</v>
      </c>
      <c r="I6" s="83" t="s">
        <v>67</v>
      </c>
      <c r="J6" s="83" t="s">
        <v>289</v>
      </c>
      <c r="K6" s="40"/>
      <c r="L6" s="26"/>
      <c r="M6" s="26"/>
      <c r="N6" s="26"/>
      <c r="O6" s="26"/>
      <c r="P6" s="26"/>
      <c r="Q6" s="26"/>
      <c r="R6" s="26"/>
      <c r="S6" s="26"/>
      <c r="T6" s="26"/>
      <c r="U6" s="26"/>
      <c r="V6" s="26"/>
      <c r="W6" s="26"/>
      <c r="X6" s="26"/>
      <c r="Y6" s="26"/>
      <c r="Z6" s="26"/>
    </row>
    <row r="7" spans="1:26" ht="15.75" customHeight="1">
      <c r="A7" s="78">
        <v>2</v>
      </c>
      <c r="B7" s="38" t="s">
        <v>67</v>
      </c>
      <c r="C7" s="38" t="s">
        <v>72</v>
      </c>
      <c r="D7" s="79" t="s">
        <v>73</v>
      </c>
      <c r="E7" s="80">
        <v>45658</v>
      </c>
      <c r="F7" s="80">
        <v>46022</v>
      </c>
      <c r="G7" s="81">
        <f t="shared" si="0"/>
        <v>365</v>
      </c>
      <c r="H7" s="82">
        <f t="shared" si="1"/>
        <v>12</v>
      </c>
      <c r="I7" s="83" t="s">
        <v>67</v>
      </c>
      <c r="J7" s="83" t="s">
        <v>289</v>
      </c>
      <c r="K7" s="40"/>
      <c r="L7" s="26"/>
      <c r="M7" s="26"/>
      <c r="N7" s="26">
        <v>1</v>
      </c>
      <c r="O7" s="26" t="s">
        <v>290</v>
      </c>
      <c r="P7" s="26"/>
      <c r="Q7" s="26"/>
      <c r="R7" s="26"/>
      <c r="S7" s="26"/>
      <c r="T7" s="26"/>
      <c r="U7" s="26"/>
      <c r="V7" s="26"/>
      <c r="W7" s="26"/>
      <c r="X7" s="26"/>
      <c r="Y7" s="26"/>
      <c r="Z7" s="26"/>
    </row>
    <row r="8" spans="1:26" ht="15.75" customHeight="1">
      <c r="A8" s="78">
        <f>A7+1</f>
        <v>3</v>
      </c>
      <c r="B8" s="38" t="s">
        <v>67</v>
      </c>
      <c r="C8" s="38" t="s">
        <v>75</v>
      </c>
      <c r="D8" s="79" t="s">
        <v>76</v>
      </c>
      <c r="E8" s="80">
        <v>45658</v>
      </c>
      <c r="F8" s="80">
        <v>46022</v>
      </c>
      <c r="G8" s="81">
        <f t="shared" si="0"/>
        <v>365</v>
      </c>
      <c r="H8" s="82">
        <f t="shared" si="1"/>
        <v>12</v>
      </c>
      <c r="I8" s="83" t="s">
        <v>67</v>
      </c>
      <c r="J8" s="83" t="s">
        <v>289</v>
      </c>
      <c r="K8" s="40"/>
      <c r="L8" s="26"/>
      <c r="M8" s="26"/>
      <c r="N8" s="26">
        <v>2</v>
      </c>
      <c r="O8" s="26" t="s">
        <v>291</v>
      </c>
      <c r="P8" s="26"/>
      <c r="Q8" s="26"/>
      <c r="R8" s="26"/>
      <c r="S8" s="26"/>
      <c r="T8" s="26"/>
      <c r="U8" s="26"/>
      <c r="V8" s="26"/>
      <c r="W8" s="26"/>
      <c r="X8" s="26"/>
      <c r="Y8" s="26"/>
      <c r="Z8" s="26"/>
    </row>
    <row r="9" spans="1:26" ht="15.75" customHeight="1">
      <c r="A9" s="78">
        <f>A8+1</f>
        <v>4</v>
      </c>
      <c r="B9" s="38" t="s">
        <v>67</v>
      </c>
      <c r="C9" s="38" t="s">
        <v>78</v>
      </c>
      <c r="D9" s="79" t="s">
        <v>79</v>
      </c>
      <c r="E9" s="80">
        <v>45658</v>
      </c>
      <c r="F9" s="80">
        <v>46022</v>
      </c>
      <c r="G9" s="81">
        <f t="shared" si="0"/>
        <v>365</v>
      </c>
      <c r="H9" s="82">
        <f t="shared" si="1"/>
        <v>12</v>
      </c>
      <c r="I9" s="83" t="s">
        <v>67</v>
      </c>
      <c r="J9" s="83" t="s">
        <v>289</v>
      </c>
      <c r="K9" s="40"/>
      <c r="L9" s="26"/>
      <c r="M9" s="26"/>
      <c r="N9" s="26">
        <v>3</v>
      </c>
      <c r="O9" s="26" t="s">
        <v>292</v>
      </c>
      <c r="P9" s="26"/>
      <c r="Q9" s="26"/>
      <c r="R9" s="26"/>
      <c r="S9" s="26"/>
      <c r="T9" s="26"/>
      <c r="U9" s="26"/>
      <c r="V9" s="26"/>
      <c r="W9" s="26"/>
      <c r="X9" s="26"/>
      <c r="Y9" s="26"/>
      <c r="Z9" s="26"/>
    </row>
    <row r="10" spans="1:26" ht="15.75" customHeight="1">
      <c r="A10" s="78">
        <f>A9+1</f>
        <v>5</v>
      </c>
      <c r="B10" s="38" t="s">
        <v>67</v>
      </c>
      <c r="C10" s="38" t="s">
        <v>81</v>
      </c>
      <c r="D10" s="79" t="s">
        <v>82</v>
      </c>
      <c r="E10" s="80">
        <v>45658</v>
      </c>
      <c r="F10" s="80">
        <v>46022</v>
      </c>
      <c r="G10" s="81">
        <f t="shared" si="0"/>
        <v>365</v>
      </c>
      <c r="H10" s="82">
        <f t="shared" si="1"/>
        <v>12</v>
      </c>
      <c r="I10" s="83" t="s">
        <v>67</v>
      </c>
      <c r="J10" s="83" t="s">
        <v>289</v>
      </c>
      <c r="K10" s="40"/>
      <c r="L10" s="26"/>
      <c r="M10" s="26"/>
      <c r="N10" s="26">
        <v>4</v>
      </c>
      <c r="O10" s="26" t="s">
        <v>127</v>
      </c>
      <c r="P10" s="26"/>
      <c r="Q10" s="26"/>
      <c r="R10" s="26"/>
      <c r="S10" s="26"/>
      <c r="T10" s="26"/>
      <c r="U10" s="26"/>
      <c r="V10" s="26"/>
      <c r="W10" s="26"/>
      <c r="X10" s="26"/>
      <c r="Y10" s="26"/>
      <c r="Z10" s="26"/>
    </row>
    <row r="11" spans="1:26" ht="15.75" customHeight="1">
      <c r="A11" s="78">
        <f>A10+1</f>
        <v>6</v>
      </c>
      <c r="B11" s="38" t="s">
        <v>67</v>
      </c>
      <c r="C11" s="38" t="s">
        <v>84</v>
      </c>
      <c r="D11" s="79" t="s">
        <v>85</v>
      </c>
      <c r="E11" s="80">
        <v>45658</v>
      </c>
      <c r="F11" s="80">
        <v>46022</v>
      </c>
      <c r="G11" s="81">
        <f t="shared" si="0"/>
        <v>365</v>
      </c>
      <c r="H11" s="82">
        <f t="shared" si="1"/>
        <v>12</v>
      </c>
      <c r="I11" s="83" t="s">
        <v>67</v>
      </c>
      <c r="J11" s="83" t="s">
        <v>289</v>
      </c>
      <c r="K11" s="40"/>
      <c r="L11" s="26"/>
      <c r="M11" s="26"/>
      <c r="N11" s="26">
        <v>5</v>
      </c>
      <c r="O11" s="26" t="s">
        <v>151</v>
      </c>
      <c r="P11" s="26"/>
      <c r="Q11" s="26"/>
      <c r="R11" s="26"/>
      <c r="S11" s="26"/>
      <c r="T11" s="26"/>
      <c r="U11" s="26"/>
      <c r="V11" s="26"/>
      <c r="W11" s="26"/>
      <c r="X11" s="26"/>
      <c r="Y11" s="26"/>
      <c r="Z11" s="26"/>
    </row>
    <row r="12" spans="1:26" ht="15.75" customHeight="1">
      <c r="A12" s="78">
        <v>7</v>
      </c>
      <c r="B12" s="38" t="s">
        <v>87</v>
      </c>
      <c r="C12" s="38" t="s">
        <v>88</v>
      </c>
      <c r="D12" s="38" t="s">
        <v>89</v>
      </c>
      <c r="E12" s="80">
        <v>45658</v>
      </c>
      <c r="F12" s="84">
        <v>45961</v>
      </c>
      <c r="G12" s="81">
        <f t="shared" si="0"/>
        <v>304</v>
      </c>
      <c r="H12" s="82">
        <f t="shared" si="1"/>
        <v>10</v>
      </c>
      <c r="I12" s="83" t="s">
        <v>87</v>
      </c>
      <c r="J12" s="40" t="s">
        <v>289</v>
      </c>
      <c r="K12" s="40"/>
      <c r="L12" s="26"/>
      <c r="M12" s="26"/>
      <c r="N12" s="26">
        <v>6</v>
      </c>
      <c r="O12" s="26" t="s">
        <v>136</v>
      </c>
      <c r="P12" s="26"/>
      <c r="Q12" s="26"/>
      <c r="R12" s="26"/>
      <c r="S12" s="26"/>
      <c r="T12" s="26"/>
      <c r="U12" s="26"/>
      <c r="V12" s="26"/>
      <c r="W12" s="26"/>
      <c r="X12" s="26"/>
      <c r="Y12" s="26"/>
      <c r="Z12" s="26"/>
    </row>
    <row r="13" spans="1:26" ht="15.75" customHeight="1">
      <c r="A13" s="78">
        <f>A12+1</f>
        <v>8</v>
      </c>
      <c r="B13" s="38" t="s">
        <v>87</v>
      </c>
      <c r="C13" s="50" t="s">
        <v>91</v>
      </c>
      <c r="D13" s="85" t="s">
        <v>92</v>
      </c>
      <c r="E13" s="86">
        <v>45658</v>
      </c>
      <c r="F13" s="80">
        <v>46022</v>
      </c>
      <c r="G13" s="81">
        <f t="shared" si="0"/>
        <v>365</v>
      </c>
      <c r="H13" s="82">
        <f t="shared" si="1"/>
        <v>12</v>
      </c>
      <c r="I13" s="83" t="s">
        <v>87</v>
      </c>
      <c r="J13" s="40" t="s">
        <v>293</v>
      </c>
      <c r="K13" s="87">
        <v>8100026</v>
      </c>
      <c r="L13" s="26"/>
      <c r="M13" s="26"/>
      <c r="N13" s="26">
        <v>7</v>
      </c>
      <c r="O13" s="26" t="s">
        <v>139</v>
      </c>
      <c r="P13" s="26"/>
      <c r="Q13" s="26"/>
      <c r="R13" s="26"/>
      <c r="S13" s="26"/>
      <c r="T13" s="26"/>
      <c r="U13" s="26"/>
      <c r="V13" s="26"/>
      <c r="W13" s="26"/>
      <c r="X13" s="26"/>
      <c r="Y13" s="26"/>
      <c r="Z13" s="26"/>
    </row>
    <row r="14" spans="1:26" ht="15.75" customHeight="1">
      <c r="A14" s="88"/>
      <c r="B14" s="38"/>
      <c r="C14" s="50" t="s">
        <v>91</v>
      </c>
      <c r="D14" s="85" t="s">
        <v>93</v>
      </c>
      <c r="E14" s="86">
        <v>45962</v>
      </c>
      <c r="F14" s="80">
        <v>46022</v>
      </c>
      <c r="G14" s="81">
        <f t="shared" si="0"/>
        <v>61</v>
      </c>
      <c r="H14" s="82">
        <f t="shared" si="1"/>
        <v>2</v>
      </c>
      <c r="I14" s="83" t="s">
        <v>87</v>
      </c>
      <c r="J14" s="40" t="s">
        <v>293</v>
      </c>
      <c r="K14" s="87">
        <v>8100026</v>
      </c>
      <c r="L14" s="26"/>
      <c r="M14" s="26"/>
      <c r="N14" s="26">
        <v>8</v>
      </c>
      <c r="O14" s="26" t="s">
        <v>154</v>
      </c>
      <c r="P14" s="26"/>
      <c r="Q14" s="26"/>
      <c r="R14" s="26"/>
      <c r="S14" s="26"/>
      <c r="T14" s="26"/>
      <c r="U14" s="26"/>
      <c r="V14" s="26"/>
      <c r="W14" s="26"/>
      <c r="X14" s="26"/>
      <c r="Y14" s="26"/>
      <c r="Z14" s="26"/>
    </row>
    <row r="15" spans="1:26" ht="15.75" customHeight="1">
      <c r="A15" s="78">
        <f>A13+1</f>
        <v>9</v>
      </c>
      <c r="B15" s="38" t="s">
        <v>87</v>
      </c>
      <c r="C15" s="50" t="s">
        <v>96</v>
      </c>
      <c r="D15" s="85" t="s">
        <v>97</v>
      </c>
      <c r="E15" s="86">
        <v>45662</v>
      </c>
      <c r="F15" s="80">
        <v>46022</v>
      </c>
      <c r="G15" s="81">
        <f t="shared" si="0"/>
        <v>361</v>
      </c>
      <c r="H15" s="82">
        <f t="shared" si="1"/>
        <v>12</v>
      </c>
      <c r="I15" s="83" t="s">
        <v>87</v>
      </c>
      <c r="J15" s="40" t="s">
        <v>293</v>
      </c>
      <c r="K15" s="87">
        <v>3023289</v>
      </c>
      <c r="L15" s="26"/>
      <c r="M15" s="26"/>
      <c r="N15" s="26">
        <v>9</v>
      </c>
      <c r="O15" s="26" t="s">
        <v>149</v>
      </c>
      <c r="P15" s="26"/>
      <c r="Q15" s="26"/>
      <c r="R15" s="26"/>
      <c r="S15" s="26"/>
      <c r="T15" s="26"/>
      <c r="U15" s="26"/>
      <c r="V15" s="26"/>
      <c r="W15" s="26"/>
      <c r="X15" s="26"/>
      <c r="Y15" s="26"/>
      <c r="Z15" s="26"/>
    </row>
    <row r="16" spans="1:26" ht="15.75" customHeight="1">
      <c r="A16" s="78">
        <f t="shared" ref="A16:A22" si="2">A15+1</f>
        <v>10</v>
      </c>
      <c r="B16" s="38" t="s">
        <v>99</v>
      </c>
      <c r="C16" s="50" t="s">
        <v>100</v>
      </c>
      <c r="D16" s="50" t="s">
        <v>101</v>
      </c>
      <c r="E16" s="86">
        <v>45658</v>
      </c>
      <c r="F16" s="80">
        <v>46022</v>
      </c>
      <c r="G16" s="81">
        <f t="shared" si="0"/>
        <v>365</v>
      </c>
      <c r="H16" s="82">
        <f t="shared" si="1"/>
        <v>12</v>
      </c>
      <c r="I16" s="83" t="s">
        <v>99</v>
      </c>
      <c r="J16" s="40" t="s">
        <v>289</v>
      </c>
      <c r="K16" s="40"/>
      <c r="L16" s="26"/>
      <c r="M16" s="26"/>
      <c r="N16" s="26">
        <v>10</v>
      </c>
      <c r="O16" s="26" t="s">
        <v>142</v>
      </c>
      <c r="P16" s="26"/>
      <c r="Q16" s="26"/>
      <c r="R16" s="26"/>
      <c r="S16" s="26"/>
      <c r="T16" s="26"/>
      <c r="U16" s="26"/>
      <c r="V16" s="26"/>
      <c r="W16" s="26"/>
      <c r="X16" s="26"/>
      <c r="Y16" s="26"/>
      <c r="Z16" s="26"/>
    </row>
    <row r="17" spans="1:26" ht="15.75" customHeight="1">
      <c r="A17" s="78">
        <f t="shared" si="2"/>
        <v>11</v>
      </c>
      <c r="B17" s="38" t="s">
        <v>99</v>
      </c>
      <c r="C17" s="50" t="s">
        <v>102</v>
      </c>
      <c r="D17" s="50" t="s">
        <v>103</v>
      </c>
      <c r="E17" s="80">
        <v>45658</v>
      </c>
      <c r="F17" s="80">
        <v>46022</v>
      </c>
      <c r="G17" s="81">
        <f t="shared" si="0"/>
        <v>365</v>
      </c>
      <c r="H17" s="82">
        <f t="shared" si="1"/>
        <v>12</v>
      </c>
      <c r="I17" s="83" t="s">
        <v>99</v>
      </c>
      <c r="J17" s="40" t="s">
        <v>293</v>
      </c>
      <c r="K17" s="87">
        <v>13002790</v>
      </c>
      <c r="L17" s="26"/>
      <c r="M17" s="26"/>
      <c r="N17" s="26">
        <v>11</v>
      </c>
      <c r="O17" s="26" t="s">
        <v>146</v>
      </c>
      <c r="P17" s="26"/>
      <c r="Q17" s="26"/>
      <c r="R17" s="26"/>
      <c r="S17" s="26"/>
      <c r="T17" s="26"/>
      <c r="U17" s="26"/>
      <c r="V17" s="26"/>
      <c r="W17" s="26"/>
      <c r="X17" s="26"/>
      <c r="Y17" s="26"/>
      <c r="Z17" s="26"/>
    </row>
    <row r="18" spans="1:26" ht="15.75" customHeight="1">
      <c r="A18" s="78">
        <f t="shared" si="2"/>
        <v>12</v>
      </c>
      <c r="B18" s="38" t="s">
        <v>99</v>
      </c>
      <c r="C18" s="50" t="s">
        <v>104</v>
      </c>
      <c r="D18" s="85" t="s">
        <v>105</v>
      </c>
      <c r="E18" s="86">
        <v>45658</v>
      </c>
      <c r="F18" s="80">
        <v>46022</v>
      </c>
      <c r="G18" s="81">
        <f t="shared" si="0"/>
        <v>365</v>
      </c>
      <c r="H18" s="82">
        <f t="shared" si="1"/>
        <v>12</v>
      </c>
      <c r="I18" s="83" t="s">
        <v>99</v>
      </c>
      <c r="J18" s="40" t="s">
        <v>293</v>
      </c>
      <c r="K18" s="87">
        <v>7001902</v>
      </c>
      <c r="L18" s="26"/>
      <c r="M18" s="26"/>
      <c r="N18" s="26"/>
      <c r="O18" s="26"/>
      <c r="P18" s="26"/>
      <c r="Q18" s="26"/>
      <c r="R18" s="26"/>
      <c r="S18" s="26"/>
      <c r="T18" s="26"/>
      <c r="U18" s="26"/>
      <c r="V18" s="26"/>
      <c r="W18" s="26"/>
      <c r="X18" s="26"/>
      <c r="Y18" s="26"/>
      <c r="Z18" s="26"/>
    </row>
    <row r="19" spans="1:26" ht="15.75" customHeight="1">
      <c r="A19" s="78">
        <f t="shared" si="2"/>
        <v>13</v>
      </c>
      <c r="B19" s="38" t="s">
        <v>99</v>
      </c>
      <c r="C19" s="50" t="s">
        <v>106</v>
      </c>
      <c r="D19" s="50" t="s">
        <v>107</v>
      </c>
      <c r="E19" s="80">
        <v>45658</v>
      </c>
      <c r="F19" s="80">
        <v>46022</v>
      </c>
      <c r="G19" s="81">
        <f t="shared" si="0"/>
        <v>365</v>
      </c>
      <c r="H19" s="82">
        <f t="shared" si="1"/>
        <v>12</v>
      </c>
      <c r="I19" s="83" t="s">
        <v>99</v>
      </c>
      <c r="J19" s="40" t="s">
        <v>289</v>
      </c>
      <c r="K19" s="40"/>
      <c r="L19" s="26"/>
      <c r="M19" s="26"/>
      <c r="N19" s="26"/>
      <c r="O19" s="26"/>
      <c r="P19" s="26"/>
      <c r="Q19" s="26"/>
      <c r="R19" s="26"/>
      <c r="S19" s="26"/>
      <c r="T19" s="26"/>
      <c r="U19" s="26"/>
      <c r="V19" s="26"/>
      <c r="W19" s="26"/>
      <c r="X19" s="26"/>
      <c r="Y19" s="26"/>
      <c r="Z19" s="26"/>
    </row>
    <row r="20" spans="1:26" ht="15.75" customHeight="1">
      <c r="A20" s="78">
        <f t="shared" si="2"/>
        <v>14</v>
      </c>
      <c r="B20" s="38" t="s">
        <v>108</v>
      </c>
      <c r="C20" s="50" t="s">
        <v>109</v>
      </c>
      <c r="D20" s="50" t="s">
        <v>110</v>
      </c>
      <c r="E20" s="80">
        <v>45658</v>
      </c>
      <c r="F20" s="80">
        <v>46022</v>
      </c>
      <c r="G20" s="81">
        <f t="shared" si="0"/>
        <v>365</v>
      </c>
      <c r="H20" s="82">
        <f t="shared" si="1"/>
        <v>12</v>
      </c>
      <c r="I20" s="83" t="s">
        <v>108</v>
      </c>
      <c r="J20" s="40" t="s">
        <v>289</v>
      </c>
      <c r="K20" s="40"/>
      <c r="L20" s="26"/>
      <c r="M20" s="26"/>
      <c r="N20" s="26"/>
      <c r="O20" s="26"/>
      <c r="P20" s="26"/>
      <c r="Q20" s="26"/>
      <c r="R20" s="26"/>
      <c r="S20" s="26"/>
      <c r="T20" s="26"/>
      <c r="U20" s="26"/>
      <c r="V20" s="26"/>
      <c r="W20" s="26"/>
      <c r="X20" s="26"/>
      <c r="Y20" s="26"/>
      <c r="Z20" s="26"/>
    </row>
    <row r="21" spans="1:26" ht="15.75" customHeight="1">
      <c r="A21" s="78">
        <f t="shared" si="2"/>
        <v>15</v>
      </c>
      <c r="B21" s="38" t="s">
        <v>108</v>
      </c>
      <c r="C21" s="50" t="s">
        <v>111</v>
      </c>
      <c r="D21" s="50" t="s">
        <v>112</v>
      </c>
      <c r="E21" s="80">
        <v>45658</v>
      </c>
      <c r="F21" s="80">
        <v>46022</v>
      </c>
      <c r="G21" s="81">
        <f t="shared" si="0"/>
        <v>365</v>
      </c>
      <c r="H21" s="82">
        <f t="shared" si="1"/>
        <v>12</v>
      </c>
      <c r="I21" s="83" t="s">
        <v>108</v>
      </c>
      <c r="J21" s="40" t="s">
        <v>293</v>
      </c>
      <c r="K21" s="87">
        <v>9000134</v>
      </c>
      <c r="L21" s="26"/>
      <c r="M21" s="26"/>
      <c r="N21" s="26"/>
      <c r="O21" s="26"/>
      <c r="P21" s="26"/>
      <c r="Q21" s="26"/>
      <c r="R21" s="26"/>
      <c r="S21" s="26"/>
      <c r="T21" s="26"/>
      <c r="U21" s="26"/>
      <c r="V21" s="26"/>
      <c r="W21" s="26"/>
      <c r="X21" s="26"/>
      <c r="Y21" s="26"/>
      <c r="Z21" s="26"/>
    </row>
    <row r="22" spans="1:26" ht="15.75" customHeight="1">
      <c r="A22" s="78">
        <f t="shared" si="2"/>
        <v>16</v>
      </c>
      <c r="B22" s="38" t="s">
        <v>113</v>
      </c>
      <c r="C22" s="50" t="s">
        <v>114</v>
      </c>
      <c r="D22" s="50" t="s">
        <v>115</v>
      </c>
      <c r="E22" s="80">
        <v>45658</v>
      </c>
      <c r="F22" s="80">
        <v>45808</v>
      </c>
      <c r="G22" s="81">
        <f t="shared" si="0"/>
        <v>151</v>
      </c>
      <c r="H22" s="82">
        <f t="shared" si="1"/>
        <v>5</v>
      </c>
      <c r="I22" s="83" t="s">
        <v>119</v>
      </c>
      <c r="J22" s="40" t="s">
        <v>293</v>
      </c>
      <c r="K22" s="87">
        <v>11000154</v>
      </c>
      <c r="L22" s="26"/>
      <c r="M22" s="26"/>
      <c r="N22" s="26"/>
      <c r="O22" s="26"/>
      <c r="P22" s="26"/>
      <c r="Q22" s="26"/>
      <c r="R22" s="26"/>
      <c r="S22" s="26"/>
      <c r="T22" s="26"/>
      <c r="U22" s="26"/>
      <c r="V22" s="26"/>
      <c r="W22" s="26"/>
      <c r="X22" s="26"/>
      <c r="Y22" s="26"/>
      <c r="Z22" s="26"/>
    </row>
    <row r="23" spans="1:26" ht="15.75" customHeight="1">
      <c r="A23" s="88"/>
      <c r="B23" s="38"/>
      <c r="C23" s="50" t="s">
        <v>114</v>
      </c>
      <c r="D23" s="50" t="s">
        <v>116</v>
      </c>
      <c r="E23" s="80">
        <v>45809</v>
      </c>
      <c r="F23" s="80">
        <v>46022</v>
      </c>
      <c r="G23" s="81">
        <f t="shared" si="0"/>
        <v>214</v>
      </c>
      <c r="H23" s="82">
        <f t="shared" si="1"/>
        <v>7</v>
      </c>
      <c r="I23" s="83" t="s">
        <v>119</v>
      </c>
      <c r="J23" s="40" t="s">
        <v>293</v>
      </c>
      <c r="K23" s="87">
        <v>11000154</v>
      </c>
      <c r="L23" s="26"/>
      <c r="M23" s="26"/>
      <c r="N23" s="26"/>
      <c r="O23" s="26"/>
      <c r="P23" s="26"/>
      <c r="Q23" s="26"/>
      <c r="R23" s="26"/>
      <c r="S23" s="26"/>
      <c r="T23" s="26"/>
      <c r="U23" s="26"/>
      <c r="V23" s="26"/>
      <c r="W23" s="26"/>
      <c r="X23" s="26"/>
      <c r="Y23" s="26"/>
      <c r="Z23" s="26"/>
    </row>
    <row r="24" spans="1:26" ht="15.75" customHeight="1">
      <c r="A24" s="88"/>
      <c r="B24" s="38"/>
      <c r="C24" s="50" t="s">
        <v>114</v>
      </c>
      <c r="D24" s="50" t="s">
        <v>118</v>
      </c>
      <c r="E24" s="80">
        <v>45992</v>
      </c>
      <c r="F24" s="80">
        <v>46022</v>
      </c>
      <c r="G24" s="81">
        <f t="shared" si="0"/>
        <v>31</v>
      </c>
      <c r="H24" s="82">
        <f t="shared" si="1"/>
        <v>1</v>
      </c>
      <c r="I24" s="83" t="s">
        <v>119</v>
      </c>
      <c r="J24" s="40" t="s">
        <v>293</v>
      </c>
      <c r="K24" s="87">
        <v>11000154</v>
      </c>
      <c r="L24" s="26"/>
      <c r="M24" s="26"/>
      <c r="N24" s="26"/>
      <c r="O24" s="26"/>
      <c r="P24" s="26"/>
      <c r="Q24" s="26"/>
      <c r="R24" s="26"/>
      <c r="S24" s="26"/>
      <c r="T24" s="26"/>
      <c r="U24" s="26"/>
      <c r="V24" s="26"/>
      <c r="W24" s="26"/>
      <c r="X24" s="26"/>
      <c r="Y24" s="26"/>
      <c r="Z24" s="26"/>
    </row>
    <row r="25" spans="1:26" ht="15.75" customHeight="1">
      <c r="A25" s="78">
        <v>17</v>
      </c>
      <c r="B25" s="38" t="s">
        <v>119</v>
      </c>
      <c r="C25" s="50" t="s">
        <v>120</v>
      </c>
      <c r="D25" s="50" t="s">
        <v>121</v>
      </c>
      <c r="E25" s="80">
        <v>45658</v>
      </c>
      <c r="F25" s="80">
        <v>45991</v>
      </c>
      <c r="G25" s="81">
        <f t="shared" si="0"/>
        <v>334</v>
      </c>
      <c r="H25" s="82">
        <f t="shared" si="1"/>
        <v>11</v>
      </c>
      <c r="I25" s="83" t="s">
        <v>119</v>
      </c>
      <c r="J25" s="40" t="s">
        <v>293</v>
      </c>
      <c r="K25" s="87">
        <v>12020544</v>
      </c>
      <c r="L25" s="26"/>
      <c r="M25" s="26"/>
      <c r="N25" s="26"/>
      <c r="O25" s="26"/>
      <c r="P25" s="26"/>
      <c r="Q25" s="26"/>
      <c r="R25" s="26"/>
      <c r="S25" s="26"/>
      <c r="T25" s="26"/>
      <c r="U25" s="26"/>
      <c r="V25" s="26"/>
      <c r="W25" s="26"/>
      <c r="X25" s="26"/>
      <c r="Y25" s="26"/>
      <c r="Z25" s="26"/>
    </row>
    <row r="26" spans="1:26" ht="15.75" customHeight="1">
      <c r="A26" s="78">
        <f t="shared" ref="A26:A33" si="3">A25+1</f>
        <v>18</v>
      </c>
      <c r="B26" s="38" t="s">
        <v>119</v>
      </c>
      <c r="C26" s="50" t="s">
        <v>125</v>
      </c>
      <c r="D26" s="50" t="s">
        <v>126</v>
      </c>
      <c r="E26" s="80">
        <v>45658</v>
      </c>
      <c r="F26" s="80">
        <v>46022</v>
      </c>
      <c r="G26" s="81">
        <f t="shared" si="0"/>
        <v>365</v>
      </c>
      <c r="H26" s="82">
        <f t="shared" si="1"/>
        <v>12</v>
      </c>
      <c r="I26" s="83" t="s">
        <v>119</v>
      </c>
      <c r="J26" s="40" t="s">
        <v>293</v>
      </c>
      <c r="K26" s="87">
        <v>9005498</v>
      </c>
      <c r="L26" s="26"/>
      <c r="M26" s="26"/>
      <c r="N26" s="26"/>
      <c r="O26" s="26"/>
      <c r="P26" s="26"/>
      <c r="Q26" s="26"/>
      <c r="R26" s="26"/>
      <c r="S26" s="26"/>
      <c r="T26" s="26"/>
      <c r="U26" s="26"/>
      <c r="V26" s="26"/>
      <c r="W26" s="26"/>
      <c r="X26" s="26"/>
      <c r="Y26" s="26"/>
      <c r="Z26" s="26"/>
    </row>
    <row r="27" spans="1:26" ht="15.75" customHeight="1">
      <c r="A27" s="78">
        <f t="shared" si="3"/>
        <v>19</v>
      </c>
      <c r="B27" s="38" t="s">
        <v>119</v>
      </c>
      <c r="C27" s="50" t="s">
        <v>128</v>
      </c>
      <c r="D27" s="50" t="s">
        <v>116</v>
      </c>
      <c r="E27" s="80">
        <v>45658</v>
      </c>
      <c r="F27" s="80">
        <v>45808</v>
      </c>
      <c r="G27" s="81">
        <f t="shared" si="0"/>
        <v>151</v>
      </c>
      <c r="H27" s="82">
        <f t="shared" si="1"/>
        <v>5</v>
      </c>
      <c r="I27" s="83" t="s">
        <v>119</v>
      </c>
      <c r="J27" s="40" t="s">
        <v>293</v>
      </c>
      <c r="K27" s="87">
        <v>10000045</v>
      </c>
      <c r="L27" s="26"/>
      <c r="M27" s="26"/>
      <c r="N27" s="26"/>
      <c r="O27" s="26"/>
      <c r="P27" s="26"/>
      <c r="Q27" s="26"/>
      <c r="R27" s="26"/>
      <c r="S27" s="26"/>
      <c r="T27" s="26"/>
      <c r="U27" s="26"/>
      <c r="V27" s="26"/>
      <c r="W27" s="26"/>
      <c r="X27" s="26"/>
      <c r="Y27" s="26"/>
      <c r="Z27" s="26"/>
    </row>
    <row r="28" spans="1:26" ht="15.75" customHeight="1">
      <c r="A28" s="78">
        <f t="shared" si="3"/>
        <v>20</v>
      </c>
      <c r="B28" s="38" t="s">
        <v>129</v>
      </c>
      <c r="C28" s="50" t="s">
        <v>130</v>
      </c>
      <c r="D28" s="85" t="s">
        <v>131</v>
      </c>
      <c r="E28" s="80">
        <v>45658</v>
      </c>
      <c r="F28" s="80">
        <v>46022</v>
      </c>
      <c r="G28" s="81">
        <f t="shared" si="0"/>
        <v>365</v>
      </c>
      <c r="H28" s="82">
        <f t="shared" si="1"/>
        <v>12</v>
      </c>
      <c r="I28" s="83" t="s">
        <v>129</v>
      </c>
      <c r="J28" s="40" t="s">
        <v>289</v>
      </c>
      <c r="K28" s="40"/>
      <c r="L28" s="26"/>
      <c r="M28" s="26"/>
      <c r="N28" s="26"/>
      <c r="O28" s="26"/>
      <c r="P28" s="26"/>
      <c r="Q28" s="26"/>
      <c r="R28" s="26"/>
      <c r="S28" s="26"/>
      <c r="T28" s="26"/>
      <c r="U28" s="26"/>
      <c r="V28" s="26"/>
      <c r="W28" s="26"/>
      <c r="X28" s="26"/>
      <c r="Y28" s="26"/>
      <c r="Z28" s="26"/>
    </row>
    <row r="29" spans="1:26" ht="15.75" customHeight="1">
      <c r="A29" s="78">
        <f t="shared" si="3"/>
        <v>21</v>
      </c>
      <c r="B29" s="38" t="s">
        <v>129</v>
      </c>
      <c r="C29" s="50" t="s">
        <v>134</v>
      </c>
      <c r="D29" s="85" t="s">
        <v>135</v>
      </c>
      <c r="E29" s="80">
        <v>45658</v>
      </c>
      <c r="F29" s="80">
        <v>45808</v>
      </c>
      <c r="G29" s="81">
        <f t="shared" si="0"/>
        <v>151</v>
      </c>
      <c r="H29" s="82">
        <f t="shared" si="1"/>
        <v>5</v>
      </c>
      <c r="I29" s="83" t="s">
        <v>129</v>
      </c>
      <c r="J29" s="40" t="s">
        <v>293</v>
      </c>
      <c r="K29" s="87">
        <v>4009842</v>
      </c>
      <c r="L29" s="26"/>
      <c r="M29" s="26"/>
      <c r="N29" s="26"/>
      <c r="O29" s="26"/>
      <c r="P29" s="26"/>
      <c r="Q29" s="26"/>
      <c r="R29" s="26"/>
      <c r="S29" s="26"/>
      <c r="T29" s="26"/>
      <c r="U29" s="26"/>
      <c r="V29" s="26"/>
      <c r="W29" s="26"/>
      <c r="X29" s="26"/>
      <c r="Y29" s="26"/>
      <c r="Z29" s="26"/>
    </row>
    <row r="30" spans="1:26" ht="15.75" customHeight="1">
      <c r="A30" s="78">
        <f t="shared" si="3"/>
        <v>22</v>
      </c>
      <c r="B30" s="38" t="s">
        <v>129</v>
      </c>
      <c r="C30" s="50" t="s">
        <v>137</v>
      </c>
      <c r="D30" s="85" t="s">
        <v>138</v>
      </c>
      <c r="E30" s="80">
        <v>45658</v>
      </c>
      <c r="F30" s="80">
        <v>46022</v>
      </c>
      <c r="G30" s="81">
        <f t="shared" si="0"/>
        <v>365</v>
      </c>
      <c r="H30" s="82">
        <f t="shared" si="1"/>
        <v>12</v>
      </c>
      <c r="I30" s="83" t="s">
        <v>129</v>
      </c>
      <c r="J30" s="40" t="s">
        <v>293</v>
      </c>
      <c r="K30" s="87">
        <v>7003199</v>
      </c>
      <c r="L30" s="26"/>
      <c r="M30" s="26"/>
      <c r="N30" s="26"/>
      <c r="O30" s="26"/>
      <c r="P30" s="26"/>
      <c r="Q30" s="26"/>
      <c r="R30" s="26"/>
      <c r="S30" s="26"/>
      <c r="T30" s="26"/>
      <c r="U30" s="26"/>
      <c r="V30" s="26"/>
      <c r="W30" s="26"/>
      <c r="X30" s="26"/>
      <c r="Y30" s="26"/>
      <c r="Z30" s="26"/>
    </row>
    <row r="31" spans="1:26" ht="15.75" customHeight="1">
      <c r="A31" s="78">
        <f t="shared" si="3"/>
        <v>23</v>
      </c>
      <c r="B31" s="38" t="s">
        <v>129</v>
      </c>
      <c r="C31" s="50" t="s">
        <v>140</v>
      </c>
      <c r="D31" s="85" t="s">
        <v>141</v>
      </c>
      <c r="E31" s="80">
        <v>45809</v>
      </c>
      <c r="F31" s="80">
        <v>46022</v>
      </c>
      <c r="G31" s="81">
        <f t="shared" si="0"/>
        <v>214</v>
      </c>
      <c r="H31" s="82">
        <f t="shared" si="1"/>
        <v>7</v>
      </c>
      <c r="I31" s="83" t="s">
        <v>129</v>
      </c>
      <c r="J31" s="40" t="s">
        <v>293</v>
      </c>
      <c r="K31" s="87">
        <v>4000040</v>
      </c>
      <c r="L31" s="26"/>
      <c r="M31" s="26"/>
      <c r="N31" s="26"/>
      <c r="O31" s="26"/>
      <c r="P31" s="26"/>
      <c r="Q31" s="26"/>
      <c r="R31" s="26"/>
      <c r="S31" s="26"/>
      <c r="T31" s="26"/>
      <c r="U31" s="26"/>
      <c r="V31" s="26"/>
      <c r="W31" s="26"/>
      <c r="X31" s="26"/>
      <c r="Y31" s="26"/>
      <c r="Z31" s="26"/>
    </row>
    <row r="32" spans="1:26" ht="15.75" customHeight="1">
      <c r="A32" s="78">
        <f t="shared" si="3"/>
        <v>24</v>
      </c>
      <c r="B32" s="38" t="s">
        <v>143</v>
      </c>
      <c r="C32" s="50" t="s">
        <v>144</v>
      </c>
      <c r="D32" s="85" t="s">
        <v>145</v>
      </c>
      <c r="E32" s="86">
        <v>45658</v>
      </c>
      <c r="F32" s="80">
        <v>45808</v>
      </c>
      <c r="G32" s="81">
        <f t="shared" si="0"/>
        <v>151</v>
      </c>
      <c r="H32" s="82">
        <f t="shared" si="1"/>
        <v>5</v>
      </c>
      <c r="I32" s="83" t="s">
        <v>143</v>
      </c>
      <c r="J32" s="40" t="s">
        <v>289</v>
      </c>
      <c r="K32" s="40"/>
      <c r="L32" s="26"/>
      <c r="M32" s="26"/>
      <c r="N32" s="26"/>
      <c r="O32" s="26"/>
      <c r="P32" s="26"/>
      <c r="Q32" s="26"/>
      <c r="R32" s="26"/>
      <c r="S32" s="26"/>
      <c r="T32" s="26"/>
      <c r="U32" s="26"/>
      <c r="V32" s="26"/>
      <c r="W32" s="26"/>
      <c r="X32" s="26"/>
      <c r="Y32" s="26"/>
      <c r="Z32" s="26"/>
    </row>
    <row r="33" spans="1:26" ht="15.75" customHeight="1">
      <c r="A33" s="78">
        <f t="shared" si="3"/>
        <v>25</v>
      </c>
      <c r="B33" s="89" t="s">
        <v>143</v>
      </c>
      <c r="C33" s="90" t="s">
        <v>147</v>
      </c>
      <c r="D33" s="91" t="s">
        <v>148</v>
      </c>
      <c r="E33" s="92">
        <v>45658</v>
      </c>
      <c r="F33" s="92">
        <v>46022</v>
      </c>
      <c r="G33" s="81">
        <f t="shared" si="0"/>
        <v>365</v>
      </c>
      <c r="H33" s="82">
        <f t="shared" si="1"/>
        <v>12</v>
      </c>
      <c r="I33" s="93" t="s">
        <v>143</v>
      </c>
      <c r="J33" s="40" t="s">
        <v>293</v>
      </c>
      <c r="K33" s="87">
        <v>14000204</v>
      </c>
      <c r="L33" s="26"/>
      <c r="M33" s="26"/>
      <c r="N33" s="26"/>
      <c r="O33" s="26"/>
      <c r="P33" s="26"/>
      <c r="Q33" s="26"/>
      <c r="R33" s="26"/>
      <c r="S33" s="26"/>
      <c r="T33" s="26"/>
      <c r="U33" s="26"/>
      <c r="V33" s="26"/>
      <c r="W33" s="26"/>
      <c r="X33" s="26"/>
      <c r="Y33" s="26"/>
      <c r="Z33" s="26"/>
    </row>
    <row r="34" spans="1:26" ht="15.75" customHeight="1">
      <c r="A34" s="94"/>
      <c r="B34" s="89"/>
      <c r="C34" s="90" t="s">
        <v>147</v>
      </c>
      <c r="D34" s="91" t="s">
        <v>150</v>
      </c>
      <c r="E34" s="92">
        <v>45658</v>
      </c>
      <c r="F34" s="92">
        <v>46022</v>
      </c>
      <c r="G34" s="81">
        <f t="shared" si="0"/>
        <v>365</v>
      </c>
      <c r="H34" s="82">
        <f t="shared" si="1"/>
        <v>12</v>
      </c>
      <c r="I34" s="93" t="s">
        <v>143</v>
      </c>
      <c r="J34" s="40" t="s">
        <v>293</v>
      </c>
      <c r="K34" s="87">
        <v>14000204</v>
      </c>
      <c r="L34" s="26"/>
      <c r="M34" s="26"/>
      <c r="N34" s="26"/>
      <c r="O34" s="26"/>
      <c r="P34" s="26"/>
      <c r="Q34" s="26"/>
      <c r="R34" s="26"/>
      <c r="S34" s="26"/>
      <c r="T34" s="26"/>
      <c r="U34" s="26"/>
      <c r="V34" s="26"/>
      <c r="W34" s="26"/>
      <c r="X34" s="26"/>
      <c r="Y34" s="26"/>
      <c r="Z34" s="26"/>
    </row>
    <row r="35" spans="1:26" ht="15.75" customHeight="1">
      <c r="A35" s="95">
        <v>26</v>
      </c>
      <c r="B35" s="38" t="s">
        <v>143</v>
      </c>
      <c r="C35" s="50" t="s">
        <v>152</v>
      </c>
      <c r="D35" s="50" t="s">
        <v>153</v>
      </c>
      <c r="E35" s="86">
        <v>45809</v>
      </c>
      <c r="F35" s="86">
        <v>46022</v>
      </c>
      <c r="G35" s="81">
        <f t="shared" si="0"/>
        <v>214</v>
      </c>
      <c r="H35" s="82">
        <f t="shared" si="1"/>
        <v>7</v>
      </c>
      <c r="I35" s="83" t="s">
        <v>143</v>
      </c>
      <c r="J35" s="40" t="s">
        <v>293</v>
      </c>
      <c r="K35" s="40"/>
      <c r="L35" s="26"/>
      <c r="M35" s="26"/>
      <c r="N35" s="26"/>
      <c r="O35" s="26"/>
      <c r="P35" s="26"/>
      <c r="Q35" s="26"/>
      <c r="R35" s="26"/>
      <c r="S35" s="26"/>
      <c r="T35" s="26"/>
      <c r="U35" s="26"/>
      <c r="V35" s="26"/>
      <c r="W35" s="26"/>
      <c r="X35" s="26"/>
      <c r="Y35" s="26"/>
      <c r="Z35" s="26"/>
    </row>
    <row r="36" spans="1:26" ht="15.75" customHeight="1">
      <c r="A36" s="26"/>
      <c r="B36" s="26"/>
      <c r="C36" s="26"/>
      <c r="D36" s="26"/>
      <c r="E36" s="27"/>
      <c r="F36" s="27"/>
      <c r="G36" s="26"/>
      <c r="H36" s="26"/>
      <c r="I36" s="26"/>
      <c r="J36" s="26"/>
      <c r="K36" s="26"/>
      <c r="L36" s="26"/>
      <c r="M36" s="26"/>
      <c r="N36" s="26"/>
      <c r="O36" s="26"/>
      <c r="P36" s="26"/>
      <c r="Q36" s="26"/>
      <c r="R36" s="26"/>
      <c r="S36" s="26"/>
      <c r="T36" s="26"/>
      <c r="U36" s="26"/>
      <c r="V36" s="26"/>
      <c r="W36" s="26"/>
      <c r="X36" s="26"/>
      <c r="Y36" s="26"/>
      <c r="Z36" s="26"/>
    </row>
    <row r="37" spans="1:26" ht="15.75" customHeight="1">
      <c r="A37" s="26"/>
      <c r="B37" s="26"/>
      <c r="C37" s="26"/>
      <c r="D37" s="26"/>
      <c r="E37" s="27"/>
      <c r="F37" s="27"/>
      <c r="G37" s="26"/>
      <c r="H37" s="26"/>
      <c r="I37" s="26"/>
      <c r="J37" s="26"/>
      <c r="K37" s="26"/>
      <c r="L37" s="26"/>
      <c r="M37" s="26"/>
      <c r="N37" s="26"/>
      <c r="O37" s="26"/>
      <c r="P37" s="26"/>
      <c r="Q37" s="26"/>
      <c r="R37" s="26"/>
      <c r="S37" s="26"/>
      <c r="T37" s="26"/>
      <c r="U37" s="26"/>
      <c r="V37" s="26"/>
      <c r="W37" s="26"/>
      <c r="X37" s="26"/>
      <c r="Y37" s="26"/>
      <c r="Z37" s="26"/>
    </row>
    <row r="38" spans="1:26" ht="15.75" customHeight="1">
      <c r="A38" s="26"/>
      <c r="B38" s="26"/>
      <c r="C38" s="26"/>
      <c r="D38" s="26"/>
      <c r="E38" s="27"/>
      <c r="F38" s="27"/>
      <c r="G38" s="26"/>
      <c r="H38" s="26"/>
      <c r="I38" s="26"/>
      <c r="J38" s="26"/>
      <c r="K38" s="26"/>
      <c r="L38" s="26"/>
      <c r="M38" s="26"/>
      <c r="N38" s="26"/>
      <c r="O38" s="26"/>
      <c r="P38" s="26"/>
      <c r="Q38" s="26"/>
      <c r="R38" s="26"/>
      <c r="S38" s="26"/>
      <c r="T38" s="26"/>
      <c r="U38" s="26"/>
      <c r="V38" s="26"/>
      <c r="W38" s="26"/>
      <c r="X38" s="26"/>
      <c r="Y38" s="26"/>
      <c r="Z38" s="26"/>
    </row>
    <row r="39" spans="1:26" ht="15.75" customHeight="1">
      <c r="A39" s="2" t="s">
        <v>294</v>
      </c>
      <c r="B39" s="2"/>
      <c r="C39" s="2"/>
      <c r="D39" s="2"/>
      <c r="E39" s="2"/>
      <c r="F39" s="2"/>
      <c r="G39" s="2"/>
      <c r="H39" s="38"/>
      <c r="I39" s="38"/>
      <c r="J39" s="38"/>
      <c r="K39" s="40"/>
      <c r="L39" s="26"/>
      <c r="M39" s="26"/>
      <c r="N39" s="26"/>
      <c r="O39" s="26"/>
      <c r="P39" s="26"/>
      <c r="Q39" s="26"/>
      <c r="R39" s="26"/>
      <c r="S39" s="26"/>
      <c r="T39" s="26"/>
      <c r="U39" s="26"/>
      <c r="V39" s="26"/>
      <c r="W39" s="26"/>
      <c r="X39" s="26"/>
      <c r="Y39" s="26"/>
      <c r="Z39" s="26"/>
    </row>
    <row r="40" spans="1:26" ht="15.75" customHeight="1">
      <c r="A40" s="95">
        <v>1</v>
      </c>
      <c r="B40" s="38" t="s">
        <v>155</v>
      </c>
      <c r="C40" s="38" t="s">
        <v>156</v>
      </c>
      <c r="D40" s="38" t="s">
        <v>69</v>
      </c>
      <c r="E40" s="86">
        <v>45658</v>
      </c>
      <c r="F40" s="86">
        <v>46022</v>
      </c>
      <c r="G40" s="81">
        <f t="shared" ref="G40:G85" si="4">DATEDIF(E40,F40,"d")+1</f>
        <v>365</v>
      </c>
      <c r="H40" s="82">
        <f t="shared" ref="H40:H85" si="5">DATEDIF(E40,F40,"M") + IF(DATEDIF(E40,F40,"MD")&gt;=15,1,0)</f>
        <v>12</v>
      </c>
      <c r="I40" s="83" t="s">
        <v>155</v>
      </c>
      <c r="J40" s="83" t="s">
        <v>289</v>
      </c>
      <c r="K40" s="40"/>
      <c r="L40" s="26"/>
      <c r="M40" s="26"/>
      <c r="N40" s="26"/>
      <c r="O40" s="26"/>
      <c r="P40" s="26"/>
      <c r="Q40" s="26"/>
      <c r="R40" s="26"/>
      <c r="S40" s="26"/>
      <c r="T40" s="26"/>
      <c r="U40" s="26"/>
      <c r="V40" s="26"/>
      <c r="W40" s="26"/>
      <c r="X40" s="26"/>
      <c r="Y40" s="26"/>
      <c r="Z40" s="26"/>
    </row>
    <row r="41" spans="1:26" ht="15.75" customHeight="1">
      <c r="A41" s="95">
        <v>2</v>
      </c>
      <c r="B41" s="38" t="s">
        <v>155</v>
      </c>
      <c r="C41" s="38" t="s">
        <v>157</v>
      </c>
      <c r="D41" s="38" t="s">
        <v>73</v>
      </c>
      <c r="E41" s="86">
        <v>45658</v>
      </c>
      <c r="F41" s="86">
        <v>45823</v>
      </c>
      <c r="G41" s="81">
        <f t="shared" si="4"/>
        <v>166</v>
      </c>
      <c r="H41" s="82">
        <f t="shared" si="5"/>
        <v>5</v>
      </c>
      <c r="I41" s="83" t="s">
        <v>155</v>
      </c>
      <c r="J41" s="83" t="s">
        <v>289</v>
      </c>
      <c r="K41" s="40"/>
      <c r="L41" s="26"/>
      <c r="M41" s="26"/>
      <c r="N41" s="26"/>
      <c r="O41" s="26"/>
      <c r="P41" s="26"/>
      <c r="Q41" s="26"/>
      <c r="R41" s="26"/>
      <c r="S41" s="26"/>
      <c r="T41" s="26"/>
      <c r="U41" s="26"/>
      <c r="V41" s="26"/>
      <c r="W41" s="26"/>
      <c r="X41" s="26"/>
      <c r="Y41" s="26"/>
      <c r="Z41" s="26"/>
    </row>
    <row r="42" spans="1:26" ht="15.75" customHeight="1">
      <c r="A42" s="95">
        <v>3</v>
      </c>
      <c r="B42" s="38" t="s">
        <v>155</v>
      </c>
      <c r="C42" s="38" t="s">
        <v>158</v>
      </c>
      <c r="D42" s="38" t="s">
        <v>159</v>
      </c>
      <c r="E42" s="86">
        <v>45658</v>
      </c>
      <c r="F42" s="86">
        <v>45823</v>
      </c>
      <c r="G42" s="81">
        <f t="shared" si="4"/>
        <v>166</v>
      </c>
      <c r="H42" s="82">
        <f t="shared" si="5"/>
        <v>5</v>
      </c>
      <c r="I42" s="83" t="s">
        <v>155</v>
      </c>
      <c r="J42" s="83" t="s">
        <v>289</v>
      </c>
      <c r="K42" s="40"/>
      <c r="L42" s="26"/>
      <c r="M42" s="26"/>
      <c r="N42" s="26"/>
      <c r="O42" s="26"/>
      <c r="P42" s="26"/>
      <c r="Q42" s="26"/>
      <c r="R42" s="26"/>
      <c r="S42" s="26"/>
      <c r="T42" s="26"/>
      <c r="U42" s="26"/>
      <c r="V42" s="26"/>
      <c r="W42" s="26"/>
      <c r="X42" s="26"/>
      <c r="Y42" s="26"/>
      <c r="Z42" s="26"/>
    </row>
    <row r="43" spans="1:26" ht="15.75" customHeight="1">
      <c r="A43" s="95">
        <v>4</v>
      </c>
      <c r="B43" s="38" t="s">
        <v>155</v>
      </c>
      <c r="C43" s="38" t="s">
        <v>160</v>
      </c>
      <c r="D43" s="38" t="s">
        <v>79</v>
      </c>
      <c r="E43" s="86">
        <v>45658</v>
      </c>
      <c r="F43" s="86">
        <v>46022</v>
      </c>
      <c r="G43" s="81">
        <f t="shared" si="4"/>
        <v>365</v>
      </c>
      <c r="H43" s="82">
        <f t="shared" si="5"/>
        <v>12</v>
      </c>
      <c r="I43" s="83" t="s">
        <v>155</v>
      </c>
      <c r="J43" s="83" t="s">
        <v>289</v>
      </c>
      <c r="K43" s="40"/>
      <c r="L43" s="26"/>
      <c r="M43" s="26"/>
      <c r="N43" s="26"/>
      <c r="O43" s="26"/>
      <c r="P43" s="26"/>
      <c r="Q43" s="26"/>
      <c r="R43" s="26"/>
      <c r="S43" s="26"/>
      <c r="T43" s="26"/>
      <c r="U43" s="26"/>
      <c r="V43" s="26"/>
      <c r="W43" s="26"/>
      <c r="X43" s="26"/>
      <c r="Y43" s="26"/>
      <c r="Z43" s="26"/>
    </row>
    <row r="44" spans="1:26" ht="15.75" customHeight="1">
      <c r="A44" s="95">
        <v>5</v>
      </c>
      <c r="B44" s="38" t="s">
        <v>155</v>
      </c>
      <c r="C44" s="38" t="s">
        <v>161</v>
      </c>
      <c r="D44" s="38" t="s">
        <v>82</v>
      </c>
      <c r="E44" s="86">
        <v>45658</v>
      </c>
      <c r="F44" s="86">
        <v>46022</v>
      </c>
      <c r="G44" s="81">
        <f t="shared" si="4"/>
        <v>365</v>
      </c>
      <c r="H44" s="82">
        <f t="shared" si="5"/>
        <v>12</v>
      </c>
      <c r="I44" s="83" t="s">
        <v>155</v>
      </c>
      <c r="J44" s="83" t="s">
        <v>289</v>
      </c>
      <c r="K44" s="40"/>
      <c r="L44" s="26"/>
      <c r="M44" s="26"/>
      <c r="N44" s="26"/>
      <c r="O44" s="26"/>
      <c r="P44" s="26"/>
      <c r="Q44" s="26"/>
      <c r="R44" s="26"/>
      <c r="S44" s="26"/>
      <c r="T44" s="26"/>
      <c r="U44" s="26"/>
      <c r="V44" s="26"/>
      <c r="W44" s="26"/>
      <c r="X44" s="26"/>
      <c r="Y44" s="26"/>
      <c r="Z44" s="26"/>
    </row>
    <row r="45" spans="1:26" ht="15.75" customHeight="1">
      <c r="A45" s="95">
        <v>6</v>
      </c>
      <c r="B45" s="38" t="s">
        <v>155</v>
      </c>
      <c r="C45" s="38" t="s">
        <v>162</v>
      </c>
      <c r="D45" s="38" t="s">
        <v>85</v>
      </c>
      <c r="E45" s="86">
        <v>45658</v>
      </c>
      <c r="F45" s="86">
        <v>45972</v>
      </c>
      <c r="G45" s="81">
        <f t="shared" si="4"/>
        <v>315</v>
      </c>
      <c r="H45" s="82">
        <f t="shared" si="5"/>
        <v>10</v>
      </c>
      <c r="I45" s="83" t="s">
        <v>155</v>
      </c>
      <c r="J45" s="83" t="s">
        <v>289</v>
      </c>
      <c r="K45" s="40"/>
      <c r="L45" s="26"/>
      <c r="M45" s="26"/>
      <c r="N45" s="26"/>
      <c r="O45" s="26"/>
      <c r="P45" s="26"/>
      <c r="Q45" s="26"/>
      <c r="R45" s="26"/>
      <c r="S45" s="26"/>
      <c r="T45" s="26"/>
      <c r="U45" s="26"/>
      <c r="V45" s="26"/>
      <c r="W45" s="26"/>
      <c r="X45" s="26"/>
      <c r="Y45" s="26"/>
      <c r="Z45" s="26"/>
    </row>
    <row r="46" spans="1:26" ht="15.75" customHeight="1">
      <c r="A46" s="95">
        <v>7</v>
      </c>
      <c r="B46" s="38" t="s">
        <v>155</v>
      </c>
      <c r="C46" s="38" t="s">
        <v>166</v>
      </c>
      <c r="D46" s="38" t="s">
        <v>167</v>
      </c>
      <c r="E46" s="86">
        <v>45658</v>
      </c>
      <c r="F46" s="86">
        <v>46022</v>
      </c>
      <c r="G46" s="81">
        <f t="shared" si="4"/>
        <v>365</v>
      </c>
      <c r="H46" s="82">
        <f t="shared" si="5"/>
        <v>12</v>
      </c>
      <c r="I46" s="83" t="s">
        <v>155</v>
      </c>
      <c r="J46" s="83" t="s">
        <v>289</v>
      </c>
      <c r="K46" s="40"/>
      <c r="L46" s="26"/>
      <c r="M46" s="26"/>
      <c r="N46" s="26"/>
      <c r="O46" s="26"/>
      <c r="P46" s="26"/>
      <c r="Q46" s="26"/>
      <c r="R46" s="26"/>
      <c r="S46" s="26"/>
      <c r="T46" s="26"/>
      <c r="U46" s="26"/>
      <c r="V46" s="26"/>
      <c r="W46" s="26"/>
      <c r="X46" s="26"/>
      <c r="Y46" s="26"/>
      <c r="Z46" s="26"/>
    </row>
    <row r="47" spans="1:26" ht="15.75" customHeight="1">
      <c r="A47" s="95">
        <v>8</v>
      </c>
      <c r="B47" s="38" t="s">
        <v>174</v>
      </c>
      <c r="C47" s="50" t="s">
        <v>175</v>
      </c>
      <c r="D47" s="50" t="s">
        <v>176</v>
      </c>
      <c r="E47" s="86">
        <v>45658</v>
      </c>
      <c r="F47" s="86">
        <v>46022</v>
      </c>
      <c r="G47" s="81">
        <f t="shared" si="4"/>
        <v>365</v>
      </c>
      <c r="H47" s="82">
        <f t="shared" si="5"/>
        <v>12</v>
      </c>
      <c r="I47" s="83" t="s">
        <v>174</v>
      </c>
      <c r="J47" s="40" t="s">
        <v>289</v>
      </c>
      <c r="K47" s="40"/>
      <c r="L47" s="26"/>
      <c r="M47" s="26"/>
      <c r="N47" s="26"/>
      <c r="O47" s="26"/>
      <c r="P47" s="26"/>
      <c r="Q47" s="26"/>
      <c r="R47" s="26"/>
      <c r="S47" s="26"/>
      <c r="T47" s="26"/>
      <c r="U47" s="26"/>
      <c r="V47" s="26"/>
      <c r="W47" s="26"/>
      <c r="X47" s="26"/>
      <c r="Y47" s="26"/>
      <c r="Z47" s="26"/>
    </row>
    <row r="48" spans="1:26" ht="15.75" customHeight="1">
      <c r="A48" s="95">
        <v>9</v>
      </c>
      <c r="B48" s="38" t="s">
        <v>174</v>
      </c>
      <c r="C48" s="50" t="s">
        <v>177</v>
      </c>
      <c r="D48" s="50" t="s">
        <v>178</v>
      </c>
      <c r="E48" s="86">
        <v>45658</v>
      </c>
      <c r="F48" s="86">
        <v>46022</v>
      </c>
      <c r="G48" s="81">
        <f t="shared" si="4"/>
        <v>365</v>
      </c>
      <c r="H48" s="82">
        <f t="shared" si="5"/>
        <v>12</v>
      </c>
      <c r="I48" s="83" t="s">
        <v>174</v>
      </c>
      <c r="J48" s="40" t="s">
        <v>293</v>
      </c>
      <c r="K48" s="87">
        <v>7015491</v>
      </c>
      <c r="L48" s="26"/>
      <c r="M48" s="26"/>
      <c r="N48" s="26"/>
      <c r="O48" s="26"/>
      <c r="P48" s="26"/>
      <c r="Q48" s="26"/>
      <c r="R48" s="26"/>
      <c r="S48" s="26"/>
      <c r="T48" s="26"/>
      <c r="U48" s="26"/>
      <c r="V48" s="26"/>
      <c r="W48" s="26"/>
      <c r="X48" s="26"/>
      <c r="Y48" s="26"/>
      <c r="Z48" s="26"/>
    </row>
    <row r="49" spans="1:26" ht="15.75" customHeight="1">
      <c r="A49" s="95">
        <v>10</v>
      </c>
      <c r="B49" s="38" t="s">
        <v>174</v>
      </c>
      <c r="C49" s="50" t="s">
        <v>179</v>
      </c>
      <c r="D49" s="50" t="s">
        <v>180</v>
      </c>
      <c r="E49" s="86">
        <v>45658</v>
      </c>
      <c r="F49" s="86">
        <v>46022</v>
      </c>
      <c r="G49" s="81">
        <f t="shared" si="4"/>
        <v>365</v>
      </c>
      <c r="H49" s="82">
        <f t="shared" si="5"/>
        <v>12</v>
      </c>
      <c r="I49" s="83" t="s">
        <v>174</v>
      </c>
      <c r="J49" s="40" t="s">
        <v>289</v>
      </c>
      <c r="K49" s="40"/>
      <c r="L49" s="26"/>
      <c r="M49" s="26"/>
      <c r="N49" s="26"/>
      <c r="O49" s="26"/>
      <c r="P49" s="26"/>
      <c r="Q49" s="26"/>
      <c r="R49" s="26"/>
      <c r="S49" s="26"/>
      <c r="T49" s="26"/>
      <c r="U49" s="26"/>
      <c r="V49" s="26"/>
      <c r="W49" s="26"/>
      <c r="X49" s="26"/>
      <c r="Y49" s="26"/>
      <c r="Z49" s="26"/>
    </row>
    <row r="50" spans="1:26" ht="15.75" customHeight="1">
      <c r="A50" s="95">
        <v>11</v>
      </c>
      <c r="B50" s="38" t="s">
        <v>174</v>
      </c>
      <c r="C50" s="50" t="s">
        <v>181</v>
      </c>
      <c r="D50" s="50" t="s">
        <v>92</v>
      </c>
      <c r="E50" s="86">
        <v>45658</v>
      </c>
      <c r="F50" s="86">
        <v>45691</v>
      </c>
      <c r="G50" s="81">
        <f t="shared" si="4"/>
        <v>34</v>
      </c>
      <c r="H50" s="82">
        <f t="shared" si="5"/>
        <v>1</v>
      </c>
      <c r="I50" s="83" t="s">
        <v>174</v>
      </c>
      <c r="J50" s="83" t="s">
        <v>289</v>
      </c>
      <c r="K50" s="40"/>
      <c r="L50" s="26"/>
      <c r="M50" s="26"/>
      <c r="N50" s="26"/>
      <c r="O50" s="26"/>
      <c r="P50" s="26"/>
      <c r="Q50" s="26"/>
      <c r="R50" s="26"/>
      <c r="S50" s="26"/>
      <c r="T50" s="26"/>
      <c r="U50" s="26"/>
      <c r="V50" s="26"/>
      <c r="W50" s="26"/>
      <c r="X50" s="26"/>
      <c r="Y50" s="26"/>
      <c r="Z50" s="26"/>
    </row>
    <row r="51" spans="1:26" ht="15.75" customHeight="1">
      <c r="A51" s="95">
        <v>12</v>
      </c>
      <c r="B51" s="38" t="s">
        <v>174</v>
      </c>
      <c r="C51" s="50" t="s">
        <v>182</v>
      </c>
      <c r="D51" s="50" t="s">
        <v>92</v>
      </c>
      <c r="E51" s="86">
        <v>45809</v>
      </c>
      <c r="F51" s="86">
        <v>46022</v>
      </c>
      <c r="G51" s="81">
        <f t="shared" si="4"/>
        <v>214</v>
      </c>
      <c r="H51" s="82">
        <f t="shared" si="5"/>
        <v>7</v>
      </c>
      <c r="I51" s="83" t="s">
        <v>174</v>
      </c>
      <c r="J51" s="40" t="s">
        <v>293</v>
      </c>
      <c r="K51" s="87">
        <v>14002084</v>
      </c>
      <c r="L51" s="26"/>
      <c r="M51" s="26"/>
      <c r="N51" s="26"/>
      <c r="O51" s="26"/>
      <c r="P51" s="26"/>
      <c r="Q51" s="26"/>
      <c r="R51" s="26"/>
      <c r="S51" s="26"/>
      <c r="T51" s="26"/>
      <c r="U51" s="26"/>
      <c r="V51" s="26"/>
      <c r="W51" s="26"/>
      <c r="X51" s="26"/>
      <c r="Y51" s="26"/>
      <c r="Z51" s="26"/>
    </row>
    <row r="52" spans="1:26" ht="15.75" customHeight="1">
      <c r="A52" s="95">
        <v>13</v>
      </c>
      <c r="B52" s="38" t="s">
        <v>174</v>
      </c>
      <c r="C52" s="50" t="s">
        <v>183</v>
      </c>
      <c r="D52" s="50" t="s">
        <v>92</v>
      </c>
      <c r="E52" s="86">
        <v>45658</v>
      </c>
      <c r="F52" s="86">
        <v>45727</v>
      </c>
      <c r="G52" s="81">
        <f t="shared" si="4"/>
        <v>70</v>
      </c>
      <c r="H52" s="82">
        <f t="shared" si="5"/>
        <v>2</v>
      </c>
      <c r="I52" s="83" t="s">
        <v>174</v>
      </c>
      <c r="J52" s="40" t="s">
        <v>293</v>
      </c>
      <c r="K52" s="87">
        <v>4000041</v>
      </c>
      <c r="L52" s="26"/>
      <c r="M52" s="26"/>
      <c r="N52" s="26"/>
      <c r="O52" s="26"/>
      <c r="P52" s="26"/>
      <c r="Q52" s="26"/>
      <c r="R52" s="26"/>
      <c r="S52" s="26"/>
      <c r="T52" s="26"/>
      <c r="U52" s="26"/>
      <c r="V52" s="26"/>
      <c r="W52" s="26"/>
      <c r="X52" s="26"/>
      <c r="Y52" s="26"/>
      <c r="Z52" s="26"/>
    </row>
    <row r="53" spans="1:26" ht="15.75" customHeight="1">
      <c r="A53" s="95">
        <v>14</v>
      </c>
      <c r="B53" s="38" t="s">
        <v>184</v>
      </c>
      <c r="C53" s="50" t="s">
        <v>185</v>
      </c>
      <c r="D53" s="50" t="s">
        <v>186</v>
      </c>
      <c r="E53" s="86">
        <v>45658</v>
      </c>
      <c r="F53" s="86">
        <v>45728</v>
      </c>
      <c r="G53" s="81">
        <f t="shared" si="4"/>
        <v>71</v>
      </c>
      <c r="H53" s="82">
        <f t="shared" si="5"/>
        <v>2</v>
      </c>
      <c r="I53" s="83" t="s">
        <v>184</v>
      </c>
      <c r="J53" s="40" t="s">
        <v>289</v>
      </c>
      <c r="K53" s="87">
        <v>3023272</v>
      </c>
      <c r="L53" s="26"/>
      <c r="M53" s="26"/>
      <c r="N53" s="26"/>
      <c r="O53" s="26"/>
      <c r="P53" s="26"/>
      <c r="Q53" s="26"/>
      <c r="R53" s="26"/>
      <c r="S53" s="26"/>
      <c r="T53" s="26"/>
      <c r="U53" s="26"/>
      <c r="V53" s="26"/>
      <c r="W53" s="26"/>
      <c r="X53" s="26"/>
      <c r="Y53" s="26"/>
      <c r="Z53" s="26"/>
    </row>
    <row r="54" spans="1:26" ht="15.75" customHeight="1">
      <c r="A54" s="95">
        <v>15</v>
      </c>
      <c r="B54" s="38" t="s">
        <v>184</v>
      </c>
      <c r="C54" s="50" t="s">
        <v>177</v>
      </c>
      <c r="D54" s="50" t="s">
        <v>187</v>
      </c>
      <c r="E54" s="86">
        <v>45658</v>
      </c>
      <c r="F54" s="86">
        <v>45992</v>
      </c>
      <c r="G54" s="81">
        <f t="shared" si="4"/>
        <v>335</v>
      </c>
      <c r="H54" s="82">
        <f t="shared" si="5"/>
        <v>11</v>
      </c>
      <c r="I54" s="83" t="s">
        <v>184</v>
      </c>
      <c r="J54" s="40" t="s">
        <v>293</v>
      </c>
      <c r="K54" s="87">
        <v>7015491</v>
      </c>
      <c r="L54" s="26"/>
      <c r="M54" s="26"/>
      <c r="N54" s="26"/>
      <c r="O54" s="26"/>
      <c r="P54" s="26"/>
      <c r="Q54" s="26"/>
      <c r="R54" s="26"/>
      <c r="S54" s="26"/>
      <c r="T54" s="26"/>
      <c r="U54" s="26"/>
      <c r="V54" s="26"/>
      <c r="W54" s="26"/>
      <c r="X54" s="26"/>
      <c r="Y54" s="26"/>
      <c r="Z54" s="26"/>
    </row>
    <row r="55" spans="1:26" ht="15.75" customHeight="1">
      <c r="A55" s="95">
        <v>16</v>
      </c>
      <c r="B55" s="38" t="s">
        <v>184</v>
      </c>
      <c r="C55" s="50" t="s">
        <v>188</v>
      </c>
      <c r="D55" s="50" t="s">
        <v>189</v>
      </c>
      <c r="E55" s="86">
        <v>45658</v>
      </c>
      <c r="F55" s="86">
        <v>46022</v>
      </c>
      <c r="G55" s="81">
        <f t="shared" si="4"/>
        <v>365</v>
      </c>
      <c r="H55" s="82">
        <f t="shared" si="5"/>
        <v>12</v>
      </c>
      <c r="I55" s="83" t="s">
        <v>184</v>
      </c>
      <c r="J55" s="40" t="s">
        <v>293</v>
      </c>
      <c r="K55" s="87">
        <v>2000309</v>
      </c>
      <c r="L55" s="26"/>
      <c r="M55" s="26"/>
      <c r="N55" s="26"/>
      <c r="O55" s="26"/>
      <c r="P55" s="26"/>
      <c r="Q55" s="26"/>
      <c r="R55" s="26"/>
      <c r="S55" s="26"/>
      <c r="T55" s="26"/>
      <c r="U55" s="26"/>
      <c r="V55" s="26"/>
      <c r="W55" s="26"/>
      <c r="X55" s="26"/>
      <c r="Y55" s="26"/>
      <c r="Z55" s="26"/>
    </row>
    <row r="56" spans="1:26" ht="15.75" customHeight="1">
      <c r="A56" s="95">
        <v>17</v>
      </c>
      <c r="B56" s="38" t="s">
        <v>184</v>
      </c>
      <c r="C56" s="50" t="s">
        <v>183</v>
      </c>
      <c r="D56" s="50" t="s">
        <v>186</v>
      </c>
      <c r="E56" s="86">
        <v>45727</v>
      </c>
      <c r="F56" s="86">
        <v>46022</v>
      </c>
      <c r="G56" s="81">
        <f t="shared" si="4"/>
        <v>296</v>
      </c>
      <c r="H56" s="82">
        <f t="shared" si="5"/>
        <v>10</v>
      </c>
      <c r="I56" s="83" t="s">
        <v>184</v>
      </c>
      <c r="J56" s="40" t="s">
        <v>293</v>
      </c>
      <c r="K56" s="87">
        <v>4000041</v>
      </c>
      <c r="L56" s="26"/>
      <c r="M56" s="26"/>
      <c r="N56" s="26"/>
      <c r="O56" s="26"/>
      <c r="P56" s="26"/>
      <c r="Q56" s="26"/>
      <c r="R56" s="26"/>
      <c r="S56" s="26"/>
      <c r="T56" s="26"/>
      <c r="U56" s="26"/>
      <c r="V56" s="26"/>
      <c r="W56" s="26"/>
      <c r="X56" s="26"/>
      <c r="Y56" s="26"/>
      <c r="Z56" s="26"/>
    </row>
    <row r="57" spans="1:26" ht="15.75" customHeight="1">
      <c r="A57" s="95">
        <v>18</v>
      </c>
      <c r="B57" s="38" t="s">
        <v>184</v>
      </c>
      <c r="C57" s="50" t="s">
        <v>182</v>
      </c>
      <c r="D57" s="50" t="s">
        <v>105</v>
      </c>
      <c r="E57" s="86">
        <v>45692</v>
      </c>
      <c r="F57" s="86">
        <v>45809</v>
      </c>
      <c r="G57" s="81">
        <f t="shared" si="4"/>
        <v>118</v>
      </c>
      <c r="H57" s="82">
        <f t="shared" si="5"/>
        <v>4</v>
      </c>
      <c r="I57" s="83" t="s">
        <v>184</v>
      </c>
      <c r="J57" s="40" t="s">
        <v>293</v>
      </c>
      <c r="K57" s="87">
        <v>14002084</v>
      </c>
      <c r="L57" s="26"/>
      <c r="M57" s="26"/>
      <c r="N57" s="26"/>
      <c r="O57" s="26"/>
      <c r="P57" s="26"/>
      <c r="Q57" s="26"/>
      <c r="R57" s="26"/>
      <c r="S57" s="26"/>
      <c r="T57" s="26"/>
      <c r="U57" s="26"/>
      <c r="V57" s="26"/>
      <c r="W57" s="26"/>
      <c r="X57" s="26"/>
      <c r="Y57" s="26"/>
      <c r="Z57" s="26"/>
    </row>
    <row r="58" spans="1:26" ht="15.75" customHeight="1">
      <c r="A58" s="95">
        <v>19</v>
      </c>
      <c r="B58" s="38" t="s">
        <v>184</v>
      </c>
      <c r="C58" s="50" t="s">
        <v>190</v>
      </c>
      <c r="D58" s="50" t="s">
        <v>187</v>
      </c>
      <c r="E58" s="86">
        <v>45658</v>
      </c>
      <c r="F58" s="86">
        <v>45808</v>
      </c>
      <c r="G58" s="81">
        <f t="shared" si="4"/>
        <v>151</v>
      </c>
      <c r="H58" s="82">
        <f t="shared" si="5"/>
        <v>5</v>
      </c>
      <c r="I58" s="83" t="s">
        <v>184</v>
      </c>
      <c r="J58" s="40" t="s">
        <v>293</v>
      </c>
      <c r="K58" s="87">
        <v>5000189</v>
      </c>
      <c r="L58" s="26"/>
      <c r="M58" s="26"/>
      <c r="N58" s="26"/>
      <c r="O58" s="26"/>
      <c r="P58" s="26"/>
      <c r="Q58" s="26"/>
      <c r="R58" s="26"/>
      <c r="S58" s="26"/>
      <c r="T58" s="26"/>
      <c r="U58" s="26"/>
      <c r="V58" s="26"/>
      <c r="W58" s="26"/>
      <c r="X58" s="26"/>
      <c r="Y58" s="26"/>
      <c r="Z58" s="26"/>
    </row>
    <row r="59" spans="1:26" ht="15.75" customHeight="1">
      <c r="A59" s="95">
        <v>20</v>
      </c>
      <c r="B59" s="38" t="s">
        <v>184</v>
      </c>
      <c r="C59" s="50" t="s">
        <v>190</v>
      </c>
      <c r="D59" s="50" t="s">
        <v>105</v>
      </c>
      <c r="E59" s="86">
        <v>45809</v>
      </c>
      <c r="F59" s="86">
        <v>46022</v>
      </c>
      <c r="G59" s="81">
        <f t="shared" si="4"/>
        <v>214</v>
      </c>
      <c r="H59" s="82">
        <f t="shared" si="5"/>
        <v>7</v>
      </c>
      <c r="I59" s="83" t="s">
        <v>184</v>
      </c>
      <c r="J59" s="40" t="s">
        <v>293</v>
      </c>
      <c r="K59" s="87">
        <v>5000189</v>
      </c>
      <c r="L59" s="26"/>
      <c r="M59" s="26"/>
      <c r="N59" s="26"/>
      <c r="O59" s="26"/>
      <c r="P59" s="26"/>
      <c r="Q59" s="26"/>
      <c r="R59" s="26"/>
      <c r="S59" s="26"/>
      <c r="T59" s="26"/>
      <c r="U59" s="26"/>
      <c r="V59" s="26"/>
      <c r="W59" s="26"/>
      <c r="X59" s="26"/>
      <c r="Y59" s="26"/>
      <c r="Z59" s="26"/>
    </row>
    <row r="60" spans="1:26" ht="15.75" customHeight="1">
      <c r="A60" s="95">
        <v>21</v>
      </c>
      <c r="B60" s="38" t="s">
        <v>184</v>
      </c>
      <c r="C60" s="50" t="s">
        <v>191</v>
      </c>
      <c r="D60" s="50" t="s">
        <v>192</v>
      </c>
      <c r="E60" s="86">
        <v>45809</v>
      </c>
      <c r="F60" s="86">
        <v>46022</v>
      </c>
      <c r="G60" s="81">
        <f t="shared" si="4"/>
        <v>214</v>
      </c>
      <c r="H60" s="82">
        <f t="shared" si="5"/>
        <v>7</v>
      </c>
      <c r="I60" s="83" t="s">
        <v>184</v>
      </c>
      <c r="J60" s="40" t="s">
        <v>293</v>
      </c>
      <c r="K60" s="40"/>
      <c r="L60" s="26"/>
      <c r="M60" s="26"/>
      <c r="N60" s="26"/>
      <c r="O60" s="26"/>
      <c r="P60" s="26"/>
      <c r="Q60" s="26"/>
      <c r="R60" s="26"/>
      <c r="S60" s="26"/>
      <c r="T60" s="26"/>
      <c r="U60" s="26"/>
      <c r="V60" s="26"/>
      <c r="W60" s="26"/>
      <c r="X60" s="26"/>
      <c r="Y60" s="26"/>
      <c r="Z60" s="26"/>
    </row>
    <row r="61" spans="1:26" ht="15.75" customHeight="1">
      <c r="A61" s="95">
        <v>22</v>
      </c>
      <c r="B61" s="38" t="s">
        <v>193</v>
      </c>
      <c r="C61" s="50" t="s">
        <v>194</v>
      </c>
      <c r="D61" s="50" t="s">
        <v>112</v>
      </c>
      <c r="E61" s="86">
        <v>45658</v>
      </c>
      <c r="F61" s="86">
        <v>45916</v>
      </c>
      <c r="G61" s="81">
        <f t="shared" si="4"/>
        <v>259</v>
      </c>
      <c r="H61" s="82">
        <f t="shared" si="5"/>
        <v>9</v>
      </c>
      <c r="I61" s="83" t="s">
        <v>193</v>
      </c>
      <c r="J61" s="40" t="s">
        <v>293</v>
      </c>
      <c r="K61" s="87">
        <v>3000783</v>
      </c>
      <c r="L61" s="26"/>
      <c r="M61" s="26"/>
      <c r="N61" s="26"/>
      <c r="O61" s="26"/>
      <c r="P61" s="26"/>
      <c r="Q61" s="26"/>
      <c r="R61" s="26"/>
      <c r="S61" s="26"/>
      <c r="T61" s="26"/>
      <c r="U61" s="26"/>
      <c r="V61" s="26"/>
      <c r="W61" s="26"/>
      <c r="X61" s="26"/>
      <c r="Y61" s="26"/>
      <c r="Z61" s="26"/>
    </row>
    <row r="62" spans="1:26" ht="15.75" customHeight="1">
      <c r="A62" s="95">
        <v>23</v>
      </c>
      <c r="B62" s="38" t="s">
        <v>193</v>
      </c>
      <c r="C62" s="50" t="s">
        <v>182</v>
      </c>
      <c r="D62" s="50" t="s">
        <v>295</v>
      </c>
      <c r="E62" s="86">
        <v>45658</v>
      </c>
      <c r="F62" s="86">
        <v>45691</v>
      </c>
      <c r="G62" s="81">
        <f t="shared" si="4"/>
        <v>34</v>
      </c>
      <c r="H62" s="82">
        <f t="shared" si="5"/>
        <v>1</v>
      </c>
      <c r="I62" s="83" t="s">
        <v>193</v>
      </c>
      <c r="J62" s="40" t="s">
        <v>293</v>
      </c>
      <c r="K62" s="87">
        <v>14002084</v>
      </c>
      <c r="L62" s="26"/>
      <c r="M62" s="26"/>
      <c r="N62" s="26"/>
      <c r="O62" s="26"/>
      <c r="P62" s="26"/>
      <c r="Q62" s="26"/>
      <c r="R62" s="26"/>
      <c r="S62" s="26"/>
      <c r="T62" s="26"/>
      <c r="U62" s="26"/>
      <c r="V62" s="26"/>
      <c r="W62" s="26"/>
      <c r="X62" s="26"/>
      <c r="Y62" s="26"/>
      <c r="Z62" s="26"/>
    </row>
    <row r="63" spans="1:26" ht="15.75" customHeight="1">
      <c r="A63" s="95">
        <v>24</v>
      </c>
      <c r="B63" s="38" t="s">
        <v>193</v>
      </c>
      <c r="C63" s="50" t="s">
        <v>195</v>
      </c>
      <c r="D63" s="50" t="s">
        <v>196</v>
      </c>
      <c r="E63" s="86">
        <v>45692</v>
      </c>
      <c r="F63" s="86">
        <v>46022</v>
      </c>
      <c r="G63" s="81">
        <f t="shared" si="4"/>
        <v>331</v>
      </c>
      <c r="H63" s="82">
        <f t="shared" si="5"/>
        <v>11</v>
      </c>
      <c r="I63" s="83" t="s">
        <v>193</v>
      </c>
      <c r="J63" s="40" t="s">
        <v>293</v>
      </c>
      <c r="K63" s="40"/>
      <c r="L63" s="26"/>
      <c r="M63" s="26"/>
      <c r="N63" s="26"/>
      <c r="O63" s="26"/>
      <c r="P63" s="26"/>
      <c r="Q63" s="26"/>
      <c r="R63" s="26"/>
      <c r="S63" s="26"/>
      <c r="T63" s="26"/>
      <c r="U63" s="26"/>
      <c r="V63" s="26"/>
      <c r="W63" s="26"/>
      <c r="X63" s="26"/>
      <c r="Y63" s="26"/>
      <c r="Z63" s="26"/>
    </row>
    <row r="64" spans="1:26" ht="13.5" customHeight="1">
      <c r="A64" s="95">
        <v>25</v>
      </c>
      <c r="B64" s="38" t="s">
        <v>193</v>
      </c>
      <c r="C64" s="50" t="s">
        <v>197</v>
      </c>
      <c r="D64" s="50" t="s">
        <v>123</v>
      </c>
      <c r="E64" s="86">
        <v>45922</v>
      </c>
      <c r="F64" s="86">
        <v>46022</v>
      </c>
      <c r="G64" s="81">
        <f t="shared" si="4"/>
        <v>101</v>
      </c>
      <c r="H64" s="82">
        <f t="shared" si="5"/>
        <v>3</v>
      </c>
      <c r="I64" s="83" t="s">
        <v>193</v>
      </c>
      <c r="J64" s="40" t="s">
        <v>293</v>
      </c>
      <c r="K64" s="40"/>
      <c r="L64" s="26"/>
      <c r="M64" s="26"/>
      <c r="N64" s="26"/>
      <c r="O64" s="26"/>
      <c r="P64" s="26"/>
      <c r="Q64" s="26"/>
      <c r="R64" s="26"/>
      <c r="S64" s="26"/>
      <c r="T64" s="26"/>
      <c r="U64" s="26"/>
      <c r="V64" s="26"/>
      <c r="W64" s="26"/>
      <c r="X64" s="26"/>
      <c r="Y64" s="26"/>
      <c r="Z64" s="26"/>
    </row>
    <row r="65" spans="1:26" ht="13.5" customHeight="1">
      <c r="A65" s="95">
        <v>26</v>
      </c>
      <c r="B65" s="38" t="s">
        <v>198</v>
      </c>
      <c r="C65" s="50" t="s">
        <v>199</v>
      </c>
      <c r="D65" s="50" t="s">
        <v>200</v>
      </c>
      <c r="E65" s="86">
        <v>45658</v>
      </c>
      <c r="F65" s="86">
        <v>46022</v>
      </c>
      <c r="G65" s="81">
        <f t="shared" si="4"/>
        <v>365</v>
      </c>
      <c r="H65" s="82">
        <f t="shared" si="5"/>
        <v>12</v>
      </c>
      <c r="I65" s="83" t="s">
        <v>198</v>
      </c>
      <c r="J65" s="40" t="s">
        <v>293</v>
      </c>
      <c r="K65" s="87">
        <v>13000002</v>
      </c>
      <c r="L65" s="26"/>
      <c r="M65" s="26"/>
      <c r="N65" s="26"/>
      <c r="O65" s="26"/>
      <c r="P65" s="26"/>
      <c r="Q65" s="26"/>
      <c r="R65" s="26"/>
      <c r="S65" s="26"/>
      <c r="T65" s="26"/>
      <c r="U65" s="26"/>
      <c r="V65" s="26"/>
      <c r="W65" s="26"/>
      <c r="X65" s="26"/>
      <c r="Y65" s="26"/>
      <c r="Z65" s="26"/>
    </row>
    <row r="66" spans="1:26" ht="13.5" customHeight="1">
      <c r="A66" s="95">
        <v>27</v>
      </c>
      <c r="B66" s="38" t="s">
        <v>198</v>
      </c>
      <c r="C66" s="50" t="s">
        <v>201</v>
      </c>
      <c r="D66" s="50" t="s">
        <v>200</v>
      </c>
      <c r="E66" s="86">
        <v>45658</v>
      </c>
      <c r="F66" s="86">
        <v>45728</v>
      </c>
      <c r="G66" s="81">
        <f t="shared" si="4"/>
        <v>71</v>
      </c>
      <c r="H66" s="82">
        <f t="shared" si="5"/>
        <v>2</v>
      </c>
      <c r="I66" s="83" t="s">
        <v>198</v>
      </c>
      <c r="J66" s="40" t="s">
        <v>293</v>
      </c>
      <c r="K66" s="40"/>
      <c r="L66" s="26"/>
      <c r="M66" s="26"/>
      <c r="N66" s="26"/>
      <c r="O66" s="26"/>
      <c r="P66" s="26"/>
      <c r="Q66" s="26"/>
      <c r="R66" s="26"/>
      <c r="S66" s="26"/>
      <c r="T66" s="26"/>
      <c r="U66" s="26"/>
      <c r="V66" s="26"/>
      <c r="W66" s="26"/>
      <c r="X66" s="26"/>
      <c r="Y66" s="26"/>
      <c r="Z66" s="26"/>
    </row>
    <row r="67" spans="1:26" ht="13.5" customHeight="1">
      <c r="A67" s="95">
        <v>28</v>
      </c>
      <c r="B67" s="38" t="s">
        <v>198</v>
      </c>
      <c r="C67" s="50" t="s">
        <v>202</v>
      </c>
      <c r="D67" s="50" t="s">
        <v>203</v>
      </c>
      <c r="E67" s="86">
        <v>45658</v>
      </c>
      <c r="F67" s="86">
        <v>45809</v>
      </c>
      <c r="G67" s="81">
        <f t="shared" si="4"/>
        <v>152</v>
      </c>
      <c r="H67" s="82">
        <f t="shared" si="5"/>
        <v>5</v>
      </c>
      <c r="I67" s="83" t="s">
        <v>198</v>
      </c>
      <c r="J67" s="40" t="s">
        <v>293</v>
      </c>
      <c r="K67" s="87">
        <v>5000222</v>
      </c>
      <c r="L67" s="26"/>
      <c r="M67" s="26"/>
      <c r="N67" s="26"/>
      <c r="O67" s="26"/>
      <c r="P67" s="26"/>
      <c r="Q67" s="26"/>
      <c r="R67" s="26"/>
      <c r="S67" s="26"/>
      <c r="T67" s="26"/>
      <c r="U67" s="26"/>
      <c r="V67" s="26"/>
      <c r="W67" s="26"/>
      <c r="X67" s="26"/>
      <c r="Y67" s="26"/>
      <c r="Z67" s="26"/>
    </row>
    <row r="68" spans="1:26" ht="13.5" customHeight="1">
      <c r="A68" s="95">
        <v>29</v>
      </c>
      <c r="B68" s="38" t="s">
        <v>198</v>
      </c>
      <c r="C68" s="50" t="s">
        <v>204</v>
      </c>
      <c r="D68" s="50" t="s">
        <v>203</v>
      </c>
      <c r="E68" s="86">
        <v>45809</v>
      </c>
      <c r="F68" s="86">
        <v>46022</v>
      </c>
      <c r="G68" s="81">
        <f t="shared" si="4"/>
        <v>214</v>
      </c>
      <c r="H68" s="82">
        <f t="shared" si="5"/>
        <v>7</v>
      </c>
      <c r="I68" s="83" t="s">
        <v>198</v>
      </c>
      <c r="J68" s="40" t="s">
        <v>293</v>
      </c>
      <c r="K68" s="87">
        <v>6608005</v>
      </c>
      <c r="L68" s="26"/>
      <c r="M68" s="26"/>
      <c r="N68" s="26"/>
      <c r="O68" s="26"/>
      <c r="P68" s="26"/>
      <c r="Q68" s="26"/>
      <c r="R68" s="26"/>
      <c r="S68" s="26"/>
      <c r="T68" s="26"/>
      <c r="U68" s="26"/>
      <c r="V68" s="26"/>
      <c r="W68" s="26"/>
      <c r="X68" s="26"/>
      <c r="Y68" s="26"/>
      <c r="Z68" s="26"/>
    </row>
    <row r="69" spans="1:26" ht="13.5" customHeight="1">
      <c r="A69" s="95">
        <v>30</v>
      </c>
      <c r="B69" s="38" t="s">
        <v>198</v>
      </c>
      <c r="C69" s="50" t="s">
        <v>204</v>
      </c>
      <c r="D69" s="50" t="s">
        <v>123</v>
      </c>
      <c r="E69" s="86">
        <v>45658</v>
      </c>
      <c r="F69" s="86">
        <v>45809</v>
      </c>
      <c r="G69" s="81">
        <f t="shared" si="4"/>
        <v>152</v>
      </c>
      <c r="H69" s="82">
        <f t="shared" si="5"/>
        <v>5</v>
      </c>
      <c r="I69" s="83" t="s">
        <v>198</v>
      </c>
      <c r="J69" s="40" t="s">
        <v>293</v>
      </c>
      <c r="K69" s="87">
        <v>6608005</v>
      </c>
      <c r="L69" s="26"/>
      <c r="M69" s="26"/>
      <c r="N69" s="26"/>
      <c r="O69" s="26"/>
      <c r="P69" s="26"/>
      <c r="Q69" s="26"/>
      <c r="R69" s="26"/>
      <c r="S69" s="26"/>
      <c r="T69" s="26"/>
      <c r="U69" s="26"/>
      <c r="V69" s="26"/>
      <c r="W69" s="26"/>
      <c r="X69" s="26"/>
      <c r="Y69" s="26"/>
      <c r="Z69" s="26"/>
    </row>
    <row r="70" spans="1:26" ht="13.5" customHeight="1">
      <c r="A70" s="95">
        <v>30</v>
      </c>
      <c r="B70" s="38" t="s">
        <v>198</v>
      </c>
      <c r="C70" s="50" t="s">
        <v>134</v>
      </c>
      <c r="D70" s="50" t="s">
        <v>123</v>
      </c>
      <c r="E70" s="86">
        <v>45658</v>
      </c>
      <c r="F70" s="86">
        <v>45809</v>
      </c>
      <c r="G70" s="81">
        <f t="shared" si="4"/>
        <v>152</v>
      </c>
      <c r="H70" s="82">
        <f t="shared" si="5"/>
        <v>5</v>
      </c>
      <c r="I70" s="83" t="s">
        <v>198</v>
      </c>
      <c r="J70" s="40" t="s">
        <v>293</v>
      </c>
      <c r="K70" s="87">
        <v>6608005</v>
      </c>
      <c r="L70" s="26"/>
      <c r="M70" s="26"/>
      <c r="N70" s="26"/>
      <c r="O70" s="26"/>
      <c r="P70" s="26"/>
      <c r="Q70" s="26"/>
      <c r="R70" s="26"/>
      <c r="S70" s="26"/>
      <c r="T70" s="26"/>
      <c r="U70" s="26"/>
      <c r="V70" s="26"/>
      <c r="W70" s="26"/>
      <c r="X70" s="26"/>
      <c r="Y70" s="26"/>
      <c r="Z70" s="26"/>
    </row>
    <row r="71" spans="1:26" ht="13.5" customHeight="1">
      <c r="A71" s="95">
        <v>32</v>
      </c>
      <c r="B71" s="38" t="s">
        <v>205</v>
      </c>
      <c r="C71" s="50" t="s">
        <v>185</v>
      </c>
      <c r="D71" s="50" t="s">
        <v>206</v>
      </c>
      <c r="E71" s="86">
        <v>45728</v>
      </c>
      <c r="F71" s="86">
        <v>46022</v>
      </c>
      <c r="G71" s="81">
        <f t="shared" si="4"/>
        <v>295</v>
      </c>
      <c r="H71" s="82">
        <f t="shared" si="5"/>
        <v>10</v>
      </c>
      <c r="I71" s="83" t="s">
        <v>205</v>
      </c>
      <c r="J71" s="40" t="s">
        <v>289</v>
      </c>
      <c r="K71" s="87">
        <v>3023272</v>
      </c>
      <c r="L71" s="26"/>
      <c r="M71" s="26"/>
      <c r="N71" s="26"/>
      <c r="O71" s="26"/>
      <c r="P71" s="26"/>
      <c r="Q71" s="26"/>
      <c r="R71" s="26"/>
      <c r="S71" s="26"/>
      <c r="T71" s="26"/>
      <c r="U71" s="26"/>
      <c r="V71" s="26"/>
      <c r="W71" s="26"/>
      <c r="X71" s="26"/>
      <c r="Y71" s="26"/>
      <c r="Z71" s="26"/>
    </row>
    <row r="72" spans="1:26" ht="13.5" customHeight="1">
      <c r="A72" s="95">
        <v>33</v>
      </c>
      <c r="B72" s="38" t="s">
        <v>205</v>
      </c>
      <c r="C72" s="50" t="s">
        <v>207</v>
      </c>
      <c r="D72" s="50" t="s">
        <v>208</v>
      </c>
      <c r="E72" s="86">
        <v>45658</v>
      </c>
      <c r="F72" s="86">
        <v>45879</v>
      </c>
      <c r="G72" s="81">
        <f t="shared" si="4"/>
        <v>222</v>
      </c>
      <c r="H72" s="82">
        <f t="shared" si="5"/>
        <v>7</v>
      </c>
      <c r="I72" s="83" t="s">
        <v>205</v>
      </c>
      <c r="J72" s="40" t="s">
        <v>293</v>
      </c>
      <c r="K72" s="87">
        <v>14003480</v>
      </c>
      <c r="L72" s="26"/>
      <c r="M72" s="26"/>
      <c r="N72" s="26"/>
      <c r="O72" s="26"/>
      <c r="P72" s="26"/>
      <c r="Q72" s="26"/>
      <c r="R72" s="26"/>
      <c r="S72" s="26"/>
      <c r="T72" s="26"/>
      <c r="U72" s="26"/>
      <c r="V72" s="26"/>
      <c r="W72" s="26"/>
      <c r="X72" s="26"/>
      <c r="Y72" s="26"/>
      <c r="Z72" s="26"/>
    </row>
    <row r="73" spans="1:26" ht="13.5" customHeight="1">
      <c r="A73" s="95">
        <v>34</v>
      </c>
      <c r="B73" s="38" t="s">
        <v>205</v>
      </c>
      <c r="C73" s="50" t="s">
        <v>207</v>
      </c>
      <c r="D73" s="50" t="s">
        <v>209</v>
      </c>
      <c r="E73" s="86">
        <v>45880</v>
      </c>
      <c r="F73" s="86">
        <v>46022</v>
      </c>
      <c r="G73" s="81">
        <f t="shared" si="4"/>
        <v>143</v>
      </c>
      <c r="H73" s="82">
        <f t="shared" si="5"/>
        <v>5</v>
      </c>
      <c r="I73" s="83" t="s">
        <v>205</v>
      </c>
      <c r="J73" s="40" t="s">
        <v>293</v>
      </c>
      <c r="K73" s="87">
        <v>14003480</v>
      </c>
      <c r="L73" s="26"/>
      <c r="M73" s="26"/>
      <c r="N73" s="26"/>
      <c r="O73" s="26"/>
      <c r="P73" s="26"/>
      <c r="Q73" s="26"/>
      <c r="R73" s="26"/>
      <c r="S73" s="26"/>
      <c r="T73" s="26"/>
      <c r="U73" s="26"/>
      <c r="V73" s="26"/>
      <c r="W73" s="26"/>
      <c r="X73" s="26"/>
      <c r="Y73" s="26"/>
      <c r="Z73" s="26"/>
    </row>
    <row r="74" spans="1:26" ht="13.5" customHeight="1">
      <c r="A74" s="95">
        <v>35</v>
      </c>
      <c r="B74" s="38" t="s">
        <v>205</v>
      </c>
      <c r="C74" s="50" t="s">
        <v>210</v>
      </c>
      <c r="D74" s="50" t="s">
        <v>209</v>
      </c>
      <c r="E74" s="86">
        <v>45658</v>
      </c>
      <c r="F74" s="86">
        <v>45879</v>
      </c>
      <c r="G74" s="81">
        <f t="shared" si="4"/>
        <v>222</v>
      </c>
      <c r="H74" s="82">
        <f t="shared" si="5"/>
        <v>7</v>
      </c>
      <c r="I74" s="83" t="s">
        <v>205</v>
      </c>
      <c r="J74" s="40" t="s">
        <v>293</v>
      </c>
      <c r="K74" s="87">
        <v>13007996</v>
      </c>
      <c r="L74" s="26"/>
      <c r="M74" s="26"/>
      <c r="N74" s="26"/>
      <c r="O74" s="26"/>
      <c r="P74" s="26"/>
      <c r="Q74" s="26"/>
      <c r="R74" s="26"/>
      <c r="S74" s="26"/>
      <c r="T74" s="26"/>
      <c r="U74" s="26"/>
      <c r="V74" s="26"/>
      <c r="W74" s="26"/>
      <c r="X74" s="26"/>
      <c r="Y74" s="26"/>
      <c r="Z74" s="26"/>
    </row>
    <row r="75" spans="1:26" ht="13.5" customHeight="1">
      <c r="A75" s="95">
        <v>36</v>
      </c>
      <c r="B75" s="38" t="s">
        <v>205</v>
      </c>
      <c r="C75" s="50" t="s">
        <v>210</v>
      </c>
      <c r="D75" s="50" t="s">
        <v>208</v>
      </c>
      <c r="E75" s="86">
        <v>45880</v>
      </c>
      <c r="F75" s="86">
        <v>46022</v>
      </c>
      <c r="G75" s="81">
        <f t="shared" si="4"/>
        <v>143</v>
      </c>
      <c r="H75" s="82">
        <f t="shared" si="5"/>
        <v>5</v>
      </c>
      <c r="I75" s="83" t="s">
        <v>205</v>
      </c>
      <c r="J75" s="40" t="s">
        <v>293</v>
      </c>
      <c r="K75" s="87">
        <v>13007996</v>
      </c>
      <c r="L75" s="26"/>
      <c r="M75" s="26"/>
      <c r="N75" s="26"/>
      <c r="O75" s="26"/>
      <c r="P75" s="26"/>
      <c r="Q75" s="26"/>
      <c r="R75" s="26"/>
      <c r="S75" s="26"/>
      <c r="T75" s="26"/>
      <c r="U75" s="26"/>
      <c r="V75" s="26"/>
      <c r="W75" s="26"/>
      <c r="X75" s="26"/>
      <c r="Y75" s="26"/>
      <c r="Z75" s="26"/>
    </row>
    <row r="76" spans="1:26" ht="13.5" customHeight="1">
      <c r="A76" s="95">
        <v>37</v>
      </c>
      <c r="B76" s="38" t="s">
        <v>205</v>
      </c>
      <c r="C76" s="50" t="s">
        <v>211</v>
      </c>
      <c r="D76" s="50" t="s">
        <v>116</v>
      </c>
      <c r="E76" s="86">
        <v>45658</v>
      </c>
      <c r="F76" s="86">
        <v>46022</v>
      </c>
      <c r="G76" s="81">
        <f t="shared" si="4"/>
        <v>365</v>
      </c>
      <c r="H76" s="82">
        <f t="shared" si="5"/>
        <v>12</v>
      </c>
      <c r="I76" s="83" t="s">
        <v>205</v>
      </c>
      <c r="J76" s="40" t="s">
        <v>293</v>
      </c>
      <c r="K76" s="87">
        <v>3000190</v>
      </c>
      <c r="L76" s="26"/>
      <c r="M76" s="26"/>
      <c r="N76" s="26"/>
      <c r="O76" s="26"/>
      <c r="P76" s="26"/>
      <c r="Q76" s="26"/>
      <c r="R76" s="26"/>
      <c r="S76" s="26"/>
      <c r="T76" s="26"/>
      <c r="U76" s="26"/>
      <c r="V76" s="26"/>
      <c r="W76" s="26"/>
      <c r="X76" s="26"/>
      <c r="Y76" s="26"/>
      <c r="Z76" s="26"/>
    </row>
    <row r="77" spans="1:26" ht="13.5" customHeight="1">
      <c r="A77" s="95">
        <v>38</v>
      </c>
      <c r="B77" s="38" t="s">
        <v>212</v>
      </c>
      <c r="C77" s="50" t="s">
        <v>213</v>
      </c>
      <c r="D77" s="50" t="s">
        <v>214</v>
      </c>
      <c r="E77" s="86">
        <v>45658</v>
      </c>
      <c r="F77" s="86">
        <v>45916</v>
      </c>
      <c r="G77" s="81">
        <f t="shared" si="4"/>
        <v>259</v>
      </c>
      <c r="H77" s="82">
        <f t="shared" si="5"/>
        <v>9</v>
      </c>
      <c r="I77" s="83" t="s">
        <v>212</v>
      </c>
      <c r="J77" s="40" t="s">
        <v>293</v>
      </c>
      <c r="K77" s="40"/>
      <c r="L77" s="26"/>
      <c r="M77" s="26"/>
      <c r="N77" s="26"/>
      <c r="O77" s="26"/>
      <c r="P77" s="26"/>
      <c r="Q77" s="26"/>
      <c r="R77" s="26"/>
      <c r="S77" s="26"/>
      <c r="T77" s="26"/>
      <c r="U77" s="26"/>
      <c r="V77" s="26"/>
      <c r="W77" s="26"/>
      <c r="X77" s="26"/>
      <c r="Y77" s="26"/>
      <c r="Z77" s="26"/>
    </row>
    <row r="78" spans="1:26" ht="13.5" customHeight="1">
      <c r="A78" s="95">
        <v>39</v>
      </c>
      <c r="B78" s="38" t="s">
        <v>212</v>
      </c>
      <c r="C78" s="40" t="s">
        <v>215</v>
      </c>
      <c r="D78" s="50" t="s">
        <v>216</v>
      </c>
      <c r="E78" s="86">
        <v>45778</v>
      </c>
      <c r="F78" s="86">
        <v>46022</v>
      </c>
      <c r="G78" s="81">
        <f t="shared" si="4"/>
        <v>245</v>
      </c>
      <c r="H78" s="82">
        <f t="shared" si="5"/>
        <v>8</v>
      </c>
      <c r="I78" s="83" t="s">
        <v>212</v>
      </c>
      <c r="J78" s="40" t="s">
        <v>293</v>
      </c>
      <c r="K78" s="87">
        <v>1001865</v>
      </c>
      <c r="L78" s="26"/>
      <c r="M78" s="26"/>
      <c r="N78" s="26"/>
      <c r="O78" s="26"/>
      <c r="P78" s="26"/>
      <c r="Q78" s="26"/>
      <c r="R78" s="26"/>
      <c r="S78" s="26"/>
      <c r="T78" s="26"/>
      <c r="U78" s="26"/>
      <c r="V78" s="26"/>
      <c r="W78" s="26"/>
      <c r="X78" s="26"/>
      <c r="Y78" s="26"/>
      <c r="Z78" s="26"/>
    </row>
    <row r="79" spans="1:26" ht="13.5" customHeight="1">
      <c r="A79" s="95">
        <v>40</v>
      </c>
      <c r="B79" s="38" t="s">
        <v>212</v>
      </c>
      <c r="C79" s="50" t="s">
        <v>181</v>
      </c>
      <c r="D79" s="50" t="s">
        <v>217</v>
      </c>
      <c r="E79" s="86">
        <v>45692</v>
      </c>
      <c r="F79" s="86">
        <v>45809</v>
      </c>
      <c r="G79" s="81">
        <f t="shared" si="4"/>
        <v>118</v>
      </c>
      <c r="H79" s="82">
        <f t="shared" si="5"/>
        <v>4</v>
      </c>
      <c r="I79" s="83" t="s">
        <v>212</v>
      </c>
      <c r="J79" s="83" t="s">
        <v>289</v>
      </c>
      <c r="K79" s="40"/>
      <c r="L79" s="26"/>
      <c r="M79" s="26"/>
      <c r="N79" s="26"/>
      <c r="O79" s="26"/>
      <c r="P79" s="26"/>
      <c r="Q79" s="26"/>
      <c r="R79" s="26"/>
      <c r="S79" s="26"/>
      <c r="T79" s="26"/>
      <c r="U79" s="26"/>
      <c r="V79" s="26"/>
      <c r="W79" s="26"/>
      <c r="X79" s="26"/>
      <c r="Y79" s="26"/>
      <c r="Z79" s="26"/>
    </row>
    <row r="80" spans="1:26" ht="13.5" customHeight="1">
      <c r="A80" s="95">
        <v>41</v>
      </c>
      <c r="B80" s="38" t="s">
        <v>212</v>
      </c>
      <c r="C80" s="50" t="s">
        <v>202</v>
      </c>
      <c r="D80" s="50" t="s">
        <v>196</v>
      </c>
      <c r="E80" s="86">
        <v>45809</v>
      </c>
      <c r="F80" s="86">
        <v>46022</v>
      </c>
      <c r="G80" s="81">
        <f t="shared" si="4"/>
        <v>214</v>
      </c>
      <c r="H80" s="82">
        <f t="shared" si="5"/>
        <v>7</v>
      </c>
      <c r="I80" s="83" t="s">
        <v>212</v>
      </c>
      <c r="J80" s="40" t="s">
        <v>293</v>
      </c>
      <c r="K80" s="87">
        <v>5000222</v>
      </c>
      <c r="L80" s="26"/>
      <c r="M80" s="26"/>
      <c r="N80" s="26"/>
      <c r="O80" s="26"/>
      <c r="P80" s="26"/>
      <c r="Q80" s="26"/>
      <c r="R80" s="26"/>
      <c r="S80" s="26"/>
      <c r="T80" s="26"/>
      <c r="U80" s="26"/>
      <c r="V80" s="26"/>
      <c r="W80" s="26"/>
      <c r="X80" s="26"/>
      <c r="Y80" s="26"/>
      <c r="Z80" s="26"/>
    </row>
    <row r="81" spans="1:26" ht="13.5" customHeight="1">
      <c r="A81" s="95">
        <v>42</v>
      </c>
      <c r="B81" s="38" t="s">
        <v>212</v>
      </c>
      <c r="C81" s="50" t="s">
        <v>194</v>
      </c>
      <c r="D81" s="50" t="s">
        <v>218</v>
      </c>
      <c r="E81" s="86">
        <v>45917</v>
      </c>
      <c r="F81" s="86">
        <v>46022</v>
      </c>
      <c r="G81" s="81">
        <f t="shared" si="4"/>
        <v>106</v>
      </c>
      <c r="H81" s="82">
        <f t="shared" si="5"/>
        <v>3</v>
      </c>
      <c r="I81" s="83" t="s">
        <v>212</v>
      </c>
      <c r="J81" s="40" t="s">
        <v>293</v>
      </c>
      <c r="K81" s="87">
        <v>3000783</v>
      </c>
      <c r="L81" s="26"/>
      <c r="M81" s="26"/>
      <c r="N81" s="26"/>
      <c r="O81" s="26"/>
      <c r="P81" s="26"/>
      <c r="Q81" s="26"/>
      <c r="R81" s="26"/>
      <c r="S81" s="26"/>
      <c r="T81" s="26"/>
      <c r="U81" s="26"/>
      <c r="V81" s="26"/>
      <c r="W81" s="26"/>
      <c r="X81" s="26"/>
      <c r="Y81" s="26"/>
      <c r="Z81" s="26"/>
    </row>
    <row r="82" spans="1:26" ht="13.5" customHeight="1">
      <c r="A82" s="95">
        <v>43</v>
      </c>
      <c r="B82" s="38" t="s">
        <v>219</v>
      </c>
      <c r="C82" s="50" t="s">
        <v>220</v>
      </c>
      <c r="D82" s="50" t="s">
        <v>131</v>
      </c>
      <c r="E82" s="86">
        <v>45658</v>
      </c>
      <c r="F82" s="86">
        <v>46022</v>
      </c>
      <c r="G82" s="81">
        <f t="shared" si="4"/>
        <v>365</v>
      </c>
      <c r="H82" s="82">
        <f t="shared" si="5"/>
        <v>12</v>
      </c>
      <c r="I82" s="83" t="s">
        <v>219</v>
      </c>
      <c r="J82" s="40" t="s">
        <v>289</v>
      </c>
      <c r="K82" s="40"/>
      <c r="L82" s="26"/>
      <c r="M82" s="26"/>
      <c r="N82" s="26"/>
      <c r="O82" s="26"/>
      <c r="P82" s="26"/>
      <c r="Q82" s="26"/>
      <c r="R82" s="26"/>
      <c r="S82" s="26"/>
      <c r="T82" s="26"/>
      <c r="U82" s="26"/>
      <c r="V82" s="26"/>
      <c r="W82" s="26"/>
      <c r="X82" s="26"/>
      <c r="Y82" s="26"/>
      <c r="Z82" s="26"/>
    </row>
    <row r="83" spans="1:26" ht="13.5" customHeight="1">
      <c r="A83" s="95">
        <v>44</v>
      </c>
      <c r="B83" s="38" t="s">
        <v>219</v>
      </c>
      <c r="C83" s="50" t="s">
        <v>221</v>
      </c>
      <c r="D83" s="50" t="s">
        <v>135</v>
      </c>
      <c r="E83" s="86">
        <v>45658</v>
      </c>
      <c r="F83" s="86">
        <v>46022</v>
      </c>
      <c r="G83" s="81">
        <f t="shared" si="4"/>
        <v>365</v>
      </c>
      <c r="H83" s="82">
        <f t="shared" si="5"/>
        <v>12</v>
      </c>
      <c r="I83" s="83" t="s">
        <v>219</v>
      </c>
      <c r="J83" s="40" t="s">
        <v>293</v>
      </c>
      <c r="K83" s="87">
        <v>6610436</v>
      </c>
      <c r="L83" s="26"/>
      <c r="M83" s="26"/>
      <c r="N83" s="26"/>
      <c r="O83" s="26"/>
      <c r="P83" s="26"/>
      <c r="Q83" s="26"/>
      <c r="R83" s="26"/>
      <c r="S83" s="26"/>
      <c r="T83" s="26"/>
      <c r="U83" s="26"/>
      <c r="V83" s="26"/>
      <c r="W83" s="26"/>
      <c r="X83" s="26"/>
      <c r="Y83" s="26"/>
      <c r="Z83" s="26"/>
    </row>
    <row r="84" spans="1:26" ht="13.5" customHeight="1">
      <c r="A84" s="95">
        <v>45</v>
      </c>
      <c r="B84" s="38" t="s">
        <v>219</v>
      </c>
      <c r="C84" s="50" t="s">
        <v>222</v>
      </c>
      <c r="D84" s="50" t="s">
        <v>138</v>
      </c>
      <c r="E84" s="86">
        <v>45658</v>
      </c>
      <c r="F84" s="86">
        <v>46022</v>
      </c>
      <c r="G84" s="81">
        <f t="shared" si="4"/>
        <v>365</v>
      </c>
      <c r="H84" s="82">
        <f t="shared" si="5"/>
        <v>12</v>
      </c>
      <c r="I84" s="83" t="s">
        <v>219</v>
      </c>
      <c r="J84" s="40" t="s">
        <v>293</v>
      </c>
      <c r="K84" s="87">
        <v>3000170</v>
      </c>
      <c r="L84" s="26"/>
      <c r="M84" s="26"/>
      <c r="N84" s="26"/>
      <c r="O84" s="26"/>
      <c r="P84" s="26"/>
      <c r="Q84" s="26"/>
      <c r="R84" s="26"/>
      <c r="S84" s="26"/>
      <c r="T84" s="26"/>
      <c r="U84" s="26"/>
      <c r="V84" s="26"/>
      <c r="W84" s="26"/>
      <c r="X84" s="26"/>
      <c r="Y84" s="26"/>
      <c r="Z84" s="26"/>
    </row>
    <row r="85" spans="1:26" ht="13.5" customHeight="1">
      <c r="A85" s="95">
        <v>46</v>
      </c>
      <c r="B85" s="38" t="s">
        <v>155</v>
      </c>
      <c r="C85" s="50" t="s">
        <v>170</v>
      </c>
      <c r="D85" s="50" t="s">
        <v>171</v>
      </c>
      <c r="E85" s="86">
        <v>45962</v>
      </c>
      <c r="F85" s="86">
        <v>46022</v>
      </c>
      <c r="G85" s="81">
        <f t="shared" si="4"/>
        <v>61</v>
      </c>
      <c r="H85" s="82">
        <f t="shared" si="5"/>
        <v>2</v>
      </c>
      <c r="I85" s="83" t="s">
        <v>155</v>
      </c>
      <c r="J85" s="40" t="s">
        <v>289</v>
      </c>
      <c r="K85" s="40"/>
      <c r="L85" s="26"/>
      <c r="M85" s="26"/>
      <c r="N85" s="26"/>
      <c r="O85" s="26"/>
      <c r="P85" s="26"/>
      <c r="Q85" s="26"/>
      <c r="R85" s="26"/>
      <c r="S85" s="26"/>
      <c r="T85" s="26"/>
      <c r="U85" s="26"/>
      <c r="V85" s="26"/>
      <c r="W85" s="26"/>
      <c r="X85" s="26"/>
      <c r="Y85" s="26"/>
      <c r="Z85" s="26"/>
    </row>
    <row r="86" spans="1:26" ht="12.75" customHeight="1">
      <c r="A86" s="26"/>
      <c r="B86" s="26"/>
      <c r="C86" s="26"/>
      <c r="D86" s="26"/>
      <c r="E86" s="27"/>
      <c r="F86" s="27"/>
      <c r="G86" s="26"/>
      <c r="H86" s="26"/>
      <c r="I86" s="26"/>
      <c r="J86" s="26"/>
      <c r="K86" s="26"/>
      <c r="L86" s="26"/>
      <c r="M86" s="26"/>
      <c r="N86" s="26"/>
      <c r="O86" s="26"/>
      <c r="P86" s="26"/>
      <c r="Q86" s="26"/>
      <c r="R86" s="26"/>
      <c r="S86" s="26"/>
      <c r="T86" s="26"/>
      <c r="U86" s="26"/>
      <c r="V86" s="26"/>
      <c r="W86" s="26"/>
      <c r="X86" s="26"/>
      <c r="Y86" s="26"/>
      <c r="Z86" s="26"/>
    </row>
    <row r="87" spans="1:26" ht="12.75" customHeight="1">
      <c r="A87" s="26"/>
      <c r="B87" s="26"/>
      <c r="C87" s="26"/>
      <c r="D87" s="26"/>
      <c r="E87" s="27"/>
      <c r="F87" s="27"/>
      <c r="G87" s="26"/>
      <c r="H87" s="26"/>
      <c r="I87" s="26"/>
      <c r="J87" s="26"/>
      <c r="K87" s="26"/>
      <c r="L87" s="26"/>
      <c r="M87" s="26"/>
      <c r="N87" s="26"/>
      <c r="O87" s="26"/>
      <c r="P87" s="26"/>
      <c r="Q87" s="26"/>
      <c r="R87" s="26"/>
      <c r="S87" s="26"/>
      <c r="T87" s="26"/>
      <c r="U87" s="26"/>
      <c r="V87" s="26"/>
      <c r="W87" s="26"/>
      <c r="X87" s="26"/>
      <c r="Y87" s="26"/>
      <c r="Z87" s="26"/>
    </row>
    <row r="88" spans="1:26" ht="12.75" customHeight="1">
      <c r="A88" s="26"/>
      <c r="B88" s="26"/>
      <c r="C88" s="26"/>
      <c r="D88" s="26"/>
      <c r="E88" s="27"/>
      <c r="F88" s="27"/>
      <c r="G88" s="26"/>
      <c r="H88" s="26"/>
      <c r="I88" s="26"/>
      <c r="J88" s="26"/>
      <c r="K88" s="26"/>
      <c r="L88" s="26"/>
      <c r="M88" s="26"/>
      <c r="N88" s="26"/>
      <c r="O88" s="26"/>
      <c r="P88" s="26"/>
      <c r="Q88" s="26"/>
      <c r="R88" s="26"/>
      <c r="S88" s="26"/>
      <c r="T88" s="26"/>
      <c r="U88" s="26"/>
      <c r="V88" s="26"/>
      <c r="W88" s="26"/>
      <c r="X88" s="26"/>
      <c r="Y88" s="26"/>
      <c r="Z88" s="26"/>
    </row>
    <row r="89" spans="1:26" ht="12.75" customHeight="1">
      <c r="A89" s="96" t="s">
        <v>296</v>
      </c>
      <c r="B89" s="97"/>
      <c r="C89" s="97"/>
      <c r="D89" s="97"/>
      <c r="E89" s="98"/>
      <c r="F89" s="98"/>
      <c r="G89" s="99"/>
      <c r="H89" s="100"/>
      <c r="I89" s="40"/>
      <c r="J89" s="40"/>
      <c r="K89" s="40"/>
      <c r="L89" s="26"/>
      <c r="M89" s="26"/>
      <c r="N89" s="26"/>
      <c r="O89" s="26"/>
      <c r="P89" s="26"/>
      <c r="Q89" s="26"/>
      <c r="R89" s="26"/>
      <c r="S89" s="26"/>
      <c r="T89" s="26"/>
      <c r="U89" s="26"/>
      <c r="V89" s="26"/>
      <c r="W89" s="26"/>
      <c r="X89" s="26"/>
      <c r="Y89" s="26"/>
      <c r="Z89" s="26"/>
    </row>
    <row r="90" spans="1:26" ht="12.75" customHeight="1">
      <c r="A90" s="95">
        <v>1</v>
      </c>
      <c r="B90" s="38" t="s">
        <v>223</v>
      </c>
      <c r="C90" s="38" t="s">
        <v>224</v>
      </c>
      <c r="D90" s="38" t="s">
        <v>69</v>
      </c>
      <c r="E90" s="86">
        <v>45658</v>
      </c>
      <c r="F90" s="86">
        <v>46022</v>
      </c>
      <c r="G90" s="81">
        <f t="shared" ref="G90:G102" si="6">DATEDIF(E90,F90,"d")+1</f>
        <v>365</v>
      </c>
      <c r="H90" s="82">
        <f t="shared" ref="H90:H102" si="7">DATEDIF(E90,F90,"M") + IF(DATEDIF(E90,F90,"MD")&gt;=15,1,0)</f>
        <v>12</v>
      </c>
      <c r="I90" s="83" t="s">
        <v>223</v>
      </c>
      <c r="J90" s="83" t="s">
        <v>289</v>
      </c>
      <c r="K90" s="83"/>
      <c r="L90" s="26"/>
      <c r="M90" s="26"/>
      <c r="N90" s="26"/>
      <c r="O90" s="26"/>
      <c r="P90" s="26"/>
      <c r="Q90" s="26"/>
      <c r="R90" s="26"/>
      <c r="S90" s="26"/>
      <c r="T90" s="26"/>
      <c r="U90" s="26"/>
      <c r="V90" s="26"/>
      <c r="W90" s="26"/>
      <c r="X90" s="26"/>
      <c r="Y90" s="26"/>
      <c r="Z90" s="26"/>
    </row>
    <row r="91" spans="1:26" ht="12.75" customHeight="1">
      <c r="A91" s="95">
        <f>A90+1</f>
        <v>2</v>
      </c>
      <c r="B91" s="38" t="s">
        <v>223</v>
      </c>
      <c r="C91" s="38" t="s">
        <v>225</v>
      </c>
      <c r="D91" s="38" t="s">
        <v>73</v>
      </c>
      <c r="E91" s="86">
        <v>45658</v>
      </c>
      <c r="F91" s="86">
        <v>46022</v>
      </c>
      <c r="G91" s="81">
        <f t="shared" si="6"/>
        <v>365</v>
      </c>
      <c r="H91" s="82">
        <f t="shared" si="7"/>
        <v>12</v>
      </c>
      <c r="I91" s="83" t="s">
        <v>223</v>
      </c>
      <c r="J91" s="83" t="s">
        <v>289</v>
      </c>
      <c r="K91" s="101">
        <v>9016519</v>
      </c>
      <c r="L91" s="26"/>
      <c r="M91" s="26"/>
      <c r="N91" s="26"/>
      <c r="O91" s="26"/>
      <c r="P91" s="26"/>
      <c r="Q91" s="26"/>
      <c r="R91" s="26"/>
      <c r="S91" s="26"/>
      <c r="T91" s="26"/>
      <c r="U91" s="26"/>
      <c r="V91" s="26"/>
      <c r="W91" s="26"/>
      <c r="X91" s="26"/>
      <c r="Y91" s="26"/>
      <c r="Z91" s="26"/>
    </row>
    <row r="92" spans="1:26" ht="12.75" customHeight="1">
      <c r="A92" s="95">
        <f>A91+1</f>
        <v>3</v>
      </c>
      <c r="B92" s="38" t="s">
        <v>223</v>
      </c>
      <c r="C92" s="38" t="s">
        <v>226</v>
      </c>
      <c r="D92" s="38" t="s">
        <v>227</v>
      </c>
      <c r="E92" s="86">
        <v>45658</v>
      </c>
      <c r="F92" s="86">
        <v>46022</v>
      </c>
      <c r="G92" s="81">
        <f t="shared" si="6"/>
        <v>365</v>
      </c>
      <c r="H92" s="82">
        <f t="shared" si="7"/>
        <v>12</v>
      </c>
      <c r="I92" s="83" t="s">
        <v>223</v>
      </c>
      <c r="J92" s="83" t="s">
        <v>289</v>
      </c>
      <c r="K92" s="83"/>
      <c r="L92" s="26"/>
      <c r="M92" s="26"/>
      <c r="N92" s="26"/>
      <c r="O92" s="26"/>
      <c r="P92" s="26"/>
      <c r="Q92" s="26"/>
      <c r="R92" s="26"/>
      <c r="S92" s="26"/>
      <c r="T92" s="26"/>
      <c r="U92" s="26"/>
      <c r="V92" s="26"/>
      <c r="W92" s="26"/>
      <c r="X92" s="26"/>
      <c r="Y92" s="26"/>
      <c r="Z92" s="26"/>
    </row>
    <row r="93" spans="1:26" ht="12.75" customHeight="1">
      <c r="A93" s="95">
        <f>A92+1</f>
        <v>4</v>
      </c>
      <c r="B93" s="38" t="s">
        <v>223</v>
      </c>
      <c r="C93" s="38" t="s">
        <v>228</v>
      </c>
      <c r="D93" s="38" t="s">
        <v>82</v>
      </c>
      <c r="E93" s="86">
        <v>45658</v>
      </c>
      <c r="F93" s="86">
        <v>46022</v>
      </c>
      <c r="G93" s="81">
        <f t="shared" si="6"/>
        <v>365</v>
      </c>
      <c r="H93" s="82">
        <f t="shared" si="7"/>
        <v>12</v>
      </c>
      <c r="I93" s="83" t="s">
        <v>223</v>
      </c>
      <c r="J93" s="83" t="s">
        <v>289</v>
      </c>
      <c r="K93" s="101">
        <v>9016341</v>
      </c>
      <c r="L93" s="26"/>
      <c r="M93" s="26"/>
      <c r="N93" s="26"/>
      <c r="O93" s="26"/>
      <c r="P93" s="26"/>
      <c r="Q93" s="26"/>
      <c r="R93" s="26"/>
      <c r="S93" s="26"/>
      <c r="T93" s="26"/>
      <c r="U93" s="26"/>
      <c r="V93" s="26"/>
      <c r="W93" s="26"/>
      <c r="X93" s="26"/>
      <c r="Y93" s="26"/>
      <c r="Z93" s="26"/>
    </row>
    <row r="94" spans="1:26" ht="12.75" customHeight="1">
      <c r="A94" s="95">
        <f>A93+1</f>
        <v>5</v>
      </c>
      <c r="B94" s="38" t="s">
        <v>223</v>
      </c>
      <c r="C94" s="38" t="s">
        <v>229</v>
      </c>
      <c r="D94" s="38" t="s">
        <v>230</v>
      </c>
      <c r="E94" s="86">
        <v>45658</v>
      </c>
      <c r="F94" s="86">
        <v>45735</v>
      </c>
      <c r="G94" s="81">
        <f t="shared" si="6"/>
        <v>78</v>
      </c>
      <c r="H94" s="82">
        <f t="shared" si="7"/>
        <v>3</v>
      </c>
      <c r="I94" s="83" t="s">
        <v>223</v>
      </c>
      <c r="J94" s="83" t="s">
        <v>289</v>
      </c>
      <c r="K94" s="83"/>
      <c r="L94" s="26"/>
      <c r="M94" s="26"/>
      <c r="N94" s="26"/>
      <c r="O94" s="26"/>
      <c r="P94" s="26"/>
      <c r="Q94" s="26"/>
      <c r="R94" s="26"/>
      <c r="S94" s="26"/>
      <c r="T94" s="26"/>
      <c r="U94" s="26"/>
      <c r="V94" s="26"/>
      <c r="W94" s="26"/>
      <c r="X94" s="26"/>
      <c r="Y94" s="26"/>
      <c r="Z94" s="26"/>
    </row>
    <row r="95" spans="1:26" ht="12.75" customHeight="1">
      <c r="A95" s="95">
        <f>A94+1</f>
        <v>6</v>
      </c>
      <c r="B95" s="38" t="s">
        <v>223</v>
      </c>
      <c r="C95" s="38" t="s">
        <v>231</v>
      </c>
      <c r="D95" s="38" t="s">
        <v>232</v>
      </c>
      <c r="E95" s="86">
        <v>45840</v>
      </c>
      <c r="F95" s="86">
        <v>46022</v>
      </c>
      <c r="G95" s="81">
        <f t="shared" si="6"/>
        <v>183</v>
      </c>
      <c r="H95" s="82">
        <f t="shared" si="7"/>
        <v>6</v>
      </c>
      <c r="I95" s="83" t="s">
        <v>223</v>
      </c>
      <c r="J95" s="83" t="s">
        <v>289</v>
      </c>
      <c r="K95" s="83"/>
      <c r="L95" s="26"/>
      <c r="M95" s="26"/>
      <c r="N95" s="26"/>
      <c r="O95" s="26"/>
      <c r="P95" s="26"/>
      <c r="Q95" s="26"/>
      <c r="R95" s="26"/>
      <c r="S95" s="26"/>
      <c r="T95" s="26"/>
      <c r="U95" s="26"/>
      <c r="V95" s="26"/>
      <c r="W95" s="26"/>
      <c r="X95" s="26"/>
      <c r="Y95" s="26"/>
      <c r="Z95" s="26"/>
    </row>
    <row r="96" spans="1:26" ht="12.75" customHeight="1">
      <c r="A96" s="95">
        <v>7</v>
      </c>
      <c r="B96" s="38" t="s">
        <v>223</v>
      </c>
      <c r="C96" s="38" t="s">
        <v>233</v>
      </c>
      <c r="D96" s="38" t="s">
        <v>234</v>
      </c>
      <c r="E96" s="86">
        <v>45658</v>
      </c>
      <c r="F96" s="86">
        <v>45840</v>
      </c>
      <c r="G96" s="81">
        <f t="shared" si="6"/>
        <v>183</v>
      </c>
      <c r="H96" s="82">
        <f t="shared" si="7"/>
        <v>6</v>
      </c>
      <c r="I96" s="83" t="s">
        <v>223</v>
      </c>
      <c r="J96" s="40" t="s">
        <v>293</v>
      </c>
      <c r="K96" s="101">
        <v>18011207</v>
      </c>
      <c r="L96" s="26"/>
      <c r="M96" s="26"/>
      <c r="N96" s="26"/>
      <c r="O96" s="26"/>
      <c r="P96" s="26"/>
      <c r="Q96" s="26"/>
      <c r="R96" s="26"/>
      <c r="S96" s="26"/>
      <c r="T96" s="26"/>
      <c r="U96" s="26"/>
      <c r="V96" s="26"/>
      <c r="W96" s="26"/>
      <c r="X96" s="26"/>
      <c r="Y96" s="26"/>
      <c r="Z96" s="26"/>
    </row>
    <row r="97" spans="1:26" ht="12.75" customHeight="1">
      <c r="A97" s="95">
        <v>8</v>
      </c>
      <c r="B97" s="38" t="s">
        <v>223</v>
      </c>
      <c r="C97" s="38" t="s">
        <v>233</v>
      </c>
      <c r="D97" s="38" t="s">
        <v>235</v>
      </c>
      <c r="E97" s="86">
        <v>45840</v>
      </c>
      <c r="F97" s="86">
        <v>46022</v>
      </c>
      <c r="G97" s="81">
        <f t="shared" si="6"/>
        <v>183</v>
      </c>
      <c r="H97" s="82">
        <f t="shared" si="7"/>
        <v>6</v>
      </c>
      <c r="I97" s="83" t="s">
        <v>223</v>
      </c>
      <c r="J97" s="40" t="s">
        <v>293</v>
      </c>
      <c r="K97" s="101">
        <v>18011207</v>
      </c>
      <c r="L97" s="26"/>
      <c r="M97" s="26"/>
      <c r="N97" s="26"/>
      <c r="O97" s="26"/>
      <c r="P97" s="26"/>
      <c r="Q97" s="26"/>
      <c r="R97" s="26"/>
      <c r="S97" s="26"/>
      <c r="T97" s="26"/>
      <c r="U97" s="26"/>
      <c r="V97" s="26"/>
      <c r="W97" s="26"/>
      <c r="X97" s="26"/>
      <c r="Y97" s="26"/>
      <c r="Z97" s="26"/>
    </row>
    <row r="98" spans="1:26" ht="12.75" customHeight="1">
      <c r="A98" s="95">
        <f>A97+1</f>
        <v>9</v>
      </c>
      <c r="B98" s="38" t="s">
        <v>223</v>
      </c>
      <c r="C98" s="38" t="s">
        <v>236</v>
      </c>
      <c r="D98" s="38" t="s">
        <v>237</v>
      </c>
      <c r="E98" s="86">
        <v>45658</v>
      </c>
      <c r="F98" s="86">
        <v>45991</v>
      </c>
      <c r="G98" s="81">
        <f t="shared" si="6"/>
        <v>334</v>
      </c>
      <c r="H98" s="82">
        <f t="shared" si="7"/>
        <v>11</v>
      </c>
      <c r="I98" s="83" t="s">
        <v>223</v>
      </c>
      <c r="J98" s="40" t="s">
        <v>293</v>
      </c>
      <c r="K98" s="101">
        <v>11005237</v>
      </c>
      <c r="L98" s="26"/>
      <c r="M98" s="26"/>
      <c r="N98" s="26"/>
      <c r="O98" s="26"/>
      <c r="P98" s="26"/>
      <c r="Q98" s="26"/>
      <c r="R98" s="26"/>
      <c r="S98" s="26"/>
      <c r="T98" s="26"/>
      <c r="U98" s="26"/>
      <c r="V98" s="26"/>
      <c r="W98" s="26"/>
      <c r="X98" s="26"/>
      <c r="Y98" s="26"/>
      <c r="Z98" s="26"/>
    </row>
    <row r="99" spans="1:26" ht="12.75" customHeight="1">
      <c r="A99" s="95">
        <f>A98+1</f>
        <v>10</v>
      </c>
      <c r="B99" s="38" t="s">
        <v>223</v>
      </c>
      <c r="C99" s="38" t="s">
        <v>238</v>
      </c>
      <c r="D99" s="38" t="s">
        <v>239</v>
      </c>
      <c r="E99" s="86">
        <v>45869</v>
      </c>
      <c r="F99" s="86">
        <v>46022</v>
      </c>
      <c r="G99" s="81">
        <f t="shared" si="6"/>
        <v>154</v>
      </c>
      <c r="H99" s="82">
        <f t="shared" si="7"/>
        <v>5</v>
      </c>
      <c r="I99" s="83" t="s">
        <v>223</v>
      </c>
      <c r="J99" s="40" t="s">
        <v>293</v>
      </c>
      <c r="K99" s="83"/>
      <c r="L99" s="26"/>
      <c r="M99" s="26"/>
      <c r="N99" s="26"/>
      <c r="O99" s="26"/>
      <c r="P99" s="26"/>
      <c r="Q99" s="26"/>
      <c r="R99" s="26"/>
      <c r="S99" s="26"/>
      <c r="T99" s="26"/>
      <c r="U99" s="26"/>
      <c r="V99" s="26"/>
      <c r="W99" s="26"/>
      <c r="X99" s="26"/>
      <c r="Y99" s="26"/>
      <c r="Z99" s="26"/>
    </row>
    <row r="100" spans="1:26" ht="12.75" customHeight="1">
      <c r="A100" s="95">
        <f>A99+1</f>
        <v>11</v>
      </c>
      <c r="B100" s="38" t="s">
        <v>223</v>
      </c>
      <c r="C100" s="38" t="s">
        <v>144</v>
      </c>
      <c r="D100" s="38" t="s">
        <v>196</v>
      </c>
      <c r="E100" s="86">
        <v>45809</v>
      </c>
      <c r="F100" s="86">
        <v>46022</v>
      </c>
      <c r="G100" s="81">
        <f t="shared" si="6"/>
        <v>214</v>
      </c>
      <c r="H100" s="82">
        <f t="shared" si="7"/>
        <v>7</v>
      </c>
      <c r="I100" s="83" t="s">
        <v>223</v>
      </c>
      <c r="J100" s="40" t="s">
        <v>289</v>
      </c>
      <c r="K100" s="83"/>
      <c r="L100" s="26"/>
      <c r="M100" s="26"/>
      <c r="N100" s="26"/>
      <c r="O100" s="26"/>
      <c r="P100" s="26"/>
      <c r="Q100" s="26"/>
      <c r="R100" s="26"/>
      <c r="S100" s="26"/>
      <c r="T100" s="26"/>
      <c r="U100" s="26"/>
      <c r="V100" s="26"/>
      <c r="W100" s="26"/>
      <c r="X100" s="26"/>
      <c r="Y100" s="26"/>
      <c r="Z100" s="26"/>
    </row>
    <row r="101" spans="1:26" ht="12.75" customHeight="1">
      <c r="A101" s="95">
        <f>A100+1</f>
        <v>12</v>
      </c>
      <c r="B101" s="38" t="s">
        <v>223</v>
      </c>
      <c r="C101" s="38" t="s">
        <v>240</v>
      </c>
      <c r="D101" s="38" t="s">
        <v>241</v>
      </c>
      <c r="E101" s="86">
        <v>45658</v>
      </c>
      <c r="F101" s="86">
        <v>45992</v>
      </c>
      <c r="G101" s="81">
        <f t="shared" si="6"/>
        <v>335</v>
      </c>
      <c r="H101" s="82">
        <f t="shared" si="7"/>
        <v>11</v>
      </c>
      <c r="I101" s="83" t="s">
        <v>223</v>
      </c>
      <c r="J101" s="40" t="s">
        <v>293</v>
      </c>
      <c r="K101" s="101">
        <v>10000001</v>
      </c>
      <c r="L101" s="26"/>
      <c r="M101" s="26"/>
      <c r="N101" s="26"/>
      <c r="O101" s="26"/>
      <c r="P101" s="26"/>
      <c r="Q101" s="26"/>
      <c r="R101" s="26"/>
      <c r="S101" s="26"/>
      <c r="T101" s="26"/>
      <c r="U101" s="26"/>
      <c r="V101" s="26"/>
      <c r="W101" s="26"/>
      <c r="X101" s="26"/>
      <c r="Y101" s="26"/>
      <c r="Z101" s="26"/>
    </row>
    <row r="102" spans="1:26" ht="12.75" customHeight="1">
      <c r="A102" s="95">
        <f>A101+1</f>
        <v>13</v>
      </c>
      <c r="B102" s="38" t="s">
        <v>223</v>
      </c>
      <c r="C102" s="38" t="s">
        <v>240</v>
      </c>
      <c r="D102" s="38" t="s">
        <v>122</v>
      </c>
      <c r="E102" s="86">
        <v>45992</v>
      </c>
      <c r="F102" s="86">
        <v>46022</v>
      </c>
      <c r="G102" s="81">
        <f t="shared" si="6"/>
        <v>31</v>
      </c>
      <c r="H102" s="82">
        <f t="shared" si="7"/>
        <v>1</v>
      </c>
      <c r="I102" s="83" t="s">
        <v>223</v>
      </c>
      <c r="J102" s="40" t="s">
        <v>293</v>
      </c>
      <c r="K102" s="101">
        <v>10000001</v>
      </c>
      <c r="L102" s="26"/>
      <c r="M102" s="26"/>
      <c r="N102" s="26"/>
      <c r="O102" s="26"/>
      <c r="P102" s="26"/>
      <c r="Q102" s="26"/>
      <c r="R102" s="26"/>
      <c r="S102" s="26"/>
      <c r="T102" s="26"/>
      <c r="U102" s="26"/>
      <c r="V102" s="26"/>
      <c r="W102" s="26"/>
      <c r="X102" s="26"/>
      <c r="Y102" s="26"/>
      <c r="Z102" s="26"/>
    </row>
    <row r="103" spans="1:26" ht="12.75" customHeight="1">
      <c r="A103" s="26"/>
      <c r="B103" s="26"/>
      <c r="C103" s="26"/>
      <c r="D103" s="26"/>
      <c r="E103" s="27"/>
      <c r="F103" s="27"/>
      <c r="G103" s="26"/>
      <c r="H103" s="26"/>
      <c r="I103" s="26"/>
      <c r="J103" s="26"/>
      <c r="K103" s="26"/>
      <c r="L103" s="26"/>
      <c r="M103" s="26"/>
      <c r="N103" s="26"/>
      <c r="O103" s="26"/>
      <c r="P103" s="26"/>
      <c r="Q103" s="26"/>
      <c r="R103" s="26"/>
      <c r="S103" s="26"/>
      <c r="T103" s="26"/>
      <c r="U103" s="26"/>
      <c r="V103" s="26"/>
      <c r="W103" s="26"/>
      <c r="X103" s="26"/>
      <c r="Y103" s="26"/>
      <c r="Z103" s="26"/>
    </row>
    <row r="104" spans="1:26" ht="12.75" customHeight="1">
      <c r="A104" s="26"/>
      <c r="B104" s="26"/>
      <c r="C104" s="26"/>
      <c r="D104" s="26"/>
      <c r="E104" s="27"/>
      <c r="F104" s="27"/>
      <c r="G104" s="26"/>
      <c r="H104" s="26"/>
      <c r="I104" s="26"/>
      <c r="J104" s="26"/>
      <c r="K104" s="26"/>
      <c r="L104" s="26"/>
      <c r="M104" s="26"/>
      <c r="N104" s="26"/>
      <c r="O104" s="26"/>
      <c r="P104" s="26"/>
      <c r="Q104" s="26"/>
      <c r="R104" s="26"/>
      <c r="S104" s="26"/>
      <c r="T104" s="26"/>
      <c r="U104" s="26"/>
      <c r="V104" s="26"/>
      <c r="W104" s="26"/>
      <c r="X104" s="26"/>
      <c r="Y104" s="26"/>
      <c r="Z104" s="26"/>
    </row>
    <row r="105" spans="1:26" ht="12.75" customHeight="1">
      <c r="A105" s="26"/>
      <c r="B105" s="26"/>
      <c r="C105" s="26"/>
      <c r="D105" s="26"/>
      <c r="E105" s="27"/>
      <c r="F105" s="27"/>
      <c r="G105" s="26"/>
      <c r="H105" s="26"/>
      <c r="I105" s="26"/>
      <c r="J105" s="26"/>
      <c r="K105" s="26"/>
      <c r="L105" s="26"/>
      <c r="M105" s="26"/>
      <c r="N105" s="26"/>
      <c r="O105" s="26"/>
      <c r="P105" s="26"/>
      <c r="Q105" s="26"/>
      <c r="R105" s="26"/>
      <c r="S105" s="26"/>
      <c r="T105" s="26"/>
      <c r="U105" s="26"/>
      <c r="V105" s="26"/>
      <c r="W105" s="26"/>
      <c r="X105" s="26"/>
      <c r="Y105" s="26"/>
      <c r="Z105" s="26"/>
    </row>
    <row r="106" spans="1:26" ht="12.75" customHeight="1">
      <c r="A106" s="1" t="s">
        <v>297</v>
      </c>
      <c r="B106" s="1"/>
      <c r="C106" s="1"/>
      <c r="D106" s="1"/>
      <c r="E106" s="1"/>
      <c r="F106" s="1"/>
      <c r="G106" s="1"/>
      <c r="H106" s="1"/>
      <c r="I106" s="1"/>
      <c r="J106" s="1"/>
      <c r="K106" s="1"/>
      <c r="L106" s="26"/>
      <c r="M106" s="26"/>
      <c r="N106" s="26"/>
      <c r="O106" s="26"/>
      <c r="P106" s="26"/>
      <c r="Q106" s="26"/>
      <c r="R106" s="26"/>
      <c r="S106" s="26"/>
      <c r="T106" s="26"/>
      <c r="U106" s="26"/>
      <c r="V106" s="26"/>
      <c r="W106" s="26"/>
      <c r="X106" s="26"/>
      <c r="Y106" s="26"/>
      <c r="Z106" s="26"/>
    </row>
    <row r="107" spans="1:26" ht="12.75" customHeight="1">
      <c r="A107" s="95">
        <v>1</v>
      </c>
      <c r="B107" s="38" t="s">
        <v>242</v>
      </c>
      <c r="C107" s="38" t="s">
        <v>243</v>
      </c>
      <c r="D107" s="38" t="s">
        <v>244</v>
      </c>
      <c r="E107" s="86">
        <v>45658</v>
      </c>
      <c r="F107" s="102">
        <v>46022</v>
      </c>
      <c r="G107" s="81">
        <f t="shared" ref="G107:G136" si="8">DATEDIF(E107,F107,"d")+1</f>
        <v>365</v>
      </c>
      <c r="H107" s="82">
        <f t="shared" ref="H107:H136" si="9">DATEDIF(E107,F107,"M") + IF(DATEDIF(E107,F107,"MD")&gt;=15,1,0)</f>
        <v>12</v>
      </c>
      <c r="I107" s="83" t="s">
        <v>242</v>
      </c>
      <c r="J107" s="38" t="s">
        <v>289</v>
      </c>
      <c r="K107" s="40"/>
      <c r="L107" s="26"/>
      <c r="M107" s="26"/>
      <c r="N107" s="26"/>
      <c r="O107" s="26"/>
      <c r="P107" s="26"/>
      <c r="Q107" s="26"/>
      <c r="R107" s="26"/>
      <c r="S107" s="26"/>
      <c r="T107" s="26"/>
      <c r="U107" s="26"/>
      <c r="V107" s="26"/>
      <c r="W107" s="26"/>
      <c r="X107" s="26"/>
      <c r="Y107" s="26"/>
      <c r="Z107" s="26"/>
    </row>
    <row r="108" spans="1:26" ht="12.75" customHeight="1">
      <c r="A108" s="95">
        <v>3</v>
      </c>
      <c r="B108" s="38" t="s">
        <v>242</v>
      </c>
      <c r="C108" s="38" t="s">
        <v>245</v>
      </c>
      <c r="D108" s="38" t="s">
        <v>192</v>
      </c>
      <c r="E108" s="86">
        <v>45658</v>
      </c>
      <c r="F108" s="102">
        <v>46022</v>
      </c>
      <c r="G108" s="81">
        <f t="shared" si="8"/>
        <v>365</v>
      </c>
      <c r="H108" s="82">
        <f t="shared" si="9"/>
        <v>12</v>
      </c>
      <c r="I108" s="83" t="s">
        <v>242</v>
      </c>
      <c r="J108" s="40" t="s">
        <v>293</v>
      </c>
      <c r="K108" s="40"/>
      <c r="L108" s="26"/>
      <c r="M108" s="26"/>
      <c r="N108" s="26"/>
      <c r="O108" s="26"/>
      <c r="P108" s="26"/>
      <c r="Q108" s="26"/>
      <c r="R108" s="26"/>
      <c r="S108" s="26"/>
      <c r="T108" s="26"/>
      <c r="U108" s="26"/>
      <c r="V108" s="26"/>
      <c r="W108" s="26"/>
      <c r="X108" s="26"/>
      <c r="Y108" s="26"/>
      <c r="Z108" s="26"/>
    </row>
    <row r="109" spans="1:26" ht="12.75" customHeight="1">
      <c r="A109" s="95">
        <v>3</v>
      </c>
      <c r="B109" s="38" t="s">
        <v>242</v>
      </c>
      <c r="C109" s="38" t="s">
        <v>246</v>
      </c>
      <c r="D109" s="38" t="s">
        <v>247</v>
      </c>
      <c r="E109" s="86">
        <v>45658</v>
      </c>
      <c r="F109" s="102">
        <v>46022</v>
      </c>
      <c r="G109" s="81">
        <f t="shared" si="8"/>
        <v>365</v>
      </c>
      <c r="H109" s="82">
        <f t="shared" si="9"/>
        <v>12</v>
      </c>
      <c r="I109" s="83" t="s">
        <v>242</v>
      </c>
      <c r="J109" s="40" t="s">
        <v>293</v>
      </c>
      <c r="K109" s="40"/>
      <c r="L109" s="26"/>
      <c r="M109" s="26"/>
      <c r="N109" s="26"/>
      <c r="O109" s="26"/>
      <c r="P109" s="26"/>
      <c r="Q109" s="26"/>
      <c r="R109" s="26"/>
      <c r="S109" s="26"/>
      <c r="T109" s="26"/>
      <c r="U109" s="26"/>
      <c r="V109" s="26"/>
      <c r="W109" s="26"/>
      <c r="X109" s="26"/>
      <c r="Y109" s="26"/>
      <c r="Z109" s="26"/>
    </row>
    <row r="110" spans="1:26" ht="12.75" customHeight="1">
      <c r="A110" s="95">
        <v>4</v>
      </c>
      <c r="B110" s="38" t="s">
        <v>242</v>
      </c>
      <c r="C110" s="38" t="s">
        <v>248</v>
      </c>
      <c r="D110" s="38" t="s">
        <v>196</v>
      </c>
      <c r="E110" s="86">
        <v>45658</v>
      </c>
      <c r="F110" s="102">
        <v>46022</v>
      </c>
      <c r="G110" s="81">
        <f t="shared" si="8"/>
        <v>365</v>
      </c>
      <c r="H110" s="82">
        <f t="shared" si="9"/>
        <v>12</v>
      </c>
      <c r="I110" s="83" t="s">
        <v>242</v>
      </c>
      <c r="J110" s="40" t="s">
        <v>293</v>
      </c>
      <c r="K110" s="87">
        <v>21000003</v>
      </c>
      <c r="L110" s="26"/>
      <c r="M110" s="26"/>
      <c r="N110" s="26"/>
      <c r="O110" s="26"/>
      <c r="P110" s="26"/>
      <c r="Q110" s="26"/>
      <c r="R110" s="26"/>
      <c r="S110" s="26"/>
      <c r="T110" s="26"/>
      <c r="U110" s="26"/>
      <c r="V110" s="26"/>
      <c r="W110" s="26"/>
      <c r="X110" s="26"/>
      <c r="Y110" s="26"/>
      <c r="Z110" s="26"/>
    </row>
    <row r="111" spans="1:26" ht="12.75" customHeight="1">
      <c r="A111" s="95">
        <v>5</v>
      </c>
      <c r="B111" s="38" t="s">
        <v>242</v>
      </c>
      <c r="C111" s="38" t="s">
        <v>249</v>
      </c>
      <c r="D111" s="38" t="s">
        <v>250</v>
      </c>
      <c r="E111" s="86">
        <v>45658</v>
      </c>
      <c r="F111" s="102">
        <v>46022</v>
      </c>
      <c r="G111" s="81">
        <f t="shared" si="8"/>
        <v>365</v>
      </c>
      <c r="H111" s="82">
        <f t="shared" si="9"/>
        <v>12</v>
      </c>
      <c r="I111" s="83" t="s">
        <v>242</v>
      </c>
      <c r="J111" s="40" t="s">
        <v>293</v>
      </c>
      <c r="K111" s="87">
        <v>21000004</v>
      </c>
      <c r="L111" s="26"/>
      <c r="M111" s="26"/>
      <c r="N111" s="26"/>
      <c r="O111" s="26"/>
      <c r="P111" s="26"/>
      <c r="Q111" s="26"/>
      <c r="R111" s="26"/>
      <c r="S111" s="26"/>
      <c r="T111" s="26"/>
      <c r="U111" s="26"/>
      <c r="V111" s="26"/>
      <c r="W111" s="26"/>
      <c r="X111" s="26"/>
      <c r="Y111" s="26"/>
      <c r="Z111" s="26"/>
    </row>
    <row r="112" spans="1:26" ht="12.75" customHeight="1">
      <c r="A112" s="95">
        <v>5</v>
      </c>
      <c r="B112" s="38" t="s">
        <v>251</v>
      </c>
      <c r="C112" s="38" t="s">
        <v>252</v>
      </c>
      <c r="D112" s="38" t="s">
        <v>244</v>
      </c>
      <c r="E112" s="86">
        <v>45658</v>
      </c>
      <c r="F112" s="102">
        <v>46022</v>
      </c>
      <c r="G112" s="81">
        <f t="shared" si="8"/>
        <v>365</v>
      </c>
      <c r="H112" s="82">
        <f t="shared" si="9"/>
        <v>12</v>
      </c>
      <c r="I112" s="83" t="s">
        <v>251</v>
      </c>
      <c r="J112" s="40" t="s">
        <v>293</v>
      </c>
      <c r="K112" s="40"/>
      <c r="L112" s="26"/>
      <c r="M112" s="26"/>
      <c r="N112" s="26"/>
      <c r="O112" s="26"/>
      <c r="P112" s="26"/>
      <c r="Q112" s="26"/>
      <c r="R112" s="26"/>
      <c r="S112" s="26"/>
      <c r="T112" s="26"/>
      <c r="U112" s="26"/>
      <c r="V112" s="26"/>
      <c r="W112" s="26"/>
      <c r="X112" s="26"/>
      <c r="Y112" s="26"/>
      <c r="Z112" s="26"/>
    </row>
    <row r="113" spans="1:26" ht="12.75" customHeight="1">
      <c r="A113" s="95">
        <v>7</v>
      </c>
      <c r="B113" s="38" t="s">
        <v>251</v>
      </c>
      <c r="C113" s="38" t="s">
        <v>253</v>
      </c>
      <c r="D113" s="38" t="s">
        <v>123</v>
      </c>
      <c r="E113" s="86">
        <v>45658</v>
      </c>
      <c r="F113" s="102">
        <v>46022</v>
      </c>
      <c r="G113" s="81">
        <f t="shared" si="8"/>
        <v>365</v>
      </c>
      <c r="H113" s="82">
        <f t="shared" si="9"/>
        <v>12</v>
      </c>
      <c r="I113" s="83" t="s">
        <v>251</v>
      </c>
      <c r="J113" s="40" t="s">
        <v>293</v>
      </c>
      <c r="K113" s="87">
        <v>23000003</v>
      </c>
      <c r="L113" s="26"/>
      <c r="M113" s="26"/>
      <c r="N113" s="26"/>
      <c r="O113" s="26"/>
      <c r="P113" s="26"/>
      <c r="Q113" s="26"/>
      <c r="R113" s="26"/>
      <c r="S113" s="26"/>
      <c r="T113" s="26"/>
      <c r="U113" s="26"/>
      <c r="V113" s="26"/>
      <c r="W113" s="26"/>
      <c r="X113" s="26"/>
      <c r="Y113" s="26"/>
      <c r="Z113" s="26"/>
    </row>
    <row r="114" spans="1:26" ht="12.75" customHeight="1">
      <c r="A114" s="95">
        <v>7</v>
      </c>
      <c r="B114" s="38" t="s">
        <v>251</v>
      </c>
      <c r="C114" s="38" t="s">
        <v>254</v>
      </c>
      <c r="D114" s="38" t="s">
        <v>196</v>
      </c>
      <c r="E114" s="86">
        <v>45658</v>
      </c>
      <c r="F114" s="102">
        <v>46022</v>
      </c>
      <c r="G114" s="81">
        <f t="shared" si="8"/>
        <v>365</v>
      </c>
      <c r="H114" s="82">
        <f t="shared" si="9"/>
        <v>12</v>
      </c>
      <c r="I114" s="83" t="s">
        <v>251</v>
      </c>
      <c r="J114" s="40" t="s">
        <v>293</v>
      </c>
      <c r="K114" s="40"/>
      <c r="L114" s="26"/>
      <c r="M114" s="26"/>
      <c r="N114" s="26"/>
      <c r="O114" s="26"/>
      <c r="P114" s="26"/>
      <c r="Q114" s="26"/>
      <c r="R114" s="26"/>
      <c r="S114" s="26"/>
      <c r="T114" s="26"/>
      <c r="U114" s="26"/>
      <c r="V114" s="26"/>
      <c r="W114" s="26"/>
      <c r="X114" s="26"/>
      <c r="Y114" s="26"/>
      <c r="Z114" s="26"/>
    </row>
    <row r="115" spans="1:26" ht="12.75" customHeight="1">
      <c r="A115" s="95">
        <v>8</v>
      </c>
      <c r="B115" s="38" t="s">
        <v>255</v>
      </c>
      <c r="C115" s="38" t="s">
        <v>256</v>
      </c>
      <c r="D115" s="38" t="s">
        <v>244</v>
      </c>
      <c r="E115" s="86">
        <v>45994</v>
      </c>
      <c r="F115" s="102">
        <v>46022</v>
      </c>
      <c r="G115" s="81">
        <f t="shared" si="8"/>
        <v>29</v>
      </c>
      <c r="H115" s="82">
        <f t="shared" si="9"/>
        <v>1</v>
      </c>
      <c r="I115" s="83" t="s">
        <v>255</v>
      </c>
      <c r="J115" s="40" t="s">
        <v>293</v>
      </c>
      <c r="K115" s="87">
        <v>22000011</v>
      </c>
      <c r="L115" s="26"/>
      <c r="M115" s="26"/>
      <c r="N115" s="26"/>
      <c r="O115" s="26"/>
      <c r="P115" s="26"/>
      <c r="Q115" s="26"/>
      <c r="R115" s="26"/>
      <c r="S115" s="26"/>
      <c r="T115" s="26"/>
      <c r="U115" s="26"/>
      <c r="V115" s="26"/>
      <c r="W115" s="26"/>
      <c r="X115" s="26"/>
      <c r="Y115" s="26"/>
      <c r="Z115" s="26"/>
    </row>
    <row r="116" spans="1:26" ht="12.75" customHeight="1">
      <c r="A116" s="95">
        <v>9</v>
      </c>
      <c r="B116" s="38" t="s">
        <v>255</v>
      </c>
      <c r="C116" s="38" t="s">
        <v>257</v>
      </c>
      <c r="D116" s="38" t="s">
        <v>244</v>
      </c>
      <c r="E116" s="86">
        <v>45658</v>
      </c>
      <c r="F116" s="86">
        <v>45994</v>
      </c>
      <c r="G116" s="81">
        <f t="shared" si="8"/>
        <v>337</v>
      </c>
      <c r="H116" s="82">
        <f t="shared" si="9"/>
        <v>11</v>
      </c>
      <c r="I116" s="83" t="s">
        <v>255</v>
      </c>
      <c r="J116" s="40" t="s">
        <v>293</v>
      </c>
      <c r="K116" s="87">
        <v>13000004</v>
      </c>
      <c r="L116" s="26"/>
      <c r="M116" s="26"/>
      <c r="N116" s="26"/>
      <c r="O116" s="26"/>
      <c r="P116" s="26"/>
      <c r="Q116" s="26"/>
      <c r="R116" s="26"/>
      <c r="S116" s="26"/>
      <c r="T116" s="26"/>
      <c r="U116" s="26"/>
      <c r="V116" s="26"/>
      <c r="W116" s="26"/>
      <c r="X116" s="26"/>
      <c r="Y116" s="26"/>
      <c r="Z116" s="26"/>
    </row>
    <row r="117" spans="1:26" ht="12.75" customHeight="1">
      <c r="A117" s="95">
        <v>11</v>
      </c>
      <c r="B117" s="38" t="s">
        <v>255</v>
      </c>
      <c r="C117" s="38" t="s">
        <v>258</v>
      </c>
      <c r="D117" s="38" t="s">
        <v>196</v>
      </c>
      <c r="E117" s="86">
        <v>45658</v>
      </c>
      <c r="F117" s="102">
        <v>46022</v>
      </c>
      <c r="G117" s="81">
        <f t="shared" si="8"/>
        <v>365</v>
      </c>
      <c r="H117" s="82">
        <f t="shared" si="9"/>
        <v>12</v>
      </c>
      <c r="I117" s="83" t="s">
        <v>255</v>
      </c>
      <c r="J117" s="40" t="s">
        <v>293</v>
      </c>
      <c r="K117" s="87">
        <v>3000201</v>
      </c>
      <c r="L117" s="26"/>
      <c r="M117" s="26"/>
      <c r="N117" s="26"/>
      <c r="O117" s="26"/>
      <c r="P117" s="26"/>
      <c r="Q117" s="26"/>
      <c r="R117" s="26"/>
      <c r="S117" s="26"/>
      <c r="T117" s="26"/>
      <c r="U117" s="26"/>
      <c r="V117" s="26"/>
      <c r="W117" s="26"/>
      <c r="X117" s="26"/>
      <c r="Y117" s="26"/>
      <c r="Z117" s="26"/>
    </row>
    <row r="118" spans="1:26" ht="12.75" customHeight="1">
      <c r="A118" s="95">
        <v>11</v>
      </c>
      <c r="B118" s="38" t="s">
        <v>255</v>
      </c>
      <c r="C118" s="38" t="s">
        <v>259</v>
      </c>
      <c r="D118" s="38" t="s">
        <v>123</v>
      </c>
      <c r="E118" s="86">
        <v>45658</v>
      </c>
      <c r="F118" s="102">
        <v>46022</v>
      </c>
      <c r="G118" s="81">
        <f t="shared" si="8"/>
        <v>365</v>
      </c>
      <c r="H118" s="82">
        <f t="shared" si="9"/>
        <v>12</v>
      </c>
      <c r="I118" s="83" t="s">
        <v>255</v>
      </c>
      <c r="J118" s="40" t="s">
        <v>293</v>
      </c>
      <c r="K118" s="87">
        <v>2000053</v>
      </c>
      <c r="L118" s="26"/>
      <c r="M118" s="26"/>
      <c r="N118" s="26"/>
      <c r="O118" s="26"/>
      <c r="P118" s="26"/>
      <c r="Q118" s="26"/>
      <c r="R118" s="26"/>
      <c r="S118" s="26"/>
      <c r="T118" s="26"/>
      <c r="U118" s="26"/>
      <c r="V118" s="26"/>
      <c r="W118" s="26"/>
      <c r="X118" s="26"/>
      <c r="Y118" s="26"/>
      <c r="Z118" s="26"/>
    </row>
    <row r="119" spans="1:26" ht="12.75" customHeight="1">
      <c r="A119" s="95">
        <v>12</v>
      </c>
      <c r="B119" s="38" t="s">
        <v>260</v>
      </c>
      <c r="C119" s="38" t="s">
        <v>261</v>
      </c>
      <c r="D119" s="38" t="s">
        <v>244</v>
      </c>
      <c r="E119" s="86">
        <v>45658</v>
      </c>
      <c r="F119" s="102">
        <v>46022</v>
      </c>
      <c r="G119" s="81">
        <f t="shared" si="8"/>
        <v>365</v>
      </c>
      <c r="H119" s="82">
        <f t="shared" si="9"/>
        <v>12</v>
      </c>
      <c r="I119" s="83" t="s">
        <v>260</v>
      </c>
      <c r="J119" s="40" t="s">
        <v>293</v>
      </c>
      <c r="K119" s="40"/>
      <c r="L119" s="26"/>
      <c r="M119" s="26"/>
      <c r="N119" s="26"/>
      <c r="O119" s="26"/>
      <c r="P119" s="26"/>
      <c r="Q119" s="26"/>
      <c r="R119" s="26"/>
      <c r="S119" s="26"/>
      <c r="T119" s="26"/>
      <c r="U119" s="26"/>
      <c r="V119" s="26"/>
      <c r="W119" s="26"/>
      <c r="X119" s="26"/>
      <c r="Y119" s="26"/>
      <c r="Z119" s="26"/>
    </row>
    <row r="120" spans="1:26" ht="12.75" customHeight="1">
      <c r="A120" s="95">
        <v>13</v>
      </c>
      <c r="B120" s="38" t="s">
        <v>260</v>
      </c>
      <c r="C120" s="38" t="s">
        <v>262</v>
      </c>
      <c r="D120" s="38" t="s">
        <v>123</v>
      </c>
      <c r="E120" s="86">
        <v>45658</v>
      </c>
      <c r="F120" s="102">
        <v>46022</v>
      </c>
      <c r="G120" s="81">
        <f t="shared" si="8"/>
        <v>365</v>
      </c>
      <c r="H120" s="82">
        <f t="shared" si="9"/>
        <v>12</v>
      </c>
      <c r="I120" s="83" t="s">
        <v>260</v>
      </c>
      <c r="J120" s="40" t="s">
        <v>293</v>
      </c>
      <c r="K120" s="87">
        <v>3000257</v>
      </c>
      <c r="L120" s="26"/>
      <c r="M120" s="26"/>
      <c r="N120" s="26"/>
      <c r="O120" s="26"/>
      <c r="P120" s="26"/>
      <c r="Q120" s="26"/>
      <c r="R120" s="26"/>
      <c r="S120" s="26"/>
      <c r="T120" s="26"/>
      <c r="U120" s="26"/>
      <c r="V120" s="26"/>
      <c r="W120" s="26"/>
      <c r="X120" s="26"/>
      <c r="Y120" s="26"/>
      <c r="Z120" s="26"/>
    </row>
    <row r="121" spans="1:26" ht="12.75" customHeight="1">
      <c r="A121" s="95">
        <v>14</v>
      </c>
      <c r="B121" s="38" t="s">
        <v>263</v>
      </c>
      <c r="C121" s="38" t="s">
        <v>257</v>
      </c>
      <c r="D121" s="38" t="s">
        <v>244</v>
      </c>
      <c r="E121" s="86">
        <v>45994</v>
      </c>
      <c r="F121" s="102">
        <v>46022</v>
      </c>
      <c r="G121" s="81">
        <f t="shared" si="8"/>
        <v>29</v>
      </c>
      <c r="H121" s="82">
        <f t="shared" si="9"/>
        <v>1</v>
      </c>
      <c r="I121" s="83" t="s">
        <v>263</v>
      </c>
      <c r="J121" s="40" t="s">
        <v>293</v>
      </c>
      <c r="K121" s="87">
        <v>13000004</v>
      </c>
      <c r="L121" s="26"/>
      <c r="M121" s="26"/>
      <c r="N121" s="26"/>
      <c r="O121" s="26"/>
      <c r="P121" s="26"/>
      <c r="Q121" s="26"/>
      <c r="R121" s="26"/>
      <c r="S121" s="26"/>
      <c r="T121" s="26"/>
      <c r="U121" s="26"/>
      <c r="V121" s="26"/>
      <c r="W121" s="26"/>
      <c r="X121" s="26"/>
      <c r="Y121" s="26"/>
      <c r="Z121" s="26"/>
    </row>
    <row r="122" spans="1:26" ht="12.75" customHeight="1">
      <c r="A122" s="95">
        <v>15</v>
      </c>
      <c r="B122" s="38" t="s">
        <v>263</v>
      </c>
      <c r="C122" s="38" t="s">
        <v>264</v>
      </c>
      <c r="D122" s="38" t="s">
        <v>244</v>
      </c>
      <c r="E122" s="86">
        <v>45658</v>
      </c>
      <c r="F122" s="86">
        <v>45964</v>
      </c>
      <c r="G122" s="81">
        <f t="shared" si="8"/>
        <v>307</v>
      </c>
      <c r="H122" s="82">
        <f t="shared" si="9"/>
        <v>10</v>
      </c>
      <c r="I122" s="83" t="s">
        <v>263</v>
      </c>
      <c r="J122" s="40" t="s">
        <v>293</v>
      </c>
      <c r="K122" s="87">
        <v>6607591</v>
      </c>
      <c r="L122" s="26"/>
      <c r="M122" s="26"/>
      <c r="N122" s="26"/>
      <c r="O122" s="26"/>
      <c r="P122" s="26"/>
      <c r="Q122" s="26"/>
      <c r="R122" s="26"/>
      <c r="S122" s="26"/>
      <c r="T122" s="26"/>
      <c r="U122" s="26"/>
      <c r="V122" s="26"/>
      <c r="W122" s="26"/>
      <c r="X122" s="26"/>
      <c r="Y122" s="26"/>
      <c r="Z122" s="26"/>
    </row>
    <row r="123" spans="1:26" ht="12.75" customHeight="1">
      <c r="A123" s="95">
        <v>17</v>
      </c>
      <c r="B123" s="38" t="s">
        <v>263</v>
      </c>
      <c r="C123" s="38" t="s">
        <v>265</v>
      </c>
      <c r="D123" s="38" t="s">
        <v>123</v>
      </c>
      <c r="E123" s="86">
        <v>45658</v>
      </c>
      <c r="F123" s="102">
        <v>46022</v>
      </c>
      <c r="G123" s="81">
        <f t="shared" si="8"/>
        <v>365</v>
      </c>
      <c r="H123" s="82">
        <f t="shared" si="9"/>
        <v>12</v>
      </c>
      <c r="I123" s="83" t="s">
        <v>263</v>
      </c>
      <c r="J123" s="40" t="s">
        <v>293</v>
      </c>
      <c r="K123" s="87">
        <v>3000237</v>
      </c>
      <c r="L123" s="26"/>
      <c r="M123" s="26"/>
      <c r="N123" s="26"/>
      <c r="O123" s="26"/>
      <c r="P123" s="26"/>
      <c r="Q123" s="26"/>
      <c r="R123" s="26"/>
      <c r="S123" s="26"/>
      <c r="T123" s="26"/>
      <c r="U123" s="26"/>
      <c r="V123" s="26"/>
      <c r="W123" s="26"/>
      <c r="X123" s="26"/>
      <c r="Y123" s="26"/>
      <c r="Z123" s="26"/>
    </row>
    <row r="124" spans="1:26" ht="12.75" customHeight="1">
      <c r="A124" s="95">
        <v>17</v>
      </c>
      <c r="B124" s="38" t="s">
        <v>266</v>
      </c>
      <c r="C124" s="38" t="s">
        <v>267</v>
      </c>
      <c r="D124" s="38" t="s">
        <v>244</v>
      </c>
      <c r="E124" s="86">
        <v>45658</v>
      </c>
      <c r="F124" s="102">
        <v>46022</v>
      </c>
      <c r="G124" s="81">
        <f t="shared" si="8"/>
        <v>365</v>
      </c>
      <c r="H124" s="82">
        <f t="shared" si="9"/>
        <v>12</v>
      </c>
      <c r="I124" s="83" t="s">
        <v>266</v>
      </c>
      <c r="J124" s="40" t="s">
        <v>293</v>
      </c>
      <c r="K124" s="40"/>
      <c r="L124" s="26"/>
      <c r="M124" s="26"/>
      <c r="N124" s="26"/>
      <c r="O124" s="26"/>
      <c r="P124" s="26"/>
      <c r="Q124" s="26"/>
      <c r="R124" s="26"/>
      <c r="S124" s="26"/>
      <c r="T124" s="26"/>
      <c r="U124" s="26"/>
      <c r="V124" s="26"/>
      <c r="W124" s="26"/>
      <c r="X124" s="26"/>
      <c r="Y124" s="26"/>
      <c r="Z124" s="26"/>
    </row>
    <row r="125" spans="1:26" ht="12.75" customHeight="1">
      <c r="A125" s="95">
        <v>19</v>
      </c>
      <c r="B125" s="38" t="s">
        <v>266</v>
      </c>
      <c r="C125" s="38" t="s">
        <v>268</v>
      </c>
      <c r="D125" s="38" t="s">
        <v>123</v>
      </c>
      <c r="E125" s="86">
        <v>45658</v>
      </c>
      <c r="F125" s="102">
        <v>46022</v>
      </c>
      <c r="G125" s="81">
        <f t="shared" si="8"/>
        <v>365</v>
      </c>
      <c r="H125" s="82">
        <f t="shared" si="9"/>
        <v>12</v>
      </c>
      <c r="I125" s="83" t="s">
        <v>266</v>
      </c>
      <c r="J125" s="40" t="s">
        <v>293</v>
      </c>
      <c r="K125" s="40"/>
      <c r="L125" s="26"/>
      <c r="M125" s="26"/>
      <c r="N125" s="26"/>
      <c r="O125" s="26"/>
      <c r="P125" s="26"/>
      <c r="Q125" s="26"/>
      <c r="R125" s="26"/>
      <c r="S125" s="26"/>
      <c r="T125" s="26"/>
      <c r="U125" s="26"/>
      <c r="V125" s="26"/>
      <c r="W125" s="26"/>
      <c r="X125" s="26"/>
      <c r="Y125" s="26"/>
      <c r="Z125" s="26"/>
    </row>
    <row r="126" spans="1:26" ht="12.75" customHeight="1">
      <c r="A126" s="95">
        <v>20</v>
      </c>
      <c r="B126" s="38" t="s">
        <v>269</v>
      </c>
      <c r="C126" s="38" t="s">
        <v>270</v>
      </c>
      <c r="D126" s="38" t="s">
        <v>244</v>
      </c>
      <c r="E126" s="86">
        <v>45848</v>
      </c>
      <c r="F126" s="102">
        <v>46022</v>
      </c>
      <c r="G126" s="81">
        <f t="shared" si="8"/>
        <v>175</v>
      </c>
      <c r="H126" s="82">
        <f t="shared" si="9"/>
        <v>6</v>
      </c>
      <c r="I126" s="83" t="s">
        <v>269</v>
      </c>
      <c r="J126" s="40" t="s">
        <v>289</v>
      </c>
      <c r="K126" s="40"/>
      <c r="L126" s="26"/>
      <c r="M126" s="26"/>
      <c r="N126" s="26"/>
      <c r="O126" s="26"/>
      <c r="P126" s="26"/>
      <c r="Q126" s="26"/>
      <c r="R126" s="26"/>
      <c r="S126" s="26"/>
      <c r="T126" s="26"/>
      <c r="U126" s="26"/>
      <c r="V126" s="26"/>
      <c r="W126" s="26"/>
      <c r="X126" s="26"/>
      <c r="Y126" s="26"/>
      <c r="Z126" s="26"/>
    </row>
    <row r="127" spans="1:26" ht="12.75" customHeight="1">
      <c r="A127" s="95">
        <v>21</v>
      </c>
      <c r="B127" s="38" t="s">
        <v>269</v>
      </c>
      <c r="C127" s="38" t="s">
        <v>272</v>
      </c>
      <c r="D127" s="38" t="s">
        <v>244</v>
      </c>
      <c r="E127" s="86">
        <v>45658</v>
      </c>
      <c r="F127" s="86">
        <v>45848</v>
      </c>
      <c r="G127" s="81">
        <f t="shared" si="8"/>
        <v>191</v>
      </c>
      <c r="H127" s="82">
        <f t="shared" si="9"/>
        <v>6</v>
      </c>
      <c r="I127" s="83" t="s">
        <v>269</v>
      </c>
      <c r="J127" s="40" t="s">
        <v>289</v>
      </c>
      <c r="K127" s="40"/>
      <c r="L127" s="26"/>
      <c r="M127" s="26"/>
      <c r="N127" s="26"/>
      <c r="O127" s="26"/>
      <c r="P127" s="26"/>
      <c r="Q127" s="26"/>
      <c r="R127" s="26"/>
      <c r="S127" s="26"/>
      <c r="T127" s="26"/>
      <c r="U127" s="26"/>
      <c r="V127" s="26"/>
      <c r="W127" s="26"/>
      <c r="X127" s="26"/>
      <c r="Y127" s="26"/>
      <c r="Z127" s="26"/>
    </row>
    <row r="128" spans="1:26" ht="12.75" customHeight="1">
      <c r="A128" s="95">
        <v>22</v>
      </c>
      <c r="B128" s="38" t="s">
        <v>269</v>
      </c>
      <c r="C128" s="38" t="s">
        <v>273</v>
      </c>
      <c r="D128" s="38" t="s">
        <v>123</v>
      </c>
      <c r="E128" s="86">
        <v>45658</v>
      </c>
      <c r="F128" s="102">
        <v>46022</v>
      </c>
      <c r="G128" s="81">
        <f t="shared" si="8"/>
        <v>365</v>
      </c>
      <c r="H128" s="82">
        <f t="shared" si="9"/>
        <v>12</v>
      </c>
      <c r="I128" s="83" t="s">
        <v>269</v>
      </c>
      <c r="J128" s="40" t="s">
        <v>293</v>
      </c>
      <c r="K128" s="87">
        <v>4000050</v>
      </c>
      <c r="L128" s="26"/>
      <c r="M128" s="26"/>
      <c r="N128" s="26"/>
      <c r="O128" s="26"/>
      <c r="P128" s="26"/>
      <c r="Q128" s="26"/>
      <c r="R128" s="26"/>
      <c r="S128" s="26"/>
      <c r="T128" s="26"/>
      <c r="U128" s="26"/>
      <c r="V128" s="26"/>
      <c r="W128" s="26"/>
      <c r="X128" s="26"/>
      <c r="Y128" s="26"/>
      <c r="Z128" s="26"/>
    </row>
    <row r="129" spans="1:26" ht="12.75" customHeight="1">
      <c r="A129" s="95">
        <v>23</v>
      </c>
      <c r="B129" s="38" t="s">
        <v>269</v>
      </c>
      <c r="C129" s="38" t="s">
        <v>274</v>
      </c>
      <c r="D129" s="38" t="s">
        <v>196</v>
      </c>
      <c r="E129" s="86">
        <v>45658</v>
      </c>
      <c r="F129" s="102">
        <v>46022</v>
      </c>
      <c r="G129" s="81">
        <f t="shared" si="8"/>
        <v>365</v>
      </c>
      <c r="H129" s="82">
        <f t="shared" si="9"/>
        <v>12</v>
      </c>
      <c r="I129" s="83" t="s">
        <v>269</v>
      </c>
      <c r="J129" s="40" t="s">
        <v>293</v>
      </c>
      <c r="K129" s="87">
        <v>3000186</v>
      </c>
      <c r="L129" s="26"/>
      <c r="M129" s="26"/>
      <c r="N129" s="26"/>
      <c r="O129" s="26"/>
      <c r="P129" s="26"/>
      <c r="Q129" s="26"/>
      <c r="R129" s="26"/>
      <c r="S129" s="26"/>
      <c r="T129" s="26"/>
      <c r="U129" s="26"/>
      <c r="V129" s="26"/>
      <c r="W129" s="26"/>
      <c r="X129" s="26"/>
      <c r="Y129" s="26"/>
      <c r="Z129" s="26"/>
    </row>
    <row r="130" spans="1:26" ht="12.75" customHeight="1">
      <c r="A130" s="95">
        <v>23</v>
      </c>
      <c r="B130" s="38" t="s">
        <v>275</v>
      </c>
      <c r="C130" s="38" t="s">
        <v>276</v>
      </c>
      <c r="D130" s="38" t="s">
        <v>244</v>
      </c>
      <c r="E130" s="86">
        <v>45658</v>
      </c>
      <c r="F130" s="102">
        <v>46022</v>
      </c>
      <c r="G130" s="81">
        <f t="shared" si="8"/>
        <v>365</v>
      </c>
      <c r="H130" s="82">
        <f t="shared" si="9"/>
        <v>12</v>
      </c>
      <c r="I130" s="83" t="s">
        <v>275</v>
      </c>
      <c r="J130" s="40" t="s">
        <v>289</v>
      </c>
      <c r="K130" s="40"/>
      <c r="L130" s="26"/>
      <c r="M130" s="26"/>
      <c r="N130" s="26"/>
      <c r="O130" s="26"/>
      <c r="P130" s="26"/>
      <c r="Q130" s="26"/>
      <c r="R130" s="26"/>
      <c r="S130" s="26"/>
      <c r="T130" s="26"/>
      <c r="U130" s="26"/>
      <c r="V130" s="26"/>
      <c r="W130" s="26"/>
      <c r="X130" s="26"/>
      <c r="Y130" s="26"/>
      <c r="Z130" s="26"/>
    </row>
    <row r="131" spans="1:26" ht="12.75" customHeight="1">
      <c r="A131" s="95">
        <v>24</v>
      </c>
      <c r="B131" s="38" t="s">
        <v>275</v>
      </c>
      <c r="C131" s="38" t="s">
        <v>256</v>
      </c>
      <c r="D131" s="38" t="s">
        <v>192</v>
      </c>
      <c r="E131" s="86">
        <v>45994</v>
      </c>
      <c r="F131" s="102">
        <v>46022</v>
      </c>
      <c r="G131" s="81">
        <f t="shared" si="8"/>
        <v>29</v>
      </c>
      <c r="H131" s="82">
        <f t="shared" si="9"/>
        <v>1</v>
      </c>
      <c r="I131" s="83" t="s">
        <v>275</v>
      </c>
      <c r="J131" s="40" t="s">
        <v>293</v>
      </c>
      <c r="K131" s="87">
        <v>22000011</v>
      </c>
      <c r="L131" s="26"/>
      <c r="M131" s="26"/>
      <c r="N131" s="26"/>
      <c r="O131" s="26"/>
      <c r="P131" s="26"/>
      <c r="Q131" s="26"/>
      <c r="R131" s="26"/>
      <c r="S131" s="26"/>
      <c r="T131" s="26"/>
      <c r="U131" s="26"/>
      <c r="V131" s="26"/>
      <c r="W131" s="26"/>
      <c r="X131" s="26"/>
      <c r="Y131" s="26"/>
      <c r="Z131" s="26"/>
    </row>
    <row r="132" spans="1:26" ht="12.75" customHeight="1">
      <c r="A132" s="95">
        <v>25</v>
      </c>
      <c r="B132" s="38" t="s">
        <v>275</v>
      </c>
      <c r="C132" s="38" t="s">
        <v>256</v>
      </c>
      <c r="D132" s="38" t="s">
        <v>123</v>
      </c>
      <c r="E132" s="86">
        <v>45658</v>
      </c>
      <c r="F132" s="86">
        <v>45964</v>
      </c>
      <c r="G132" s="81">
        <f t="shared" si="8"/>
        <v>307</v>
      </c>
      <c r="H132" s="82">
        <f t="shared" si="9"/>
        <v>10</v>
      </c>
      <c r="I132" s="83" t="s">
        <v>275</v>
      </c>
      <c r="J132" s="40" t="s">
        <v>293</v>
      </c>
      <c r="K132" s="87">
        <v>22000011</v>
      </c>
      <c r="L132" s="26"/>
      <c r="M132" s="26"/>
      <c r="N132" s="26"/>
      <c r="O132" s="26"/>
      <c r="P132" s="26"/>
      <c r="Q132" s="26"/>
      <c r="R132" s="26"/>
      <c r="S132" s="26"/>
      <c r="T132" s="26"/>
      <c r="U132" s="26"/>
      <c r="V132" s="26"/>
      <c r="W132" s="26"/>
      <c r="X132" s="26"/>
      <c r="Y132" s="26"/>
      <c r="Z132" s="26"/>
    </row>
    <row r="133" spans="1:26" ht="12.75" customHeight="1">
      <c r="A133" s="95">
        <v>25</v>
      </c>
      <c r="B133" s="38" t="s">
        <v>275</v>
      </c>
      <c r="C133" s="38" t="s">
        <v>140</v>
      </c>
      <c r="D133" s="38" t="s">
        <v>196</v>
      </c>
      <c r="E133" s="86">
        <v>45663</v>
      </c>
      <c r="F133" s="102">
        <v>46022</v>
      </c>
      <c r="G133" s="81">
        <f t="shared" si="8"/>
        <v>360</v>
      </c>
      <c r="H133" s="82">
        <f t="shared" si="9"/>
        <v>12</v>
      </c>
      <c r="I133" s="83" t="s">
        <v>275</v>
      </c>
      <c r="J133" s="40" t="s">
        <v>293</v>
      </c>
      <c r="K133" s="87">
        <v>4000040</v>
      </c>
      <c r="L133" s="26"/>
      <c r="M133" s="26"/>
      <c r="N133" s="26"/>
      <c r="O133" s="26"/>
      <c r="P133" s="26"/>
      <c r="Q133" s="26"/>
      <c r="R133" s="26"/>
      <c r="S133" s="26"/>
      <c r="T133" s="26"/>
      <c r="U133" s="26"/>
      <c r="V133" s="26"/>
      <c r="W133" s="26"/>
      <c r="X133" s="26"/>
      <c r="Y133" s="26"/>
      <c r="Z133" s="26"/>
    </row>
    <row r="134" spans="1:26" ht="12.75" customHeight="1">
      <c r="A134" s="95">
        <v>27</v>
      </c>
      <c r="B134" s="38" t="s">
        <v>275</v>
      </c>
      <c r="C134" s="38" t="s">
        <v>264</v>
      </c>
      <c r="D134" s="38" t="s">
        <v>123</v>
      </c>
      <c r="E134" s="86">
        <v>45994</v>
      </c>
      <c r="F134" s="102">
        <v>46022</v>
      </c>
      <c r="G134" s="81">
        <f t="shared" si="8"/>
        <v>29</v>
      </c>
      <c r="H134" s="82">
        <f t="shared" si="9"/>
        <v>1</v>
      </c>
      <c r="I134" s="83" t="s">
        <v>275</v>
      </c>
      <c r="J134" s="40" t="s">
        <v>293</v>
      </c>
      <c r="K134" s="87">
        <v>6607591</v>
      </c>
      <c r="L134" s="26"/>
      <c r="M134" s="26"/>
      <c r="N134" s="26"/>
      <c r="O134" s="26"/>
      <c r="P134" s="26"/>
      <c r="Q134" s="26"/>
      <c r="R134" s="26"/>
      <c r="S134" s="26"/>
      <c r="T134" s="26"/>
      <c r="U134" s="26"/>
      <c r="V134" s="26"/>
      <c r="W134" s="26"/>
      <c r="X134" s="26"/>
      <c r="Y134" s="26"/>
      <c r="Z134" s="26"/>
    </row>
    <row r="135" spans="1:26" ht="12.75" customHeight="1">
      <c r="A135" s="95">
        <v>28</v>
      </c>
      <c r="B135" s="38" t="s">
        <v>275</v>
      </c>
      <c r="C135" s="38" t="s">
        <v>277</v>
      </c>
      <c r="D135" s="38" t="s">
        <v>196</v>
      </c>
      <c r="E135" s="86">
        <v>45663</v>
      </c>
      <c r="F135" s="102">
        <v>46022</v>
      </c>
      <c r="G135" s="81">
        <f t="shared" si="8"/>
        <v>360</v>
      </c>
      <c r="H135" s="82">
        <f t="shared" si="9"/>
        <v>12</v>
      </c>
      <c r="I135" s="83" t="s">
        <v>275</v>
      </c>
      <c r="J135" s="40" t="s">
        <v>293</v>
      </c>
      <c r="K135" s="40"/>
      <c r="L135" s="26"/>
      <c r="M135" s="26"/>
      <c r="N135" s="26"/>
      <c r="O135" s="26"/>
      <c r="P135" s="26"/>
      <c r="Q135" s="26"/>
      <c r="R135" s="26"/>
      <c r="S135" s="26"/>
      <c r="T135" s="26"/>
      <c r="U135" s="26"/>
      <c r="V135" s="26"/>
      <c r="W135" s="26"/>
      <c r="X135" s="26"/>
      <c r="Y135" s="26"/>
      <c r="Z135" s="26"/>
    </row>
    <row r="136" spans="1:26" ht="12.75" customHeight="1">
      <c r="A136" s="95">
        <v>29</v>
      </c>
      <c r="B136" s="38" t="s">
        <v>275</v>
      </c>
      <c r="C136" s="38" t="s">
        <v>140</v>
      </c>
      <c r="D136" s="38" t="s">
        <v>196</v>
      </c>
      <c r="E136" s="86">
        <v>45658</v>
      </c>
      <c r="F136" s="102">
        <v>45808</v>
      </c>
      <c r="G136" s="81">
        <f t="shared" si="8"/>
        <v>151</v>
      </c>
      <c r="H136" s="82">
        <f t="shared" si="9"/>
        <v>5</v>
      </c>
      <c r="I136" s="83" t="s">
        <v>275</v>
      </c>
      <c r="J136" s="40" t="s">
        <v>293</v>
      </c>
      <c r="K136" s="87">
        <v>4000040</v>
      </c>
      <c r="L136" s="26"/>
      <c r="M136" s="26"/>
      <c r="N136" s="26"/>
      <c r="O136" s="26"/>
      <c r="P136" s="26"/>
      <c r="Q136" s="26"/>
      <c r="R136" s="26"/>
      <c r="S136" s="26"/>
      <c r="T136" s="26"/>
      <c r="U136" s="26"/>
      <c r="V136" s="26"/>
      <c r="W136" s="26"/>
      <c r="X136" s="26"/>
      <c r="Y136" s="26"/>
      <c r="Z136" s="26"/>
    </row>
    <row r="137" spans="1:26" ht="12.75" customHeight="1">
      <c r="A137" s="26"/>
      <c r="B137" s="26"/>
      <c r="C137" s="26"/>
      <c r="D137" s="26"/>
      <c r="E137" s="27"/>
      <c r="F137" s="27"/>
      <c r="G137" s="26"/>
      <c r="H137" s="26"/>
      <c r="I137" s="26"/>
      <c r="J137" s="26"/>
      <c r="K137" s="26"/>
      <c r="L137" s="26"/>
      <c r="M137" s="26"/>
      <c r="N137" s="26"/>
      <c r="O137" s="26"/>
      <c r="P137" s="26"/>
      <c r="Q137" s="26"/>
      <c r="R137" s="26"/>
      <c r="S137" s="26"/>
      <c r="T137" s="26"/>
      <c r="U137" s="26"/>
      <c r="V137" s="26"/>
      <c r="W137" s="26"/>
      <c r="X137" s="26"/>
      <c r="Y137" s="26"/>
      <c r="Z137" s="26"/>
    </row>
    <row r="138" spans="1:26" ht="12.75" customHeight="1">
      <c r="A138" s="26"/>
      <c r="B138" s="26"/>
      <c r="C138" s="26"/>
      <c r="D138" s="26"/>
      <c r="E138" s="27"/>
      <c r="F138" s="27"/>
      <c r="G138" s="26"/>
      <c r="H138" s="26"/>
      <c r="I138" s="26"/>
      <c r="J138" s="26"/>
      <c r="K138" s="26"/>
      <c r="L138" s="26"/>
      <c r="M138" s="26"/>
      <c r="N138" s="26"/>
      <c r="O138" s="26"/>
      <c r="P138" s="26"/>
      <c r="Q138" s="26"/>
      <c r="R138" s="26"/>
      <c r="S138" s="26"/>
      <c r="T138" s="26"/>
      <c r="U138" s="26"/>
      <c r="V138" s="26"/>
      <c r="W138" s="26"/>
      <c r="X138" s="26"/>
      <c r="Y138" s="26"/>
      <c r="Z138" s="26"/>
    </row>
    <row r="139" spans="1:26" ht="12.75" customHeight="1">
      <c r="A139" s="26"/>
      <c r="B139" s="26"/>
      <c r="C139" s="26"/>
      <c r="D139" s="26"/>
      <c r="E139" s="27"/>
      <c r="F139" s="27"/>
      <c r="G139" s="26"/>
      <c r="H139" s="26"/>
      <c r="I139" s="26"/>
      <c r="J139" s="26"/>
      <c r="K139" s="26"/>
      <c r="L139" s="26"/>
      <c r="M139" s="26"/>
      <c r="N139" s="26"/>
      <c r="O139" s="26"/>
      <c r="P139" s="26"/>
      <c r="Q139" s="26"/>
      <c r="R139" s="26"/>
      <c r="S139" s="26"/>
      <c r="T139" s="26"/>
      <c r="U139" s="26"/>
      <c r="V139" s="26"/>
      <c r="W139" s="26"/>
      <c r="X139" s="26"/>
      <c r="Y139" s="26"/>
      <c r="Z139" s="26"/>
    </row>
    <row r="140" spans="1:26" ht="12.75" customHeight="1">
      <c r="A140" s="26"/>
      <c r="B140" s="26"/>
      <c r="C140" s="26"/>
      <c r="D140" s="26"/>
      <c r="E140" s="27"/>
      <c r="F140" s="27"/>
      <c r="G140" s="26"/>
      <c r="H140" s="26"/>
      <c r="I140" s="26"/>
      <c r="J140" s="26"/>
      <c r="K140" s="26"/>
      <c r="L140" s="26"/>
      <c r="M140" s="26"/>
      <c r="N140" s="26"/>
      <c r="O140" s="26"/>
      <c r="P140" s="26"/>
      <c r="Q140" s="26"/>
      <c r="R140" s="26"/>
      <c r="S140" s="26"/>
      <c r="T140" s="26"/>
      <c r="U140" s="26"/>
      <c r="V140" s="26"/>
      <c r="W140" s="26"/>
      <c r="X140" s="26"/>
      <c r="Y140" s="26"/>
      <c r="Z140" s="26"/>
    </row>
    <row r="141" spans="1:26" ht="12.75" customHeight="1">
      <c r="A141" s="26"/>
      <c r="B141" s="26"/>
      <c r="C141" s="26"/>
      <c r="D141" s="26"/>
      <c r="E141" s="27"/>
      <c r="F141" s="27"/>
      <c r="G141" s="26"/>
      <c r="H141" s="26"/>
      <c r="I141" s="26"/>
      <c r="J141" s="26"/>
      <c r="K141" s="26"/>
      <c r="L141" s="26"/>
      <c r="M141" s="26"/>
      <c r="N141" s="26"/>
      <c r="O141" s="26"/>
      <c r="P141" s="26"/>
      <c r="Q141" s="26"/>
      <c r="R141" s="26"/>
      <c r="S141" s="26"/>
      <c r="T141" s="26"/>
      <c r="U141" s="26"/>
      <c r="V141" s="26"/>
      <c r="W141" s="26"/>
      <c r="X141" s="26"/>
      <c r="Y141" s="26"/>
      <c r="Z141" s="26"/>
    </row>
    <row r="142" spans="1:26" ht="12.75" customHeight="1">
      <c r="A142" s="26"/>
      <c r="B142" s="26"/>
      <c r="C142" s="26"/>
      <c r="D142" s="26"/>
      <c r="E142" s="27"/>
      <c r="F142" s="27"/>
      <c r="G142" s="26"/>
      <c r="H142" s="26"/>
      <c r="I142" s="26"/>
      <c r="J142" s="26"/>
      <c r="K142" s="26"/>
      <c r="L142" s="26"/>
      <c r="M142" s="26"/>
      <c r="N142" s="26"/>
      <c r="O142" s="26"/>
      <c r="P142" s="26"/>
      <c r="Q142" s="26"/>
      <c r="R142" s="26"/>
      <c r="S142" s="26"/>
      <c r="T142" s="26"/>
      <c r="U142" s="26"/>
      <c r="V142" s="26"/>
      <c r="W142" s="26"/>
      <c r="X142" s="26"/>
      <c r="Y142" s="26"/>
      <c r="Z142" s="26"/>
    </row>
    <row r="143" spans="1:26" ht="12.75" customHeight="1">
      <c r="A143" s="26"/>
      <c r="B143" s="26"/>
      <c r="C143" s="26"/>
      <c r="D143" s="26"/>
      <c r="E143" s="27"/>
      <c r="F143" s="27"/>
      <c r="G143" s="26"/>
      <c r="H143" s="26"/>
      <c r="I143" s="26"/>
      <c r="J143" s="26"/>
      <c r="K143" s="26"/>
      <c r="L143" s="26"/>
      <c r="M143" s="26"/>
      <c r="N143" s="26"/>
      <c r="O143" s="26"/>
      <c r="P143" s="26"/>
      <c r="Q143" s="26"/>
      <c r="R143" s="26"/>
      <c r="S143" s="26"/>
      <c r="T143" s="26"/>
      <c r="U143" s="26"/>
      <c r="V143" s="26"/>
      <c r="W143" s="26"/>
      <c r="X143" s="26"/>
      <c r="Y143" s="26"/>
      <c r="Z143" s="26"/>
    </row>
    <row r="144" spans="1:26" ht="12.75" customHeight="1">
      <c r="A144" s="26"/>
      <c r="B144" s="26"/>
      <c r="C144" s="26"/>
      <c r="D144" s="26"/>
      <c r="E144" s="27"/>
      <c r="F144" s="27"/>
      <c r="G144" s="26"/>
      <c r="H144" s="26"/>
      <c r="I144" s="26"/>
      <c r="J144" s="26"/>
      <c r="K144" s="26"/>
      <c r="L144" s="26"/>
      <c r="M144" s="26"/>
      <c r="N144" s="26"/>
      <c r="O144" s="26"/>
      <c r="P144" s="26"/>
      <c r="Q144" s="26"/>
      <c r="R144" s="26"/>
      <c r="S144" s="26"/>
      <c r="T144" s="26"/>
      <c r="U144" s="26"/>
      <c r="V144" s="26"/>
      <c r="W144" s="26"/>
      <c r="X144" s="26"/>
      <c r="Y144" s="26"/>
      <c r="Z144" s="26"/>
    </row>
    <row r="145" spans="1:26" ht="12.75" customHeight="1">
      <c r="A145" s="26"/>
      <c r="B145" s="26"/>
      <c r="C145" s="26"/>
      <c r="D145" s="26"/>
      <c r="E145" s="27"/>
      <c r="F145" s="27"/>
      <c r="G145" s="26"/>
      <c r="H145" s="26"/>
      <c r="I145" s="26"/>
      <c r="J145" s="26"/>
      <c r="K145" s="26"/>
      <c r="L145" s="26"/>
      <c r="M145" s="26"/>
      <c r="N145" s="26"/>
      <c r="O145" s="26"/>
      <c r="P145" s="26"/>
      <c r="Q145" s="26"/>
      <c r="R145" s="26"/>
      <c r="S145" s="26"/>
      <c r="T145" s="26"/>
      <c r="U145" s="26"/>
      <c r="V145" s="26"/>
      <c r="W145" s="26"/>
      <c r="X145" s="26"/>
      <c r="Y145" s="26"/>
      <c r="Z145" s="26"/>
    </row>
    <row r="146" spans="1:26" ht="12.75" customHeight="1">
      <c r="A146" s="26"/>
      <c r="B146" s="26"/>
      <c r="C146" s="26"/>
      <c r="D146" s="26"/>
      <c r="E146" s="27"/>
      <c r="F146" s="27"/>
      <c r="G146" s="26"/>
      <c r="H146" s="26"/>
      <c r="I146" s="26"/>
      <c r="J146" s="26"/>
      <c r="K146" s="26"/>
      <c r="L146" s="26"/>
      <c r="M146" s="26"/>
      <c r="N146" s="26"/>
      <c r="O146" s="26"/>
      <c r="P146" s="26"/>
      <c r="Q146" s="26"/>
      <c r="R146" s="26"/>
      <c r="S146" s="26"/>
      <c r="T146" s="26"/>
      <c r="U146" s="26"/>
      <c r="V146" s="26"/>
      <c r="W146" s="26"/>
      <c r="X146" s="26"/>
      <c r="Y146" s="26"/>
      <c r="Z146" s="26"/>
    </row>
    <row r="147" spans="1:26" ht="12.75" customHeight="1">
      <c r="A147" s="26"/>
      <c r="B147" s="26"/>
      <c r="C147" s="26"/>
      <c r="D147" s="26"/>
      <c r="E147" s="27"/>
      <c r="F147" s="27"/>
      <c r="G147" s="26"/>
      <c r="H147" s="26"/>
      <c r="I147" s="26"/>
      <c r="J147" s="26"/>
      <c r="K147" s="26"/>
      <c r="L147" s="26"/>
      <c r="M147" s="26"/>
      <c r="N147" s="26"/>
      <c r="O147" s="26"/>
      <c r="P147" s="26"/>
      <c r="Q147" s="26"/>
      <c r="R147" s="26"/>
      <c r="S147" s="26"/>
      <c r="T147" s="26"/>
      <c r="U147" s="26"/>
      <c r="V147" s="26"/>
      <c r="W147" s="26"/>
      <c r="X147" s="26"/>
      <c r="Y147" s="26"/>
      <c r="Z147" s="26"/>
    </row>
    <row r="148" spans="1:26" ht="12.75" customHeight="1">
      <c r="A148" s="26"/>
      <c r="B148" s="26"/>
      <c r="C148" s="26"/>
      <c r="D148" s="26"/>
      <c r="E148" s="27"/>
      <c r="F148" s="27"/>
      <c r="G148" s="26"/>
      <c r="H148" s="26"/>
      <c r="I148" s="26"/>
      <c r="J148" s="26"/>
      <c r="K148" s="26"/>
      <c r="L148" s="26"/>
      <c r="M148" s="26"/>
      <c r="N148" s="26"/>
      <c r="O148" s="26"/>
      <c r="P148" s="26"/>
      <c r="Q148" s="26"/>
      <c r="R148" s="26"/>
      <c r="S148" s="26"/>
      <c r="T148" s="26"/>
      <c r="U148" s="26"/>
      <c r="V148" s="26"/>
      <c r="W148" s="26"/>
      <c r="X148" s="26"/>
      <c r="Y148" s="26"/>
      <c r="Z148" s="26"/>
    </row>
    <row r="149" spans="1:26" ht="12.75" customHeight="1">
      <c r="A149" s="26"/>
      <c r="B149" s="26"/>
      <c r="C149" s="26"/>
      <c r="D149" s="26"/>
      <c r="E149" s="27"/>
      <c r="F149" s="27"/>
      <c r="G149" s="26"/>
      <c r="H149" s="26"/>
      <c r="I149" s="26"/>
      <c r="J149" s="26"/>
      <c r="K149" s="26"/>
      <c r="L149" s="26"/>
      <c r="M149" s="26"/>
      <c r="N149" s="26"/>
      <c r="O149" s="26"/>
      <c r="P149" s="26"/>
      <c r="Q149" s="26"/>
      <c r="R149" s="26"/>
      <c r="S149" s="26"/>
      <c r="T149" s="26"/>
      <c r="U149" s="26"/>
      <c r="V149" s="26"/>
      <c r="W149" s="26"/>
      <c r="X149" s="26"/>
      <c r="Y149" s="26"/>
      <c r="Z149" s="26"/>
    </row>
    <row r="150" spans="1:26" ht="12.75" customHeight="1">
      <c r="A150" s="26"/>
      <c r="B150" s="26"/>
      <c r="C150" s="26"/>
      <c r="D150" s="26"/>
      <c r="E150" s="27"/>
      <c r="F150" s="27"/>
      <c r="G150" s="26"/>
      <c r="H150" s="26"/>
      <c r="I150" s="26"/>
      <c r="J150" s="26"/>
      <c r="K150" s="26"/>
      <c r="L150" s="26"/>
      <c r="M150" s="26"/>
      <c r="N150" s="26"/>
      <c r="O150" s="26"/>
      <c r="P150" s="26"/>
      <c r="Q150" s="26"/>
      <c r="R150" s="26"/>
      <c r="S150" s="26"/>
      <c r="T150" s="26"/>
      <c r="U150" s="26"/>
      <c r="V150" s="26"/>
      <c r="W150" s="26"/>
      <c r="X150" s="26"/>
      <c r="Y150" s="26"/>
      <c r="Z150" s="26"/>
    </row>
    <row r="151" spans="1:26" ht="12.75" customHeight="1">
      <c r="A151" s="26"/>
      <c r="B151" s="26"/>
      <c r="C151" s="26"/>
      <c r="D151" s="26"/>
      <c r="E151" s="27"/>
      <c r="F151" s="27"/>
      <c r="G151" s="26"/>
      <c r="H151" s="26"/>
      <c r="I151" s="26"/>
      <c r="J151" s="26"/>
      <c r="K151" s="26"/>
      <c r="L151" s="26"/>
      <c r="M151" s="26"/>
      <c r="N151" s="26"/>
      <c r="O151" s="26"/>
      <c r="P151" s="26"/>
      <c r="Q151" s="26"/>
      <c r="R151" s="26"/>
      <c r="S151" s="26"/>
      <c r="T151" s="26"/>
      <c r="U151" s="26"/>
      <c r="V151" s="26"/>
      <c r="W151" s="26"/>
      <c r="X151" s="26"/>
      <c r="Y151" s="26"/>
      <c r="Z151" s="26"/>
    </row>
    <row r="152" spans="1:26" ht="12.75" customHeight="1">
      <c r="A152" s="26"/>
      <c r="B152" s="26"/>
      <c r="C152" s="26"/>
      <c r="D152" s="26"/>
      <c r="E152" s="27"/>
      <c r="F152" s="27"/>
      <c r="G152" s="26"/>
      <c r="H152" s="26"/>
      <c r="I152" s="26"/>
      <c r="J152" s="26"/>
      <c r="K152" s="26"/>
      <c r="L152" s="26"/>
      <c r="M152" s="26"/>
      <c r="N152" s="26"/>
      <c r="O152" s="26"/>
      <c r="P152" s="26"/>
      <c r="Q152" s="26"/>
      <c r="R152" s="26"/>
      <c r="S152" s="26"/>
      <c r="T152" s="26"/>
      <c r="U152" s="26"/>
      <c r="V152" s="26"/>
      <c r="W152" s="26"/>
      <c r="X152" s="26"/>
      <c r="Y152" s="26"/>
      <c r="Z152" s="26"/>
    </row>
    <row r="153" spans="1:26" ht="12.75" customHeight="1">
      <c r="A153" s="26"/>
      <c r="B153" s="26"/>
      <c r="C153" s="26"/>
      <c r="D153" s="26"/>
      <c r="E153" s="27"/>
      <c r="F153" s="27"/>
      <c r="G153" s="26"/>
      <c r="H153" s="26"/>
      <c r="I153" s="26"/>
      <c r="J153" s="26"/>
      <c r="K153" s="26"/>
      <c r="L153" s="26"/>
      <c r="M153" s="26"/>
      <c r="N153" s="26"/>
      <c r="O153" s="26"/>
      <c r="P153" s="26"/>
      <c r="Q153" s="26"/>
      <c r="R153" s="26"/>
      <c r="S153" s="26"/>
      <c r="T153" s="26"/>
      <c r="U153" s="26"/>
      <c r="V153" s="26"/>
      <c r="W153" s="26"/>
      <c r="X153" s="26"/>
      <c r="Y153" s="26"/>
      <c r="Z153" s="26"/>
    </row>
    <row r="154" spans="1:26" ht="12.75" customHeight="1">
      <c r="A154" s="26"/>
      <c r="B154" s="26"/>
      <c r="C154" s="26"/>
      <c r="D154" s="26"/>
      <c r="E154" s="27"/>
      <c r="F154" s="27"/>
      <c r="G154" s="26"/>
      <c r="H154" s="26"/>
      <c r="I154" s="26"/>
      <c r="J154" s="26"/>
      <c r="K154" s="26"/>
      <c r="L154" s="26"/>
      <c r="M154" s="26"/>
      <c r="N154" s="26"/>
      <c r="O154" s="26"/>
      <c r="P154" s="26"/>
      <c r="Q154" s="26"/>
      <c r="R154" s="26"/>
      <c r="S154" s="26"/>
      <c r="T154" s="26"/>
      <c r="U154" s="26"/>
      <c r="V154" s="26"/>
      <c r="W154" s="26"/>
      <c r="X154" s="26"/>
      <c r="Y154" s="26"/>
      <c r="Z154" s="26"/>
    </row>
    <row r="155" spans="1:26" ht="12.75" customHeight="1">
      <c r="A155" s="26"/>
      <c r="B155" s="26"/>
      <c r="C155" s="26"/>
      <c r="D155" s="26"/>
      <c r="E155" s="27"/>
      <c r="F155" s="27"/>
      <c r="G155" s="26"/>
      <c r="H155" s="26"/>
      <c r="I155" s="26"/>
      <c r="J155" s="26"/>
      <c r="K155" s="26"/>
      <c r="L155" s="26"/>
      <c r="M155" s="26"/>
      <c r="N155" s="26"/>
      <c r="O155" s="26"/>
      <c r="P155" s="26"/>
      <c r="Q155" s="26"/>
      <c r="R155" s="26"/>
      <c r="S155" s="26"/>
      <c r="T155" s="26"/>
      <c r="U155" s="26"/>
      <c r="V155" s="26"/>
      <c r="W155" s="26"/>
      <c r="X155" s="26"/>
      <c r="Y155" s="26"/>
      <c r="Z155" s="26"/>
    </row>
    <row r="156" spans="1:26" ht="12.75" customHeight="1">
      <c r="A156" s="26"/>
      <c r="B156" s="26"/>
      <c r="C156" s="26"/>
      <c r="D156" s="26"/>
      <c r="E156" s="27"/>
      <c r="F156" s="27"/>
      <c r="G156" s="26"/>
      <c r="H156" s="26"/>
      <c r="I156" s="26"/>
      <c r="J156" s="26"/>
      <c r="K156" s="26"/>
      <c r="L156" s="26"/>
      <c r="M156" s="26"/>
      <c r="N156" s="26"/>
      <c r="O156" s="26"/>
      <c r="P156" s="26"/>
      <c r="Q156" s="26"/>
      <c r="R156" s="26"/>
      <c r="S156" s="26"/>
      <c r="T156" s="26"/>
      <c r="U156" s="26"/>
      <c r="V156" s="26"/>
      <c r="W156" s="26"/>
      <c r="X156" s="26"/>
      <c r="Y156" s="26"/>
      <c r="Z156" s="26"/>
    </row>
    <row r="157" spans="1:26" ht="12.75" customHeight="1">
      <c r="A157" s="26"/>
      <c r="B157" s="26"/>
      <c r="C157" s="26"/>
      <c r="D157" s="26"/>
      <c r="E157" s="27"/>
      <c r="F157" s="27"/>
      <c r="G157" s="26"/>
      <c r="H157" s="26"/>
      <c r="I157" s="26"/>
      <c r="J157" s="26"/>
      <c r="K157" s="26"/>
      <c r="L157" s="26"/>
      <c r="M157" s="26"/>
      <c r="N157" s="26"/>
      <c r="O157" s="26"/>
      <c r="P157" s="26"/>
      <c r="Q157" s="26"/>
      <c r="R157" s="26"/>
      <c r="S157" s="26"/>
      <c r="T157" s="26"/>
      <c r="U157" s="26"/>
      <c r="V157" s="26"/>
      <c r="W157" s="26"/>
      <c r="X157" s="26"/>
      <c r="Y157" s="26"/>
      <c r="Z157" s="26"/>
    </row>
    <row r="158" spans="1:26" ht="12.75" customHeight="1">
      <c r="A158" s="26"/>
      <c r="B158" s="26"/>
      <c r="C158" s="26"/>
      <c r="D158" s="26"/>
      <c r="E158" s="27"/>
      <c r="F158" s="27"/>
      <c r="G158" s="26"/>
      <c r="H158" s="26"/>
      <c r="I158" s="26"/>
      <c r="J158" s="26"/>
      <c r="K158" s="26"/>
      <c r="L158" s="26"/>
      <c r="M158" s="26"/>
      <c r="N158" s="26"/>
      <c r="O158" s="26"/>
      <c r="P158" s="26"/>
      <c r="Q158" s="26"/>
      <c r="R158" s="26"/>
      <c r="S158" s="26"/>
      <c r="T158" s="26"/>
      <c r="U158" s="26"/>
      <c r="V158" s="26"/>
      <c r="W158" s="26"/>
      <c r="X158" s="26"/>
      <c r="Y158" s="26"/>
      <c r="Z158" s="26"/>
    </row>
    <row r="159" spans="1:26" ht="12.75" customHeight="1">
      <c r="A159" s="26"/>
      <c r="B159" s="26"/>
      <c r="C159" s="26"/>
      <c r="D159" s="26"/>
      <c r="E159" s="27"/>
      <c r="F159" s="27"/>
      <c r="G159" s="26"/>
      <c r="H159" s="26"/>
      <c r="I159" s="26"/>
      <c r="J159" s="26"/>
      <c r="K159" s="26"/>
      <c r="L159" s="26"/>
      <c r="M159" s="26"/>
      <c r="N159" s="26"/>
      <c r="O159" s="26"/>
      <c r="P159" s="26"/>
      <c r="Q159" s="26"/>
      <c r="R159" s="26"/>
      <c r="S159" s="26"/>
      <c r="T159" s="26"/>
      <c r="U159" s="26"/>
      <c r="V159" s="26"/>
      <c r="W159" s="26"/>
      <c r="X159" s="26"/>
      <c r="Y159" s="26"/>
      <c r="Z159" s="26"/>
    </row>
    <row r="160" spans="1:26" ht="12.75" customHeight="1">
      <c r="A160" s="26"/>
      <c r="B160" s="26"/>
      <c r="C160" s="26"/>
      <c r="D160" s="26"/>
      <c r="E160" s="27"/>
      <c r="F160" s="27"/>
      <c r="G160" s="26"/>
      <c r="H160" s="26"/>
      <c r="I160" s="26"/>
      <c r="J160" s="26"/>
      <c r="K160" s="26"/>
      <c r="L160" s="26"/>
      <c r="M160" s="26"/>
      <c r="N160" s="26"/>
      <c r="O160" s="26"/>
      <c r="P160" s="26"/>
      <c r="Q160" s="26"/>
      <c r="R160" s="26"/>
      <c r="S160" s="26"/>
      <c r="T160" s="26"/>
      <c r="U160" s="26"/>
      <c r="V160" s="26"/>
      <c r="W160" s="26"/>
      <c r="X160" s="26"/>
      <c r="Y160" s="26"/>
      <c r="Z160" s="26"/>
    </row>
    <row r="161" spans="1:26" ht="12.75" customHeight="1">
      <c r="A161" s="26"/>
      <c r="B161" s="26"/>
      <c r="C161" s="26"/>
      <c r="D161" s="26"/>
      <c r="E161" s="27"/>
      <c r="F161" s="27"/>
      <c r="G161" s="26"/>
      <c r="H161" s="26"/>
      <c r="I161" s="26"/>
      <c r="J161" s="26"/>
      <c r="K161" s="26"/>
      <c r="L161" s="26"/>
      <c r="M161" s="26"/>
      <c r="N161" s="26"/>
      <c r="O161" s="26"/>
      <c r="P161" s="26"/>
      <c r="Q161" s="26"/>
      <c r="R161" s="26"/>
      <c r="S161" s="26"/>
      <c r="T161" s="26"/>
      <c r="U161" s="26"/>
      <c r="V161" s="26"/>
      <c r="W161" s="26"/>
      <c r="X161" s="26"/>
      <c r="Y161" s="26"/>
      <c r="Z161" s="26"/>
    </row>
    <row r="162" spans="1:26" ht="12.75" customHeight="1">
      <c r="A162" s="26"/>
      <c r="B162" s="26"/>
      <c r="C162" s="26"/>
      <c r="D162" s="26"/>
      <c r="E162" s="27"/>
      <c r="F162" s="27"/>
      <c r="G162" s="26"/>
      <c r="H162" s="26"/>
      <c r="I162" s="26"/>
      <c r="J162" s="26"/>
      <c r="K162" s="26"/>
      <c r="L162" s="26"/>
      <c r="M162" s="26"/>
      <c r="N162" s="26"/>
      <c r="O162" s="26"/>
      <c r="P162" s="26"/>
      <c r="Q162" s="26"/>
      <c r="R162" s="26"/>
      <c r="S162" s="26"/>
      <c r="T162" s="26"/>
      <c r="U162" s="26"/>
      <c r="V162" s="26"/>
      <c r="W162" s="26"/>
      <c r="X162" s="26"/>
      <c r="Y162" s="26"/>
      <c r="Z162" s="26"/>
    </row>
    <row r="163" spans="1:26" ht="12.75" customHeight="1">
      <c r="A163" s="26"/>
      <c r="B163" s="26"/>
      <c r="C163" s="26"/>
      <c r="D163" s="26"/>
      <c r="E163" s="27"/>
      <c r="F163" s="27"/>
      <c r="G163" s="26"/>
      <c r="H163" s="26"/>
      <c r="I163" s="26"/>
      <c r="J163" s="26"/>
      <c r="K163" s="26"/>
      <c r="L163" s="26"/>
      <c r="M163" s="26"/>
      <c r="N163" s="26"/>
      <c r="O163" s="26"/>
      <c r="P163" s="26"/>
      <c r="Q163" s="26"/>
      <c r="R163" s="26"/>
      <c r="S163" s="26"/>
      <c r="T163" s="26"/>
      <c r="U163" s="26"/>
      <c r="V163" s="26"/>
      <c r="W163" s="26"/>
      <c r="X163" s="26"/>
      <c r="Y163" s="26"/>
      <c r="Z163" s="26"/>
    </row>
    <row r="164" spans="1:26" ht="12.75" customHeight="1">
      <c r="A164" s="26"/>
      <c r="B164" s="26"/>
      <c r="C164" s="26"/>
      <c r="D164" s="26"/>
      <c r="E164" s="27"/>
      <c r="F164" s="27"/>
      <c r="G164" s="26"/>
      <c r="H164" s="26"/>
      <c r="I164" s="26"/>
      <c r="J164" s="26"/>
      <c r="K164" s="26"/>
      <c r="L164" s="26"/>
      <c r="M164" s="26"/>
      <c r="N164" s="26"/>
      <c r="O164" s="26"/>
      <c r="P164" s="26"/>
      <c r="Q164" s="26"/>
      <c r="R164" s="26"/>
      <c r="S164" s="26"/>
      <c r="T164" s="26"/>
      <c r="U164" s="26"/>
      <c r="V164" s="26"/>
      <c r="W164" s="26"/>
      <c r="X164" s="26"/>
      <c r="Y164" s="26"/>
      <c r="Z164" s="26"/>
    </row>
    <row r="165" spans="1:26" ht="12.75" customHeight="1">
      <c r="A165" s="26"/>
      <c r="B165" s="26"/>
      <c r="C165" s="26"/>
      <c r="D165" s="26"/>
      <c r="E165" s="27"/>
      <c r="F165" s="27"/>
      <c r="G165" s="26"/>
      <c r="H165" s="26"/>
      <c r="I165" s="26"/>
      <c r="J165" s="26"/>
      <c r="K165" s="26"/>
      <c r="L165" s="26"/>
      <c r="M165" s="26"/>
      <c r="N165" s="26"/>
      <c r="O165" s="26"/>
      <c r="P165" s="26"/>
      <c r="Q165" s="26"/>
      <c r="R165" s="26"/>
      <c r="S165" s="26"/>
      <c r="T165" s="26"/>
      <c r="U165" s="26"/>
      <c r="V165" s="26"/>
      <c r="W165" s="26"/>
      <c r="X165" s="26"/>
      <c r="Y165" s="26"/>
      <c r="Z165" s="26"/>
    </row>
    <row r="166" spans="1:26" ht="12.75" customHeight="1">
      <c r="A166" s="26"/>
      <c r="B166" s="26"/>
      <c r="C166" s="26"/>
      <c r="D166" s="26"/>
      <c r="E166" s="27"/>
      <c r="F166" s="27"/>
      <c r="G166" s="26"/>
      <c r="H166" s="26"/>
      <c r="I166" s="26"/>
      <c r="J166" s="26"/>
      <c r="K166" s="26"/>
      <c r="L166" s="26"/>
      <c r="M166" s="26"/>
      <c r="N166" s="26"/>
      <c r="O166" s="26"/>
      <c r="P166" s="26"/>
      <c r="Q166" s="26"/>
      <c r="R166" s="26"/>
      <c r="S166" s="26"/>
      <c r="T166" s="26"/>
      <c r="U166" s="26"/>
      <c r="V166" s="26"/>
      <c r="W166" s="26"/>
      <c r="X166" s="26"/>
      <c r="Y166" s="26"/>
      <c r="Z166" s="26"/>
    </row>
    <row r="167" spans="1:26" ht="12.75" customHeight="1">
      <c r="A167" s="26"/>
      <c r="B167" s="26"/>
      <c r="C167" s="26"/>
      <c r="D167" s="26"/>
      <c r="E167" s="27"/>
      <c r="F167" s="27"/>
      <c r="G167" s="26"/>
      <c r="H167" s="26"/>
      <c r="I167" s="26"/>
      <c r="J167" s="26"/>
      <c r="K167" s="26"/>
      <c r="L167" s="26"/>
      <c r="M167" s="26"/>
      <c r="N167" s="26"/>
      <c r="O167" s="26"/>
      <c r="P167" s="26"/>
      <c r="Q167" s="26"/>
      <c r="R167" s="26"/>
      <c r="S167" s="26"/>
      <c r="T167" s="26"/>
      <c r="U167" s="26"/>
      <c r="V167" s="26"/>
      <c r="W167" s="26"/>
      <c r="X167" s="26"/>
      <c r="Y167" s="26"/>
      <c r="Z167" s="26"/>
    </row>
    <row r="168" spans="1:26" ht="12.75" customHeight="1">
      <c r="A168" s="26"/>
      <c r="B168" s="26"/>
      <c r="C168" s="26"/>
      <c r="D168" s="26"/>
      <c r="E168" s="27"/>
      <c r="F168" s="27"/>
      <c r="G168" s="26"/>
      <c r="H168" s="26"/>
      <c r="I168" s="26"/>
      <c r="J168" s="26"/>
      <c r="K168" s="26"/>
      <c r="L168" s="26"/>
      <c r="M168" s="26"/>
      <c r="N168" s="26"/>
      <c r="O168" s="26"/>
      <c r="P168" s="26"/>
      <c r="Q168" s="26"/>
      <c r="R168" s="26"/>
      <c r="S168" s="26"/>
      <c r="T168" s="26"/>
      <c r="U168" s="26"/>
      <c r="V168" s="26"/>
      <c r="W168" s="26"/>
      <c r="X168" s="26"/>
      <c r="Y168" s="26"/>
      <c r="Z168" s="26"/>
    </row>
    <row r="169" spans="1:26" ht="12.75" customHeight="1">
      <c r="A169" s="26"/>
      <c r="B169" s="26"/>
      <c r="C169" s="26"/>
      <c r="D169" s="26"/>
      <c r="E169" s="27"/>
      <c r="F169" s="27"/>
      <c r="G169" s="26"/>
      <c r="H169" s="26"/>
      <c r="I169" s="26"/>
      <c r="J169" s="26"/>
      <c r="K169" s="26"/>
      <c r="L169" s="26"/>
      <c r="M169" s="26"/>
      <c r="N169" s="26"/>
      <c r="O169" s="26"/>
      <c r="P169" s="26"/>
      <c r="Q169" s="26"/>
      <c r="R169" s="26"/>
      <c r="S169" s="26"/>
      <c r="T169" s="26"/>
      <c r="U169" s="26"/>
      <c r="V169" s="26"/>
      <c r="W169" s="26"/>
      <c r="X169" s="26"/>
      <c r="Y169" s="26"/>
      <c r="Z169" s="26"/>
    </row>
    <row r="170" spans="1:26" ht="12.75" customHeight="1">
      <c r="A170" s="26"/>
      <c r="B170" s="26"/>
      <c r="C170" s="26"/>
      <c r="D170" s="26"/>
      <c r="E170" s="27"/>
      <c r="F170" s="27"/>
      <c r="G170" s="26"/>
      <c r="H170" s="26"/>
      <c r="I170" s="26"/>
      <c r="J170" s="26"/>
      <c r="K170" s="26"/>
      <c r="L170" s="26"/>
      <c r="M170" s="26"/>
      <c r="N170" s="26"/>
      <c r="O170" s="26"/>
      <c r="P170" s="26"/>
      <c r="Q170" s="26"/>
      <c r="R170" s="26"/>
      <c r="S170" s="26"/>
      <c r="T170" s="26"/>
      <c r="U170" s="26"/>
      <c r="V170" s="26"/>
      <c r="W170" s="26"/>
      <c r="X170" s="26"/>
      <c r="Y170" s="26"/>
      <c r="Z170" s="26"/>
    </row>
    <row r="171" spans="1:26" ht="12.75" customHeight="1">
      <c r="A171" s="26"/>
      <c r="B171" s="26"/>
      <c r="C171" s="26"/>
      <c r="D171" s="26"/>
      <c r="E171" s="27"/>
      <c r="F171" s="27"/>
      <c r="G171" s="26"/>
      <c r="H171" s="26"/>
      <c r="I171" s="26"/>
      <c r="J171" s="26"/>
      <c r="K171" s="26"/>
      <c r="L171" s="26"/>
      <c r="M171" s="26"/>
      <c r="N171" s="26"/>
      <c r="O171" s="26"/>
      <c r="P171" s="26"/>
      <c r="Q171" s="26"/>
      <c r="R171" s="26"/>
      <c r="S171" s="26"/>
      <c r="T171" s="26"/>
      <c r="U171" s="26"/>
      <c r="V171" s="26"/>
      <c r="W171" s="26"/>
      <c r="X171" s="26"/>
      <c r="Y171" s="26"/>
      <c r="Z171" s="26"/>
    </row>
    <row r="172" spans="1:26" ht="12.75" customHeight="1">
      <c r="A172" s="26"/>
      <c r="B172" s="26"/>
      <c r="C172" s="26"/>
      <c r="D172" s="26"/>
      <c r="E172" s="27"/>
      <c r="F172" s="27"/>
      <c r="G172" s="26"/>
      <c r="H172" s="26"/>
      <c r="I172" s="26"/>
      <c r="J172" s="26"/>
      <c r="K172" s="26"/>
      <c r="L172" s="26"/>
      <c r="M172" s="26"/>
      <c r="N172" s="26"/>
      <c r="O172" s="26"/>
      <c r="P172" s="26"/>
      <c r="Q172" s="26"/>
      <c r="R172" s="26"/>
      <c r="S172" s="26"/>
      <c r="T172" s="26"/>
      <c r="U172" s="26"/>
      <c r="V172" s="26"/>
      <c r="W172" s="26"/>
      <c r="X172" s="26"/>
      <c r="Y172" s="26"/>
      <c r="Z172" s="26"/>
    </row>
    <row r="173" spans="1:26" ht="12.75" customHeight="1">
      <c r="A173" s="26"/>
      <c r="B173" s="26"/>
      <c r="C173" s="26"/>
      <c r="D173" s="26"/>
      <c r="E173" s="27"/>
      <c r="F173" s="27"/>
      <c r="G173" s="26"/>
      <c r="H173" s="26"/>
      <c r="I173" s="26"/>
      <c r="J173" s="26"/>
      <c r="K173" s="26"/>
      <c r="L173" s="26"/>
      <c r="M173" s="26"/>
      <c r="N173" s="26"/>
      <c r="O173" s="26"/>
      <c r="P173" s="26"/>
      <c r="Q173" s="26"/>
      <c r="R173" s="26"/>
      <c r="S173" s="26"/>
      <c r="T173" s="26"/>
      <c r="U173" s="26"/>
      <c r="V173" s="26"/>
      <c r="W173" s="26"/>
      <c r="X173" s="26"/>
      <c r="Y173" s="26"/>
      <c r="Z173" s="26"/>
    </row>
    <row r="174" spans="1:26" ht="12.75" customHeight="1">
      <c r="A174" s="26"/>
      <c r="B174" s="26"/>
      <c r="C174" s="26"/>
      <c r="D174" s="26"/>
      <c r="E174" s="27"/>
      <c r="F174" s="27"/>
      <c r="G174" s="26"/>
      <c r="H174" s="26"/>
      <c r="I174" s="26"/>
      <c r="J174" s="26"/>
      <c r="K174" s="26"/>
      <c r="L174" s="26"/>
      <c r="M174" s="26"/>
      <c r="N174" s="26"/>
      <c r="O174" s="26"/>
      <c r="P174" s="26"/>
      <c r="Q174" s="26"/>
      <c r="R174" s="26"/>
      <c r="S174" s="26"/>
      <c r="T174" s="26"/>
      <c r="U174" s="26"/>
      <c r="V174" s="26"/>
      <c r="W174" s="26"/>
      <c r="X174" s="26"/>
      <c r="Y174" s="26"/>
      <c r="Z174" s="26"/>
    </row>
    <row r="175" spans="1:26" ht="12.75" customHeight="1">
      <c r="A175" s="26"/>
      <c r="B175" s="26"/>
      <c r="C175" s="26"/>
      <c r="D175" s="26"/>
      <c r="E175" s="27"/>
      <c r="F175" s="27"/>
      <c r="G175" s="26"/>
      <c r="H175" s="26"/>
      <c r="I175" s="26"/>
      <c r="J175" s="26"/>
      <c r="K175" s="26"/>
      <c r="L175" s="26"/>
      <c r="M175" s="26"/>
      <c r="N175" s="26"/>
      <c r="O175" s="26"/>
      <c r="P175" s="26"/>
      <c r="Q175" s="26"/>
      <c r="R175" s="26"/>
      <c r="S175" s="26"/>
      <c r="T175" s="26"/>
      <c r="U175" s="26"/>
      <c r="V175" s="26"/>
      <c r="W175" s="26"/>
      <c r="X175" s="26"/>
      <c r="Y175" s="26"/>
      <c r="Z175" s="26"/>
    </row>
    <row r="176" spans="1:26" ht="12.75" customHeight="1">
      <c r="A176" s="26"/>
      <c r="B176" s="26"/>
      <c r="C176" s="26"/>
      <c r="D176" s="26"/>
      <c r="E176" s="27"/>
      <c r="F176" s="27"/>
      <c r="G176" s="26"/>
      <c r="H176" s="26"/>
      <c r="I176" s="26"/>
      <c r="J176" s="26"/>
      <c r="K176" s="26"/>
      <c r="L176" s="26"/>
      <c r="M176" s="26"/>
      <c r="N176" s="26"/>
      <c r="O176" s="26"/>
      <c r="P176" s="26"/>
      <c r="Q176" s="26"/>
      <c r="R176" s="26"/>
      <c r="S176" s="26"/>
      <c r="T176" s="26"/>
      <c r="U176" s="26"/>
      <c r="V176" s="26"/>
      <c r="W176" s="26"/>
      <c r="X176" s="26"/>
      <c r="Y176" s="26"/>
      <c r="Z176" s="26"/>
    </row>
    <row r="177" spans="1:26" ht="12.75" customHeight="1">
      <c r="A177" s="26"/>
      <c r="B177" s="26"/>
      <c r="C177" s="26"/>
      <c r="D177" s="26"/>
      <c r="E177" s="27"/>
      <c r="F177" s="27"/>
      <c r="G177" s="26"/>
      <c r="H177" s="26"/>
      <c r="I177" s="26"/>
      <c r="J177" s="26"/>
      <c r="K177" s="26"/>
      <c r="L177" s="26"/>
      <c r="M177" s="26"/>
      <c r="N177" s="26"/>
      <c r="O177" s="26"/>
      <c r="P177" s="26"/>
      <c r="Q177" s="26"/>
      <c r="R177" s="26"/>
      <c r="S177" s="26"/>
      <c r="T177" s="26"/>
      <c r="U177" s="26"/>
      <c r="V177" s="26"/>
      <c r="W177" s="26"/>
      <c r="X177" s="26"/>
      <c r="Y177" s="26"/>
      <c r="Z177" s="26"/>
    </row>
    <row r="178" spans="1:26" ht="12.75" customHeight="1">
      <c r="A178" s="26"/>
      <c r="B178" s="26"/>
      <c r="C178" s="26"/>
      <c r="D178" s="26"/>
      <c r="E178" s="27"/>
      <c r="F178" s="27"/>
      <c r="G178" s="26"/>
      <c r="H178" s="26"/>
      <c r="I178" s="26"/>
      <c r="J178" s="26"/>
      <c r="K178" s="26"/>
      <c r="L178" s="26"/>
      <c r="M178" s="26"/>
      <c r="N178" s="26"/>
      <c r="O178" s="26"/>
      <c r="P178" s="26"/>
      <c r="Q178" s="26"/>
      <c r="R178" s="26"/>
      <c r="S178" s="26"/>
      <c r="T178" s="26"/>
      <c r="U178" s="26"/>
      <c r="V178" s="26"/>
      <c r="W178" s="26"/>
      <c r="X178" s="26"/>
      <c r="Y178" s="26"/>
      <c r="Z178" s="26"/>
    </row>
    <row r="179" spans="1:26" ht="12.75" customHeight="1">
      <c r="A179" s="26"/>
      <c r="B179" s="26"/>
      <c r="C179" s="26"/>
      <c r="D179" s="26"/>
      <c r="E179" s="27"/>
      <c r="F179" s="27"/>
      <c r="G179" s="26"/>
      <c r="H179" s="26"/>
      <c r="I179" s="26"/>
      <c r="J179" s="26"/>
      <c r="K179" s="26"/>
      <c r="L179" s="26"/>
      <c r="M179" s="26"/>
      <c r="N179" s="26"/>
      <c r="O179" s="26"/>
      <c r="P179" s="26"/>
      <c r="Q179" s="26"/>
      <c r="R179" s="26"/>
      <c r="S179" s="26"/>
      <c r="T179" s="26"/>
      <c r="U179" s="26"/>
      <c r="V179" s="26"/>
      <c r="W179" s="26"/>
      <c r="X179" s="26"/>
      <c r="Y179" s="26"/>
      <c r="Z179" s="26"/>
    </row>
    <row r="180" spans="1:26" ht="12.75" customHeight="1">
      <c r="A180" s="26"/>
      <c r="B180" s="26"/>
      <c r="C180" s="26"/>
      <c r="D180" s="26"/>
      <c r="E180" s="27"/>
      <c r="F180" s="27"/>
      <c r="G180" s="26"/>
      <c r="H180" s="26"/>
      <c r="I180" s="26"/>
      <c r="J180" s="26"/>
      <c r="K180" s="26"/>
      <c r="L180" s="26"/>
      <c r="M180" s="26"/>
      <c r="N180" s="26"/>
      <c r="O180" s="26"/>
      <c r="P180" s="26"/>
      <c r="Q180" s="26"/>
      <c r="R180" s="26"/>
      <c r="S180" s="26"/>
      <c r="T180" s="26"/>
      <c r="U180" s="26"/>
      <c r="V180" s="26"/>
      <c r="W180" s="26"/>
      <c r="X180" s="26"/>
      <c r="Y180" s="26"/>
      <c r="Z180" s="26"/>
    </row>
    <row r="181" spans="1:26" ht="12.75" customHeight="1">
      <c r="A181" s="26"/>
      <c r="B181" s="26"/>
      <c r="C181" s="26"/>
      <c r="D181" s="26"/>
      <c r="E181" s="27"/>
      <c r="F181" s="27"/>
      <c r="G181" s="26"/>
      <c r="H181" s="26"/>
      <c r="I181" s="26"/>
      <c r="J181" s="26"/>
      <c r="K181" s="26"/>
      <c r="L181" s="26"/>
      <c r="M181" s="26"/>
      <c r="N181" s="26"/>
      <c r="O181" s="26"/>
      <c r="P181" s="26"/>
      <c r="Q181" s="26"/>
      <c r="R181" s="26"/>
      <c r="S181" s="26"/>
      <c r="T181" s="26"/>
      <c r="U181" s="26"/>
      <c r="V181" s="26"/>
      <c r="W181" s="26"/>
      <c r="X181" s="26"/>
      <c r="Y181" s="26"/>
      <c r="Z181" s="26"/>
    </row>
    <row r="182" spans="1:26" ht="12.75" customHeight="1">
      <c r="A182" s="26"/>
      <c r="B182" s="26"/>
      <c r="C182" s="26"/>
      <c r="D182" s="26"/>
      <c r="E182" s="27"/>
      <c r="F182" s="27"/>
      <c r="G182" s="26"/>
      <c r="H182" s="26"/>
      <c r="I182" s="26"/>
      <c r="J182" s="26"/>
      <c r="K182" s="26"/>
      <c r="L182" s="26"/>
      <c r="M182" s="26"/>
      <c r="N182" s="26"/>
      <c r="O182" s="26"/>
      <c r="P182" s="26"/>
      <c r="Q182" s="26"/>
      <c r="R182" s="26"/>
      <c r="S182" s="26"/>
      <c r="T182" s="26"/>
      <c r="U182" s="26"/>
      <c r="V182" s="26"/>
      <c r="W182" s="26"/>
      <c r="X182" s="26"/>
      <c r="Y182" s="26"/>
      <c r="Z182" s="26"/>
    </row>
    <row r="183" spans="1:26" ht="12.75" customHeight="1">
      <c r="A183" s="26"/>
      <c r="B183" s="26"/>
      <c r="C183" s="26"/>
      <c r="D183" s="26"/>
      <c r="E183" s="27"/>
      <c r="F183" s="27"/>
      <c r="G183" s="26"/>
      <c r="H183" s="26"/>
      <c r="I183" s="26"/>
      <c r="J183" s="26"/>
      <c r="K183" s="26"/>
      <c r="L183" s="26"/>
      <c r="M183" s="26"/>
      <c r="N183" s="26"/>
      <c r="O183" s="26"/>
      <c r="P183" s="26"/>
      <c r="Q183" s="26"/>
      <c r="R183" s="26"/>
      <c r="S183" s="26"/>
      <c r="T183" s="26"/>
      <c r="U183" s="26"/>
      <c r="V183" s="26"/>
      <c r="W183" s="26"/>
      <c r="X183" s="26"/>
      <c r="Y183" s="26"/>
      <c r="Z183" s="26"/>
    </row>
    <row r="184" spans="1:26" ht="12.75" customHeight="1">
      <c r="A184" s="26"/>
      <c r="B184" s="26"/>
      <c r="C184" s="26"/>
      <c r="D184" s="26"/>
      <c r="E184" s="27"/>
      <c r="F184" s="27"/>
      <c r="G184" s="26"/>
      <c r="H184" s="26"/>
      <c r="I184" s="26"/>
      <c r="J184" s="26"/>
      <c r="K184" s="26"/>
      <c r="L184" s="26"/>
      <c r="M184" s="26"/>
      <c r="N184" s="26"/>
      <c r="O184" s="26"/>
      <c r="P184" s="26"/>
      <c r="Q184" s="26"/>
      <c r="R184" s="26"/>
      <c r="S184" s="26"/>
      <c r="T184" s="26"/>
      <c r="U184" s="26"/>
      <c r="V184" s="26"/>
      <c r="W184" s="26"/>
      <c r="X184" s="26"/>
      <c r="Y184" s="26"/>
      <c r="Z184" s="26"/>
    </row>
    <row r="185" spans="1:26" ht="12.75" customHeight="1">
      <c r="A185" s="26"/>
      <c r="B185" s="26"/>
      <c r="C185" s="26"/>
      <c r="D185" s="26"/>
      <c r="E185" s="27"/>
      <c r="F185" s="27"/>
      <c r="G185" s="26"/>
      <c r="H185" s="26"/>
      <c r="I185" s="26"/>
      <c r="J185" s="26"/>
      <c r="K185" s="26"/>
      <c r="L185" s="26"/>
      <c r="M185" s="26"/>
      <c r="N185" s="26"/>
      <c r="O185" s="26"/>
      <c r="P185" s="26"/>
      <c r="Q185" s="26"/>
      <c r="R185" s="26"/>
      <c r="S185" s="26"/>
      <c r="T185" s="26"/>
      <c r="U185" s="26"/>
      <c r="V185" s="26"/>
      <c r="W185" s="26"/>
      <c r="X185" s="26"/>
      <c r="Y185" s="26"/>
      <c r="Z185" s="26"/>
    </row>
    <row r="186" spans="1:26" ht="12.75" customHeight="1">
      <c r="A186" s="26"/>
      <c r="B186" s="26"/>
      <c r="C186" s="26"/>
      <c r="D186" s="26"/>
      <c r="E186" s="27"/>
      <c r="F186" s="27"/>
      <c r="G186" s="26"/>
      <c r="H186" s="26"/>
      <c r="I186" s="26"/>
      <c r="J186" s="26"/>
      <c r="K186" s="26"/>
      <c r="L186" s="26"/>
      <c r="M186" s="26"/>
      <c r="N186" s="26"/>
      <c r="O186" s="26"/>
      <c r="P186" s="26"/>
      <c r="Q186" s="26"/>
      <c r="R186" s="26"/>
      <c r="S186" s="26"/>
      <c r="T186" s="26"/>
      <c r="U186" s="26"/>
      <c r="V186" s="26"/>
      <c r="W186" s="26"/>
      <c r="X186" s="26"/>
      <c r="Y186" s="26"/>
      <c r="Z186" s="26"/>
    </row>
    <row r="187" spans="1:26" ht="12.75" customHeight="1">
      <c r="A187" s="26"/>
      <c r="B187" s="26"/>
      <c r="C187" s="26"/>
      <c r="D187" s="26"/>
      <c r="E187" s="27"/>
      <c r="F187" s="27"/>
      <c r="G187" s="26"/>
      <c r="H187" s="26"/>
      <c r="I187" s="26"/>
      <c r="J187" s="26"/>
      <c r="K187" s="26"/>
      <c r="L187" s="26"/>
      <c r="M187" s="26"/>
      <c r="N187" s="26"/>
      <c r="O187" s="26"/>
      <c r="P187" s="26"/>
      <c r="Q187" s="26"/>
      <c r="R187" s="26"/>
      <c r="S187" s="26"/>
      <c r="T187" s="26"/>
      <c r="U187" s="26"/>
      <c r="V187" s="26"/>
      <c r="W187" s="26"/>
      <c r="X187" s="26"/>
      <c r="Y187" s="26"/>
      <c r="Z187" s="26"/>
    </row>
    <row r="188" spans="1:26" ht="12.75" customHeight="1">
      <c r="A188" s="26"/>
      <c r="B188" s="26"/>
      <c r="C188" s="26"/>
      <c r="D188" s="26"/>
      <c r="E188" s="27"/>
      <c r="F188" s="27"/>
      <c r="G188" s="26"/>
      <c r="H188" s="26"/>
      <c r="I188" s="26"/>
      <c r="J188" s="26"/>
      <c r="K188" s="26"/>
      <c r="L188" s="26"/>
      <c r="M188" s="26"/>
      <c r="N188" s="26"/>
      <c r="O188" s="26"/>
      <c r="P188" s="26"/>
      <c r="Q188" s="26"/>
      <c r="R188" s="26"/>
      <c r="S188" s="26"/>
      <c r="T188" s="26"/>
      <c r="U188" s="26"/>
      <c r="V188" s="26"/>
      <c r="W188" s="26"/>
      <c r="X188" s="26"/>
      <c r="Y188" s="26"/>
      <c r="Z188" s="26"/>
    </row>
    <row r="189" spans="1:26" ht="12.75" customHeight="1">
      <c r="A189" s="26"/>
      <c r="B189" s="26"/>
      <c r="C189" s="26"/>
      <c r="D189" s="26"/>
      <c r="E189" s="27"/>
      <c r="F189" s="27"/>
      <c r="G189" s="26"/>
      <c r="H189" s="26"/>
      <c r="I189" s="26"/>
      <c r="J189" s="26"/>
      <c r="K189" s="26"/>
      <c r="L189" s="26"/>
      <c r="M189" s="26"/>
      <c r="N189" s="26"/>
      <c r="O189" s="26"/>
      <c r="P189" s="26"/>
      <c r="Q189" s="26"/>
      <c r="R189" s="26"/>
      <c r="S189" s="26"/>
      <c r="T189" s="26"/>
      <c r="U189" s="26"/>
      <c r="V189" s="26"/>
      <c r="W189" s="26"/>
      <c r="X189" s="26"/>
      <c r="Y189" s="26"/>
      <c r="Z189" s="26"/>
    </row>
    <row r="190" spans="1:26" ht="12.75" customHeight="1">
      <c r="A190" s="26"/>
      <c r="B190" s="26"/>
      <c r="C190" s="26"/>
      <c r="D190" s="26"/>
      <c r="E190" s="27"/>
      <c r="F190" s="27"/>
      <c r="G190" s="26"/>
      <c r="H190" s="26"/>
      <c r="I190" s="26"/>
      <c r="J190" s="26"/>
      <c r="K190" s="26"/>
      <c r="L190" s="26"/>
      <c r="M190" s="26"/>
      <c r="N190" s="26"/>
      <c r="O190" s="26"/>
      <c r="P190" s="26"/>
      <c r="Q190" s="26"/>
      <c r="R190" s="26"/>
      <c r="S190" s="26"/>
      <c r="T190" s="26"/>
      <c r="U190" s="26"/>
      <c r="V190" s="26"/>
      <c r="W190" s="26"/>
      <c r="X190" s="26"/>
      <c r="Y190" s="26"/>
      <c r="Z190" s="26"/>
    </row>
    <row r="191" spans="1:26" ht="12.75" customHeight="1">
      <c r="A191" s="26"/>
      <c r="B191" s="26"/>
      <c r="C191" s="26"/>
      <c r="D191" s="26"/>
      <c r="E191" s="27"/>
      <c r="F191" s="27"/>
      <c r="G191" s="26"/>
      <c r="H191" s="26"/>
      <c r="I191" s="26"/>
      <c r="J191" s="26"/>
      <c r="K191" s="26"/>
      <c r="L191" s="26"/>
      <c r="M191" s="26"/>
      <c r="N191" s="26"/>
      <c r="O191" s="26"/>
      <c r="P191" s="26"/>
      <c r="Q191" s="26"/>
      <c r="R191" s="26"/>
      <c r="S191" s="26"/>
      <c r="T191" s="26"/>
      <c r="U191" s="26"/>
      <c r="V191" s="26"/>
      <c r="W191" s="26"/>
      <c r="X191" s="26"/>
      <c r="Y191" s="26"/>
      <c r="Z191" s="26"/>
    </row>
    <row r="192" spans="1:26" ht="12.75" customHeight="1">
      <c r="A192" s="26"/>
      <c r="B192" s="26"/>
      <c r="C192" s="26"/>
      <c r="D192" s="26"/>
      <c r="E192" s="27"/>
      <c r="F192" s="27"/>
      <c r="G192" s="26"/>
      <c r="H192" s="26"/>
      <c r="I192" s="26"/>
      <c r="J192" s="26"/>
      <c r="K192" s="26"/>
      <c r="L192" s="26"/>
      <c r="M192" s="26"/>
      <c r="N192" s="26"/>
      <c r="O192" s="26"/>
      <c r="P192" s="26"/>
      <c r="Q192" s="26"/>
      <c r="R192" s="26"/>
      <c r="S192" s="26"/>
      <c r="T192" s="26"/>
      <c r="U192" s="26"/>
      <c r="V192" s="26"/>
      <c r="W192" s="26"/>
      <c r="X192" s="26"/>
      <c r="Y192" s="26"/>
      <c r="Z192" s="26"/>
    </row>
    <row r="193" spans="1:26" ht="12.75" customHeight="1">
      <c r="A193" s="26"/>
      <c r="B193" s="26"/>
      <c r="C193" s="26"/>
      <c r="D193" s="26"/>
      <c r="E193" s="27"/>
      <c r="F193" s="27"/>
      <c r="G193" s="26"/>
      <c r="H193" s="26"/>
      <c r="I193" s="26"/>
      <c r="J193" s="26"/>
      <c r="K193" s="26"/>
      <c r="L193" s="26"/>
      <c r="M193" s="26"/>
      <c r="N193" s="26"/>
      <c r="O193" s="26"/>
      <c r="P193" s="26"/>
      <c r="Q193" s="26"/>
      <c r="R193" s="26"/>
      <c r="S193" s="26"/>
      <c r="T193" s="26"/>
      <c r="U193" s="26"/>
      <c r="V193" s="26"/>
      <c r="W193" s="26"/>
      <c r="X193" s="26"/>
      <c r="Y193" s="26"/>
      <c r="Z193" s="26"/>
    </row>
    <row r="194" spans="1:26" ht="12.75" customHeight="1">
      <c r="A194" s="26"/>
      <c r="B194" s="26"/>
      <c r="C194" s="26"/>
      <c r="D194" s="26"/>
      <c r="E194" s="27"/>
      <c r="F194" s="27"/>
      <c r="G194" s="26"/>
      <c r="H194" s="26"/>
      <c r="I194" s="26"/>
      <c r="J194" s="26"/>
      <c r="K194" s="26"/>
      <c r="L194" s="26"/>
      <c r="M194" s="26"/>
      <c r="N194" s="26"/>
      <c r="O194" s="26"/>
      <c r="P194" s="26"/>
      <c r="Q194" s="26"/>
      <c r="R194" s="26"/>
      <c r="S194" s="26"/>
      <c r="T194" s="26"/>
      <c r="U194" s="26"/>
      <c r="V194" s="26"/>
      <c r="W194" s="26"/>
      <c r="X194" s="26"/>
      <c r="Y194" s="26"/>
      <c r="Z194" s="26"/>
    </row>
    <row r="195" spans="1:26" ht="12.75" customHeight="1">
      <c r="A195" s="26"/>
      <c r="B195" s="26"/>
      <c r="C195" s="26"/>
      <c r="D195" s="26"/>
      <c r="E195" s="27"/>
      <c r="F195" s="27"/>
      <c r="G195" s="26"/>
      <c r="H195" s="26"/>
      <c r="I195" s="26"/>
      <c r="J195" s="26"/>
      <c r="K195" s="26"/>
      <c r="L195" s="26"/>
      <c r="M195" s="26"/>
      <c r="N195" s="26"/>
      <c r="O195" s="26"/>
      <c r="P195" s="26"/>
      <c r="Q195" s="26"/>
      <c r="R195" s="26"/>
      <c r="S195" s="26"/>
      <c r="T195" s="26"/>
      <c r="U195" s="26"/>
      <c r="V195" s="26"/>
      <c r="W195" s="26"/>
      <c r="X195" s="26"/>
      <c r="Y195" s="26"/>
      <c r="Z195" s="26"/>
    </row>
    <row r="196" spans="1:26" ht="12.75" customHeight="1">
      <c r="A196" s="26"/>
      <c r="B196" s="26"/>
      <c r="C196" s="26"/>
      <c r="D196" s="26"/>
      <c r="E196" s="27"/>
      <c r="F196" s="27"/>
      <c r="G196" s="26"/>
      <c r="H196" s="26"/>
      <c r="I196" s="26"/>
      <c r="J196" s="26"/>
      <c r="K196" s="26"/>
      <c r="L196" s="26"/>
      <c r="M196" s="26"/>
      <c r="N196" s="26"/>
      <c r="O196" s="26"/>
      <c r="P196" s="26"/>
      <c r="Q196" s="26"/>
      <c r="R196" s="26"/>
      <c r="S196" s="26"/>
      <c r="T196" s="26"/>
      <c r="U196" s="26"/>
      <c r="V196" s="26"/>
      <c r="W196" s="26"/>
      <c r="X196" s="26"/>
      <c r="Y196" s="26"/>
      <c r="Z196" s="26"/>
    </row>
    <row r="197" spans="1:26" ht="12.75" customHeight="1">
      <c r="A197" s="26"/>
      <c r="B197" s="26"/>
      <c r="C197" s="26"/>
      <c r="D197" s="26"/>
      <c r="E197" s="27"/>
      <c r="F197" s="27"/>
      <c r="G197" s="26"/>
      <c r="H197" s="26"/>
      <c r="I197" s="26"/>
      <c r="J197" s="26"/>
      <c r="K197" s="26"/>
      <c r="L197" s="26"/>
      <c r="M197" s="26"/>
      <c r="N197" s="26"/>
      <c r="O197" s="26"/>
      <c r="P197" s="26"/>
      <c r="Q197" s="26"/>
      <c r="R197" s="26"/>
      <c r="S197" s="26"/>
      <c r="T197" s="26"/>
      <c r="U197" s="26"/>
      <c r="V197" s="26"/>
      <c r="W197" s="26"/>
      <c r="X197" s="26"/>
      <c r="Y197" s="26"/>
      <c r="Z197" s="26"/>
    </row>
    <row r="198" spans="1:26" ht="12.75" customHeight="1">
      <c r="A198" s="26"/>
      <c r="B198" s="26"/>
      <c r="C198" s="26"/>
      <c r="D198" s="26"/>
      <c r="E198" s="27"/>
      <c r="F198" s="27"/>
      <c r="G198" s="26"/>
      <c r="H198" s="26"/>
      <c r="I198" s="26"/>
      <c r="J198" s="26"/>
      <c r="K198" s="26"/>
      <c r="L198" s="26"/>
      <c r="M198" s="26"/>
      <c r="N198" s="26"/>
      <c r="O198" s="26"/>
      <c r="P198" s="26"/>
      <c r="Q198" s="26"/>
      <c r="R198" s="26"/>
      <c r="S198" s="26"/>
      <c r="T198" s="26"/>
      <c r="U198" s="26"/>
      <c r="V198" s="26"/>
      <c r="W198" s="26"/>
      <c r="X198" s="26"/>
      <c r="Y198" s="26"/>
      <c r="Z198" s="26"/>
    </row>
    <row r="199" spans="1:26" ht="12.75" customHeight="1">
      <c r="A199" s="26"/>
      <c r="B199" s="26"/>
      <c r="C199" s="26"/>
      <c r="D199" s="26"/>
      <c r="E199" s="27"/>
      <c r="F199" s="27"/>
      <c r="G199" s="26"/>
      <c r="H199" s="26"/>
      <c r="I199" s="26"/>
      <c r="J199" s="26"/>
      <c r="K199" s="26"/>
      <c r="L199" s="26"/>
      <c r="M199" s="26"/>
      <c r="N199" s="26"/>
      <c r="O199" s="26"/>
      <c r="P199" s="26"/>
      <c r="Q199" s="26"/>
      <c r="R199" s="26"/>
      <c r="S199" s="26"/>
      <c r="T199" s="26"/>
      <c r="U199" s="26"/>
      <c r="V199" s="26"/>
      <c r="W199" s="26"/>
      <c r="X199" s="26"/>
      <c r="Y199" s="26"/>
      <c r="Z199" s="26"/>
    </row>
    <row r="200" spans="1:26" ht="12.75" customHeight="1">
      <c r="A200" s="26"/>
      <c r="B200" s="26"/>
      <c r="C200" s="26"/>
      <c r="D200" s="26"/>
      <c r="E200" s="27"/>
      <c r="F200" s="27"/>
      <c r="G200" s="26"/>
      <c r="H200" s="26"/>
      <c r="I200" s="26"/>
      <c r="J200" s="26"/>
      <c r="K200" s="26"/>
      <c r="L200" s="26"/>
      <c r="M200" s="26"/>
      <c r="N200" s="26"/>
      <c r="O200" s="26"/>
      <c r="P200" s="26"/>
      <c r="Q200" s="26"/>
      <c r="R200" s="26"/>
      <c r="S200" s="26"/>
      <c r="T200" s="26"/>
      <c r="U200" s="26"/>
      <c r="V200" s="26"/>
      <c r="W200" s="26"/>
      <c r="X200" s="26"/>
      <c r="Y200" s="26"/>
      <c r="Z200" s="26"/>
    </row>
    <row r="201" spans="1:26" ht="12.75" customHeight="1">
      <c r="A201" s="26"/>
      <c r="B201" s="26"/>
      <c r="C201" s="26"/>
      <c r="D201" s="26"/>
      <c r="E201" s="27"/>
      <c r="F201" s="27"/>
      <c r="G201" s="26"/>
      <c r="H201" s="26"/>
      <c r="I201" s="26"/>
      <c r="J201" s="26"/>
      <c r="K201" s="26"/>
      <c r="L201" s="26"/>
      <c r="M201" s="26"/>
      <c r="N201" s="26"/>
      <c r="O201" s="26"/>
      <c r="P201" s="26"/>
      <c r="Q201" s="26"/>
      <c r="R201" s="26"/>
      <c r="S201" s="26"/>
      <c r="T201" s="26"/>
      <c r="U201" s="26"/>
      <c r="V201" s="26"/>
      <c r="W201" s="26"/>
      <c r="X201" s="26"/>
      <c r="Y201" s="26"/>
      <c r="Z201" s="26"/>
    </row>
    <row r="202" spans="1:26" ht="12.75" customHeight="1">
      <c r="A202" s="26"/>
      <c r="B202" s="26"/>
      <c r="C202" s="26"/>
      <c r="D202" s="26"/>
      <c r="E202" s="27"/>
      <c r="F202" s="27"/>
      <c r="G202" s="26"/>
      <c r="H202" s="26"/>
      <c r="I202" s="26"/>
      <c r="J202" s="26"/>
      <c r="K202" s="26"/>
      <c r="L202" s="26"/>
      <c r="M202" s="26"/>
      <c r="N202" s="26"/>
      <c r="O202" s="26"/>
      <c r="P202" s="26"/>
      <c r="Q202" s="26"/>
      <c r="R202" s="26"/>
      <c r="S202" s="26"/>
      <c r="T202" s="26"/>
      <c r="U202" s="26"/>
      <c r="V202" s="26"/>
      <c r="W202" s="26"/>
      <c r="X202" s="26"/>
      <c r="Y202" s="26"/>
      <c r="Z202" s="26"/>
    </row>
    <row r="203" spans="1:26" ht="12.75" customHeight="1">
      <c r="A203" s="26"/>
      <c r="B203" s="26"/>
      <c r="C203" s="26"/>
      <c r="D203" s="26"/>
      <c r="E203" s="27"/>
      <c r="F203" s="27"/>
      <c r="G203" s="26"/>
      <c r="H203" s="26"/>
      <c r="I203" s="26"/>
      <c r="J203" s="26"/>
      <c r="K203" s="26"/>
      <c r="L203" s="26"/>
      <c r="M203" s="26"/>
      <c r="N203" s="26"/>
      <c r="O203" s="26"/>
      <c r="P203" s="26"/>
      <c r="Q203" s="26"/>
      <c r="R203" s="26"/>
      <c r="S203" s="26"/>
      <c r="T203" s="26"/>
      <c r="U203" s="26"/>
      <c r="V203" s="26"/>
      <c r="W203" s="26"/>
      <c r="X203" s="26"/>
      <c r="Y203" s="26"/>
      <c r="Z203" s="26"/>
    </row>
    <row r="204" spans="1:26" ht="12.75" customHeight="1">
      <c r="A204" s="26"/>
      <c r="B204" s="26"/>
      <c r="C204" s="26"/>
      <c r="D204" s="26"/>
      <c r="E204" s="27"/>
      <c r="F204" s="27"/>
      <c r="G204" s="26"/>
      <c r="H204" s="26"/>
      <c r="I204" s="26"/>
      <c r="J204" s="26"/>
      <c r="K204" s="26"/>
      <c r="L204" s="26"/>
      <c r="M204" s="26"/>
      <c r="N204" s="26"/>
      <c r="O204" s="26"/>
      <c r="P204" s="26"/>
      <c r="Q204" s="26"/>
      <c r="R204" s="26"/>
      <c r="S204" s="26"/>
      <c r="T204" s="26"/>
      <c r="U204" s="26"/>
      <c r="V204" s="26"/>
      <c r="W204" s="26"/>
      <c r="X204" s="26"/>
      <c r="Y204" s="26"/>
      <c r="Z204" s="26"/>
    </row>
    <row r="205" spans="1:26" ht="12.75" customHeight="1">
      <c r="A205" s="26"/>
      <c r="B205" s="26"/>
      <c r="C205" s="26"/>
      <c r="D205" s="26"/>
      <c r="E205" s="27"/>
      <c r="F205" s="27"/>
      <c r="G205" s="26"/>
      <c r="H205" s="26"/>
      <c r="I205" s="26"/>
      <c r="J205" s="26"/>
      <c r="K205" s="26"/>
      <c r="L205" s="26"/>
      <c r="M205" s="26"/>
      <c r="N205" s="26"/>
      <c r="O205" s="26"/>
      <c r="P205" s="26"/>
      <c r="Q205" s="26"/>
      <c r="R205" s="26"/>
      <c r="S205" s="26"/>
      <c r="T205" s="26"/>
      <c r="U205" s="26"/>
      <c r="V205" s="26"/>
      <c r="W205" s="26"/>
      <c r="X205" s="26"/>
      <c r="Y205" s="26"/>
      <c r="Z205" s="26"/>
    </row>
    <row r="206" spans="1:26" ht="12.75" customHeight="1">
      <c r="A206" s="26"/>
      <c r="B206" s="26"/>
      <c r="C206" s="26"/>
      <c r="D206" s="26"/>
      <c r="E206" s="27"/>
      <c r="F206" s="27"/>
      <c r="G206" s="26"/>
      <c r="H206" s="26"/>
      <c r="I206" s="26"/>
      <c r="J206" s="26"/>
      <c r="K206" s="26"/>
      <c r="L206" s="26"/>
      <c r="M206" s="26"/>
      <c r="N206" s="26"/>
      <c r="O206" s="26"/>
      <c r="P206" s="26"/>
      <c r="Q206" s="26"/>
      <c r="R206" s="26"/>
      <c r="S206" s="26"/>
      <c r="T206" s="26"/>
      <c r="U206" s="26"/>
      <c r="V206" s="26"/>
      <c r="W206" s="26"/>
      <c r="X206" s="26"/>
      <c r="Y206" s="26"/>
      <c r="Z206" s="26"/>
    </row>
    <row r="207" spans="1:26" ht="12.75" customHeight="1">
      <c r="A207" s="26"/>
      <c r="B207" s="26"/>
      <c r="C207" s="26"/>
      <c r="D207" s="26"/>
      <c r="E207" s="27"/>
      <c r="F207" s="27"/>
      <c r="G207" s="26"/>
      <c r="H207" s="26"/>
      <c r="I207" s="26"/>
      <c r="J207" s="26"/>
      <c r="K207" s="26"/>
      <c r="L207" s="26"/>
      <c r="M207" s="26"/>
      <c r="N207" s="26"/>
      <c r="O207" s="26"/>
      <c r="P207" s="26"/>
      <c r="Q207" s="26"/>
      <c r="R207" s="26"/>
      <c r="S207" s="26"/>
      <c r="T207" s="26"/>
      <c r="U207" s="26"/>
      <c r="V207" s="26"/>
      <c r="W207" s="26"/>
      <c r="X207" s="26"/>
      <c r="Y207" s="26"/>
      <c r="Z207" s="26"/>
    </row>
    <row r="208" spans="1:26" ht="12.75" customHeight="1">
      <c r="A208" s="26"/>
      <c r="B208" s="26"/>
      <c r="C208" s="26"/>
      <c r="D208" s="26"/>
      <c r="E208" s="27"/>
      <c r="F208" s="27"/>
      <c r="G208" s="26"/>
      <c r="H208" s="26"/>
      <c r="I208" s="26"/>
      <c r="J208" s="26"/>
      <c r="K208" s="26"/>
      <c r="L208" s="26"/>
      <c r="M208" s="26"/>
      <c r="N208" s="26"/>
      <c r="O208" s="26"/>
      <c r="P208" s="26"/>
      <c r="Q208" s="26"/>
      <c r="R208" s="26"/>
      <c r="S208" s="26"/>
      <c r="T208" s="26"/>
      <c r="U208" s="26"/>
      <c r="V208" s="26"/>
      <c r="W208" s="26"/>
      <c r="X208" s="26"/>
      <c r="Y208" s="26"/>
      <c r="Z208" s="26"/>
    </row>
    <row r="209" spans="1:26" ht="12.75" customHeight="1">
      <c r="A209" s="26"/>
      <c r="B209" s="26"/>
      <c r="C209" s="26"/>
      <c r="D209" s="26"/>
      <c r="E209" s="27"/>
      <c r="F209" s="27"/>
      <c r="G209" s="26"/>
      <c r="H209" s="26"/>
      <c r="I209" s="26"/>
      <c r="J209" s="26"/>
      <c r="K209" s="26"/>
      <c r="L209" s="26"/>
      <c r="M209" s="26"/>
      <c r="N209" s="26"/>
      <c r="O209" s="26"/>
      <c r="P209" s="26"/>
      <c r="Q209" s="26"/>
      <c r="R209" s="26"/>
      <c r="S209" s="26"/>
      <c r="T209" s="26"/>
      <c r="U209" s="26"/>
      <c r="V209" s="26"/>
      <c r="W209" s="26"/>
      <c r="X209" s="26"/>
      <c r="Y209" s="26"/>
      <c r="Z209" s="26"/>
    </row>
    <row r="210" spans="1:26" ht="12.75" customHeight="1">
      <c r="A210" s="26"/>
      <c r="B210" s="26"/>
      <c r="C210" s="26"/>
      <c r="D210" s="26"/>
      <c r="E210" s="27"/>
      <c r="F210" s="27"/>
      <c r="G210" s="26"/>
      <c r="H210" s="26"/>
      <c r="I210" s="26"/>
      <c r="J210" s="26"/>
      <c r="K210" s="26"/>
      <c r="L210" s="26"/>
      <c r="M210" s="26"/>
      <c r="N210" s="26"/>
      <c r="O210" s="26"/>
      <c r="P210" s="26"/>
      <c r="Q210" s="26"/>
      <c r="R210" s="26"/>
      <c r="S210" s="26"/>
      <c r="T210" s="26"/>
      <c r="U210" s="26"/>
      <c r="V210" s="26"/>
      <c r="W210" s="26"/>
      <c r="X210" s="26"/>
      <c r="Y210" s="26"/>
      <c r="Z210" s="26"/>
    </row>
    <row r="211" spans="1:26" ht="12.75" customHeight="1">
      <c r="A211" s="26"/>
      <c r="B211" s="26"/>
      <c r="C211" s="26"/>
      <c r="D211" s="26"/>
      <c r="E211" s="27"/>
      <c r="F211" s="27"/>
      <c r="G211" s="26"/>
      <c r="H211" s="26"/>
      <c r="I211" s="26"/>
      <c r="J211" s="26"/>
      <c r="K211" s="26"/>
      <c r="L211" s="26"/>
      <c r="M211" s="26"/>
      <c r="N211" s="26"/>
      <c r="O211" s="26"/>
      <c r="P211" s="26"/>
      <c r="Q211" s="26"/>
      <c r="R211" s="26"/>
      <c r="S211" s="26"/>
      <c r="T211" s="26"/>
      <c r="U211" s="26"/>
      <c r="V211" s="26"/>
      <c r="W211" s="26"/>
      <c r="X211" s="26"/>
      <c r="Y211" s="26"/>
      <c r="Z211" s="26"/>
    </row>
    <row r="212" spans="1:26" ht="12.75" customHeight="1">
      <c r="A212" s="26"/>
      <c r="B212" s="26"/>
      <c r="C212" s="26"/>
      <c r="D212" s="26"/>
      <c r="E212" s="27"/>
      <c r="F212" s="27"/>
      <c r="G212" s="26"/>
      <c r="H212" s="26"/>
      <c r="I212" s="26"/>
      <c r="J212" s="26"/>
      <c r="K212" s="26"/>
      <c r="L212" s="26"/>
      <c r="M212" s="26"/>
      <c r="N212" s="26"/>
      <c r="O212" s="26"/>
      <c r="P212" s="26"/>
      <c r="Q212" s="26"/>
      <c r="R212" s="26"/>
      <c r="S212" s="26"/>
      <c r="T212" s="26"/>
      <c r="U212" s="26"/>
      <c r="V212" s="26"/>
      <c r="W212" s="26"/>
      <c r="X212" s="26"/>
      <c r="Y212" s="26"/>
      <c r="Z212" s="26"/>
    </row>
    <row r="213" spans="1:26" ht="12.75" customHeight="1">
      <c r="A213" s="26"/>
      <c r="B213" s="26"/>
      <c r="C213" s="26"/>
      <c r="D213" s="26"/>
      <c r="E213" s="27"/>
      <c r="F213" s="27"/>
      <c r="G213" s="26"/>
      <c r="H213" s="26"/>
      <c r="I213" s="26"/>
      <c r="J213" s="26"/>
      <c r="K213" s="26"/>
      <c r="L213" s="26"/>
      <c r="M213" s="26"/>
      <c r="N213" s="26"/>
      <c r="O213" s="26"/>
      <c r="P213" s="26"/>
      <c r="Q213" s="26"/>
      <c r="R213" s="26"/>
      <c r="S213" s="26"/>
      <c r="T213" s="26"/>
      <c r="U213" s="26"/>
      <c r="V213" s="26"/>
      <c r="W213" s="26"/>
      <c r="X213" s="26"/>
      <c r="Y213" s="26"/>
      <c r="Z213" s="26"/>
    </row>
    <row r="214" spans="1:26" ht="12.75" customHeight="1">
      <c r="A214" s="26"/>
      <c r="B214" s="26"/>
      <c r="C214" s="26"/>
      <c r="D214" s="26"/>
      <c r="E214" s="27"/>
      <c r="F214" s="27"/>
      <c r="G214" s="26"/>
      <c r="H214" s="26"/>
      <c r="I214" s="26"/>
      <c r="J214" s="26"/>
      <c r="K214" s="26"/>
      <c r="L214" s="26"/>
      <c r="M214" s="26"/>
      <c r="N214" s="26"/>
      <c r="O214" s="26"/>
      <c r="P214" s="26"/>
      <c r="Q214" s="26"/>
      <c r="R214" s="26"/>
      <c r="S214" s="26"/>
      <c r="T214" s="26"/>
      <c r="U214" s="26"/>
      <c r="V214" s="26"/>
      <c r="W214" s="26"/>
      <c r="X214" s="26"/>
      <c r="Y214" s="26"/>
      <c r="Z214" s="26"/>
    </row>
    <row r="215" spans="1:26" ht="12.75" customHeight="1">
      <c r="A215" s="26"/>
      <c r="B215" s="26"/>
      <c r="C215" s="26"/>
      <c r="D215" s="26"/>
      <c r="E215" s="27"/>
      <c r="F215" s="27"/>
      <c r="G215" s="26"/>
      <c r="H215" s="26"/>
      <c r="I215" s="26"/>
      <c r="J215" s="26"/>
      <c r="K215" s="26"/>
      <c r="L215" s="26"/>
      <c r="M215" s="26"/>
      <c r="N215" s="26"/>
      <c r="O215" s="26"/>
      <c r="P215" s="26"/>
      <c r="Q215" s="26"/>
      <c r="R215" s="26"/>
      <c r="S215" s="26"/>
      <c r="T215" s="26"/>
      <c r="U215" s="26"/>
      <c r="V215" s="26"/>
      <c r="W215" s="26"/>
      <c r="X215" s="26"/>
      <c r="Y215" s="26"/>
      <c r="Z215" s="26"/>
    </row>
    <row r="216" spans="1:26" ht="12.75" customHeight="1">
      <c r="A216" s="26"/>
      <c r="B216" s="26"/>
      <c r="C216" s="26"/>
      <c r="D216" s="26"/>
      <c r="E216" s="27"/>
      <c r="F216" s="27"/>
      <c r="G216" s="26"/>
      <c r="H216" s="26"/>
      <c r="I216" s="26"/>
      <c r="J216" s="26"/>
      <c r="K216" s="26"/>
      <c r="L216" s="26"/>
      <c r="M216" s="26"/>
      <c r="N216" s="26"/>
      <c r="O216" s="26"/>
      <c r="P216" s="26"/>
      <c r="Q216" s="26"/>
      <c r="R216" s="26"/>
      <c r="S216" s="26"/>
      <c r="T216" s="26"/>
      <c r="U216" s="26"/>
      <c r="V216" s="26"/>
      <c r="W216" s="26"/>
      <c r="X216" s="26"/>
      <c r="Y216" s="26"/>
      <c r="Z216" s="26"/>
    </row>
    <row r="217" spans="1:26" ht="12.75" customHeight="1">
      <c r="A217" s="26"/>
      <c r="B217" s="26"/>
      <c r="C217" s="26"/>
      <c r="D217" s="26"/>
      <c r="E217" s="27"/>
      <c r="F217" s="27"/>
      <c r="G217" s="26"/>
      <c r="H217" s="26"/>
      <c r="I217" s="26"/>
      <c r="J217" s="26"/>
      <c r="K217" s="26"/>
      <c r="L217" s="26"/>
      <c r="M217" s="26"/>
      <c r="N217" s="26"/>
      <c r="O217" s="26"/>
      <c r="P217" s="26"/>
      <c r="Q217" s="26"/>
      <c r="R217" s="26"/>
      <c r="S217" s="26"/>
      <c r="T217" s="26"/>
      <c r="U217" s="26"/>
      <c r="V217" s="26"/>
      <c r="W217" s="26"/>
      <c r="X217" s="26"/>
      <c r="Y217" s="26"/>
      <c r="Z217" s="26"/>
    </row>
    <row r="218" spans="1:26" ht="12.75" customHeight="1">
      <c r="A218" s="26"/>
      <c r="B218" s="26"/>
      <c r="C218" s="26"/>
      <c r="D218" s="26"/>
      <c r="E218" s="27"/>
      <c r="F218" s="27"/>
      <c r="G218" s="26"/>
      <c r="H218" s="26"/>
      <c r="I218" s="26"/>
      <c r="J218" s="26"/>
      <c r="K218" s="26"/>
      <c r="L218" s="26"/>
      <c r="M218" s="26"/>
      <c r="N218" s="26"/>
      <c r="O218" s="26"/>
      <c r="P218" s="26"/>
      <c r="Q218" s="26"/>
      <c r="R218" s="26"/>
      <c r="S218" s="26"/>
      <c r="T218" s="26"/>
      <c r="U218" s="26"/>
      <c r="V218" s="26"/>
      <c r="W218" s="26"/>
      <c r="X218" s="26"/>
      <c r="Y218" s="26"/>
      <c r="Z218" s="26"/>
    </row>
    <row r="219" spans="1:26" ht="12.75" customHeight="1">
      <c r="A219" s="26"/>
      <c r="B219" s="26"/>
      <c r="C219" s="26"/>
      <c r="D219" s="26"/>
      <c r="E219" s="27"/>
      <c r="F219" s="27"/>
      <c r="G219" s="26"/>
      <c r="H219" s="26"/>
      <c r="I219" s="26"/>
      <c r="J219" s="26"/>
      <c r="K219" s="26"/>
      <c r="L219" s="26"/>
      <c r="M219" s="26"/>
      <c r="N219" s="26"/>
      <c r="O219" s="26"/>
      <c r="P219" s="26"/>
      <c r="Q219" s="26"/>
      <c r="R219" s="26"/>
      <c r="S219" s="26"/>
      <c r="T219" s="26"/>
      <c r="U219" s="26"/>
      <c r="V219" s="26"/>
      <c r="W219" s="26"/>
      <c r="X219" s="26"/>
      <c r="Y219" s="26"/>
      <c r="Z219" s="26"/>
    </row>
    <row r="220" spans="1:26" ht="12.75" customHeight="1">
      <c r="A220" s="26"/>
      <c r="B220" s="26"/>
      <c r="C220" s="26"/>
      <c r="D220" s="26"/>
      <c r="E220" s="27"/>
      <c r="F220" s="27"/>
      <c r="G220" s="26"/>
      <c r="H220" s="26"/>
      <c r="I220" s="26"/>
      <c r="J220" s="26"/>
      <c r="K220" s="26"/>
      <c r="L220" s="26"/>
      <c r="M220" s="26"/>
      <c r="N220" s="26"/>
      <c r="O220" s="26"/>
      <c r="P220" s="26"/>
      <c r="Q220" s="26"/>
      <c r="R220" s="26"/>
      <c r="S220" s="26"/>
      <c r="T220" s="26"/>
      <c r="U220" s="26"/>
      <c r="V220" s="26"/>
      <c r="W220" s="26"/>
      <c r="X220" s="26"/>
      <c r="Y220" s="26"/>
      <c r="Z220" s="26"/>
    </row>
    <row r="221" spans="1:26" ht="12.75" customHeight="1">
      <c r="A221" s="26"/>
      <c r="B221" s="26"/>
      <c r="C221" s="26"/>
      <c r="D221" s="26"/>
      <c r="E221" s="27"/>
      <c r="F221" s="27"/>
      <c r="G221" s="26"/>
      <c r="H221" s="26"/>
      <c r="I221" s="26"/>
      <c r="J221" s="26"/>
      <c r="K221" s="26"/>
      <c r="L221" s="26"/>
      <c r="M221" s="26"/>
      <c r="N221" s="26"/>
      <c r="O221" s="26"/>
      <c r="P221" s="26"/>
      <c r="Q221" s="26"/>
      <c r="R221" s="26"/>
      <c r="S221" s="26"/>
      <c r="T221" s="26"/>
      <c r="U221" s="26"/>
      <c r="V221" s="26"/>
      <c r="W221" s="26"/>
      <c r="X221" s="26"/>
      <c r="Y221" s="26"/>
      <c r="Z221" s="26"/>
    </row>
    <row r="222" spans="1:26" ht="12.75" customHeight="1">
      <c r="A222" s="26"/>
      <c r="B222" s="26"/>
      <c r="C222" s="26"/>
      <c r="D222" s="26"/>
      <c r="E222" s="27"/>
      <c r="F222" s="27"/>
      <c r="G222" s="26"/>
      <c r="H222" s="26"/>
      <c r="I222" s="26"/>
      <c r="J222" s="26"/>
      <c r="K222" s="26"/>
      <c r="L222" s="26"/>
      <c r="M222" s="26"/>
      <c r="N222" s="26"/>
      <c r="O222" s="26"/>
      <c r="P222" s="26"/>
      <c r="Q222" s="26"/>
      <c r="R222" s="26"/>
      <c r="S222" s="26"/>
      <c r="T222" s="26"/>
      <c r="U222" s="26"/>
      <c r="V222" s="26"/>
      <c r="W222" s="26"/>
      <c r="X222" s="26"/>
      <c r="Y222" s="26"/>
      <c r="Z222" s="26"/>
    </row>
    <row r="223" spans="1:26" ht="12.75" customHeight="1">
      <c r="A223" s="26"/>
      <c r="B223" s="26"/>
      <c r="C223" s="26"/>
      <c r="D223" s="26"/>
      <c r="E223" s="27"/>
      <c r="F223" s="27"/>
      <c r="G223" s="26"/>
      <c r="H223" s="26"/>
      <c r="I223" s="26"/>
      <c r="J223" s="26"/>
      <c r="K223" s="26"/>
      <c r="L223" s="26"/>
      <c r="M223" s="26"/>
      <c r="N223" s="26"/>
      <c r="O223" s="26"/>
      <c r="P223" s="26"/>
      <c r="Q223" s="26"/>
      <c r="R223" s="26"/>
      <c r="S223" s="26"/>
      <c r="T223" s="26"/>
      <c r="U223" s="26"/>
      <c r="V223" s="26"/>
      <c r="W223" s="26"/>
      <c r="X223" s="26"/>
      <c r="Y223" s="26"/>
      <c r="Z223" s="26"/>
    </row>
    <row r="224" spans="1:26" ht="12.75" customHeight="1">
      <c r="A224" s="26"/>
      <c r="B224" s="26"/>
      <c r="C224" s="26"/>
      <c r="D224" s="26"/>
      <c r="E224" s="27"/>
      <c r="F224" s="27"/>
      <c r="G224" s="26"/>
      <c r="H224" s="26"/>
      <c r="I224" s="26"/>
      <c r="J224" s="26"/>
      <c r="K224" s="26"/>
      <c r="L224" s="26"/>
      <c r="M224" s="26"/>
      <c r="N224" s="26"/>
      <c r="O224" s="26"/>
      <c r="P224" s="26"/>
      <c r="Q224" s="26"/>
      <c r="R224" s="26"/>
      <c r="S224" s="26"/>
      <c r="T224" s="26"/>
      <c r="U224" s="26"/>
      <c r="V224" s="26"/>
      <c r="W224" s="26"/>
      <c r="X224" s="26"/>
      <c r="Y224" s="26"/>
      <c r="Z224" s="26"/>
    </row>
    <row r="225" spans="1:26" ht="12.75" customHeight="1">
      <c r="A225" s="26"/>
      <c r="B225" s="26"/>
      <c r="C225" s="26"/>
      <c r="D225" s="26"/>
      <c r="E225" s="27"/>
      <c r="F225" s="27"/>
      <c r="G225" s="26"/>
      <c r="H225" s="26"/>
      <c r="I225" s="26"/>
      <c r="J225" s="26"/>
      <c r="K225" s="26"/>
      <c r="L225" s="26"/>
      <c r="M225" s="26"/>
      <c r="N225" s="26"/>
      <c r="O225" s="26"/>
      <c r="P225" s="26"/>
      <c r="Q225" s="26"/>
      <c r="R225" s="26"/>
      <c r="S225" s="26"/>
      <c r="T225" s="26"/>
      <c r="U225" s="26"/>
      <c r="V225" s="26"/>
      <c r="W225" s="26"/>
      <c r="X225" s="26"/>
      <c r="Y225" s="26"/>
      <c r="Z225" s="26"/>
    </row>
    <row r="226" spans="1:26" ht="12.75" customHeight="1">
      <c r="A226" s="26"/>
      <c r="B226" s="26"/>
      <c r="C226" s="26"/>
      <c r="D226" s="26"/>
      <c r="E226" s="27"/>
      <c r="F226" s="27"/>
      <c r="G226" s="26"/>
      <c r="H226" s="26"/>
      <c r="I226" s="26"/>
      <c r="J226" s="26"/>
      <c r="K226" s="26"/>
      <c r="L226" s="26"/>
      <c r="M226" s="26"/>
      <c r="N226" s="26"/>
      <c r="O226" s="26"/>
      <c r="P226" s="26"/>
      <c r="Q226" s="26"/>
      <c r="R226" s="26"/>
      <c r="S226" s="26"/>
      <c r="T226" s="26"/>
      <c r="U226" s="26"/>
      <c r="V226" s="26"/>
      <c r="W226" s="26"/>
      <c r="X226" s="26"/>
      <c r="Y226" s="26"/>
      <c r="Z226" s="26"/>
    </row>
    <row r="227" spans="1:26" ht="12.75" customHeight="1">
      <c r="A227" s="26"/>
      <c r="B227" s="26"/>
      <c r="C227" s="26"/>
      <c r="D227" s="26"/>
      <c r="E227" s="27"/>
      <c r="F227" s="27"/>
      <c r="G227" s="26"/>
      <c r="H227" s="26"/>
      <c r="I227" s="26"/>
      <c r="J227" s="26"/>
      <c r="K227" s="26"/>
      <c r="L227" s="26"/>
      <c r="M227" s="26"/>
      <c r="N227" s="26"/>
      <c r="O227" s="26"/>
      <c r="P227" s="26"/>
      <c r="Q227" s="26"/>
      <c r="R227" s="26"/>
      <c r="S227" s="26"/>
      <c r="T227" s="26"/>
      <c r="U227" s="26"/>
      <c r="V227" s="26"/>
      <c r="W227" s="26"/>
      <c r="X227" s="26"/>
      <c r="Y227" s="26"/>
      <c r="Z227" s="26"/>
    </row>
    <row r="228" spans="1:26" ht="12.75" customHeight="1">
      <c r="A228" s="26"/>
      <c r="B228" s="26"/>
      <c r="C228" s="26"/>
      <c r="D228" s="26"/>
      <c r="E228" s="27"/>
      <c r="F228" s="27"/>
      <c r="G228" s="26"/>
      <c r="H228" s="26"/>
      <c r="I228" s="26"/>
      <c r="J228" s="26"/>
      <c r="K228" s="26"/>
      <c r="L228" s="26"/>
      <c r="M228" s="26"/>
      <c r="N228" s="26"/>
      <c r="O228" s="26"/>
      <c r="P228" s="26"/>
      <c r="Q228" s="26"/>
      <c r="R228" s="26"/>
      <c r="S228" s="26"/>
      <c r="T228" s="26"/>
      <c r="U228" s="26"/>
      <c r="V228" s="26"/>
      <c r="W228" s="26"/>
      <c r="X228" s="26"/>
      <c r="Y228" s="26"/>
      <c r="Z228" s="26"/>
    </row>
    <row r="229" spans="1:26" ht="12.75" customHeight="1">
      <c r="A229" s="26"/>
      <c r="B229" s="26"/>
      <c r="C229" s="26"/>
      <c r="D229" s="26"/>
      <c r="E229" s="27"/>
      <c r="F229" s="27"/>
      <c r="G229" s="26"/>
      <c r="H229" s="26"/>
      <c r="I229" s="26"/>
      <c r="J229" s="26"/>
      <c r="K229" s="26"/>
      <c r="L229" s="26"/>
      <c r="M229" s="26"/>
      <c r="N229" s="26"/>
      <c r="O229" s="26"/>
      <c r="P229" s="26"/>
      <c r="Q229" s="26"/>
      <c r="R229" s="26"/>
      <c r="S229" s="26"/>
      <c r="T229" s="26"/>
      <c r="U229" s="26"/>
      <c r="V229" s="26"/>
      <c r="W229" s="26"/>
      <c r="X229" s="26"/>
      <c r="Y229" s="26"/>
      <c r="Z229" s="26"/>
    </row>
    <row r="230" spans="1:26" ht="12.75" customHeight="1">
      <c r="A230" s="26"/>
      <c r="B230" s="26"/>
      <c r="C230" s="26"/>
      <c r="D230" s="26"/>
      <c r="E230" s="27"/>
      <c r="F230" s="27"/>
      <c r="G230" s="26"/>
      <c r="H230" s="26"/>
      <c r="I230" s="26"/>
      <c r="J230" s="26"/>
      <c r="K230" s="26"/>
      <c r="L230" s="26"/>
      <c r="M230" s="26"/>
      <c r="N230" s="26"/>
      <c r="O230" s="26"/>
      <c r="P230" s="26"/>
      <c r="Q230" s="26"/>
      <c r="R230" s="26"/>
      <c r="S230" s="26"/>
      <c r="T230" s="26"/>
      <c r="U230" s="26"/>
      <c r="V230" s="26"/>
      <c r="W230" s="26"/>
      <c r="X230" s="26"/>
      <c r="Y230" s="26"/>
      <c r="Z230" s="26"/>
    </row>
    <row r="231" spans="1:26" ht="12.75" customHeight="1">
      <c r="A231" s="26"/>
      <c r="B231" s="26"/>
      <c r="C231" s="26"/>
      <c r="D231" s="26"/>
      <c r="E231" s="27"/>
      <c r="F231" s="27"/>
      <c r="G231" s="26"/>
      <c r="H231" s="26"/>
      <c r="I231" s="26"/>
      <c r="J231" s="26"/>
      <c r="K231" s="26"/>
      <c r="L231" s="26"/>
      <c r="M231" s="26"/>
      <c r="N231" s="26"/>
      <c r="O231" s="26"/>
      <c r="P231" s="26"/>
      <c r="Q231" s="26"/>
      <c r="R231" s="26"/>
      <c r="S231" s="26"/>
      <c r="T231" s="26"/>
      <c r="U231" s="26"/>
      <c r="V231" s="26"/>
      <c r="W231" s="26"/>
      <c r="X231" s="26"/>
      <c r="Y231" s="26"/>
      <c r="Z231" s="26"/>
    </row>
    <row r="232" spans="1:26" ht="12.75" customHeight="1">
      <c r="A232" s="26"/>
      <c r="B232" s="26"/>
      <c r="C232" s="26"/>
      <c r="D232" s="26"/>
      <c r="E232" s="27"/>
      <c r="F232" s="27"/>
      <c r="G232" s="26"/>
      <c r="H232" s="26"/>
      <c r="I232" s="26"/>
      <c r="J232" s="26"/>
      <c r="K232" s="26"/>
      <c r="L232" s="26"/>
      <c r="M232" s="26"/>
      <c r="N232" s="26"/>
      <c r="O232" s="26"/>
      <c r="P232" s="26"/>
      <c r="Q232" s="26"/>
      <c r="R232" s="26"/>
      <c r="S232" s="26"/>
      <c r="T232" s="26"/>
      <c r="U232" s="26"/>
      <c r="V232" s="26"/>
      <c r="W232" s="26"/>
      <c r="X232" s="26"/>
      <c r="Y232" s="26"/>
      <c r="Z232" s="26"/>
    </row>
    <row r="233" spans="1:26" ht="12.75" customHeight="1">
      <c r="A233" s="26"/>
      <c r="B233" s="26"/>
      <c r="C233" s="26"/>
      <c r="D233" s="26"/>
      <c r="E233" s="27"/>
      <c r="F233" s="27"/>
      <c r="G233" s="26"/>
      <c r="H233" s="26"/>
      <c r="I233" s="26"/>
      <c r="J233" s="26"/>
      <c r="K233" s="26"/>
      <c r="L233" s="26"/>
      <c r="M233" s="26"/>
      <c r="N233" s="26"/>
      <c r="O233" s="26"/>
      <c r="P233" s="26"/>
      <c r="Q233" s="26"/>
      <c r="R233" s="26"/>
      <c r="S233" s="26"/>
      <c r="T233" s="26"/>
      <c r="U233" s="26"/>
      <c r="V233" s="26"/>
      <c r="W233" s="26"/>
      <c r="X233" s="26"/>
      <c r="Y233" s="26"/>
      <c r="Z233" s="26"/>
    </row>
    <row r="234" spans="1:26" ht="12.75" customHeight="1">
      <c r="A234" s="26"/>
      <c r="B234" s="26"/>
      <c r="C234" s="26"/>
      <c r="D234" s="26"/>
      <c r="E234" s="27"/>
      <c r="F234" s="27"/>
      <c r="G234" s="26"/>
      <c r="H234" s="26"/>
      <c r="I234" s="26"/>
      <c r="J234" s="26"/>
      <c r="K234" s="26"/>
      <c r="L234" s="26"/>
      <c r="M234" s="26"/>
      <c r="N234" s="26"/>
      <c r="O234" s="26"/>
      <c r="P234" s="26"/>
      <c r="Q234" s="26"/>
      <c r="R234" s="26"/>
      <c r="S234" s="26"/>
      <c r="T234" s="26"/>
      <c r="U234" s="26"/>
      <c r="V234" s="26"/>
      <c r="W234" s="26"/>
      <c r="X234" s="26"/>
      <c r="Y234" s="26"/>
      <c r="Z234" s="26"/>
    </row>
    <row r="235" spans="1:26" ht="12.75" customHeight="1">
      <c r="A235" s="26"/>
      <c r="B235" s="26"/>
      <c r="C235" s="26"/>
      <c r="D235" s="26"/>
      <c r="E235" s="27"/>
      <c r="F235" s="27"/>
      <c r="G235" s="26"/>
      <c r="H235" s="26"/>
      <c r="I235" s="26"/>
      <c r="J235" s="26"/>
      <c r="K235" s="26"/>
      <c r="L235" s="26"/>
      <c r="M235" s="26"/>
      <c r="N235" s="26"/>
      <c r="O235" s="26"/>
      <c r="P235" s="26"/>
      <c r="Q235" s="26"/>
      <c r="R235" s="26"/>
      <c r="S235" s="26"/>
      <c r="T235" s="26"/>
      <c r="U235" s="26"/>
      <c r="V235" s="26"/>
      <c r="W235" s="26"/>
      <c r="X235" s="26"/>
      <c r="Y235" s="26"/>
      <c r="Z235" s="26"/>
    </row>
    <row r="236" spans="1:26" ht="12.75" customHeight="1">
      <c r="A236" s="26"/>
      <c r="B236" s="26"/>
      <c r="C236" s="26"/>
      <c r="D236" s="26"/>
      <c r="E236" s="27"/>
      <c r="F236" s="27"/>
      <c r="G236" s="26"/>
      <c r="H236" s="26"/>
      <c r="I236" s="26"/>
      <c r="J236" s="26"/>
      <c r="K236" s="26"/>
      <c r="L236" s="26"/>
      <c r="M236" s="26"/>
      <c r="N236" s="26"/>
      <c r="O236" s="26"/>
      <c r="P236" s="26"/>
      <c r="Q236" s="26"/>
      <c r="R236" s="26"/>
      <c r="S236" s="26"/>
      <c r="T236" s="26"/>
      <c r="U236" s="26"/>
      <c r="V236" s="26"/>
      <c r="W236" s="26"/>
      <c r="X236" s="26"/>
      <c r="Y236" s="26"/>
      <c r="Z236" s="26"/>
    </row>
    <row r="237" spans="1:26" ht="12.75" customHeight="1">
      <c r="A237" s="26"/>
      <c r="B237" s="26"/>
      <c r="C237" s="26"/>
      <c r="D237" s="26"/>
      <c r="E237" s="27"/>
      <c r="F237" s="27"/>
      <c r="G237" s="26"/>
      <c r="H237" s="26"/>
      <c r="I237" s="26"/>
      <c r="J237" s="26"/>
      <c r="K237" s="26"/>
      <c r="L237" s="26"/>
      <c r="M237" s="26"/>
      <c r="N237" s="26"/>
      <c r="O237" s="26"/>
      <c r="P237" s="26"/>
      <c r="Q237" s="26"/>
      <c r="R237" s="26"/>
      <c r="S237" s="26"/>
      <c r="T237" s="26"/>
      <c r="U237" s="26"/>
      <c r="V237" s="26"/>
      <c r="W237" s="26"/>
      <c r="X237" s="26"/>
      <c r="Y237" s="26"/>
      <c r="Z237" s="26"/>
    </row>
    <row r="238" spans="1:26" ht="12.75" customHeight="1">
      <c r="A238" s="26"/>
      <c r="B238" s="26"/>
      <c r="C238" s="26"/>
      <c r="D238" s="26"/>
      <c r="E238" s="27"/>
      <c r="F238" s="27"/>
      <c r="G238" s="26"/>
      <c r="H238" s="26"/>
      <c r="I238" s="26"/>
      <c r="J238" s="26"/>
      <c r="K238" s="26"/>
      <c r="L238" s="26"/>
      <c r="M238" s="26"/>
      <c r="N238" s="26"/>
      <c r="O238" s="26"/>
      <c r="P238" s="26"/>
      <c r="Q238" s="26"/>
      <c r="R238" s="26"/>
      <c r="S238" s="26"/>
      <c r="T238" s="26"/>
      <c r="U238" s="26"/>
      <c r="V238" s="26"/>
      <c r="W238" s="26"/>
      <c r="X238" s="26"/>
      <c r="Y238" s="26"/>
      <c r="Z238" s="26"/>
    </row>
    <row r="239" spans="1:26" ht="12.75" customHeight="1">
      <c r="A239" s="26"/>
      <c r="B239" s="26"/>
      <c r="C239" s="26"/>
      <c r="D239" s="26"/>
      <c r="E239" s="27"/>
      <c r="F239" s="27"/>
      <c r="G239" s="26"/>
      <c r="H239" s="26"/>
      <c r="I239" s="26"/>
      <c r="J239" s="26"/>
      <c r="K239" s="26"/>
      <c r="L239" s="26"/>
      <c r="M239" s="26"/>
      <c r="N239" s="26"/>
      <c r="O239" s="26"/>
      <c r="P239" s="26"/>
      <c r="Q239" s="26"/>
      <c r="R239" s="26"/>
      <c r="S239" s="26"/>
      <c r="T239" s="26"/>
      <c r="U239" s="26"/>
      <c r="V239" s="26"/>
      <c r="W239" s="26"/>
      <c r="X239" s="26"/>
      <c r="Y239" s="26"/>
      <c r="Z239" s="26"/>
    </row>
    <row r="240" spans="1:26" ht="12.75" customHeight="1">
      <c r="A240" s="26"/>
      <c r="B240" s="26"/>
      <c r="C240" s="26"/>
      <c r="D240" s="26"/>
      <c r="E240" s="27"/>
      <c r="F240" s="27"/>
      <c r="G240" s="26"/>
      <c r="H240" s="26"/>
      <c r="I240" s="26"/>
      <c r="J240" s="26"/>
      <c r="K240" s="26"/>
      <c r="L240" s="26"/>
      <c r="M240" s="26"/>
      <c r="N240" s="26"/>
      <c r="O240" s="26"/>
      <c r="P240" s="26"/>
      <c r="Q240" s="26"/>
      <c r="R240" s="26"/>
      <c r="S240" s="26"/>
      <c r="T240" s="26"/>
      <c r="U240" s="26"/>
      <c r="V240" s="26"/>
      <c r="W240" s="26"/>
      <c r="X240" s="26"/>
      <c r="Y240" s="26"/>
      <c r="Z240" s="26"/>
    </row>
    <row r="241" spans="1:26" ht="12.75" customHeight="1">
      <c r="A241" s="26"/>
      <c r="B241" s="26"/>
      <c r="C241" s="26"/>
      <c r="D241" s="26"/>
      <c r="E241" s="27"/>
      <c r="F241" s="27"/>
      <c r="G241" s="26"/>
      <c r="H241" s="26"/>
      <c r="I241" s="26"/>
      <c r="J241" s="26"/>
      <c r="K241" s="26"/>
      <c r="L241" s="26"/>
      <c r="M241" s="26"/>
      <c r="N241" s="26"/>
      <c r="O241" s="26"/>
      <c r="P241" s="26"/>
      <c r="Q241" s="26"/>
      <c r="R241" s="26"/>
      <c r="S241" s="26"/>
      <c r="T241" s="26"/>
      <c r="U241" s="26"/>
      <c r="V241" s="26"/>
      <c r="W241" s="26"/>
      <c r="X241" s="26"/>
      <c r="Y241" s="26"/>
      <c r="Z241" s="26"/>
    </row>
    <row r="242" spans="1:26" ht="12.75" customHeight="1">
      <c r="A242" s="26"/>
      <c r="B242" s="26"/>
      <c r="C242" s="26"/>
      <c r="D242" s="26"/>
      <c r="E242" s="27"/>
      <c r="F242" s="27"/>
      <c r="G242" s="26"/>
      <c r="H242" s="26"/>
      <c r="I242" s="26"/>
      <c r="J242" s="26"/>
      <c r="K242" s="26"/>
      <c r="L242" s="26"/>
      <c r="M242" s="26"/>
      <c r="N242" s="26"/>
      <c r="O242" s="26"/>
      <c r="P242" s="26"/>
      <c r="Q242" s="26"/>
      <c r="R242" s="26"/>
      <c r="S242" s="26"/>
      <c r="T242" s="26"/>
      <c r="U242" s="26"/>
      <c r="V242" s="26"/>
      <c r="W242" s="26"/>
      <c r="X242" s="26"/>
      <c r="Y242" s="26"/>
      <c r="Z242" s="26"/>
    </row>
    <row r="243" spans="1:26" ht="12.75" customHeight="1">
      <c r="A243" s="26"/>
      <c r="B243" s="26"/>
      <c r="C243" s="26"/>
      <c r="D243" s="26"/>
      <c r="E243" s="27"/>
      <c r="F243" s="27"/>
      <c r="G243" s="26"/>
      <c r="H243" s="26"/>
      <c r="I243" s="26"/>
      <c r="J243" s="26"/>
      <c r="K243" s="26"/>
      <c r="L243" s="26"/>
      <c r="M243" s="26"/>
      <c r="N243" s="26"/>
      <c r="O243" s="26"/>
      <c r="P243" s="26"/>
      <c r="Q243" s="26"/>
      <c r="R243" s="26"/>
      <c r="S243" s="26"/>
      <c r="T243" s="26"/>
      <c r="U243" s="26"/>
      <c r="V243" s="26"/>
      <c r="W243" s="26"/>
      <c r="X243" s="26"/>
      <c r="Y243" s="26"/>
      <c r="Z243" s="26"/>
    </row>
    <row r="244" spans="1:26" ht="12.75" customHeight="1">
      <c r="A244" s="26"/>
      <c r="B244" s="26"/>
      <c r="C244" s="26"/>
      <c r="D244" s="26"/>
      <c r="E244" s="27"/>
      <c r="F244" s="27"/>
      <c r="G244" s="26"/>
      <c r="H244" s="26"/>
      <c r="I244" s="26"/>
      <c r="J244" s="26"/>
      <c r="K244" s="26"/>
      <c r="L244" s="26"/>
      <c r="M244" s="26"/>
      <c r="N244" s="26"/>
      <c r="O244" s="26"/>
      <c r="P244" s="26"/>
      <c r="Q244" s="26"/>
      <c r="R244" s="26"/>
      <c r="S244" s="26"/>
      <c r="T244" s="26"/>
      <c r="U244" s="26"/>
      <c r="V244" s="26"/>
      <c r="W244" s="26"/>
      <c r="X244" s="26"/>
      <c r="Y244" s="26"/>
      <c r="Z244" s="26"/>
    </row>
    <row r="245" spans="1:26" ht="12.75" customHeight="1">
      <c r="A245" s="26"/>
      <c r="B245" s="26"/>
      <c r="C245" s="26"/>
      <c r="D245" s="26"/>
      <c r="E245" s="27"/>
      <c r="F245" s="27"/>
      <c r="G245" s="26"/>
      <c r="H245" s="26"/>
      <c r="I245" s="26"/>
      <c r="J245" s="26"/>
      <c r="K245" s="26"/>
      <c r="L245" s="26"/>
      <c r="M245" s="26"/>
      <c r="N245" s="26"/>
      <c r="O245" s="26"/>
      <c r="P245" s="26"/>
      <c r="Q245" s="26"/>
      <c r="R245" s="26"/>
      <c r="S245" s="26"/>
      <c r="T245" s="26"/>
      <c r="U245" s="26"/>
      <c r="V245" s="26"/>
      <c r="W245" s="26"/>
      <c r="X245" s="26"/>
      <c r="Y245" s="26"/>
      <c r="Z245" s="26"/>
    </row>
    <row r="246" spans="1:26" ht="12.75" customHeight="1">
      <c r="A246" s="26"/>
      <c r="B246" s="26"/>
      <c r="C246" s="26"/>
      <c r="D246" s="26"/>
      <c r="E246" s="27"/>
      <c r="F246" s="27"/>
      <c r="G246" s="26"/>
      <c r="H246" s="26"/>
      <c r="I246" s="26"/>
      <c r="J246" s="26"/>
      <c r="K246" s="26"/>
      <c r="L246" s="26"/>
      <c r="M246" s="26"/>
      <c r="N246" s="26"/>
      <c r="O246" s="26"/>
      <c r="P246" s="26"/>
      <c r="Q246" s="26"/>
      <c r="R246" s="26"/>
      <c r="S246" s="26"/>
      <c r="T246" s="26"/>
      <c r="U246" s="26"/>
      <c r="V246" s="26"/>
      <c r="W246" s="26"/>
      <c r="X246" s="26"/>
      <c r="Y246" s="26"/>
      <c r="Z246" s="26"/>
    </row>
    <row r="247" spans="1:26" ht="12.75" customHeight="1">
      <c r="A247" s="26"/>
      <c r="B247" s="26"/>
      <c r="C247" s="26"/>
      <c r="D247" s="26"/>
      <c r="E247" s="27"/>
      <c r="F247" s="27"/>
      <c r="G247" s="26"/>
      <c r="H247" s="26"/>
      <c r="I247" s="26"/>
      <c r="J247" s="26"/>
      <c r="K247" s="26"/>
      <c r="L247" s="26"/>
      <c r="M247" s="26"/>
      <c r="N247" s="26"/>
      <c r="O247" s="26"/>
      <c r="P247" s="26"/>
      <c r="Q247" s="26"/>
      <c r="R247" s="26"/>
      <c r="S247" s="26"/>
      <c r="T247" s="26"/>
      <c r="U247" s="26"/>
      <c r="V247" s="26"/>
      <c r="W247" s="26"/>
      <c r="X247" s="26"/>
      <c r="Y247" s="26"/>
      <c r="Z247" s="26"/>
    </row>
    <row r="248" spans="1:26" ht="12.75" customHeight="1">
      <c r="A248" s="26"/>
      <c r="B248" s="26"/>
      <c r="C248" s="26"/>
      <c r="D248" s="26"/>
      <c r="E248" s="27"/>
      <c r="F248" s="27"/>
      <c r="G248" s="26"/>
      <c r="H248" s="26"/>
      <c r="I248" s="26"/>
      <c r="J248" s="26"/>
      <c r="K248" s="26"/>
      <c r="L248" s="26"/>
      <c r="M248" s="26"/>
      <c r="N248" s="26"/>
      <c r="O248" s="26"/>
      <c r="P248" s="26"/>
      <c r="Q248" s="26"/>
      <c r="R248" s="26"/>
      <c r="S248" s="26"/>
      <c r="T248" s="26"/>
      <c r="U248" s="26"/>
      <c r="V248" s="26"/>
      <c r="W248" s="26"/>
      <c r="X248" s="26"/>
      <c r="Y248" s="26"/>
      <c r="Z248" s="26"/>
    </row>
    <row r="249" spans="1:26" ht="12.75" customHeight="1">
      <c r="A249" s="26"/>
      <c r="B249" s="26"/>
      <c r="C249" s="26"/>
      <c r="D249" s="26"/>
      <c r="E249" s="27"/>
      <c r="F249" s="27"/>
      <c r="G249" s="26"/>
      <c r="H249" s="26"/>
      <c r="I249" s="26"/>
      <c r="J249" s="26"/>
      <c r="K249" s="26"/>
      <c r="L249" s="26"/>
      <c r="M249" s="26"/>
      <c r="N249" s="26"/>
      <c r="O249" s="26"/>
      <c r="P249" s="26"/>
      <c r="Q249" s="26"/>
      <c r="R249" s="26"/>
      <c r="S249" s="26"/>
      <c r="T249" s="26"/>
      <c r="U249" s="26"/>
      <c r="V249" s="26"/>
      <c r="W249" s="26"/>
      <c r="X249" s="26"/>
      <c r="Y249" s="26"/>
      <c r="Z249" s="26"/>
    </row>
    <row r="250" spans="1:26" ht="12.75" customHeight="1">
      <c r="A250" s="26"/>
      <c r="B250" s="26"/>
      <c r="C250" s="26"/>
      <c r="D250" s="26"/>
      <c r="E250" s="27"/>
      <c r="F250" s="27"/>
      <c r="G250" s="26"/>
      <c r="H250" s="26"/>
      <c r="I250" s="26"/>
      <c r="J250" s="26"/>
      <c r="K250" s="26"/>
      <c r="L250" s="26"/>
      <c r="M250" s="26"/>
      <c r="N250" s="26"/>
      <c r="O250" s="26"/>
      <c r="P250" s="26"/>
      <c r="Q250" s="26"/>
      <c r="R250" s="26"/>
      <c r="S250" s="26"/>
      <c r="T250" s="26"/>
      <c r="U250" s="26"/>
      <c r="V250" s="26"/>
      <c r="W250" s="26"/>
      <c r="X250" s="26"/>
      <c r="Y250" s="26"/>
      <c r="Z250" s="26"/>
    </row>
    <row r="251" spans="1:26" ht="12.75" customHeight="1">
      <c r="A251" s="26"/>
      <c r="B251" s="26"/>
      <c r="C251" s="26"/>
      <c r="D251" s="26"/>
      <c r="E251" s="27"/>
      <c r="F251" s="27"/>
      <c r="G251" s="26"/>
      <c r="H251" s="26"/>
      <c r="I251" s="26"/>
      <c r="J251" s="26"/>
      <c r="K251" s="26"/>
      <c r="L251" s="26"/>
      <c r="M251" s="26"/>
      <c r="N251" s="26"/>
      <c r="O251" s="26"/>
      <c r="P251" s="26"/>
      <c r="Q251" s="26"/>
      <c r="R251" s="26"/>
      <c r="S251" s="26"/>
      <c r="T251" s="26"/>
      <c r="U251" s="26"/>
      <c r="V251" s="26"/>
      <c r="W251" s="26"/>
      <c r="X251" s="26"/>
      <c r="Y251" s="26"/>
      <c r="Z251" s="26"/>
    </row>
    <row r="252" spans="1:26" ht="12.75" customHeight="1">
      <c r="A252" s="26"/>
      <c r="B252" s="26"/>
      <c r="C252" s="26"/>
      <c r="D252" s="26"/>
      <c r="E252" s="27"/>
      <c r="F252" s="27"/>
      <c r="G252" s="26"/>
      <c r="H252" s="26"/>
      <c r="I252" s="26"/>
      <c r="J252" s="26"/>
      <c r="K252" s="26"/>
      <c r="L252" s="26"/>
      <c r="M252" s="26"/>
      <c r="N252" s="26"/>
      <c r="O252" s="26"/>
      <c r="P252" s="26"/>
      <c r="Q252" s="26"/>
      <c r="R252" s="26"/>
      <c r="S252" s="26"/>
      <c r="T252" s="26"/>
      <c r="U252" s="26"/>
      <c r="V252" s="26"/>
      <c r="W252" s="26"/>
      <c r="X252" s="26"/>
      <c r="Y252" s="26"/>
      <c r="Z252" s="26"/>
    </row>
    <row r="253" spans="1:26" ht="12.75" customHeight="1">
      <c r="A253" s="26"/>
      <c r="B253" s="26"/>
      <c r="C253" s="26"/>
      <c r="D253" s="26"/>
      <c r="E253" s="27"/>
      <c r="F253" s="27"/>
      <c r="G253" s="26"/>
      <c r="H253" s="26"/>
      <c r="I253" s="26"/>
      <c r="J253" s="26"/>
      <c r="K253" s="26"/>
      <c r="L253" s="26"/>
      <c r="M253" s="26"/>
      <c r="N253" s="26"/>
      <c r="O253" s="26"/>
      <c r="P253" s="26"/>
      <c r="Q253" s="26"/>
      <c r="R253" s="26"/>
      <c r="S253" s="26"/>
      <c r="T253" s="26"/>
      <c r="U253" s="26"/>
      <c r="V253" s="26"/>
      <c r="W253" s="26"/>
      <c r="X253" s="26"/>
      <c r="Y253" s="26"/>
      <c r="Z253" s="26"/>
    </row>
    <row r="254" spans="1:26" ht="12.75" customHeight="1">
      <c r="A254" s="26"/>
      <c r="B254" s="26"/>
      <c r="C254" s="26"/>
      <c r="D254" s="26"/>
      <c r="E254" s="27"/>
      <c r="F254" s="27"/>
      <c r="G254" s="26"/>
      <c r="H254" s="26"/>
      <c r="I254" s="26"/>
      <c r="J254" s="26"/>
      <c r="K254" s="26"/>
      <c r="L254" s="26"/>
      <c r="M254" s="26"/>
      <c r="N254" s="26"/>
      <c r="O254" s="26"/>
      <c r="P254" s="26"/>
      <c r="Q254" s="26"/>
      <c r="R254" s="26"/>
      <c r="S254" s="26"/>
      <c r="T254" s="26"/>
      <c r="U254" s="26"/>
      <c r="V254" s="26"/>
      <c r="W254" s="26"/>
      <c r="X254" s="26"/>
      <c r="Y254" s="26"/>
      <c r="Z254" s="26"/>
    </row>
    <row r="255" spans="1:26" ht="12.75" customHeight="1">
      <c r="A255" s="26"/>
      <c r="B255" s="26"/>
      <c r="C255" s="26"/>
      <c r="D255" s="26"/>
      <c r="E255" s="27"/>
      <c r="F255" s="27"/>
      <c r="G255" s="26"/>
      <c r="H255" s="26"/>
      <c r="I255" s="26"/>
      <c r="J255" s="26"/>
      <c r="K255" s="26"/>
      <c r="L255" s="26"/>
      <c r="M255" s="26"/>
      <c r="N255" s="26"/>
      <c r="O255" s="26"/>
      <c r="P255" s="26"/>
      <c r="Q255" s="26"/>
      <c r="R255" s="26"/>
      <c r="S255" s="26"/>
      <c r="T255" s="26"/>
      <c r="U255" s="26"/>
      <c r="V255" s="26"/>
      <c r="W255" s="26"/>
      <c r="X255" s="26"/>
      <c r="Y255" s="26"/>
      <c r="Z255" s="26"/>
    </row>
    <row r="256" spans="1:26" ht="12.75" customHeight="1">
      <c r="A256" s="26"/>
      <c r="B256" s="26"/>
      <c r="C256" s="26"/>
      <c r="D256" s="26"/>
      <c r="E256" s="27"/>
      <c r="F256" s="27"/>
      <c r="G256" s="26"/>
      <c r="H256" s="26"/>
      <c r="I256" s="26"/>
      <c r="J256" s="26"/>
      <c r="K256" s="26"/>
      <c r="L256" s="26"/>
      <c r="M256" s="26"/>
      <c r="N256" s="26"/>
      <c r="O256" s="26"/>
      <c r="P256" s="26"/>
      <c r="Q256" s="26"/>
      <c r="R256" s="26"/>
      <c r="S256" s="26"/>
      <c r="T256" s="26"/>
      <c r="U256" s="26"/>
      <c r="V256" s="26"/>
      <c r="W256" s="26"/>
      <c r="X256" s="26"/>
      <c r="Y256" s="26"/>
      <c r="Z256" s="26"/>
    </row>
    <row r="257" spans="1:26" ht="12.75" customHeight="1">
      <c r="A257" s="26"/>
      <c r="B257" s="26"/>
      <c r="C257" s="26"/>
      <c r="D257" s="26"/>
      <c r="E257" s="27"/>
      <c r="F257" s="27"/>
      <c r="G257" s="26"/>
      <c r="H257" s="26"/>
      <c r="I257" s="26"/>
      <c r="J257" s="26"/>
      <c r="K257" s="26"/>
      <c r="L257" s="26"/>
      <c r="M257" s="26"/>
      <c r="N257" s="26"/>
      <c r="O257" s="26"/>
      <c r="P257" s="26"/>
      <c r="Q257" s="26"/>
      <c r="R257" s="26"/>
      <c r="S257" s="26"/>
      <c r="T257" s="26"/>
      <c r="U257" s="26"/>
      <c r="V257" s="26"/>
      <c r="W257" s="26"/>
      <c r="X257" s="26"/>
      <c r="Y257" s="26"/>
      <c r="Z257" s="26"/>
    </row>
    <row r="258" spans="1:26" ht="12.75" customHeight="1">
      <c r="A258" s="26"/>
      <c r="B258" s="26"/>
      <c r="C258" s="26"/>
      <c r="D258" s="26"/>
      <c r="E258" s="27"/>
      <c r="F258" s="27"/>
      <c r="G258" s="26"/>
      <c r="H258" s="26"/>
      <c r="I258" s="26"/>
      <c r="J258" s="26"/>
      <c r="K258" s="26"/>
      <c r="L258" s="26"/>
      <c r="M258" s="26"/>
      <c r="N258" s="26"/>
      <c r="O258" s="26"/>
      <c r="P258" s="26"/>
      <c r="Q258" s="26"/>
      <c r="R258" s="26"/>
      <c r="S258" s="26"/>
      <c r="T258" s="26"/>
      <c r="U258" s="26"/>
      <c r="V258" s="26"/>
      <c r="W258" s="26"/>
      <c r="X258" s="26"/>
      <c r="Y258" s="26"/>
      <c r="Z258" s="26"/>
    </row>
    <row r="259" spans="1:26" ht="12.75" customHeight="1">
      <c r="A259" s="26"/>
      <c r="B259" s="26"/>
      <c r="C259" s="26"/>
      <c r="D259" s="26"/>
      <c r="E259" s="27"/>
      <c r="F259" s="27"/>
      <c r="G259" s="26"/>
      <c r="H259" s="26"/>
      <c r="I259" s="26"/>
      <c r="J259" s="26"/>
      <c r="K259" s="26"/>
      <c r="L259" s="26"/>
      <c r="M259" s="26"/>
      <c r="N259" s="26"/>
      <c r="O259" s="26"/>
      <c r="P259" s="26"/>
      <c r="Q259" s="26"/>
      <c r="R259" s="26"/>
      <c r="S259" s="26"/>
      <c r="T259" s="26"/>
      <c r="U259" s="26"/>
      <c r="V259" s="26"/>
      <c r="W259" s="26"/>
      <c r="X259" s="26"/>
      <c r="Y259" s="26"/>
      <c r="Z259" s="26"/>
    </row>
    <row r="260" spans="1:26" ht="12.75" customHeight="1">
      <c r="A260" s="26"/>
      <c r="B260" s="26"/>
      <c r="C260" s="26"/>
      <c r="D260" s="26"/>
      <c r="E260" s="27"/>
      <c r="F260" s="27"/>
      <c r="G260" s="26"/>
      <c r="H260" s="26"/>
      <c r="I260" s="26"/>
      <c r="J260" s="26"/>
      <c r="K260" s="26"/>
      <c r="L260" s="26"/>
      <c r="M260" s="26"/>
      <c r="N260" s="26"/>
      <c r="O260" s="26"/>
      <c r="P260" s="26"/>
      <c r="Q260" s="26"/>
      <c r="R260" s="26"/>
      <c r="S260" s="26"/>
      <c r="T260" s="26"/>
      <c r="U260" s="26"/>
      <c r="V260" s="26"/>
      <c r="W260" s="26"/>
      <c r="X260" s="26"/>
      <c r="Y260" s="26"/>
      <c r="Z260" s="26"/>
    </row>
    <row r="261" spans="1:26" ht="12.75" customHeight="1">
      <c r="A261" s="26"/>
      <c r="B261" s="26"/>
      <c r="C261" s="26"/>
      <c r="D261" s="26"/>
      <c r="E261" s="27"/>
      <c r="F261" s="27"/>
      <c r="G261" s="26"/>
      <c r="H261" s="26"/>
      <c r="I261" s="26"/>
      <c r="J261" s="26"/>
      <c r="K261" s="26"/>
      <c r="L261" s="26"/>
      <c r="M261" s="26"/>
      <c r="N261" s="26"/>
      <c r="O261" s="26"/>
      <c r="P261" s="26"/>
      <c r="Q261" s="26"/>
      <c r="R261" s="26"/>
      <c r="S261" s="26"/>
      <c r="T261" s="26"/>
      <c r="U261" s="26"/>
      <c r="V261" s="26"/>
      <c r="W261" s="26"/>
      <c r="X261" s="26"/>
      <c r="Y261" s="26"/>
      <c r="Z261" s="26"/>
    </row>
    <row r="262" spans="1:26" ht="12.75" customHeight="1">
      <c r="A262" s="26"/>
      <c r="B262" s="26"/>
      <c r="C262" s="26"/>
      <c r="D262" s="26"/>
      <c r="E262" s="27"/>
      <c r="F262" s="27"/>
      <c r="G262" s="26"/>
      <c r="H262" s="26"/>
      <c r="I262" s="26"/>
      <c r="J262" s="26"/>
      <c r="K262" s="26"/>
      <c r="L262" s="26"/>
      <c r="M262" s="26"/>
      <c r="N262" s="26"/>
      <c r="O262" s="26"/>
      <c r="P262" s="26"/>
      <c r="Q262" s="26"/>
      <c r="R262" s="26"/>
      <c r="S262" s="26"/>
      <c r="T262" s="26"/>
      <c r="U262" s="26"/>
      <c r="V262" s="26"/>
      <c r="W262" s="26"/>
      <c r="X262" s="26"/>
      <c r="Y262" s="26"/>
      <c r="Z262" s="26"/>
    </row>
    <row r="263" spans="1:26" ht="12.75" customHeight="1">
      <c r="A263" s="26"/>
      <c r="B263" s="26"/>
      <c r="C263" s="26"/>
      <c r="D263" s="26"/>
      <c r="E263" s="27"/>
      <c r="F263" s="27"/>
      <c r="G263" s="26"/>
      <c r="H263" s="26"/>
      <c r="I263" s="26"/>
      <c r="J263" s="26"/>
      <c r="K263" s="26"/>
      <c r="L263" s="26"/>
      <c r="M263" s="26"/>
      <c r="N263" s="26"/>
      <c r="O263" s="26"/>
      <c r="P263" s="26"/>
      <c r="Q263" s="26"/>
      <c r="R263" s="26"/>
      <c r="S263" s="26"/>
      <c r="T263" s="26"/>
      <c r="U263" s="26"/>
      <c r="V263" s="26"/>
      <c r="W263" s="26"/>
      <c r="X263" s="26"/>
      <c r="Y263" s="26"/>
      <c r="Z263" s="26"/>
    </row>
    <row r="264" spans="1:26" ht="12.75" customHeight="1">
      <c r="A264" s="26"/>
      <c r="B264" s="26"/>
      <c r="C264" s="26"/>
      <c r="D264" s="26"/>
      <c r="E264" s="27"/>
      <c r="F264" s="27"/>
      <c r="G264" s="26"/>
      <c r="H264" s="26"/>
      <c r="I264" s="26"/>
      <c r="J264" s="26"/>
      <c r="K264" s="26"/>
      <c r="L264" s="26"/>
      <c r="M264" s="26"/>
      <c r="N264" s="26"/>
      <c r="O264" s="26"/>
      <c r="P264" s="26"/>
      <c r="Q264" s="26"/>
      <c r="R264" s="26"/>
      <c r="S264" s="26"/>
      <c r="T264" s="26"/>
      <c r="U264" s="26"/>
      <c r="V264" s="26"/>
      <c r="W264" s="26"/>
      <c r="X264" s="26"/>
      <c r="Y264" s="26"/>
      <c r="Z264" s="26"/>
    </row>
    <row r="265" spans="1:26" ht="12.75" customHeight="1">
      <c r="A265" s="26"/>
      <c r="B265" s="26"/>
      <c r="C265" s="26"/>
      <c r="D265" s="26"/>
      <c r="E265" s="27"/>
      <c r="F265" s="27"/>
      <c r="G265" s="26"/>
      <c r="H265" s="26"/>
      <c r="I265" s="26"/>
      <c r="J265" s="26"/>
      <c r="K265" s="26"/>
      <c r="L265" s="26"/>
      <c r="M265" s="26"/>
      <c r="N265" s="26"/>
      <c r="O265" s="26"/>
      <c r="P265" s="26"/>
      <c r="Q265" s="26"/>
      <c r="R265" s="26"/>
      <c r="S265" s="26"/>
      <c r="T265" s="26"/>
      <c r="U265" s="26"/>
      <c r="V265" s="26"/>
      <c r="W265" s="26"/>
      <c r="X265" s="26"/>
      <c r="Y265" s="26"/>
      <c r="Z265" s="26"/>
    </row>
    <row r="266" spans="1:26" ht="12.75" customHeight="1">
      <c r="A266" s="26"/>
      <c r="B266" s="26"/>
      <c r="C266" s="26"/>
      <c r="D266" s="26"/>
      <c r="E266" s="27"/>
      <c r="F266" s="27"/>
      <c r="G266" s="26"/>
      <c r="H266" s="26"/>
      <c r="I266" s="26"/>
      <c r="J266" s="26"/>
      <c r="K266" s="26"/>
      <c r="L266" s="26"/>
      <c r="M266" s="26"/>
      <c r="N266" s="26"/>
      <c r="O266" s="26"/>
      <c r="P266" s="26"/>
      <c r="Q266" s="26"/>
      <c r="R266" s="26"/>
      <c r="S266" s="26"/>
      <c r="T266" s="26"/>
      <c r="U266" s="26"/>
      <c r="V266" s="26"/>
      <c r="W266" s="26"/>
      <c r="X266" s="26"/>
      <c r="Y266" s="26"/>
      <c r="Z266" s="26"/>
    </row>
    <row r="267" spans="1:26" ht="12.75" customHeight="1">
      <c r="A267" s="26"/>
      <c r="B267" s="26"/>
      <c r="C267" s="26"/>
      <c r="D267" s="26"/>
      <c r="E267" s="27"/>
      <c r="F267" s="27"/>
      <c r="G267" s="26"/>
      <c r="H267" s="26"/>
      <c r="I267" s="26"/>
      <c r="J267" s="26"/>
      <c r="K267" s="26"/>
      <c r="L267" s="26"/>
      <c r="M267" s="26"/>
      <c r="N267" s="26"/>
      <c r="O267" s="26"/>
      <c r="P267" s="26"/>
      <c r="Q267" s="26"/>
      <c r="R267" s="26"/>
      <c r="S267" s="26"/>
      <c r="T267" s="26"/>
      <c r="U267" s="26"/>
      <c r="V267" s="26"/>
      <c r="W267" s="26"/>
      <c r="X267" s="26"/>
      <c r="Y267" s="26"/>
      <c r="Z267" s="26"/>
    </row>
    <row r="268" spans="1:26" ht="12.75" customHeight="1">
      <c r="A268" s="26"/>
      <c r="B268" s="26"/>
      <c r="C268" s="26"/>
      <c r="D268" s="26"/>
      <c r="E268" s="27"/>
      <c r="F268" s="27"/>
      <c r="G268" s="26"/>
      <c r="H268" s="26"/>
      <c r="I268" s="26"/>
      <c r="J268" s="26"/>
      <c r="K268" s="26"/>
      <c r="L268" s="26"/>
      <c r="M268" s="26"/>
      <c r="N268" s="26"/>
      <c r="O268" s="26"/>
      <c r="P268" s="26"/>
      <c r="Q268" s="26"/>
      <c r="R268" s="26"/>
      <c r="S268" s="26"/>
      <c r="T268" s="26"/>
      <c r="U268" s="26"/>
      <c r="V268" s="26"/>
      <c r="W268" s="26"/>
      <c r="X268" s="26"/>
      <c r="Y268" s="26"/>
      <c r="Z268" s="26"/>
    </row>
    <row r="269" spans="1:26" ht="12.75" customHeight="1">
      <c r="A269" s="26"/>
      <c r="B269" s="26"/>
      <c r="C269" s="26"/>
      <c r="D269" s="26"/>
      <c r="E269" s="27"/>
      <c r="F269" s="27"/>
      <c r="G269" s="26"/>
      <c r="H269" s="26"/>
      <c r="I269" s="26"/>
      <c r="J269" s="26"/>
      <c r="K269" s="26"/>
      <c r="L269" s="26"/>
      <c r="M269" s="26"/>
      <c r="N269" s="26"/>
      <c r="O269" s="26"/>
      <c r="P269" s="26"/>
      <c r="Q269" s="26"/>
      <c r="R269" s="26"/>
      <c r="S269" s="26"/>
      <c r="T269" s="26"/>
      <c r="U269" s="26"/>
      <c r="V269" s="26"/>
      <c r="W269" s="26"/>
      <c r="X269" s="26"/>
      <c r="Y269" s="26"/>
      <c r="Z269" s="26"/>
    </row>
    <row r="270" spans="1:26" ht="12.75" customHeight="1">
      <c r="A270" s="26"/>
      <c r="B270" s="26"/>
      <c r="C270" s="26"/>
      <c r="D270" s="26"/>
      <c r="E270" s="27"/>
      <c r="F270" s="27"/>
      <c r="G270" s="26"/>
      <c r="H270" s="26"/>
      <c r="I270" s="26"/>
      <c r="J270" s="26"/>
      <c r="K270" s="26"/>
      <c r="L270" s="26"/>
      <c r="M270" s="26"/>
      <c r="N270" s="26"/>
      <c r="O270" s="26"/>
      <c r="P270" s="26"/>
      <c r="Q270" s="26"/>
      <c r="R270" s="26"/>
      <c r="S270" s="26"/>
      <c r="T270" s="26"/>
      <c r="U270" s="26"/>
      <c r="V270" s="26"/>
      <c r="W270" s="26"/>
      <c r="X270" s="26"/>
      <c r="Y270" s="26"/>
      <c r="Z270" s="26"/>
    </row>
    <row r="271" spans="1:26" ht="12.75" customHeight="1">
      <c r="A271" s="26"/>
      <c r="B271" s="26"/>
      <c r="C271" s="26"/>
      <c r="D271" s="26"/>
      <c r="E271" s="27"/>
      <c r="F271" s="27"/>
      <c r="G271" s="26"/>
      <c r="H271" s="26"/>
      <c r="I271" s="26"/>
      <c r="J271" s="26"/>
      <c r="K271" s="26"/>
      <c r="L271" s="26"/>
      <c r="M271" s="26"/>
      <c r="N271" s="26"/>
      <c r="O271" s="26"/>
      <c r="P271" s="26"/>
      <c r="Q271" s="26"/>
      <c r="R271" s="26"/>
      <c r="S271" s="26"/>
      <c r="T271" s="26"/>
      <c r="U271" s="26"/>
      <c r="V271" s="26"/>
      <c r="W271" s="26"/>
      <c r="X271" s="26"/>
      <c r="Y271" s="26"/>
      <c r="Z271" s="26"/>
    </row>
    <row r="272" spans="1:26" ht="12.75" customHeight="1">
      <c r="A272" s="26"/>
      <c r="B272" s="26"/>
      <c r="C272" s="26"/>
      <c r="D272" s="26"/>
      <c r="E272" s="27"/>
      <c r="F272" s="27"/>
      <c r="G272" s="26"/>
      <c r="H272" s="26"/>
      <c r="I272" s="26"/>
      <c r="J272" s="26"/>
      <c r="K272" s="26"/>
      <c r="L272" s="26"/>
      <c r="M272" s="26"/>
      <c r="N272" s="26"/>
      <c r="O272" s="26"/>
      <c r="P272" s="26"/>
      <c r="Q272" s="26"/>
      <c r="R272" s="26"/>
      <c r="S272" s="26"/>
      <c r="T272" s="26"/>
      <c r="U272" s="26"/>
      <c r="V272" s="26"/>
      <c r="W272" s="26"/>
      <c r="X272" s="26"/>
      <c r="Y272" s="26"/>
      <c r="Z272" s="26"/>
    </row>
    <row r="273" spans="1:26" ht="12.75" customHeight="1">
      <c r="A273" s="26"/>
      <c r="B273" s="26"/>
      <c r="C273" s="26"/>
      <c r="D273" s="26"/>
      <c r="E273" s="27"/>
      <c r="F273" s="27"/>
      <c r="G273" s="26"/>
      <c r="H273" s="26"/>
      <c r="I273" s="26"/>
      <c r="J273" s="26"/>
      <c r="K273" s="26"/>
      <c r="L273" s="26"/>
      <c r="M273" s="26"/>
      <c r="N273" s="26"/>
      <c r="O273" s="26"/>
      <c r="P273" s="26"/>
      <c r="Q273" s="26"/>
      <c r="R273" s="26"/>
      <c r="S273" s="26"/>
      <c r="T273" s="26"/>
      <c r="U273" s="26"/>
      <c r="V273" s="26"/>
      <c r="W273" s="26"/>
      <c r="X273" s="26"/>
      <c r="Y273" s="26"/>
      <c r="Z273" s="26"/>
    </row>
    <row r="274" spans="1:26" ht="12.75" customHeight="1">
      <c r="A274" s="26"/>
      <c r="B274" s="26"/>
      <c r="C274" s="26"/>
      <c r="D274" s="26"/>
      <c r="E274" s="27"/>
      <c r="F274" s="27"/>
      <c r="G274" s="26"/>
      <c r="H274" s="26"/>
      <c r="I274" s="26"/>
      <c r="J274" s="26"/>
      <c r="K274" s="26"/>
      <c r="L274" s="26"/>
      <c r="M274" s="26"/>
      <c r="N274" s="26"/>
      <c r="O274" s="26"/>
      <c r="P274" s="26"/>
      <c r="Q274" s="26"/>
      <c r="R274" s="26"/>
      <c r="S274" s="26"/>
      <c r="T274" s="26"/>
      <c r="U274" s="26"/>
      <c r="V274" s="26"/>
      <c r="W274" s="26"/>
      <c r="X274" s="26"/>
      <c r="Y274" s="26"/>
      <c r="Z274" s="26"/>
    </row>
    <row r="275" spans="1:26" ht="12.75" customHeight="1">
      <c r="A275" s="26"/>
      <c r="B275" s="26"/>
      <c r="C275" s="26"/>
      <c r="D275" s="26"/>
      <c r="E275" s="27"/>
      <c r="F275" s="27"/>
      <c r="G275" s="26"/>
      <c r="H275" s="26"/>
      <c r="I275" s="26"/>
      <c r="J275" s="26"/>
      <c r="K275" s="26"/>
      <c r="L275" s="26"/>
      <c r="M275" s="26"/>
      <c r="N275" s="26"/>
      <c r="O275" s="26"/>
      <c r="P275" s="26"/>
      <c r="Q275" s="26"/>
      <c r="R275" s="26"/>
      <c r="S275" s="26"/>
      <c r="T275" s="26"/>
      <c r="U275" s="26"/>
      <c r="V275" s="26"/>
      <c r="W275" s="26"/>
      <c r="X275" s="26"/>
      <c r="Y275" s="26"/>
      <c r="Z275" s="26"/>
    </row>
    <row r="276" spans="1:26" ht="12.75" customHeight="1">
      <c r="A276" s="26"/>
      <c r="B276" s="26"/>
      <c r="C276" s="26"/>
      <c r="D276" s="26"/>
      <c r="E276" s="27"/>
      <c r="F276" s="27"/>
      <c r="G276" s="26"/>
      <c r="H276" s="26"/>
      <c r="I276" s="26"/>
      <c r="J276" s="26"/>
      <c r="K276" s="26"/>
      <c r="L276" s="26"/>
      <c r="M276" s="26"/>
      <c r="N276" s="26"/>
      <c r="O276" s="26"/>
      <c r="P276" s="26"/>
      <c r="Q276" s="26"/>
      <c r="R276" s="26"/>
      <c r="S276" s="26"/>
      <c r="T276" s="26"/>
      <c r="U276" s="26"/>
      <c r="V276" s="26"/>
      <c r="W276" s="26"/>
      <c r="X276" s="26"/>
      <c r="Y276" s="26"/>
      <c r="Z276" s="26"/>
    </row>
    <row r="277" spans="1:26" ht="12.75" customHeight="1">
      <c r="A277" s="26"/>
      <c r="B277" s="26"/>
      <c r="C277" s="26"/>
      <c r="D277" s="26"/>
      <c r="E277" s="27"/>
      <c r="F277" s="27"/>
      <c r="G277" s="26"/>
      <c r="H277" s="26"/>
      <c r="I277" s="26"/>
      <c r="J277" s="26"/>
      <c r="K277" s="26"/>
      <c r="L277" s="26"/>
      <c r="M277" s="26"/>
      <c r="N277" s="26"/>
      <c r="O277" s="26"/>
      <c r="P277" s="26"/>
      <c r="Q277" s="26"/>
      <c r="R277" s="26"/>
      <c r="S277" s="26"/>
      <c r="T277" s="26"/>
      <c r="U277" s="26"/>
      <c r="V277" s="26"/>
      <c r="W277" s="26"/>
      <c r="X277" s="26"/>
      <c r="Y277" s="26"/>
      <c r="Z277" s="26"/>
    </row>
    <row r="278" spans="1:26" ht="12.75" customHeight="1">
      <c r="A278" s="26"/>
      <c r="B278" s="26"/>
      <c r="C278" s="26"/>
      <c r="D278" s="26"/>
      <c r="E278" s="27"/>
      <c r="F278" s="27"/>
      <c r="G278" s="26"/>
      <c r="H278" s="26"/>
      <c r="I278" s="26"/>
      <c r="J278" s="26"/>
      <c r="K278" s="26"/>
      <c r="L278" s="26"/>
      <c r="M278" s="26"/>
      <c r="N278" s="26"/>
      <c r="O278" s="26"/>
      <c r="P278" s="26"/>
      <c r="Q278" s="26"/>
      <c r="R278" s="26"/>
      <c r="S278" s="26"/>
      <c r="T278" s="26"/>
      <c r="U278" s="26"/>
      <c r="V278" s="26"/>
      <c r="W278" s="26"/>
      <c r="X278" s="26"/>
      <c r="Y278" s="26"/>
      <c r="Z278" s="26"/>
    </row>
    <row r="279" spans="1:26" ht="12.75" customHeight="1">
      <c r="A279" s="26"/>
      <c r="B279" s="26"/>
      <c r="C279" s="26"/>
      <c r="D279" s="26"/>
      <c r="E279" s="27"/>
      <c r="F279" s="27"/>
      <c r="G279" s="26"/>
      <c r="H279" s="26"/>
      <c r="I279" s="26"/>
      <c r="J279" s="26"/>
      <c r="K279" s="26"/>
      <c r="L279" s="26"/>
      <c r="M279" s="26"/>
      <c r="N279" s="26"/>
      <c r="O279" s="26"/>
      <c r="P279" s="26"/>
      <c r="Q279" s="26"/>
      <c r="R279" s="26"/>
      <c r="S279" s="26"/>
      <c r="T279" s="26"/>
      <c r="U279" s="26"/>
      <c r="V279" s="26"/>
      <c r="W279" s="26"/>
      <c r="X279" s="26"/>
      <c r="Y279" s="26"/>
      <c r="Z279" s="26"/>
    </row>
    <row r="280" spans="1:26" ht="12.75" customHeight="1">
      <c r="A280" s="26"/>
      <c r="B280" s="26"/>
      <c r="C280" s="26"/>
      <c r="D280" s="26"/>
      <c r="E280" s="27"/>
      <c r="F280" s="27"/>
      <c r="G280" s="26"/>
      <c r="H280" s="26"/>
      <c r="I280" s="26"/>
      <c r="J280" s="26"/>
      <c r="K280" s="26"/>
      <c r="L280" s="26"/>
      <c r="M280" s="26"/>
      <c r="N280" s="26"/>
      <c r="O280" s="26"/>
      <c r="P280" s="26"/>
      <c r="Q280" s="26"/>
      <c r="R280" s="26"/>
      <c r="S280" s="26"/>
      <c r="T280" s="26"/>
      <c r="U280" s="26"/>
      <c r="V280" s="26"/>
      <c r="W280" s="26"/>
      <c r="X280" s="26"/>
      <c r="Y280" s="26"/>
      <c r="Z280" s="26"/>
    </row>
    <row r="281" spans="1:26" ht="12.75" customHeight="1">
      <c r="A281" s="26"/>
      <c r="B281" s="26"/>
      <c r="C281" s="26"/>
      <c r="D281" s="26"/>
      <c r="E281" s="27"/>
      <c r="F281" s="27"/>
      <c r="G281" s="26"/>
      <c r="H281" s="26"/>
      <c r="I281" s="26"/>
      <c r="J281" s="26"/>
      <c r="K281" s="26"/>
      <c r="L281" s="26"/>
      <c r="M281" s="26"/>
      <c r="N281" s="26"/>
      <c r="O281" s="26"/>
      <c r="P281" s="26"/>
      <c r="Q281" s="26"/>
      <c r="R281" s="26"/>
      <c r="S281" s="26"/>
      <c r="T281" s="26"/>
      <c r="U281" s="26"/>
      <c r="V281" s="26"/>
      <c r="W281" s="26"/>
      <c r="X281" s="26"/>
      <c r="Y281" s="26"/>
      <c r="Z281" s="26"/>
    </row>
    <row r="282" spans="1:26" ht="12.75" customHeight="1">
      <c r="A282" s="26"/>
      <c r="B282" s="26"/>
      <c r="C282" s="26"/>
      <c r="D282" s="26"/>
      <c r="E282" s="27"/>
      <c r="F282" s="27"/>
      <c r="G282" s="26"/>
      <c r="H282" s="26"/>
      <c r="I282" s="26"/>
      <c r="J282" s="26"/>
      <c r="K282" s="26"/>
      <c r="L282" s="26"/>
      <c r="M282" s="26"/>
      <c r="N282" s="26"/>
      <c r="O282" s="26"/>
      <c r="P282" s="26"/>
      <c r="Q282" s="26"/>
      <c r="R282" s="26"/>
      <c r="S282" s="26"/>
      <c r="T282" s="26"/>
      <c r="U282" s="26"/>
      <c r="V282" s="26"/>
      <c r="W282" s="26"/>
      <c r="X282" s="26"/>
      <c r="Y282" s="26"/>
      <c r="Z282" s="26"/>
    </row>
    <row r="283" spans="1:26" ht="12.75" customHeight="1">
      <c r="A283" s="26"/>
      <c r="B283" s="26"/>
      <c r="C283" s="26"/>
      <c r="D283" s="26"/>
      <c r="E283" s="27"/>
      <c r="F283" s="27"/>
      <c r="G283" s="26"/>
      <c r="H283" s="26"/>
      <c r="I283" s="26"/>
      <c r="J283" s="26"/>
      <c r="K283" s="26"/>
      <c r="L283" s="26"/>
      <c r="M283" s="26"/>
      <c r="N283" s="26"/>
      <c r="O283" s="26"/>
      <c r="P283" s="26"/>
      <c r="Q283" s="26"/>
      <c r="R283" s="26"/>
      <c r="S283" s="26"/>
      <c r="T283" s="26"/>
      <c r="U283" s="26"/>
      <c r="V283" s="26"/>
      <c r="W283" s="26"/>
      <c r="X283" s="26"/>
      <c r="Y283" s="26"/>
      <c r="Z283" s="26"/>
    </row>
    <row r="284" spans="1:26" ht="12.75" customHeight="1">
      <c r="A284" s="26"/>
      <c r="B284" s="26"/>
      <c r="C284" s="26"/>
      <c r="D284" s="26"/>
      <c r="E284" s="27"/>
      <c r="F284" s="27"/>
      <c r="G284" s="26"/>
      <c r="H284" s="26"/>
      <c r="I284" s="26"/>
      <c r="J284" s="26"/>
      <c r="K284" s="26"/>
      <c r="L284" s="26"/>
      <c r="M284" s="26"/>
      <c r="N284" s="26"/>
      <c r="O284" s="26"/>
      <c r="P284" s="26"/>
      <c r="Q284" s="26"/>
      <c r="R284" s="26"/>
      <c r="S284" s="26"/>
      <c r="T284" s="26"/>
      <c r="U284" s="26"/>
      <c r="V284" s="26"/>
      <c r="W284" s="26"/>
      <c r="X284" s="26"/>
      <c r="Y284" s="26"/>
      <c r="Z284" s="26"/>
    </row>
    <row r="285" spans="1:26" ht="12.75" customHeight="1">
      <c r="A285" s="26"/>
      <c r="B285" s="26"/>
      <c r="C285" s="26"/>
      <c r="D285" s="26"/>
      <c r="E285" s="27"/>
      <c r="F285" s="27"/>
      <c r="G285" s="26"/>
      <c r="H285" s="26"/>
      <c r="I285" s="26"/>
      <c r="J285" s="26"/>
      <c r="K285" s="26"/>
      <c r="L285" s="26"/>
      <c r="M285" s="26"/>
      <c r="N285" s="26"/>
      <c r="O285" s="26"/>
      <c r="P285" s="26"/>
      <c r="Q285" s="26"/>
      <c r="R285" s="26"/>
      <c r="S285" s="26"/>
      <c r="T285" s="26"/>
      <c r="U285" s="26"/>
      <c r="V285" s="26"/>
      <c r="W285" s="26"/>
      <c r="X285" s="26"/>
      <c r="Y285" s="26"/>
      <c r="Z285" s="26"/>
    </row>
    <row r="286" spans="1:26" ht="12.75" customHeight="1">
      <c r="A286" s="26"/>
      <c r="B286" s="26"/>
      <c r="C286" s="26"/>
      <c r="D286" s="26"/>
      <c r="E286" s="27"/>
      <c r="F286" s="27"/>
      <c r="G286" s="26"/>
      <c r="H286" s="26"/>
      <c r="I286" s="26"/>
      <c r="J286" s="26"/>
      <c r="K286" s="26"/>
      <c r="L286" s="26"/>
      <c r="M286" s="26"/>
      <c r="N286" s="26"/>
      <c r="O286" s="26"/>
      <c r="P286" s="26"/>
      <c r="Q286" s="26"/>
      <c r="R286" s="26"/>
      <c r="S286" s="26"/>
      <c r="T286" s="26"/>
      <c r="U286" s="26"/>
      <c r="V286" s="26"/>
      <c r="W286" s="26"/>
      <c r="X286" s="26"/>
      <c r="Y286" s="26"/>
      <c r="Z286" s="26"/>
    </row>
    <row r="287" spans="1:26" ht="12.75" customHeight="1">
      <c r="A287" s="26"/>
      <c r="B287" s="26"/>
      <c r="C287" s="26"/>
      <c r="D287" s="26"/>
      <c r="E287" s="27"/>
      <c r="F287" s="27"/>
      <c r="G287" s="26"/>
      <c r="H287" s="26"/>
      <c r="I287" s="26"/>
      <c r="J287" s="26"/>
      <c r="K287" s="26"/>
      <c r="L287" s="26"/>
      <c r="M287" s="26"/>
      <c r="N287" s="26"/>
      <c r="O287" s="26"/>
      <c r="P287" s="26"/>
      <c r="Q287" s="26"/>
      <c r="R287" s="26"/>
      <c r="S287" s="26"/>
      <c r="T287" s="26"/>
      <c r="U287" s="26"/>
      <c r="V287" s="26"/>
      <c r="W287" s="26"/>
      <c r="X287" s="26"/>
      <c r="Y287" s="26"/>
      <c r="Z287" s="26"/>
    </row>
    <row r="288" spans="1:26" ht="12.75" customHeight="1">
      <c r="A288" s="26"/>
      <c r="B288" s="26"/>
      <c r="C288" s="26"/>
      <c r="D288" s="26"/>
      <c r="E288" s="27"/>
      <c r="F288" s="27"/>
      <c r="G288" s="26"/>
      <c r="H288" s="26"/>
      <c r="I288" s="26"/>
      <c r="J288" s="26"/>
      <c r="K288" s="26"/>
      <c r="L288" s="26"/>
      <c r="M288" s="26"/>
      <c r="N288" s="26"/>
      <c r="O288" s="26"/>
      <c r="P288" s="26"/>
      <c r="Q288" s="26"/>
      <c r="R288" s="26"/>
      <c r="S288" s="26"/>
      <c r="T288" s="26"/>
      <c r="U288" s="26"/>
      <c r="V288" s="26"/>
      <c r="W288" s="26"/>
      <c r="X288" s="26"/>
      <c r="Y288" s="26"/>
      <c r="Z288" s="26"/>
    </row>
    <row r="289" spans="1:26" ht="12.75" customHeight="1">
      <c r="A289" s="26"/>
      <c r="B289" s="26"/>
      <c r="C289" s="26"/>
      <c r="D289" s="26"/>
      <c r="E289" s="27"/>
      <c r="F289" s="27"/>
      <c r="G289" s="26"/>
      <c r="H289" s="26"/>
      <c r="I289" s="26"/>
      <c r="J289" s="26"/>
      <c r="K289" s="26"/>
      <c r="L289" s="26"/>
      <c r="M289" s="26"/>
      <c r="N289" s="26"/>
      <c r="O289" s="26"/>
      <c r="P289" s="26"/>
      <c r="Q289" s="26"/>
      <c r="R289" s="26"/>
      <c r="S289" s="26"/>
      <c r="T289" s="26"/>
      <c r="U289" s="26"/>
      <c r="V289" s="26"/>
      <c r="W289" s="26"/>
      <c r="X289" s="26"/>
      <c r="Y289" s="26"/>
      <c r="Z289" s="26"/>
    </row>
    <row r="290" spans="1:26" ht="12.75" customHeight="1">
      <c r="A290" s="26"/>
      <c r="B290" s="26"/>
      <c r="C290" s="26"/>
      <c r="D290" s="26"/>
      <c r="E290" s="27"/>
      <c r="F290" s="27"/>
      <c r="G290" s="26"/>
      <c r="H290" s="26"/>
      <c r="I290" s="26"/>
      <c r="J290" s="26"/>
      <c r="K290" s="26"/>
      <c r="L290" s="26"/>
      <c r="M290" s="26"/>
      <c r="N290" s="26"/>
      <c r="O290" s="26"/>
      <c r="P290" s="26"/>
      <c r="Q290" s="26"/>
      <c r="R290" s="26"/>
      <c r="S290" s="26"/>
      <c r="T290" s="26"/>
      <c r="U290" s="26"/>
      <c r="V290" s="26"/>
      <c r="W290" s="26"/>
      <c r="X290" s="26"/>
      <c r="Y290" s="26"/>
      <c r="Z290" s="26"/>
    </row>
    <row r="291" spans="1:26" ht="12.75" customHeight="1">
      <c r="A291" s="26"/>
      <c r="B291" s="26"/>
      <c r="C291" s="26"/>
      <c r="D291" s="26"/>
      <c r="E291" s="27"/>
      <c r="F291" s="27"/>
      <c r="G291" s="26"/>
      <c r="H291" s="26"/>
      <c r="I291" s="26"/>
      <c r="J291" s="26"/>
      <c r="K291" s="26"/>
      <c r="L291" s="26"/>
      <c r="M291" s="26"/>
      <c r="N291" s="26"/>
      <c r="O291" s="26"/>
      <c r="P291" s="26"/>
      <c r="Q291" s="26"/>
      <c r="R291" s="26"/>
      <c r="S291" s="26"/>
      <c r="T291" s="26"/>
      <c r="U291" s="26"/>
      <c r="V291" s="26"/>
      <c r="W291" s="26"/>
      <c r="X291" s="26"/>
      <c r="Y291" s="26"/>
      <c r="Z291" s="26"/>
    </row>
    <row r="292" spans="1:26" ht="12.75" customHeight="1">
      <c r="A292" s="26"/>
      <c r="B292" s="26"/>
      <c r="C292" s="26"/>
      <c r="D292" s="26"/>
      <c r="E292" s="27"/>
      <c r="F292" s="27"/>
      <c r="G292" s="26"/>
      <c r="H292" s="26"/>
      <c r="I292" s="26"/>
      <c r="J292" s="26"/>
      <c r="K292" s="26"/>
      <c r="L292" s="26"/>
      <c r="M292" s="26"/>
      <c r="N292" s="26"/>
      <c r="O292" s="26"/>
      <c r="P292" s="26"/>
      <c r="Q292" s="26"/>
      <c r="R292" s="26"/>
      <c r="S292" s="26"/>
      <c r="T292" s="26"/>
      <c r="U292" s="26"/>
      <c r="V292" s="26"/>
      <c r="W292" s="26"/>
      <c r="X292" s="26"/>
      <c r="Y292" s="26"/>
      <c r="Z292" s="26"/>
    </row>
    <row r="293" spans="1:26" ht="12.75" customHeight="1">
      <c r="A293" s="26"/>
      <c r="B293" s="26"/>
      <c r="C293" s="26"/>
      <c r="D293" s="26"/>
      <c r="E293" s="27"/>
      <c r="F293" s="27"/>
      <c r="G293" s="26"/>
      <c r="H293" s="26"/>
      <c r="I293" s="26"/>
      <c r="J293" s="26"/>
      <c r="K293" s="26"/>
      <c r="L293" s="26"/>
      <c r="M293" s="26"/>
      <c r="N293" s="26"/>
      <c r="O293" s="26"/>
      <c r="P293" s="26"/>
      <c r="Q293" s="26"/>
      <c r="R293" s="26"/>
      <c r="S293" s="26"/>
      <c r="T293" s="26"/>
      <c r="U293" s="26"/>
      <c r="V293" s="26"/>
      <c r="W293" s="26"/>
      <c r="X293" s="26"/>
      <c r="Y293" s="26"/>
      <c r="Z293" s="26"/>
    </row>
    <row r="294" spans="1:26" ht="12.75" customHeight="1">
      <c r="A294" s="26"/>
      <c r="B294" s="26"/>
      <c r="C294" s="26"/>
      <c r="D294" s="26"/>
      <c r="E294" s="27"/>
      <c r="F294" s="27"/>
      <c r="G294" s="26"/>
      <c r="H294" s="26"/>
      <c r="I294" s="26"/>
      <c r="J294" s="26"/>
      <c r="K294" s="26"/>
      <c r="L294" s="26"/>
      <c r="M294" s="26"/>
      <c r="N294" s="26"/>
      <c r="O294" s="26"/>
      <c r="P294" s="26"/>
      <c r="Q294" s="26"/>
      <c r="R294" s="26"/>
      <c r="S294" s="26"/>
      <c r="T294" s="26"/>
      <c r="U294" s="26"/>
      <c r="V294" s="26"/>
      <c r="W294" s="26"/>
      <c r="X294" s="26"/>
      <c r="Y294" s="26"/>
      <c r="Z294" s="26"/>
    </row>
    <row r="295" spans="1:26" ht="12.75" customHeight="1">
      <c r="A295" s="26"/>
      <c r="B295" s="26"/>
      <c r="C295" s="26"/>
      <c r="D295" s="26"/>
      <c r="E295" s="27"/>
      <c r="F295" s="27"/>
      <c r="G295" s="26"/>
      <c r="H295" s="26"/>
      <c r="I295" s="26"/>
      <c r="J295" s="26"/>
      <c r="K295" s="26"/>
      <c r="L295" s="26"/>
      <c r="M295" s="26"/>
      <c r="N295" s="26"/>
      <c r="O295" s="26"/>
      <c r="P295" s="26"/>
      <c r="Q295" s="26"/>
      <c r="R295" s="26"/>
      <c r="S295" s="26"/>
      <c r="T295" s="26"/>
      <c r="U295" s="26"/>
      <c r="V295" s="26"/>
      <c r="W295" s="26"/>
      <c r="X295" s="26"/>
      <c r="Y295" s="26"/>
      <c r="Z295" s="26"/>
    </row>
    <row r="296" spans="1:26" ht="12.75" customHeight="1">
      <c r="A296" s="26"/>
      <c r="B296" s="26"/>
      <c r="C296" s="26"/>
      <c r="D296" s="26"/>
      <c r="E296" s="27"/>
      <c r="F296" s="27"/>
      <c r="G296" s="26"/>
      <c r="H296" s="26"/>
      <c r="I296" s="26"/>
      <c r="J296" s="26"/>
      <c r="K296" s="26"/>
      <c r="L296" s="26"/>
      <c r="M296" s="26"/>
      <c r="N296" s="26"/>
      <c r="O296" s="26"/>
      <c r="P296" s="26"/>
      <c r="Q296" s="26"/>
      <c r="R296" s="26"/>
      <c r="S296" s="26"/>
      <c r="T296" s="26"/>
      <c r="U296" s="26"/>
      <c r="V296" s="26"/>
      <c r="W296" s="26"/>
      <c r="X296" s="26"/>
      <c r="Y296" s="26"/>
      <c r="Z296" s="26"/>
    </row>
    <row r="297" spans="1:26" ht="12.75" customHeight="1">
      <c r="A297" s="26"/>
      <c r="B297" s="26"/>
      <c r="C297" s="26"/>
      <c r="D297" s="26"/>
      <c r="E297" s="27"/>
      <c r="F297" s="27"/>
      <c r="G297" s="26"/>
      <c r="H297" s="26"/>
      <c r="I297" s="26"/>
      <c r="J297" s="26"/>
      <c r="K297" s="26"/>
      <c r="L297" s="26"/>
      <c r="M297" s="26"/>
      <c r="N297" s="26"/>
      <c r="O297" s="26"/>
      <c r="P297" s="26"/>
      <c r="Q297" s="26"/>
      <c r="R297" s="26"/>
      <c r="S297" s="26"/>
      <c r="T297" s="26"/>
      <c r="U297" s="26"/>
      <c r="V297" s="26"/>
      <c r="W297" s="26"/>
      <c r="X297" s="26"/>
      <c r="Y297" s="26"/>
      <c r="Z297" s="26"/>
    </row>
    <row r="298" spans="1:26" ht="12.75" customHeight="1">
      <c r="A298" s="26"/>
      <c r="B298" s="26"/>
      <c r="C298" s="26"/>
      <c r="D298" s="26"/>
      <c r="E298" s="27"/>
      <c r="F298" s="27"/>
      <c r="G298" s="26"/>
      <c r="H298" s="26"/>
      <c r="I298" s="26"/>
      <c r="J298" s="26"/>
      <c r="K298" s="26"/>
      <c r="L298" s="26"/>
      <c r="M298" s="26"/>
      <c r="N298" s="26"/>
      <c r="O298" s="26"/>
      <c r="P298" s="26"/>
      <c r="Q298" s="26"/>
      <c r="R298" s="26"/>
      <c r="S298" s="26"/>
      <c r="T298" s="26"/>
      <c r="U298" s="26"/>
      <c r="V298" s="26"/>
      <c r="W298" s="26"/>
      <c r="X298" s="26"/>
      <c r="Y298" s="26"/>
      <c r="Z298" s="26"/>
    </row>
    <row r="299" spans="1:26" ht="12.75" customHeight="1">
      <c r="A299" s="26"/>
      <c r="B299" s="26"/>
      <c r="C299" s="26"/>
      <c r="D299" s="26"/>
      <c r="E299" s="27"/>
      <c r="F299" s="27"/>
      <c r="G299" s="26"/>
      <c r="H299" s="26"/>
      <c r="I299" s="26"/>
      <c r="J299" s="26"/>
      <c r="K299" s="26"/>
      <c r="L299" s="26"/>
      <c r="M299" s="26"/>
      <c r="N299" s="26"/>
      <c r="O299" s="26"/>
      <c r="P299" s="26"/>
      <c r="Q299" s="26"/>
      <c r="R299" s="26"/>
      <c r="S299" s="26"/>
      <c r="T299" s="26"/>
      <c r="U299" s="26"/>
      <c r="V299" s="26"/>
      <c r="W299" s="26"/>
      <c r="X299" s="26"/>
      <c r="Y299" s="26"/>
      <c r="Z299" s="26"/>
    </row>
    <row r="300" spans="1:26" ht="12.75" customHeight="1">
      <c r="A300" s="26"/>
      <c r="B300" s="26"/>
      <c r="C300" s="26"/>
      <c r="D300" s="26"/>
      <c r="E300" s="27"/>
      <c r="F300" s="27"/>
      <c r="G300" s="26"/>
      <c r="H300" s="26"/>
      <c r="I300" s="26"/>
      <c r="J300" s="26"/>
      <c r="K300" s="26"/>
      <c r="L300" s="26"/>
      <c r="M300" s="26"/>
      <c r="N300" s="26"/>
      <c r="O300" s="26"/>
      <c r="P300" s="26"/>
      <c r="Q300" s="26"/>
      <c r="R300" s="26"/>
      <c r="S300" s="26"/>
      <c r="T300" s="26"/>
      <c r="U300" s="26"/>
      <c r="V300" s="26"/>
      <c r="W300" s="26"/>
      <c r="X300" s="26"/>
      <c r="Y300" s="26"/>
      <c r="Z300" s="26"/>
    </row>
    <row r="301" spans="1:26" ht="12.75" customHeight="1">
      <c r="A301" s="26"/>
      <c r="B301" s="26"/>
      <c r="C301" s="26"/>
      <c r="D301" s="26"/>
      <c r="E301" s="27"/>
      <c r="F301" s="27"/>
      <c r="G301" s="26"/>
      <c r="H301" s="26"/>
      <c r="I301" s="26"/>
      <c r="J301" s="26"/>
      <c r="K301" s="26"/>
      <c r="L301" s="26"/>
      <c r="M301" s="26"/>
      <c r="N301" s="26"/>
      <c r="O301" s="26"/>
      <c r="P301" s="26"/>
      <c r="Q301" s="26"/>
      <c r="R301" s="26"/>
      <c r="S301" s="26"/>
      <c r="T301" s="26"/>
      <c r="U301" s="26"/>
      <c r="V301" s="26"/>
      <c r="W301" s="26"/>
      <c r="X301" s="26"/>
      <c r="Y301" s="26"/>
      <c r="Z301" s="26"/>
    </row>
    <row r="302" spans="1:26" ht="12.75" customHeight="1">
      <c r="A302" s="26"/>
      <c r="B302" s="26"/>
      <c r="C302" s="26"/>
      <c r="D302" s="26"/>
      <c r="E302" s="27"/>
      <c r="F302" s="27"/>
      <c r="G302" s="26"/>
      <c r="H302" s="26"/>
      <c r="I302" s="26"/>
      <c r="J302" s="26"/>
      <c r="K302" s="26"/>
      <c r="L302" s="26"/>
      <c r="M302" s="26"/>
      <c r="N302" s="26"/>
      <c r="O302" s="26"/>
      <c r="P302" s="26"/>
      <c r="Q302" s="26"/>
      <c r="R302" s="26"/>
      <c r="S302" s="26"/>
      <c r="T302" s="26"/>
      <c r="U302" s="26"/>
      <c r="V302" s="26"/>
      <c r="W302" s="26"/>
      <c r="X302" s="26"/>
      <c r="Y302" s="26"/>
      <c r="Z302" s="26"/>
    </row>
    <row r="303" spans="1:26" ht="12.75" customHeight="1">
      <c r="A303" s="26"/>
      <c r="B303" s="26"/>
      <c r="C303" s="26"/>
      <c r="D303" s="26"/>
      <c r="E303" s="27"/>
      <c r="F303" s="27"/>
      <c r="G303" s="26"/>
      <c r="H303" s="26"/>
      <c r="I303" s="26"/>
      <c r="J303" s="26"/>
      <c r="K303" s="26"/>
      <c r="L303" s="26"/>
      <c r="M303" s="26"/>
      <c r="N303" s="26"/>
      <c r="O303" s="26"/>
      <c r="P303" s="26"/>
      <c r="Q303" s="26"/>
      <c r="R303" s="26"/>
      <c r="S303" s="26"/>
      <c r="T303" s="26"/>
      <c r="U303" s="26"/>
      <c r="V303" s="26"/>
      <c r="W303" s="26"/>
      <c r="X303" s="26"/>
      <c r="Y303" s="26"/>
      <c r="Z303" s="26"/>
    </row>
    <row r="304" spans="1:26" ht="12.75" customHeight="1">
      <c r="A304" s="26"/>
      <c r="B304" s="26"/>
      <c r="C304" s="26"/>
      <c r="D304" s="26"/>
      <c r="E304" s="27"/>
      <c r="F304" s="27"/>
      <c r="G304" s="26"/>
      <c r="H304" s="26"/>
      <c r="I304" s="26"/>
      <c r="J304" s="26"/>
      <c r="K304" s="26"/>
      <c r="L304" s="26"/>
      <c r="M304" s="26"/>
      <c r="N304" s="26"/>
      <c r="O304" s="26"/>
      <c r="P304" s="26"/>
      <c r="Q304" s="26"/>
      <c r="R304" s="26"/>
      <c r="S304" s="26"/>
      <c r="T304" s="26"/>
      <c r="U304" s="26"/>
      <c r="V304" s="26"/>
      <c r="W304" s="26"/>
      <c r="X304" s="26"/>
      <c r="Y304" s="26"/>
      <c r="Z304" s="26"/>
    </row>
    <row r="305" spans="1:26" ht="12.75" customHeight="1">
      <c r="A305" s="26"/>
      <c r="B305" s="26"/>
      <c r="C305" s="26"/>
      <c r="D305" s="26"/>
      <c r="E305" s="27"/>
      <c r="F305" s="27"/>
      <c r="G305" s="26"/>
      <c r="H305" s="26"/>
      <c r="I305" s="26"/>
      <c r="J305" s="26"/>
      <c r="K305" s="26"/>
      <c r="L305" s="26"/>
      <c r="M305" s="26"/>
      <c r="N305" s="26"/>
      <c r="O305" s="26"/>
      <c r="P305" s="26"/>
      <c r="Q305" s="26"/>
      <c r="R305" s="26"/>
      <c r="S305" s="26"/>
      <c r="T305" s="26"/>
      <c r="U305" s="26"/>
      <c r="V305" s="26"/>
      <c r="W305" s="26"/>
      <c r="X305" s="26"/>
      <c r="Y305" s="26"/>
      <c r="Z305" s="26"/>
    </row>
    <row r="306" spans="1:26" ht="12.75" customHeight="1">
      <c r="A306" s="26"/>
      <c r="B306" s="26"/>
      <c r="C306" s="26"/>
      <c r="D306" s="26"/>
      <c r="E306" s="27"/>
      <c r="F306" s="27"/>
      <c r="G306" s="26"/>
      <c r="H306" s="26"/>
      <c r="I306" s="26"/>
      <c r="J306" s="26"/>
      <c r="K306" s="26"/>
      <c r="L306" s="26"/>
      <c r="M306" s="26"/>
      <c r="N306" s="26"/>
      <c r="O306" s="26"/>
      <c r="P306" s="26"/>
      <c r="Q306" s="26"/>
      <c r="R306" s="26"/>
      <c r="S306" s="26"/>
      <c r="T306" s="26"/>
      <c r="U306" s="26"/>
      <c r="V306" s="26"/>
      <c r="W306" s="26"/>
      <c r="X306" s="26"/>
      <c r="Y306" s="26"/>
      <c r="Z306" s="26"/>
    </row>
    <row r="307" spans="1:26" ht="12.75" customHeight="1">
      <c r="A307" s="26"/>
      <c r="B307" s="26"/>
      <c r="C307" s="26"/>
      <c r="D307" s="26"/>
      <c r="E307" s="27"/>
      <c r="F307" s="27"/>
      <c r="G307" s="26"/>
      <c r="H307" s="26"/>
      <c r="I307" s="26"/>
      <c r="J307" s="26"/>
      <c r="K307" s="26"/>
      <c r="L307" s="26"/>
      <c r="M307" s="26"/>
      <c r="N307" s="26"/>
      <c r="O307" s="26"/>
      <c r="P307" s="26"/>
      <c r="Q307" s="26"/>
      <c r="R307" s="26"/>
      <c r="S307" s="26"/>
      <c r="T307" s="26"/>
      <c r="U307" s="26"/>
      <c r="V307" s="26"/>
      <c r="W307" s="26"/>
      <c r="X307" s="26"/>
      <c r="Y307" s="26"/>
      <c r="Z307" s="26"/>
    </row>
    <row r="308" spans="1:26" ht="12.75" customHeight="1">
      <c r="A308" s="26"/>
      <c r="B308" s="26"/>
      <c r="C308" s="26"/>
      <c r="D308" s="26"/>
      <c r="E308" s="27"/>
      <c r="F308" s="27"/>
      <c r="G308" s="26"/>
      <c r="H308" s="26"/>
      <c r="I308" s="26"/>
      <c r="J308" s="26"/>
      <c r="K308" s="26"/>
      <c r="L308" s="26"/>
      <c r="M308" s="26"/>
      <c r="N308" s="26"/>
      <c r="O308" s="26"/>
      <c r="P308" s="26"/>
      <c r="Q308" s="26"/>
      <c r="R308" s="26"/>
      <c r="S308" s="26"/>
      <c r="T308" s="26"/>
      <c r="U308" s="26"/>
      <c r="V308" s="26"/>
      <c r="W308" s="26"/>
      <c r="X308" s="26"/>
      <c r="Y308" s="26"/>
      <c r="Z308" s="26"/>
    </row>
    <row r="309" spans="1:26" ht="12.75" customHeight="1">
      <c r="A309" s="26"/>
      <c r="B309" s="26"/>
      <c r="C309" s="26"/>
      <c r="D309" s="26"/>
      <c r="E309" s="27"/>
      <c r="F309" s="27"/>
      <c r="G309" s="26"/>
      <c r="H309" s="26"/>
      <c r="I309" s="26"/>
      <c r="J309" s="26"/>
      <c r="K309" s="26"/>
      <c r="L309" s="26"/>
      <c r="M309" s="26"/>
      <c r="N309" s="26"/>
      <c r="O309" s="26"/>
      <c r="P309" s="26"/>
      <c r="Q309" s="26"/>
      <c r="R309" s="26"/>
      <c r="S309" s="26"/>
      <c r="T309" s="26"/>
      <c r="U309" s="26"/>
      <c r="V309" s="26"/>
      <c r="W309" s="26"/>
      <c r="X309" s="26"/>
      <c r="Y309" s="26"/>
      <c r="Z309" s="26"/>
    </row>
    <row r="310" spans="1:26" ht="12.75" customHeight="1">
      <c r="A310" s="26"/>
      <c r="B310" s="26"/>
      <c r="C310" s="26"/>
      <c r="D310" s="26"/>
      <c r="E310" s="27"/>
      <c r="F310" s="27"/>
      <c r="G310" s="26"/>
      <c r="H310" s="26"/>
      <c r="I310" s="26"/>
      <c r="J310" s="26"/>
      <c r="K310" s="26"/>
      <c r="L310" s="26"/>
      <c r="M310" s="26"/>
      <c r="N310" s="26"/>
      <c r="O310" s="26"/>
      <c r="P310" s="26"/>
      <c r="Q310" s="26"/>
      <c r="R310" s="26"/>
      <c r="S310" s="26"/>
      <c r="T310" s="26"/>
      <c r="U310" s="26"/>
      <c r="V310" s="26"/>
      <c r="W310" s="26"/>
      <c r="X310" s="26"/>
      <c r="Y310" s="26"/>
      <c r="Z310" s="26"/>
    </row>
    <row r="311" spans="1:26" ht="12.75" customHeight="1">
      <c r="A311" s="26"/>
      <c r="B311" s="26"/>
      <c r="C311" s="26"/>
      <c r="D311" s="26"/>
      <c r="E311" s="27"/>
      <c r="F311" s="27"/>
      <c r="G311" s="26"/>
      <c r="H311" s="26"/>
      <c r="I311" s="26"/>
      <c r="J311" s="26"/>
      <c r="K311" s="26"/>
      <c r="L311" s="26"/>
      <c r="M311" s="26"/>
      <c r="N311" s="26"/>
      <c r="O311" s="26"/>
      <c r="P311" s="26"/>
      <c r="Q311" s="26"/>
      <c r="R311" s="26"/>
      <c r="S311" s="26"/>
      <c r="T311" s="26"/>
      <c r="U311" s="26"/>
      <c r="V311" s="26"/>
      <c r="W311" s="26"/>
      <c r="X311" s="26"/>
      <c r="Y311" s="26"/>
      <c r="Z311" s="26"/>
    </row>
    <row r="312" spans="1:26" ht="12.75" customHeight="1">
      <c r="A312" s="26"/>
      <c r="B312" s="26"/>
      <c r="C312" s="26"/>
      <c r="D312" s="26"/>
      <c r="E312" s="27"/>
      <c r="F312" s="27"/>
      <c r="G312" s="26"/>
      <c r="H312" s="26"/>
      <c r="I312" s="26"/>
      <c r="J312" s="26"/>
      <c r="K312" s="26"/>
      <c r="L312" s="26"/>
      <c r="M312" s="26"/>
      <c r="N312" s="26"/>
      <c r="O312" s="26"/>
      <c r="P312" s="26"/>
      <c r="Q312" s="26"/>
      <c r="R312" s="26"/>
      <c r="S312" s="26"/>
      <c r="T312" s="26"/>
      <c r="U312" s="26"/>
      <c r="V312" s="26"/>
      <c r="W312" s="26"/>
      <c r="X312" s="26"/>
      <c r="Y312" s="26"/>
      <c r="Z312" s="26"/>
    </row>
    <row r="313" spans="1:26" ht="12.75" customHeight="1">
      <c r="A313" s="26"/>
      <c r="B313" s="26"/>
      <c r="C313" s="26"/>
      <c r="D313" s="26"/>
      <c r="E313" s="27"/>
      <c r="F313" s="27"/>
      <c r="G313" s="26"/>
      <c r="H313" s="26"/>
      <c r="I313" s="26"/>
      <c r="J313" s="26"/>
      <c r="K313" s="26"/>
      <c r="L313" s="26"/>
      <c r="M313" s="26"/>
      <c r="N313" s="26"/>
      <c r="O313" s="26"/>
      <c r="P313" s="26"/>
      <c r="Q313" s="26"/>
      <c r="R313" s="26"/>
      <c r="S313" s="26"/>
      <c r="T313" s="26"/>
      <c r="U313" s="26"/>
      <c r="V313" s="26"/>
      <c r="W313" s="26"/>
      <c r="X313" s="26"/>
      <c r="Y313" s="26"/>
      <c r="Z313" s="26"/>
    </row>
    <row r="314" spans="1:26" ht="12.75" customHeight="1">
      <c r="A314" s="26"/>
      <c r="B314" s="26"/>
      <c r="C314" s="26"/>
      <c r="D314" s="26"/>
      <c r="E314" s="27"/>
      <c r="F314" s="27"/>
      <c r="G314" s="26"/>
      <c r="H314" s="26"/>
      <c r="I314" s="26"/>
      <c r="J314" s="26"/>
      <c r="K314" s="26"/>
      <c r="L314" s="26"/>
      <c r="M314" s="26"/>
      <c r="N314" s="26"/>
      <c r="O314" s="26"/>
      <c r="P314" s="26"/>
      <c r="Q314" s="26"/>
      <c r="R314" s="26"/>
      <c r="S314" s="26"/>
      <c r="T314" s="26"/>
      <c r="U314" s="26"/>
      <c r="V314" s="26"/>
      <c r="W314" s="26"/>
      <c r="X314" s="26"/>
      <c r="Y314" s="26"/>
      <c r="Z314" s="26"/>
    </row>
    <row r="315" spans="1:26" ht="12.75" customHeight="1">
      <c r="A315" s="26"/>
      <c r="B315" s="26"/>
      <c r="C315" s="26"/>
      <c r="D315" s="26"/>
      <c r="E315" s="27"/>
      <c r="F315" s="27"/>
      <c r="G315" s="26"/>
      <c r="H315" s="26"/>
      <c r="I315" s="26"/>
      <c r="J315" s="26"/>
      <c r="K315" s="26"/>
      <c r="L315" s="26"/>
      <c r="M315" s="26"/>
      <c r="N315" s="26"/>
      <c r="O315" s="26"/>
      <c r="P315" s="26"/>
      <c r="Q315" s="26"/>
      <c r="R315" s="26"/>
      <c r="S315" s="26"/>
      <c r="T315" s="26"/>
      <c r="U315" s="26"/>
      <c r="V315" s="26"/>
      <c r="W315" s="26"/>
      <c r="X315" s="26"/>
      <c r="Y315" s="26"/>
      <c r="Z315" s="26"/>
    </row>
    <row r="316" spans="1:26" ht="12.75" customHeight="1">
      <c r="A316" s="26"/>
      <c r="B316" s="26"/>
      <c r="C316" s="26"/>
      <c r="D316" s="26"/>
      <c r="E316" s="27"/>
      <c r="F316" s="27"/>
      <c r="G316" s="26"/>
      <c r="H316" s="26"/>
      <c r="I316" s="26"/>
      <c r="J316" s="26"/>
      <c r="K316" s="26"/>
      <c r="L316" s="26"/>
      <c r="M316" s="26"/>
      <c r="N316" s="26"/>
      <c r="O316" s="26"/>
      <c r="P316" s="26"/>
      <c r="Q316" s="26"/>
      <c r="R316" s="26"/>
      <c r="S316" s="26"/>
      <c r="T316" s="26"/>
      <c r="U316" s="26"/>
      <c r="V316" s="26"/>
      <c r="W316" s="26"/>
      <c r="X316" s="26"/>
      <c r="Y316" s="26"/>
      <c r="Z316" s="26"/>
    </row>
    <row r="317" spans="1:26" ht="12.75" customHeight="1">
      <c r="A317" s="26"/>
      <c r="B317" s="26"/>
      <c r="C317" s="26"/>
      <c r="D317" s="26"/>
      <c r="E317" s="27"/>
      <c r="F317" s="27"/>
      <c r="G317" s="26"/>
      <c r="H317" s="26"/>
      <c r="I317" s="26"/>
      <c r="J317" s="26"/>
      <c r="K317" s="26"/>
      <c r="L317" s="26"/>
      <c r="M317" s="26"/>
      <c r="N317" s="26"/>
      <c r="O317" s="26"/>
      <c r="P317" s="26"/>
      <c r="Q317" s="26"/>
      <c r="R317" s="26"/>
      <c r="S317" s="26"/>
      <c r="T317" s="26"/>
      <c r="U317" s="26"/>
      <c r="V317" s="26"/>
      <c r="W317" s="26"/>
      <c r="X317" s="26"/>
      <c r="Y317" s="26"/>
      <c r="Z317" s="26"/>
    </row>
    <row r="318" spans="1:26" ht="12.75" customHeight="1">
      <c r="A318" s="26"/>
      <c r="B318" s="26"/>
      <c r="C318" s="26"/>
      <c r="D318" s="26"/>
      <c r="E318" s="27"/>
      <c r="F318" s="27"/>
      <c r="G318" s="26"/>
      <c r="H318" s="26"/>
      <c r="I318" s="26"/>
      <c r="J318" s="26"/>
      <c r="K318" s="26"/>
      <c r="L318" s="26"/>
      <c r="M318" s="26"/>
      <c r="N318" s="26"/>
      <c r="O318" s="26"/>
      <c r="P318" s="26"/>
      <c r="Q318" s="26"/>
      <c r="R318" s="26"/>
      <c r="S318" s="26"/>
      <c r="T318" s="26"/>
      <c r="U318" s="26"/>
      <c r="V318" s="26"/>
      <c r="W318" s="26"/>
      <c r="X318" s="26"/>
      <c r="Y318" s="26"/>
      <c r="Z318" s="26"/>
    </row>
    <row r="319" spans="1:26" ht="12.75" customHeight="1">
      <c r="A319" s="26"/>
      <c r="B319" s="26"/>
      <c r="C319" s="26"/>
      <c r="D319" s="26"/>
      <c r="E319" s="27"/>
      <c r="F319" s="27"/>
      <c r="G319" s="26"/>
      <c r="H319" s="26"/>
      <c r="I319" s="26"/>
      <c r="J319" s="26"/>
      <c r="K319" s="26"/>
      <c r="L319" s="26"/>
      <c r="M319" s="26"/>
      <c r="N319" s="26"/>
      <c r="O319" s="26"/>
      <c r="P319" s="26"/>
      <c r="Q319" s="26"/>
      <c r="R319" s="26"/>
      <c r="S319" s="26"/>
      <c r="T319" s="26"/>
      <c r="U319" s="26"/>
      <c r="V319" s="26"/>
      <c r="W319" s="26"/>
      <c r="X319" s="26"/>
      <c r="Y319" s="26"/>
      <c r="Z319" s="26"/>
    </row>
    <row r="320" spans="1:26" ht="12.75" customHeight="1">
      <c r="A320" s="26"/>
      <c r="B320" s="26"/>
      <c r="C320" s="26"/>
      <c r="D320" s="26"/>
      <c r="E320" s="27"/>
      <c r="F320" s="27"/>
      <c r="G320" s="26"/>
      <c r="H320" s="26"/>
      <c r="I320" s="26"/>
      <c r="J320" s="26"/>
      <c r="K320" s="26"/>
      <c r="L320" s="26"/>
      <c r="M320" s="26"/>
      <c r="N320" s="26"/>
      <c r="O320" s="26"/>
      <c r="P320" s="26"/>
      <c r="Q320" s="26"/>
      <c r="R320" s="26"/>
      <c r="S320" s="26"/>
      <c r="T320" s="26"/>
      <c r="U320" s="26"/>
      <c r="V320" s="26"/>
      <c r="W320" s="26"/>
      <c r="X320" s="26"/>
      <c r="Y320" s="26"/>
      <c r="Z320" s="26"/>
    </row>
    <row r="321" spans="1:26" ht="12.75" customHeight="1">
      <c r="A321" s="26"/>
      <c r="B321" s="26"/>
      <c r="C321" s="26"/>
      <c r="D321" s="26"/>
      <c r="E321" s="27"/>
      <c r="F321" s="27"/>
      <c r="G321" s="26"/>
      <c r="H321" s="26"/>
      <c r="I321" s="26"/>
      <c r="J321" s="26"/>
      <c r="K321" s="26"/>
      <c r="L321" s="26"/>
      <c r="M321" s="26"/>
      <c r="N321" s="26"/>
      <c r="O321" s="26"/>
      <c r="P321" s="26"/>
      <c r="Q321" s="26"/>
      <c r="R321" s="26"/>
      <c r="S321" s="26"/>
      <c r="T321" s="26"/>
      <c r="U321" s="26"/>
      <c r="V321" s="26"/>
      <c r="W321" s="26"/>
      <c r="X321" s="26"/>
      <c r="Y321" s="26"/>
      <c r="Z321" s="26"/>
    </row>
    <row r="322" spans="1:26" ht="12.75" customHeight="1">
      <c r="A322" s="26"/>
      <c r="B322" s="26"/>
      <c r="C322" s="26"/>
      <c r="D322" s="26"/>
      <c r="E322" s="27"/>
      <c r="F322" s="27"/>
      <c r="G322" s="26"/>
      <c r="H322" s="26"/>
      <c r="I322" s="26"/>
      <c r="J322" s="26"/>
      <c r="K322" s="26"/>
      <c r="L322" s="26"/>
      <c r="M322" s="26"/>
      <c r="N322" s="26"/>
      <c r="O322" s="26"/>
      <c r="P322" s="26"/>
      <c r="Q322" s="26"/>
      <c r="R322" s="26"/>
      <c r="S322" s="26"/>
      <c r="T322" s="26"/>
      <c r="U322" s="26"/>
      <c r="V322" s="26"/>
      <c r="W322" s="26"/>
      <c r="X322" s="26"/>
      <c r="Y322" s="26"/>
      <c r="Z322" s="26"/>
    </row>
    <row r="323" spans="1:26" ht="12.75" customHeight="1">
      <c r="A323" s="26"/>
      <c r="B323" s="26"/>
      <c r="C323" s="26"/>
      <c r="D323" s="26"/>
      <c r="E323" s="27"/>
      <c r="F323" s="27"/>
      <c r="G323" s="26"/>
      <c r="H323" s="26"/>
      <c r="I323" s="26"/>
      <c r="J323" s="26"/>
      <c r="K323" s="26"/>
      <c r="L323" s="26"/>
      <c r="M323" s="26"/>
      <c r="N323" s="26"/>
      <c r="O323" s="26"/>
      <c r="P323" s="26"/>
      <c r="Q323" s="26"/>
      <c r="R323" s="26"/>
      <c r="S323" s="26"/>
      <c r="T323" s="26"/>
      <c r="U323" s="26"/>
      <c r="V323" s="26"/>
      <c r="W323" s="26"/>
      <c r="X323" s="26"/>
      <c r="Y323" s="26"/>
      <c r="Z323" s="26"/>
    </row>
    <row r="324" spans="1:26" ht="12.75" customHeight="1">
      <c r="A324" s="26"/>
      <c r="B324" s="26"/>
      <c r="C324" s="26"/>
      <c r="D324" s="26"/>
      <c r="E324" s="27"/>
      <c r="F324" s="27"/>
      <c r="G324" s="26"/>
      <c r="H324" s="26"/>
      <c r="I324" s="26"/>
      <c r="J324" s="26"/>
      <c r="K324" s="26"/>
      <c r="L324" s="26"/>
      <c r="M324" s="26"/>
      <c r="N324" s="26"/>
      <c r="O324" s="26"/>
      <c r="P324" s="26"/>
      <c r="Q324" s="26"/>
      <c r="R324" s="26"/>
      <c r="S324" s="26"/>
      <c r="T324" s="26"/>
      <c r="U324" s="26"/>
      <c r="V324" s="26"/>
      <c r="W324" s="26"/>
      <c r="X324" s="26"/>
      <c r="Y324" s="26"/>
      <c r="Z324" s="26"/>
    </row>
    <row r="325" spans="1:26" ht="12.75" customHeight="1">
      <c r="A325" s="26"/>
      <c r="B325" s="26"/>
      <c r="C325" s="26"/>
      <c r="D325" s="26"/>
      <c r="E325" s="27"/>
      <c r="F325" s="27"/>
      <c r="G325" s="26"/>
      <c r="H325" s="26"/>
      <c r="I325" s="26"/>
      <c r="J325" s="26"/>
      <c r="K325" s="26"/>
      <c r="L325" s="26"/>
      <c r="M325" s="26"/>
      <c r="N325" s="26"/>
      <c r="O325" s="26"/>
      <c r="P325" s="26"/>
      <c r="Q325" s="26"/>
      <c r="R325" s="26"/>
      <c r="S325" s="26"/>
      <c r="T325" s="26"/>
      <c r="U325" s="26"/>
      <c r="V325" s="26"/>
      <c r="W325" s="26"/>
      <c r="X325" s="26"/>
      <c r="Y325" s="26"/>
      <c r="Z325" s="26"/>
    </row>
    <row r="326" spans="1:26" ht="12.75" customHeight="1">
      <c r="A326" s="26"/>
      <c r="B326" s="26"/>
      <c r="C326" s="26"/>
      <c r="D326" s="26"/>
      <c r="E326" s="27"/>
      <c r="F326" s="27"/>
      <c r="G326" s="26"/>
      <c r="H326" s="26"/>
      <c r="I326" s="26"/>
      <c r="J326" s="26"/>
      <c r="K326" s="26"/>
      <c r="L326" s="26"/>
      <c r="M326" s="26"/>
      <c r="N326" s="26"/>
      <c r="O326" s="26"/>
      <c r="P326" s="26"/>
      <c r="Q326" s="26"/>
      <c r="R326" s="26"/>
      <c r="S326" s="26"/>
      <c r="T326" s="26"/>
      <c r="U326" s="26"/>
      <c r="V326" s="26"/>
      <c r="W326" s="26"/>
      <c r="X326" s="26"/>
      <c r="Y326" s="26"/>
      <c r="Z326" s="26"/>
    </row>
    <row r="327" spans="1:26" ht="12.75" customHeight="1">
      <c r="A327" s="26"/>
      <c r="B327" s="26"/>
      <c r="C327" s="26"/>
      <c r="D327" s="26"/>
      <c r="E327" s="27"/>
      <c r="F327" s="27"/>
      <c r="G327" s="26"/>
      <c r="H327" s="26"/>
      <c r="I327" s="26"/>
      <c r="J327" s="26"/>
      <c r="K327" s="26"/>
      <c r="L327" s="26"/>
      <c r="M327" s="26"/>
      <c r="N327" s="26"/>
      <c r="O327" s="26"/>
      <c r="P327" s="26"/>
      <c r="Q327" s="26"/>
      <c r="R327" s="26"/>
      <c r="S327" s="26"/>
      <c r="T327" s="26"/>
      <c r="U327" s="26"/>
      <c r="V327" s="26"/>
      <c r="W327" s="26"/>
      <c r="X327" s="26"/>
      <c r="Y327" s="26"/>
      <c r="Z327" s="26"/>
    </row>
    <row r="328" spans="1:26" ht="12.75" customHeight="1">
      <c r="A328" s="26"/>
      <c r="B328" s="26"/>
      <c r="C328" s="26"/>
      <c r="D328" s="26"/>
      <c r="E328" s="27"/>
      <c r="F328" s="27"/>
      <c r="G328" s="26"/>
      <c r="H328" s="26"/>
      <c r="I328" s="26"/>
      <c r="J328" s="26"/>
      <c r="K328" s="26"/>
      <c r="L328" s="26"/>
      <c r="M328" s="26"/>
      <c r="N328" s="26"/>
      <c r="O328" s="26"/>
      <c r="P328" s="26"/>
      <c r="Q328" s="26"/>
      <c r="R328" s="26"/>
      <c r="S328" s="26"/>
      <c r="T328" s="26"/>
      <c r="U328" s="26"/>
      <c r="V328" s="26"/>
      <c r="W328" s="26"/>
      <c r="X328" s="26"/>
      <c r="Y328" s="26"/>
      <c r="Z328" s="26"/>
    </row>
    <row r="329" spans="1:26" ht="12.75" customHeight="1">
      <c r="A329" s="26"/>
      <c r="B329" s="26"/>
      <c r="C329" s="26"/>
      <c r="D329" s="26"/>
      <c r="E329" s="27"/>
      <c r="F329" s="27"/>
      <c r="G329" s="26"/>
      <c r="H329" s="26"/>
      <c r="I329" s="26"/>
      <c r="J329" s="26"/>
      <c r="K329" s="26"/>
      <c r="L329" s="26"/>
      <c r="M329" s="26"/>
      <c r="N329" s="26"/>
      <c r="O329" s="26"/>
      <c r="P329" s="26"/>
      <c r="Q329" s="26"/>
      <c r="R329" s="26"/>
      <c r="S329" s="26"/>
      <c r="T329" s="26"/>
      <c r="U329" s="26"/>
      <c r="V329" s="26"/>
      <c r="W329" s="26"/>
      <c r="X329" s="26"/>
      <c r="Y329" s="26"/>
      <c r="Z329" s="26"/>
    </row>
    <row r="330" spans="1:26" ht="12.75" customHeight="1">
      <c r="A330" s="26"/>
      <c r="B330" s="26"/>
      <c r="C330" s="26"/>
      <c r="D330" s="26"/>
      <c r="E330" s="27"/>
      <c r="F330" s="27"/>
      <c r="G330" s="26"/>
      <c r="H330" s="26"/>
      <c r="I330" s="26"/>
      <c r="J330" s="26"/>
      <c r="K330" s="26"/>
      <c r="L330" s="26"/>
      <c r="M330" s="26"/>
      <c r="N330" s="26"/>
      <c r="O330" s="26"/>
      <c r="P330" s="26"/>
      <c r="Q330" s="26"/>
      <c r="R330" s="26"/>
      <c r="S330" s="26"/>
      <c r="T330" s="26"/>
      <c r="U330" s="26"/>
      <c r="V330" s="26"/>
      <c r="W330" s="26"/>
      <c r="X330" s="26"/>
      <c r="Y330" s="26"/>
      <c r="Z330" s="26"/>
    </row>
    <row r="331" spans="1:26" ht="12.75" customHeight="1">
      <c r="A331" s="26"/>
      <c r="B331" s="26"/>
      <c r="C331" s="26"/>
      <c r="D331" s="26"/>
      <c r="E331" s="27"/>
      <c r="F331" s="27"/>
      <c r="G331" s="26"/>
      <c r="H331" s="26"/>
      <c r="I331" s="26"/>
      <c r="J331" s="26"/>
      <c r="K331" s="26"/>
      <c r="L331" s="26"/>
      <c r="M331" s="26"/>
      <c r="N331" s="26"/>
      <c r="O331" s="26"/>
      <c r="P331" s="26"/>
      <c r="Q331" s="26"/>
      <c r="R331" s="26"/>
      <c r="S331" s="26"/>
      <c r="T331" s="26"/>
      <c r="U331" s="26"/>
      <c r="V331" s="26"/>
      <c r="W331" s="26"/>
      <c r="X331" s="26"/>
      <c r="Y331" s="26"/>
      <c r="Z331" s="26"/>
    </row>
    <row r="332" spans="1:26" ht="12.75" customHeight="1">
      <c r="A332" s="26"/>
      <c r="B332" s="26"/>
      <c r="C332" s="26"/>
      <c r="D332" s="26"/>
      <c r="E332" s="27"/>
      <c r="F332" s="27"/>
      <c r="G332" s="26"/>
      <c r="H332" s="26"/>
      <c r="I332" s="26"/>
      <c r="J332" s="26"/>
      <c r="K332" s="26"/>
      <c r="L332" s="26"/>
      <c r="M332" s="26"/>
      <c r="N332" s="26"/>
      <c r="O332" s="26"/>
      <c r="P332" s="26"/>
      <c r="Q332" s="26"/>
      <c r="R332" s="26"/>
      <c r="S332" s="26"/>
      <c r="T332" s="26"/>
      <c r="U332" s="26"/>
      <c r="V332" s="26"/>
      <c r="W332" s="26"/>
      <c r="X332" s="26"/>
      <c r="Y332" s="26"/>
      <c r="Z332" s="26"/>
    </row>
    <row r="333" spans="1:26" ht="12.75" customHeight="1">
      <c r="A333" s="26"/>
      <c r="B333" s="26"/>
      <c r="C333" s="26"/>
      <c r="D333" s="26"/>
      <c r="E333" s="27"/>
      <c r="F333" s="27"/>
      <c r="G333" s="26"/>
      <c r="H333" s="26"/>
      <c r="I333" s="26"/>
      <c r="J333" s="26"/>
      <c r="K333" s="26"/>
      <c r="L333" s="26"/>
      <c r="M333" s="26"/>
      <c r="N333" s="26"/>
      <c r="O333" s="26"/>
      <c r="P333" s="26"/>
      <c r="Q333" s="26"/>
      <c r="R333" s="26"/>
      <c r="S333" s="26"/>
      <c r="T333" s="26"/>
      <c r="U333" s="26"/>
      <c r="V333" s="26"/>
      <c r="W333" s="26"/>
      <c r="X333" s="26"/>
      <c r="Y333" s="26"/>
      <c r="Z333" s="26"/>
    </row>
    <row r="334" spans="1:26" ht="12.75" customHeight="1">
      <c r="A334" s="26"/>
      <c r="B334" s="26"/>
      <c r="C334" s="26"/>
      <c r="D334" s="26"/>
      <c r="E334" s="27"/>
      <c r="F334" s="27"/>
      <c r="G334" s="26"/>
      <c r="H334" s="26"/>
      <c r="I334" s="26"/>
      <c r="J334" s="26"/>
      <c r="K334" s="26"/>
      <c r="L334" s="26"/>
      <c r="M334" s="26"/>
      <c r="N334" s="26"/>
      <c r="O334" s="26"/>
      <c r="P334" s="26"/>
      <c r="Q334" s="26"/>
      <c r="R334" s="26"/>
      <c r="S334" s="26"/>
      <c r="T334" s="26"/>
      <c r="U334" s="26"/>
      <c r="V334" s="26"/>
      <c r="W334" s="26"/>
      <c r="X334" s="26"/>
      <c r="Y334" s="26"/>
      <c r="Z334" s="26"/>
    </row>
    <row r="335" spans="1:26" ht="12.75" customHeight="1">
      <c r="A335" s="26"/>
      <c r="B335" s="26"/>
      <c r="C335" s="26"/>
      <c r="D335" s="26"/>
      <c r="E335" s="27"/>
      <c r="F335" s="27"/>
      <c r="G335" s="26"/>
      <c r="H335" s="26"/>
      <c r="I335" s="26"/>
      <c r="J335" s="26"/>
      <c r="K335" s="26"/>
      <c r="L335" s="26"/>
      <c r="M335" s="26"/>
      <c r="N335" s="26"/>
      <c r="O335" s="26"/>
      <c r="P335" s="26"/>
      <c r="Q335" s="26"/>
      <c r="R335" s="26"/>
      <c r="S335" s="26"/>
      <c r="T335" s="26"/>
      <c r="U335" s="26"/>
      <c r="V335" s="26"/>
      <c r="W335" s="26"/>
      <c r="X335" s="26"/>
      <c r="Y335" s="26"/>
      <c r="Z335" s="26"/>
    </row>
    <row r="336" spans="1:26" ht="12.75" customHeight="1">
      <c r="A336" s="26"/>
      <c r="B336" s="26"/>
      <c r="C336" s="26"/>
      <c r="D336" s="26"/>
      <c r="E336" s="27"/>
      <c r="F336" s="27"/>
      <c r="G336" s="26"/>
      <c r="H336" s="26"/>
      <c r="I336" s="26"/>
      <c r="J336" s="26"/>
      <c r="K336" s="26"/>
      <c r="L336" s="26"/>
      <c r="M336" s="26"/>
      <c r="N336" s="26"/>
      <c r="O336" s="26"/>
      <c r="P336" s="26"/>
      <c r="Q336" s="26"/>
      <c r="R336" s="26"/>
      <c r="S336" s="26"/>
      <c r="T336" s="26"/>
      <c r="U336" s="26"/>
      <c r="V336" s="26"/>
      <c r="W336" s="26"/>
      <c r="X336" s="26"/>
      <c r="Y336" s="26"/>
      <c r="Z336" s="26"/>
    </row>
    <row r="337" spans="1:26" ht="12.75" customHeight="1">
      <c r="A337" s="26"/>
      <c r="B337" s="26"/>
      <c r="C337" s="26"/>
      <c r="D337" s="26"/>
      <c r="E337" s="27"/>
      <c r="F337" s="27"/>
      <c r="G337" s="26"/>
      <c r="H337" s="26"/>
      <c r="I337" s="26"/>
      <c r="J337" s="26"/>
      <c r="K337" s="26"/>
      <c r="L337" s="26"/>
      <c r="M337" s="26"/>
      <c r="N337" s="26"/>
      <c r="O337" s="26"/>
      <c r="P337" s="26"/>
      <c r="Q337" s="26"/>
      <c r="R337" s="26"/>
      <c r="S337" s="26"/>
      <c r="T337" s="26"/>
      <c r="U337" s="26"/>
      <c r="V337" s="26"/>
      <c r="W337" s="26"/>
      <c r="X337" s="26"/>
      <c r="Y337" s="26"/>
      <c r="Z337" s="26"/>
    </row>
    <row r="338" spans="1:26" ht="12.75" customHeight="1">
      <c r="A338" s="26"/>
      <c r="B338" s="26"/>
      <c r="C338" s="26"/>
      <c r="D338" s="26"/>
      <c r="E338" s="27"/>
      <c r="F338" s="27"/>
      <c r="G338" s="26"/>
      <c r="H338" s="26"/>
      <c r="I338" s="26"/>
      <c r="J338" s="26"/>
      <c r="K338" s="26"/>
      <c r="L338" s="26"/>
      <c r="M338" s="26"/>
      <c r="N338" s="26"/>
      <c r="O338" s="26"/>
      <c r="P338" s="26"/>
      <c r="Q338" s="26"/>
      <c r="R338" s="26"/>
      <c r="S338" s="26"/>
      <c r="T338" s="26"/>
      <c r="U338" s="26"/>
      <c r="V338" s="26"/>
      <c r="W338" s="26"/>
      <c r="X338" s="26"/>
      <c r="Y338" s="26"/>
      <c r="Z338" s="26"/>
    </row>
    <row r="339" spans="1:26" ht="12.75" customHeight="1">
      <c r="A339" s="26"/>
      <c r="B339" s="26"/>
      <c r="C339" s="26"/>
      <c r="D339" s="26"/>
      <c r="E339" s="27"/>
      <c r="F339" s="27"/>
      <c r="G339" s="26"/>
      <c r="H339" s="26"/>
      <c r="I339" s="26"/>
      <c r="J339" s="26"/>
      <c r="K339" s="26"/>
      <c r="L339" s="26"/>
      <c r="M339" s="26"/>
      <c r="N339" s="26"/>
      <c r="O339" s="26"/>
      <c r="P339" s="26"/>
      <c r="Q339" s="26"/>
      <c r="R339" s="26"/>
      <c r="S339" s="26"/>
      <c r="T339" s="26"/>
      <c r="U339" s="26"/>
      <c r="V339" s="26"/>
      <c r="W339" s="26"/>
      <c r="X339" s="26"/>
      <c r="Y339" s="26"/>
      <c r="Z339" s="26"/>
    </row>
    <row r="340" spans="1:26" ht="12.75" customHeight="1">
      <c r="A340" s="26"/>
      <c r="B340" s="26"/>
      <c r="C340" s="26"/>
      <c r="D340" s="26"/>
      <c r="E340" s="27"/>
      <c r="F340" s="27"/>
      <c r="G340" s="26"/>
      <c r="H340" s="26"/>
      <c r="I340" s="26"/>
      <c r="J340" s="26"/>
      <c r="K340" s="26"/>
      <c r="L340" s="26"/>
      <c r="M340" s="26"/>
      <c r="N340" s="26"/>
      <c r="O340" s="26"/>
      <c r="P340" s="26"/>
      <c r="Q340" s="26"/>
      <c r="R340" s="26"/>
      <c r="S340" s="26"/>
      <c r="T340" s="26"/>
      <c r="U340" s="26"/>
      <c r="V340" s="26"/>
      <c r="W340" s="26"/>
      <c r="X340" s="26"/>
      <c r="Y340" s="26"/>
      <c r="Z340" s="26"/>
    </row>
    <row r="341" spans="1:26" ht="12.75" customHeight="1">
      <c r="A341" s="26"/>
      <c r="B341" s="26"/>
      <c r="C341" s="26"/>
      <c r="D341" s="26"/>
      <c r="E341" s="27"/>
      <c r="F341" s="27"/>
      <c r="G341" s="26"/>
      <c r="H341" s="26"/>
      <c r="I341" s="26"/>
      <c r="J341" s="26"/>
      <c r="K341" s="26"/>
      <c r="L341" s="26"/>
      <c r="M341" s="26"/>
      <c r="N341" s="26"/>
      <c r="O341" s="26"/>
      <c r="P341" s="26"/>
      <c r="Q341" s="26"/>
      <c r="R341" s="26"/>
      <c r="S341" s="26"/>
      <c r="T341" s="26"/>
      <c r="U341" s="26"/>
      <c r="V341" s="26"/>
      <c r="W341" s="26"/>
      <c r="X341" s="26"/>
      <c r="Y341" s="26"/>
      <c r="Z341" s="26"/>
    </row>
    <row r="342" spans="1:26" ht="12.75" customHeight="1">
      <c r="A342" s="26"/>
      <c r="B342" s="26"/>
      <c r="C342" s="26"/>
      <c r="D342" s="26"/>
      <c r="E342" s="27"/>
      <c r="F342" s="27"/>
      <c r="G342" s="26"/>
      <c r="H342" s="26"/>
      <c r="I342" s="26"/>
      <c r="J342" s="26"/>
      <c r="K342" s="26"/>
      <c r="L342" s="26"/>
      <c r="M342" s="26"/>
      <c r="N342" s="26"/>
      <c r="O342" s="26"/>
      <c r="P342" s="26"/>
      <c r="Q342" s="26"/>
      <c r="R342" s="26"/>
      <c r="S342" s="26"/>
      <c r="T342" s="26"/>
      <c r="U342" s="26"/>
      <c r="V342" s="26"/>
      <c r="W342" s="26"/>
      <c r="X342" s="26"/>
      <c r="Y342" s="26"/>
      <c r="Z342" s="26"/>
    </row>
    <row r="343" spans="1:26" ht="12.75" customHeight="1">
      <c r="A343" s="26"/>
      <c r="B343" s="26"/>
      <c r="C343" s="26"/>
      <c r="D343" s="26"/>
      <c r="E343" s="27"/>
      <c r="F343" s="27"/>
      <c r="G343" s="26"/>
      <c r="H343" s="26"/>
      <c r="I343" s="26"/>
      <c r="J343" s="26"/>
      <c r="K343" s="26"/>
      <c r="L343" s="26"/>
      <c r="M343" s="26"/>
      <c r="N343" s="26"/>
      <c r="O343" s="26"/>
      <c r="P343" s="26"/>
      <c r="Q343" s="26"/>
      <c r="R343" s="26"/>
      <c r="S343" s="26"/>
      <c r="T343" s="26"/>
      <c r="U343" s="26"/>
      <c r="V343" s="26"/>
      <c r="W343" s="26"/>
      <c r="X343" s="26"/>
      <c r="Y343" s="26"/>
      <c r="Z343" s="26"/>
    </row>
    <row r="344" spans="1:26" ht="12.75" customHeight="1">
      <c r="A344" s="26"/>
      <c r="B344" s="26"/>
      <c r="C344" s="26"/>
      <c r="D344" s="26"/>
      <c r="E344" s="27"/>
      <c r="F344" s="27"/>
      <c r="G344" s="26"/>
      <c r="H344" s="26"/>
      <c r="I344" s="26"/>
      <c r="J344" s="26"/>
      <c r="K344" s="26"/>
      <c r="L344" s="26"/>
      <c r="M344" s="26"/>
      <c r="N344" s="26"/>
      <c r="O344" s="26"/>
      <c r="P344" s="26"/>
      <c r="Q344" s="26"/>
      <c r="R344" s="26"/>
      <c r="S344" s="26"/>
      <c r="T344" s="26"/>
      <c r="U344" s="26"/>
      <c r="V344" s="26"/>
      <c r="W344" s="26"/>
      <c r="X344" s="26"/>
      <c r="Y344" s="26"/>
      <c r="Z344" s="26"/>
    </row>
    <row r="345" spans="1:26" ht="12.75" customHeight="1">
      <c r="A345" s="26"/>
      <c r="B345" s="26"/>
      <c r="C345" s="26"/>
      <c r="D345" s="26"/>
      <c r="E345" s="27"/>
      <c r="F345" s="27"/>
      <c r="G345" s="26"/>
      <c r="H345" s="26"/>
      <c r="I345" s="26"/>
      <c r="J345" s="26"/>
      <c r="K345" s="26"/>
      <c r="L345" s="26"/>
      <c r="M345" s="26"/>
      <c r="N345" s="26"/>
      <c r="O345" s="26"/>
      <c r="P345" s="26"/>
      <c r="Q345" s="26"/>
      <c r="R345" s="26"/>
      <c r="S345" s="26"/>
      <c r="T345" s="26"/>
      <c r="U345" s="26"/>
      <c r="V345" s="26"/>
      <c r="W345" s="26"/>
      <c r="X345" s="26"/>
      <c r="Y345" s="26"/>
      <c r="Z345" s="26"/>
    </row>
    <row r="346" spans="1:26" ht="12.75" customHeight="1">
      <c r="A346" s="26"/>
      <c r="B346" s="26"/>
      <c r="C346" s="26"/>
      <c r="D346" s="26"/>
      <c r="E346" s="27"/>
      <c r="F346" s="27"/>
      <c r="G346" s="26"/>
      <c r="H346" s="26"/>
      <c r="I346" s="26"/>
      <c r="J346" s="26"/>
      <c r="K346" s="26"/>
      <c r="L346" s="26"/>
      <c r="M346" s="26"/>
      <c r="N346" s="26"/>
      <c r="O346" s="26"/>
      <c r="P346" s="26"/>
      <c r="Q346" s="26"/>
      <c r="R346" s="26"/>
      <c r="S346" s="26"/>
      <c r="T346" s="26"/>
      <c r="U346" s="26"/>
      <c r="V346" s="26"/>
      <c r="W346" s="26"/>
      <c r="X346" s="26"/>
      <c r="Y346" s="26"/>
      <c r="Z346" s="26"/>
    </row>
    <row r="347" spans="1:26" ht="12.75" customHeight="1">
      <c r="A347" s="26"/>
      <c r="B347" s="26"/>
      <c r="C347" s="26"/>
      <c r="D347" s="26"/>
      <c r="E347" s="27"/>
      <c r="F347" s="27"/>
      <c r="G347" s="26"/>
      <c r="H347" s="26"/>
      <c r="I347" s="26"/>
      <c r="J347" s="26"/>
      <c r="K347" s="26"/>
      <c r="L347" s="26"/>
      <c r="M347" s="26"/>
      <c r="N347" s="26"/>
      <c r="O347" s="26"/>
      <c r="P347" s="26"/>
      <c r="Q347" s="26"/>
      <c r="R347" s="26"/>
      <c r="S347" s="26"/>
      <c r="T347" s="26"/>
      <c r="U347" s="26"/>
      <c r="V347" s="26"/>
      <c r="W347" s="26"/>
      <c r="X347" s="26"/>
      <c r="Y347" s="26"/>
      <c r="Z347" s="26"/>
    </row>
    <row r="348" spans="1:26" ht="12.75" customHeight="1">
      <c r="A348" s="26"/>
      <c r="B348" s="26"/>
      <c r="C348" s="26"/>
      <c r="D348" s="26"/>
      <c r="E348" s="27"/>
      <c r="F348" s="27"/>
      <c r="G348" s="26"/>
      <c r="H348" s="26"/>
      <c r="I348" s="26"/>
      <c r="J348" s="26"/>
      <c r="K348" s="26"/>
      <c r="L348" s="26"/>
      <c r="M348" s="26"/>
      <c r="N348" s="26"/>
      <c r="O348" s="26"/>
      <c r="P348" s="26"/>
      <c r="Q348" s="26"/>
      <c r="R348" s="26"/>
      <c r="S348" s="26"/>
      <c r="T348" s="26"/>
      <c r="U348" s="26"/>
      <c r="V348" s="26"/>
      <c r="W348" s="26"/>
      <c r="X348" s="26"/>
      <c r="Y348" s="26"/>
      <c r="Z348" s="26"/>
    </row>
    <row r="349" spans="1:26" ht="12.75" customHeight="1">
      <c r="A349" s="26"/>
      <c r="B349" s="26"/>
      <c r="C349" s="26"/>
      <c r="D349" s="26"/>
      <c r="E349" s="27"/>
      <c r="F349" s="27"/>
      <c r="G349" s="26"/>
      <c r="H349" s="26"/>
      <c r="I349" s="26"/>
      <c r="J349" s="26"/>
      <c r="K349" s="26"/>
      <c r="L349" s="26"/>
      <c r="M349" s="26"/>
      <c r="N349" s="26"/>
      <c r="O349" s="26"/>
      <c r="P349" s="26"/>
      <c r="Q349" s="26"/>
      <c r="R349" s="26"/>
      <c r="S349" s="26"/>
      <c r="T349" s="26"/>
      <c r="U349" s="26"/>
      <c r="V349" s="26"/>
      <c r="W349" s="26"/>
      <c r="X349" s="26"/>
      <c r="Y349" s="26"/>
      <c r="Z349" s="26"/>
    </row>
    <row r="350" spans="1:26" ht="12.75" customHeight="1">
      <c r="A350" s="26"/>
      <c r="B350" s="26"/>
      <c r="C350" s="26"/>
      <c r="D350" s="26"/>
      <c r="E350" s="27"/>
      <c r="F350" s="27"/>
      <c r="G350" s="26"/>
      <c r="H350" s="26"/>
      <c r="I350" s="26"/>
      <c r="J350" s="26"/>
      <c r="K350" s="26"/>
      <c r="L350" s="26"/>
      <c r="M350" s="26"/>
      <c r="N350" s="26"/>
      <c r="O350" s="26"/>
      <c r="P350" s="26"/>
      <c r="Q350" s="26"/>
      <c r="R350" s="26"/>
      <c r="S350" s="26"/>
      <c r="T350" s="26"/>
      <c r="U350" s="26"/>
      <c r="V350" s="26"/>
      <c r="W350" s="26"/>
      <c r="X350" s="26"/>
      <c r="Y350" s="26"/>
      <c r="Z350" s="26"/>
    </row>
    <row r="351" spans="1:26" ht="12.75" customHeight="1">
      <c r="A351" s="26"/>
      <c r="B351" s="26"/>
      <c r="C351" s="26"/>
      <c r="D351" s="26"/>
      <c r="E351" s="27"/>
      <c r="F351" s="27"/>
      <c r="G351" s="26"/>
      <c r="H351" s="26"/>
      <c r="I351" s="26"/>
      <c r="J351" s="26"/>
      <c r="K351" s="26"/>
      <c r="L351" s="26"/>
      <c r="M351" s="26"/>
      <c r="N351" s="26"/>
      <c r="O351" s="26"/>
      <c r="P351" s="26"/>
      <c r="Q351" s="26"/>
      <c r="R351" s="26"/>
      <c r="S351" s="26"/>
      <c r="T351" s="26"/>
      <c r="U351" s="26"/>
      <c r="V351" s="26"/>
      <c r="W351" s="26"/>
      <c r="X351" s="26"/>
      <c r="Y351" s="26"/>
      <c r="Z351" s="26"/>
    </row>
    <row r="352" spans="1:26" ht="12.75" customHeight="1">
      <c r="A352" s="26"/>
      <c r="B352" s="26"/>
      <c r="C352" s="26"/>
      <c r="D352" s="26"/>
      <c r="E352" s="27"/>
      <c r="F352" s="27"/>
      <c r="G352" s="26"/>
      <c r="H352" s="26"/>
      <c r="I352" s="26"/>
      <c r="J352" s="26"/>
      <c r="K352" s="26"/>
      <c r="L352" s="26"/>
      <c r="M352" s="26"/>
      <c r="N352" s="26"/>
      <c r="O352" s="26"/>
      <c r="P352" s="26"/>
      <c r="Q352" s="26"/>
      <c r="R352" s="26"/>
      <c r="S352" s="26"/>
      <c r="T352" s="26"/>
      <c r="U352" s="26"/>
      <c r="V352" s="26"/>
      <c r="W352" s="26"/>
      <c r="X352" s="26"/>
      <c r="Y352" s="26"/>
      <c r="Z352" s="26"/>
    </row>
    <row r="353" spans="1:26" ht="12.75" customHeight="1">
      <c r="A353" s="26"/>
      <c r="B353" s="26"/>
      <c r="C353" s="26"/>
      <c r="D353" s="26"/>
      <c r="E353" s="27"/>
      <c r="F353" s="27"/>
      <c r="G353" s="26"/>
      <c r="H353" s="26"/>
      <c r="I353" s="26"/>
      <c r="J353" s="26"/>
      <c r="K353" s="26"/>
      <c r="L353" s="26"/>
      <c r="M353" s="26"/>
      <c r="N353" s="26"/>
      <c r="O353" s="26"/>
      <c r="P353" s="26"/>
      <c r="Q353" s="26"/>
      <c r="R353" s="26"/>
      <c r="S353" s="26"/>
      <c r="T353" s="26"/>
      <c r="U353" s="26"/>
      <c r="V353" s="26"/>
      <c r="W353" s="26"/>
      <c r="X353" s="26"/>
      <c r="Y353" s="26"/>
      <c r="Z353" s="26"/>
    </row>
    <row r="354" spans="1:26" ht="12.75" customHeight="1">
      <c r="A354" s="26"/>
      <c r="B354" s="26"/>
      <c r="C354" s="26"/>
      <c r="D354" s="26"/>
      <c r="E354" s="27"/>
      <c r="F354" s="27"/>
      <c r="G354" s="26"/>
      <c r="H354" s="26"/>
      <c r="I354" s="26"/>
      <c r="J354" s="26"/>
      <c r="K354" s="26"/>
      <c r="L354" s="26"/>
      <c r="M354" s="26"/>
      <c r="N354" s="26"/>
      <c r="O354" s="26"/>
      <c r="P354" s="26"/>
      <c r="Q354" s="26"/>
      <c r="R354" s="26"/>
      <c r="S354" s="26"/>
      <c r="T354" s="26"/>
      <c r="U354" s="26"/>
      <c r="V354" s="26"/>
      <c r="W354" s="26"/>
      <c r="X354" s="26"/>
      <c r="Y354" s="26"/>
      <c r="Z354" s="26"/>
    </row>
    <row r="355" spans="1:26" ht="12.75" customHeight="1">
      <c r="A355" s="26"/>
      <c r="B355" s="26"/>
      <c r="C355" s="26"/>
      <c r="D355" s="26"/>
      <c r="E355" s="27"/>
      <c r="F355" s="27"/>
      <c r="G355" s="26"/>
      <c r="H355" s="26"/>
      <c r="I355" s="26"/>
      <c r="J355" s="26"/>
      <c r="K355" s="26"/>
      <c r="L355" s="26"/>
      <c r="M355" s="26"/>
      <c r="N355" s="26"/>
      <c r="O355" s="26"/>
      <c r="P355" s="26"/>
      <c r="Q355" s="26"/>
      <c r="R355" s="26"/>
      <c r="S355" s="26"/>
      <c r="T355" s="26"/>
      <c r="U355" s="26"/>
      <c r="V355" s="26"/>
      <c r="W355" s="26"/>
      <c r="X355" s="26"/>
      <c r="Y355" s="26"/>
      <c r="Z355" s="26"/>
    </row>
    <row r="356" spans="1:26" ht="12.75" customHeight="1">
      <c r="A356" s="26"/>
      <c r="B356" s="26"/>
      <c r="C356" s="26"/>
      <c r="D356" s="26"/>
      <c r="E356" s="27"/>
      <c r="F356" s="27"/>
      <c r="G356" s="26"/>
      <c r="H356" s="26"/>
      <c r="I356" s="26"/>
      <c r="J356" s="26"/>
      <c r="K356" s="26"/>
      <c r="L356" s="26"/>
      <c r="M356" s="26"/>
      <c r="N356" s="26"/>
      <c r="O356" s="26"/>
      <c r="P356" s="26"/>
      <c r="Q356" s="26"/>
      <c r="R356" s="26"/>
      <c r="S356" s="26"/>
      <c r="T356" s="26"/>
      <c r="U356" s="26"/>
      <c r="V356" s="26"/>
      <c r="W356" s="26"/>
      <c r="X356" s="26"/>
      <c r="Y356" s="26"/>
      <c r="Z356" s="26"/>
    </row>
    <row r="357" spans="1:26" ht="12.75" customHeight="1">
      <c r="A357" s="26"/>
      <c r="B357" s="26"/>
      <c r="C357" s="26"/>
      <c r="D357" s="26"/>
      <c r="E357" s="27"/>
      <c r="F357" s="27"/>
      <c r="G357" s="26"/>
      <c r="H357" s="26"/>
      <c r="I357" s="26"/>
      <c r="J357" s="26"/>
      <c r="K357" s="26"/>
      <c r="L357" s="26"/>
      <c r="M357" s="26"/>
      <c r="N357" s="26"/>
      <c r="O357" s="26"/>
      <c r="P357" s="26"/>
      <c r="Q357" s="26"/>
      <c r="R357" s="26"/>
      <c r="S357" s="26"/>
      <c r="T357" s="26"/>
      <c r="U357" s="26"/>
      <c r="V357" s="26"/>
      <c r="W357" s="26"/>
      <c r="X357" s="26"/>
      <c r="Y357" s="26"/>
      <c r="Z357" s="26"/>
    </row>
    <row r="358" spans="1:26" ht="12.75" customHeight="1">
      <c r="A358" s="26"/>
      <c r="B358" s="26"/>
      <c r="C358" s="26"/>
      <c r="D358" s="26"/>
      <c r="E358" s="27"/>
      <c r="F358" s="27"/>
      <c r="G358" s="26"/>
      <c r="H358" s="26"/>
      <c r="I358" s="26"/>
      <c r="J358" s="26"/>
      <c r="K358" s="26"/>
      <c r="L358" s="26"/>
      <c r="M358" s="26"/>
      <c r="N358" s="26"/>
      <c r="O358" s="26"/>
      <c r="P358" s="26"/>
      <c r="Q358" s="26"/>
      <c r="R358" s="26"/>
      <c r="S358" s="26"/>
      <c r="T358" s="26"/>
      <c r="U358" s="26"/>
      <c r="V358" s="26"/>
      <c r="W358" s="26"/>
      <c r="X358" s="26"/>
      <c r="Y358" s="26"/>
      <c r="Z358" s="26"/>
    </row>
    <row r="359" spans="1:26" ht="12.75" customHeight="1">
      <c r="A359" s="26"/>
      <c r="B359" s="26"/>
      <c r="C359" s="26"/>
      <c r="D359" s="26"/>
      <c r="E359" s="27"/>
      <c r="F359" s="27"/>
      <c r="G359" s="26"/>
      <c r="H359" s="26"/>
      <c r="I359" s="26"/>
      <c r="J359" s="26"/>
      <c r="K359" s="26"/>
      <c r="L359" s="26"/>
      <c r="M359" s="26"/>
      <c r="N359" s="26"/>
      <c r="O359" s="26"/>
      <c r="P359" s="26"/>
      <c r="Q359" s="26"/>
      <c r="R359" s="26"/>
      <c r="S359" s="26"/>
      <c r="T359" s="26"/>
      <c r="U359" s="26"/>
      <c r="V359" s="26"/>
      <c r="W359" s="26"/>
      <c r="X359" s="26"/>
      <c r="Y359" s="26"/>
      <c r="Z359" s="26"/>
    </row>
    <row r="360" spans="1:26" ht="12.75" customHeight="1">
      <c r="A360" s="26"/>
      <c r="B360" s="26"/>
      <c r="C360" s="26"/>
      <c r="D360" s="26"/>
      <c r="E360" s="27"/>
      <c r="F360" s="27"/>
      <c r="G360" s="26"/>
      <c r="H360" s="26"/>
      <c r="I360" s="26"/>
      <c r="J360" s="26"/>
      <c r="K360" s="26"/>
      <c r="L360" s="26"/>
      <c r="M360" s="26"/>
      <c r="N360" s="26"/>
      <c r="O360" s="26"/>
      <c r="P360" s="26"/>
      <c r="Q360" s="26"/>
      <c r="R360" s="26"/>
      <c r="S360" s="26"/>
      <c r="T360" s="26"/>
      <c r="U360" s="26"/>
      <c r="V360" s="26"/>
      <c r="W360" s="26"/>
      <c r="X360" s="26"/>
      <c r="Y360" s="26"/>
      <c r="Z360" s="26"/>
    </row>
    <row r="361" spans="1:26" ht="12.75" customHeight="1">
      <c r="A361" s="26"/>
      <c r="B361" s="26"/>
      <c r="C361" s="26"/>
      <c r="D361" s="26"/>
      <c r="E361" s="27"/>
      <c r="F361" s="27"/>
      <c r="G361" s="26"/>
      <c r="H361" s="26"/>
      <c r="I361" s="26"/>
      <c r="J361" s="26"/>
      <c r="K361" s="26"/>
      <c r="L361" s="26"/>
      <c r="M361" s="26"/>
      <c r="N361" s="26"/>
      <c r="O361" s="26"/>
      <c r="P361" s="26"/>
      <c r="Q361" s="26"/>
      <c r="R361" s="26"/>
      <c r="S361" s="26"/>
      <c r="T361" s="26"/>
      <c r="U361" s="26"/>
      <c r="V361" s="26"/>
      <c r="W361" s="26"/>
      <c r="X361" s="26"/>
      <c r="Y361" s="26"/>
      <c r="Z361" s="26"/>
    </row>
    <row r="362" spans="1:26" ht="12.75" customHeight="1">
      <c r="A362" s="26"/>
      <c r="B362" s="26"/>
      <c r="C362" s="26"/>
      <c r="D362" s="26"/>
      <c r="E362" s="27"/>
      <c r="F362" s="27"/>
      <c r="G362" s="26"/>
      <c r="H362" s="26"/>
      <c r="I362" s="26"/>
      <c r="J362" s="26"/>
      <c r="K362" s="26"/>
      <c r="L362" s="26"/>
      <c r="M362" s="26"/>
      <c r="N362" s="26"/>
      <c r="O362" s="26"/>
      <c r="P362" s="26"/>
      <c r="Q362" s="26"/>
      <c r="R362" s="26"/>
      <c r="S362" s="26"/>
      <c r="T362" s="26"/>
      <c r="U362" s="26"/>
      <c r="V362" s="26"/>
      <c r="W362" s="26"/>
      <c r="X362" s="26"/>
      <c r="Y362" s="26"/>
      <c r="Z362" s="26"/>
    </row>
    <row r="363" spans="1:26" ht="12.75" customHeight="1">
      <c r="A363" s="26"/>
      <c r="B363" s="26"/>
      <c r="C363" s="26"/>
      <c r="D363" s="26"/>
      <c r="E363" s="27"/>
      <c r="F363" s="27"/>
      <c r="G363" s="26"/>
      <c r="H363" s="26"/>
      <c r="I363" s="26"/>
      <c r="J363" s="26"/>
      <c r="K363" s="26"/>
      <c r="L363" s="26"/>
      <c r="M363" s="26"/>
      <c r="N363" s="26"/>
      <c r="O363" s="26"/>
      <c r="P363" s="26"/>
      <c r="Q363" s="26"/>
      <c r="R363" s="26"/>
      <c r="S363" s="26"/>
      <c r="T363" s="26"/>
      <c r="U363" s="26"/>
      <c r="V363" s="26"/>
      <c r="W363" s="26"/>
      <c r="X363" s="26"/>
      <c r="Y363" s="26"/>
      <c r="Z363" s="26"/>
    </row>
    <row r="364" spans="1:26" ht="12.75" customHeight="1">
      <c r="A364" s="26"/>
      <c r="B364" s="26"/>
      <c r="C364" s="26"/>
      <c r="D364" s="26"/>
      <c r="E364" s="27"/>
      <c r="F364" s="27"/>
      <c r="G364" s="26"/>
      <c r="H364" s="26"/>
      <c r="I364" s="26"/>
      <c r="J364" s="26"/>
      <c r="K364" s="26"/>
      <c r="L364" s="26"/>
      <c r="M364" s="26"/>
      <c r="N364" s="26"/>
      <c r="O364" s="26"/>
      <c r="P364" s="26"/>
      <c r="Q364" s="26"/>
      <c r="R364" s="26"/>
      <c r="S364" s="26"/>
      <c r="T364" s="26"/>
      <c r="U364" s="26"/>
      <c r="V364" s="26"/>
      <c r="W364" s="26"/>
      <c r="X364" s="26"/>
      <c r="Y364" s="26"/>
      <c r="Z364" s="26"/>
    </row>
    <row r="365" spans="1:26" ht="12.75" customHeight="1">
      <c r="A365" s="26"/>
      <c r="B365" s="26"/>
      <c r="C365" s="26"/>
      <c r="D365" s="26"/>
      <c r="E365" s="27"/>
      <c r="F365" s="27"/>
      <c r="G365" s="26"/>
      <c r="H365" s="26"/>
      <c r="I365" s="26"/>
      <c r="J365" s="26"/>
      <c r="K365" s="26"/>
      <c r="L365" s="26"/>
      <c r="M365" s="26"/>
      <c r="N365" s="26"/>
      <c r="O365" s="26"/>
      <c r="P365" s="26"/>
      <c r="Q365" s="26"/>
      <c r="R365" s="26"/>
      <c r="S365" s="26"/>
      <c r="T365" s="26"/>
      <c r="U365" s="26"/>
      <c r="V365" s="26"/>
      <c r="W365" s="26"/>
      <c r="X365" s="26"/>
      <c r="Y365" s="26"/>
      <c r="Z365" s="26"/>
    </row>
    <row r="366" spans="1:26" ht="12.75" customHeight="1">
      <c r="A366" s="26"/>
      <c r="B366" s="26"/>
      <c r="C366" s="26"/>
      <c r="D366" s="26"/>
      <c r="E366" s="27"/>
      <c r="F366" s="27"/>
      <c r="G366" s="26"/>
      <c r="H366" s="26"/>
      <c r="I366" s="26"/>
      <c r="J366" s="26"/>
      <c r="K366" s="26"/>
      <c r="L366" s="26"/>
      <c r="M366" s="26"/>
      <c r="N366" s="26"/>
      <c r="O366" s="26"/>
      <c r="P366" s="26"/>
      <c r="Q366" s="26"/>
      <c r="R366" s="26"/>
      <c r="S366" s="26"/>
      <c r="T366" s="26"/>
      <c r="U366" s="26"/>
      <c r="V366" s="26"/>
      <c r="W366" s="26"/>
      <c r="X366" s="26"/>
      <c r="Y366" s="26"/>
      <c r="Z366" s="26"/>
    </row>
    <row r="367" spans="1:26" ht="12.75" customHeight="1">
      <c r="A367" s="26"/>
      <c r="B367" s="26"/>
      <c r="C367" s="26"/>
      <c r="D367" s="26"/>
      <c r="E367" s="27"/>
      <c r="F367" s="27"/>
      <c r="G367" s="26"/>
      <c r="H367" s="26"/>
      <c r="I367" s="26"/>
      <c r="J367" s="26"/>
      <c r="K367" s="26"/>
      <c r="L367" s="26"/>
      <c r="M367" s="26"/>
      <c r="N367" s="26"/>
      <c r="O367" s="26"/>
      <c r="P367" s="26"/>
      <c r="Q367" s="26"/>
      <c r="R367" s="26"/>
      <c r="S367" s="26"/>
      <c r="T367" s="26"/>
      <c r="U367" s="26"/>
      <c r="V367" s="26"/>
      <c r="W367" s="26"/>
      <c r="X367" s="26"/>
      <c r="Y367" s="26"/>
      <c r="Z367" s="26"/>
    </row>
    <row r="368" spans="1:26" ht="12.75" customHeight="1">
      <c r="A368" s="26"/>
      <c r="B368" s="26"/>
      <c r="C368" s="26"/>
      <c r="D368" s="26"/>
      <c r="E368" s="27"/>
      <c r="F368" s="27"/>
      <c r="G368" s="26"/>
      <c r="H368" s="26"/>
      <c r="I368" s="26"/>
      <c r="J368" s="26"/>
      <c r="K368" s="26"/>
      <c r="L368" s="26"/>
      <c r="M368" s="26"/>
      <c r="N368" s="26"/>
      <c r="O368" s="26"/>
      <c r="P368" s="26"/>
      <c r="Q368" s="26"/>
      <c r="R368" s="26"/>
      <c r="S368" s="26"/>
      <c r="T368" s="26"/>
      <c r="U368" s="26"/>
      <c r="V368" s="26"/>
      <c r="W368" s="26"/>
      <c r="X368" s="26"/>
      <c r="Y368" s="26"/>
      <c r="Z368" s="26"/>
    </row>
    <row r="369" spans="1:26" ht="12.75" customHeight="1">
      <c r="A369" s="26"/>
      <c r="B369" s="26"/>
      <c r="C369" s="26"/>
      <c r="D369" s="26"/>
      <c r="E369" s="27"/>
      <c r="F369" s="27"/>
      <c r="G369" s="26"/>
      <c r="H369" s="26"/>
      <c r="I369" s="26"/>
      <c r="J369" s="26"/>
      <c r="K369" s="26"/>
      <c r="L369" s="26"/>
      <c r="M369" s="26"/>
      <c r="N369" s="26"/>
      <c r="O369" s="26"/>
      <c r="P369" s="26"/>
      <c r="Q369" s="26"/>
      <c r="R369" s="26"/>
      <c r="S369" s="26"/>
      <c r="T369" s="26"/>
      <c r="U369" s="26"/>
      <c r="V369" s="26"/>
      <c r="W369" s="26"/>
      <c r="X369" s="26"/>
      <c r="Y369" s="26"/>
      <c r="Z369" s="26"/>
    </row>
    <row r="370" spans="1:26" ht="12.75" customHeight="1">
      <c r="A370" s="26"/>
      <c r="B370" s="26"/>
      <c r="C370" s="26"/>
      <c r="D370" s="26"/>
      <c r="E370" s="27"/>
      <c r="F370" s="27"/>
      <c r="G370" s="26"/>
      <c r="H370" s="26"/>
      <c r="I370" s="26"/>
      <c r="J370" s="26"/>
      <c r="K370" s="26"/>
      <c r="L370" s="26"/>
      <c r="M370" s="26"/>
      <c r="N370" s="26"/>
      <c r="O370" s="26"/>
      <c r="P370" s="26"/>
      <c r="Q370" s="26"/>
      <c r="R370" s="26"/>
      <c r="S370" s="26"/>
      <c r="T370" s="26"/>
      <c r="U370" s="26"/>
      <c r="V370" s="26"/>
      <c r="W370" s="26"/>
      <c r="X370" s="26"/>
      <c r="Y370" s="26"/>
      <c r="Z370" s="26"/>
    </row>
    <row r="371" spans="1:26" ht="12.75" customHeight="1">
      <c r="A371" s="26"/>
      <c r="B371" s="26"/>
      <c r="C371" s="26"/>
      <c r="D371" s="26"/>
      <c r="E371" s="27"/>
      <c r="F371" s="27"/>
      <c r="G371" s="26"/>
      <c r="H371" s="26"/>
      <c r="I371" s="26"/>
      <c r="J371" s="26"/>
      <c r="K371" s="26"/>
      <c r="L371" s="26"/>
      <c r="M371" s="26"/>
      <c r="N371" s="26"/>
      <c r="O371" s="26"/>
      <c r="P371" s="26"/>
      <c r="Q371" s="26"/>
      <c r="R371" s="26"/>
      <c r="S371" s="26"/>
      <c r="T371" s="26"/>
      <c r="U371" s="26"/>
      <c r="V371" s="26"/>
      <c r="W371" s="26"/>
      <c r="X371" s="26"/>
      <c r="Y371" s="26"/>
      <c r="Z371" s="26"/>
    </row>
    <row r="372" spans="1:26" ht="12.75" customHeight="1">
      <c r="A372" s="26"/>
      <c r="B372" s="26"/>
      <c r="C372" s="26"/>
      <c r="D372" s="26"/>
      <c r="E372" s="27"/>
      <c r="F372" s="27"/>
      <c r="G372" s="26"/>
      <c r="H372" s="26"/>
      <c r="I372" s="26"/>
      <c r="J372" s="26"/>
      <c r="K372" s="26"/>
      <c r="L372" s="26"/>
      <c r="M372" s="26"/>
      <c r="N372" s="26"/>
      <c r="O372" s="26"/>
      <c r="P372" s="26"/>
      <c r="Q372" s="26"/>
      <c r="R372" s="26"/>
      <c r="S372" s="26"/>
      <c r="T372" s="26"/>
      <c r="U372" s="26"/>
      <c r="V372" s="26"/>
      <c r="W372" s="26"/>
      <c r="X372" s="26"/>
      <c r="Y372" s="26"/>
      <c r="Z372" s="26"/>
    </row>
    <row r="373" spans="1:26" ht="12.75" customHeight="1">
      <c r="A373" s="26"/>
      <c r="B373" s="26"/>
      <c r="C373" s="26"/>
      <c r="D373" s="26"/>
      <c r="E373" s="27"/>
      <c r="F373" s="27"/>
      <c r="G373" s="26"/>
      <c r="H373" s="26"/>
      <c r="I373" s="26"/>
      <c r="J373" s="26"/>
      <c r="K373" s="26"/>
      <c r="L373" s="26"/>
      <c r="M373" s="26"/>
      <c r="N373" s="26"/>
      <c r="O373" s="26"/>
      <c r="P373" s="26"/>
      <c r="Q373" s="26"/>
      <c r="R373" s="26"/>
      <c r="S373" s="26"/>
      <c r="T373" s="26"/>
      <c r="U373" s="26"/>
      <c r="V373" s="26"/>
      <c r="W373" s="26"/>
      <c r="X373" s="26"/>
      <c r="Y373" s="26"/>
      <c r="Z373" s="26"/>
    </row>
    <row r="374" spans="1:26" ht="12.75" customHeight="1">
      <c r="A374" s="26"/>
      <c r="B374" s="26"/>
      <c r="C374" s="26"/>
      <c r="D374" s="26"/>
      <c r="E374" s="27"/>
      <c r="F374" s="27"/>
      <c r="G374" s="26"/>
      <c r="H374" s="26"/>
      <c r="I374" s="26"/>
      <c r="J374" s="26"/>
      <c r="K374" s="26"/>
      <c r="L374" s="26"/>
      <c r="M374" s="26"/>
      <c r="N374" s="26"/>
      <c r="O374" s="26"/>
      <c r="P374" s="26"/>
      <c r="Q374" s="26"/>
      <c r="R374" s="26"/>
      <c r="S374" s="26"/>
      <c r="T374" s="26"/>
      <c r="U374" s="26"/>
      <c r="V374" s="26"/>
      <c r="W374" s="26"/>
      <c r="X374" s="26"/>
      <c r="Y374" s="26"/>
      <c r="Z374" s="26"/>
    </row>
    <row r="375" spans="1:26" ht="12.75" customHeight="1">
      <c r="A375" s="26"/>
      <c r="B375" s="26"/>
      <c r="C375" s="26"/>
      <c r="D375" s="26"/>
      <c r="E375" s="27"/>
      <c r="F375" s="27"/>
      <c r="G375" s="26"/>
      <c r="H375" s="26"/>
      <c r="I375" s="26"/>
      <c r="J375" s="26"/>
      <c r="K375" s="26"/>
      <c r="L375" s="26"/>
      <c r="M375" s="26"/>
      <c r="N375" s="26"/>
      <c r="O375" s="26"/>
      <c r="P375" s="26"/>
      <c r="Q375" s="26"/>
      <c r="R375" s="26"/>
      <c r="S375" s="26"/>
      <c r="T375" s="26"/>
      <c r="U375" s="26"/>
      <c r="V375" s="26"/>
      <c r="W375" s="26"/>
      <c r="X375" s="26"/>
      <c r="Y375" s="26"/>
      <c r="Z375" s="26"/>
    </row>
    <row r="376" spans="1:26" ht="12.75" customHeight="1">
      <c r="A376" s="26"/>
      <c r="B376" s="26"/>
      <c r="C376" s="26"/>
      <c r="D376" s="26"/>
      <c r="E376" s="27"/>
      <c r="F376" s="27"/>
      <c r="G376" s="26"/>
      <c r="H376" s="26"/>
      <c r="I376" s="26"/>
      <c r="J376" s="26"/>
      <c r="K376" s="26"/>
      <c r="L376" s="26"/>
      <c r="M376" s="26"/>
      <c r="N376" s="26"/>
      <c r="O376" s="26"/>
      <c r="P376" s="26"/>
      <c r="Q376" s="26"/>
      <c r="R376" s="26"/>
      <c r="S376" s="26"/>
      <c r="T376" s="26"/>
      <c r="U376" s="26"/>
      <c r="V376" s="26"/>
      <c r="W376" s="26"/>
      <c r="X376" s="26"/>
      <c r="Y376" s="26"/>
      <c r="Z376" s="26"/>
    </row>
    <row r="377" spans="1:26" ht="12.75" customHeight="1">
      <c r="A377" s="26"/>
      <c r="B377" s="26"/>
      <c r="C377" s="26"/>
      <c r="D377" s="26"/>
      <c r="E377" s="27"/>
      <c r="F377" s="27"/>
      <c r="G377" s="26"/>
      <c r="H377" s="26"/>
      <c r="I377" s="26"/>
      <c r="J377" s="26"/>
      <c r="K377" s="26"/>
      <c r="L377" s="26"/>
      <c r="M377" s="26"/>
      <c r="N377" s="26"/>
      <c r="O377" s="26"/>
      <c r="P377" s="26"/>
      <c r="Q377" s="26"/>
      <c r="R377" s="26"/>
      <c r="S377" s="26"/>
      <c r="T377" s="26"/>
      <c r="U377" s="26"/>
      <c r="V377" s="26"/>
      <c r="W377" s="26"/>
      <c r="X377" s="26"/>
      <c r="Y377" s="26"/>
      <c r="Z377" s="26"/>
    </row>
    <row r="378" spans="1:26" ht="12.75" customHeight="1">
      <c r="A378" s="26"/>
      <c r="B378" s="26"/>
      <c r="C378" s="26"/>
      <c r="D378" s="26"/>
      <c r="E378" s="27"/>
      <c r="F378" s="27"/>
      <c r="G378" s="26"/>
      <c r="H378" s="26"/>
      <c r="I378" s="26"/>
      <c r="J378" s="26"/>
      <c r="K378" s="26"/>
      <c r="L378" s="26"/>
      <c r="M378" s="26"/>
      <c r="N378" s="26"/>
      <c r="O378" s="26"/>
      <c r="P378" s="26"/>
      <c r="Q378" s="26"/>
      <c r="R378" s="26"/>
      <c r="S378" s="26"/>
      <c r="T378" s="26"/>
      <c r="U378" s="26"/>
      <c r="V378" s="26"/>
      <c r="W378" s="26"/>
      <c r="X378" s="26"/>
      <c r="Y378" s="26"/>
      <c r="Z378" s="26"/>
    </row>
    <row r="379" spans="1:26" ht="12.75" customHeight="1">
      <c r="A379" s="26"/>
      <c r="B379" s="26"/>
      <c r="C379" s="26"/>
      <c r="D379" s="26"/>
      <c r="E379" s="27"/>
      <c r="F379" s="27"/>
      <c r="G379" s="26"/>
      <c r="H379" s="26"/>
      <c r="I379" s="26"/>
      <c r="J379" s="26"/>
      <c r="K379" s="26"/>
      <c r="L379" s="26"/>
      <c r="M379" s="26"/>
      <c r="N379" s="26"/>
      <c r="O379" s="26"/>
      <c r="P379" s="26"/>
      <c r="Q379" s="26"/>
      <c r="R379" s="26"/>
      <c r="S379" s="26"/>
      <c r="T379" s="26"/>
      <c r="U379" s="26"/>
      <c r="V379" s="26"/>
      <c r="W379" s="26"/>
      <c r="X379" s="26"/>
      <c r="Y379" s="26"/>
      <c r="Z379" s="26"/>
    </row>
    <row r="380" spans="1:26" ht="12.75" customHeight="1">
      <c r="A380" s="26"/>
      <c r="B380" s="26"/>
      <c r="C380" s="26"/>
      <c r="D380" s="26"/>
      <c r="E380" s="27"/>
      <c r="F380" s="27"/>
      <c r="G380" s="26"/>
      <c r="H380" s="26"/>
      <c r="I380" s="26"/>
      <c r="J380" s="26"/>
      <c r="K380" s="26"/>
      <c r="L380" s="26"/>
      <c r="M380" s="26"/>
      <c r="N380" s="26"/>
      <c r="O380" s="26"/>
      <c r="P380" s="26"/>
      <c r="Q380" s="26"/>
      <c r="R380" s="26"/>
      <c r="S380" s="26"/>
      <c r="T380" s="26"/>
      <c r="U380" s="26"/>
      <c r="V380" s="26"/>
      <c r="W380" s="26"/>
      <c r="X380" s="26"/>
      <c r="Y380" s="26"/>
      <c r="Z380" s="26"/>
    </row>
    <row r="381" spans="1:26" ht="12.75" customHeight="1">
      <c r="A381" s="26"/>
      <c r="B381" s="26"/>
      <c r="C381" s="26"/>
      <c r="D381" s="26"/>
      <c r="E381" s="27"/>
      <c r="F381" s="27"/>
      <c r="G381" s="26"/>
      <c r="H381" s="26"/>
      <c r="I381" s="26"/>
      <c r="J381" s="26"/>
      <c r="K381" s="26"/>
      <c r="L381" s="26"/>
      <c r="M381" s="26"/>
      <c r="N381" s="26"/>
      <c r="O381" s="26"/>
      <c r="P381" s="26"/>
      <c r="Q381" s="26"/>
      <c r="R381" s="26"/>
      <c r="S381" s="26"/>
      <c r="T381" s="26"/>
      <c r="U381" s="26"/>
      <c r="V381" s="26"/>
      <c r="W381" s="26"/>
      <c r="X381" s="26"/>
      <c r="Y381" s="26"/>
      <c r="Z381" s="26"/>
    </row>
    <row r="382" spans="1:26" ht="12.75" customHeight="1">
      <c r="A382" s="26"/>
      <c r="B382" s="26"/>
      <c r="C382" s="26"/>
      <c r="D382" s="26"/>
      <c r="E382" s="27"/>
      <c r="F382" s="27"/>
      <c r="G382" s="26"/>
      <c r="H382" s="26"/>
      <c r="I382" s="26"/>
      <c r="J382" s="26"/>
      <c r="K382" s="26"/>
      <c r="L382" s="26"/>
      <c r="M382" s="26"/>
      <c r="N382" s="26"/>
      <c r="O382" s="26"/>
      <c r="P382" s="26"/>
      <c r="Q382" s="26"/>
      <c r="R382" s="26"/>
      <c r="S382" s="26"/>
      <c r="T382" s="26"/>
      <c r="U382" s="26"/>
      <c r="V382" s="26"/>
      <c r="W382" s="26"/>
      <c r="X382" s="26"/>
      <c r="Y382" s="26"/>
      <c r="Z382" s="26"/>
    </row>
    <row r="383" spans="1:26" ht="12.75" customHeight="1">
      <c r="A383" s="26"/>
      <c r="B383" s="26"/>
      <c r="C383" s="26"/>
      <c r="D383" s="26"/>
      <c r="E383" s="27"/>
      <c r="F383" s="27"/>
      <c r="G383" s="26"/>
      <c r="H383" s="26"/>
      <c r="I383" s="26"/>
      <c r="J383" s="26"/>
      <c r="K383" s="26"/>
      <c r="L383" s="26"/>
      <c r="M383" s="26"/>
      <c r="N383" s="26"/>
      <c r="O383" s="26"/>
      <c r="P383" s="26"/>
      <c r="Q383" s="26"/>
      <c r="R383" s="26"/>
      <c r="S383" s="26"/>
      <c r="T383" s="26"/>
      <c r="U383" s="26"/>
      <c r="V383" s="26"/>
      <c r="W383" s="26"/>
      <c r="X383" s="26"/>
      <c r="Y383" s="26"/>
      <c r="Z383" s="26"/>
    </row>
    <row r="384" spans="1:26" ht="12.75" customHeight="1">
      <c r="A384" s="26"/>
      <c r="B384" s="26"/>
      <c r="C384" s="26"/>
      <c r="D384" s="26"/>
      <c r="E384" s="27"/>
      <c r="F384" s="27"/>
      <c r="G384" s="26"/>
      <c r="H384" s="26"/>
      <c r="I384" s="26"/>
      <c r="J384" s="26"/>
      <c r="K384" s="26"/>
      <c r="L384" s="26"/>
      <c r="M384" s="26"/>
      <c r="N384" s="26"/>
      <c r="O384" s="26"/>
      <c r="P384" s="26"/>
      <c r="Q384" s="26"/>
      <c r="R384" s="26"/>
      <c r="S384" s="26"/>
      <c r="T384" s="26"/>
      <c r="U384" s="26"/>
      <c r="V384" s="26"/>
      <c r="W384" s="26"/>
      <c r="X384" s="26"/>
      <c r="Y384" s="26"/>
      <c r="Z384" s="26"/>
    </row>
    <row r="385" spans="1:26" ht="12.75" customHeight="1">
      <c r="A385" s="26"/>
      <c r="B385" s="26"/>
      <c r="C385" s="26"/>
      <c r="D385" s="26"/>
      <c r="E385" s="27"/>
      <c r="F385" s="27"/>
      <c r="G385" s="26"/>
      <c r="H385" s="26"/>
      <c r="I385" s="26"/>
      <c r="J385" s="26"/>
      <c r="K385" s="26"/>
      <c r="L385" s="26"/>
      <c r="M385" s="26"/>
      <c r="N385" s="26"/>
      <c r="O385" s="26"/>
      <c r="P385" s="26"/>
      <c r="Q385" s="26"/>
      <c r="R385" s="26"/>
      <c r="S385" s="26"/>
      <c r="T385" s="26"/>
      <c r="U385" s="26"/>
      <c r="V385" s="26"/>
      <c r="W385" s="26"/>
      <c r="X385" s="26"/>
      <c r="Y385" s="26"/>
      <c r="Z385" s="26"/>
    </row>
    <row r="386" spans="1:26" ht="12.75" customHeight="1">
      <c r="A386" s="26"/>
      <c r="B386" s="26"/>
      <c r="C386" s="26"/>
      <c r="D386" s="26"/>
      <c r="E386" s="27"/>
      <c r="F386" s="27"/>
      <c r="G386" s="26"/>
      <c r="H386" s="26"/>
      <c r="I386" s="26"/>
      <c r="J386" s="26"/>
      <c r="K386" s="26"/>
      <c r="L386" s="26"/>
      <c r="M386" s="26"/>
      <c r="N386" s="26"/>
      <c r="O386" s="26"/>
      <c r="P386" s="26"/>
      <c r="Q386" s="26"/>
      <c r="R386" s="26"/>
      <c r="S386" s="26"/>
      <c r="T386" s="26"/>
      <c r="U386" s="26"/>
      <c r="V386" s="26"/>
      <c r="W386" s="26"/>
      <c r="X386" s="26"/>
      <c r="Y386" s="26"/>
      <c r="Z386" s="26"/>
    </row>
    <row r="387" spans="1:26" ht="12.75" customHeight="1">
      <c r="A387" s="26"/>
      <c r="B387" s="26"/>
      <c r="C387" s="26"/>
      <c r="D387" s="26"/>
      <c r="E387" s="27"/>
      <c r="F387" s="27"/>
      <c r="G387" s="26"/>
      <c r="H387" s="26"/>
      <c r="I387" s="26"/>
      <c r="J387" s="26"/>
      <c r="K387" s="26"/>
      <c r="L387" s="26"/>
      <c r="M387" s="26"/>
      <c r="N387" s="26"/>
      <c r="O387" s="26"/>
      <c r="P387" s="26"/>
      <c r="Q387" s="26"/>
      <c r="R387" s="26"/>
      <c r="S387" s="26"/>
      <c r="T387" s="26"/>
      <c r="U387" s="26"/>
      <c r="V387" s="26"/>
      <c r="W387" s="26"/>
      <c r="X387" s="26"/>
      <c r="Y387" s="26"/>
      <c r="Z387" s="26"/>
    </row>
    <row r="388" spans="1:26" ht="12.75" customHeight="1">
      <c r="A388" s="26"/>
      <c r="B388" s="26"/>
      <c r="C388" s="26"/>
      <c r="D388" s="26"/>
      <c r="E388" s="27"/>
      <c r="F388" s="27"/>
      <c r="G388" s="26"/>
      <c r="H388" s="26"/>
      <c r="I388" s="26"/>
      <c r="J388" s="26"/>
      <c r="K388" s="26"/>
      <c r="L388" s="26"/>
      <c r="M388" s="26"/>
      <c r="N388" s="26"/>
      <c r="O388" s="26"/>
      <c r="P388" s="26"/>
      <c r="Q388" s="26"/>
      <c r="R388" s="26"/>
      <c r="S388" s="26"/>
      <c r="T388" s="26"/>
      <c r="U388" s="26"/>
      <c r="V388" s="26"/>
      <c r="W388" s="26"/>
      <c r="X388" s="26"/>
      <c r="Y388" s="26"/>
      <c r="Z388" s="26"/>
    </row>
    <row r="389" spans="1:26" ht="12.75" customHeight="1">
      <c r="A389" s="26"/>
      <c r="B389" s="26"/>
      <c r="C389" s="26"/>
      <c r="D389" s="26"/>
      <c r="E389" s="27"/>
      <c r="F389" s="27"/>
      <c r="G389" s="26"/>
      <c r="H389" s="26"/>
      <c r="I389" s="26"/>
      <c r="J389" s="26"/>
      <c r="K389" s="26"/>
      <c r="L389" s="26"/>
      <c r="M389" s="26"/>
      <c r="N389" s="26"/>
      <c r="O389" s="26"/>
      <c r="P389" s="26"/>
      <c r="Q389" s="26"/>
      <c r="R389" s="26"/>
      <c r="S389" s="26"/>
      <c r="T389" s="26"/>
      <c r="U389" s="26"/>
      <c r="V389" s="26"/>
      <c r="W389" s="26"/>
      <c r="X389" s="26"/>
      <c r="Y389" s="26"/>
      <c r="Z389" s="26"/>
    </row>
    <row r="390" spans="1:26" ht="12.75" customHeight="1">
      <c r="A390" s="26"/>
      <c r="B390" s="26"/>
      <c r="C390" s="26"/>
      <c r="D390" s="26"/>
      <c r="E390" s="27"/>
      <c r="F390" s="27"/>
      <c r="G390" s="26"/>
      <c r="H390" s="26"/>
      <c r="I390" s="26"/>
      <c r="J390" s="26"/>
      <c r="K390" s="26"/>
      <c r="L390" s="26"/>
      <c r="M390" s="26"/>
      <c r="N390" s="26"/>
      <c r="O390" s="26"/>
      <c r="P390" s="26"/>
      <c r="Q390" s="26"/>
      <c r="R390" s="26"/>
      <c r="S390" s="26"/>
      <c r="T390" s="26"/>
      <c r="U390" s="26"/>
      <c r="V390" s="26"/>
      <c r="W390" s="26"/>
      <c r="X390" s="26"/>
      <c r="Y390" s="26"/>
      <c r="Z390" s="26"/>
    </row>
    <row r="391" spans="1:26" ht="12.75" customHeight="1">
      <c r="A391" s="26"/>
      <c r="B391" s="26"/>
      <c r="C391" s="26"/>
      <c r="D391" s="26"/>
      <c r="E391" s="27"/>
      <c r="F391" s="27"/>
      <c r="G391" s="26"/>
      <c r="H391" s="26"/>
      <c r="I391" s="26"/>
      <c r="J391" s="26"/>
      <c r="K391" s="26"/>
      <c r="L391" s="26"/>
      <c r="M391" s="26"/>
      <c r="N391" s="26"/>
      <c r="O391" s="26"/>
      <c r="P391" s="26"/>
      <c r="Q391" s="26"/>
      <c r="R391" s="26"/>
      <c r="S391" s="26"/>
      <c r="T391" s="26"/>
      <c r="U391" s="26"/>
      <c r="V391" s="26"/>
      <c r="W391" s="26"/>
      <c r="X391" s="26"/>
      <c r="Y391" s="26"/>
      <c r="Z391" s="26"/>
    </row>
    <row r="392" spans="1:26" ht="12.75" customHeight="1">
      <c r="A392" s="26"/>
      <c r="B392" s="26"/>
      <c r="C392" s="26"/>
      <c r="D392" s="26"/>
      <c r="E392" s="27"/>
      <c r="F392" s="27"/>
      <c r="G392" s="26"/>
      <c r="H392" s="26"/>
      <c r="I392" s="26"/>
      <c r="J392" s="26"/>
      <c r="K392" s="26"/>
      <c r="L392" s="26"/>
      <c r="M392" s="26"/>
      <c r="N392" s="26"/>
      <c r="O392" s="26"/>
      <c r="P392" s="26"/>
      <c r="Q392" s="26"/>
      <c r="R392" s="26"/>
      <c r="S392" s="26"/>
      <c r="T392" s="26"/>
      <c r="U392" s="26"/>
      <c r="V392" s="26"/>
      <c r="W392" s="26"/>
      <c r="X392" s="26"/>
      <c r="Y392" s="26"/>
      <c r="Z392" s="26"/>
    </row>
    <row r="393" spans="1:26" ht="12.75" customHeight="1">
      <c r="A393" s="26"/>
      <c r="B393" s="26"/>
      <c r="C393" s="26"/>
      <c r="D393" s="26"/>
      <c r="E393" s="27"/>
      <c r="F393" s="27"/>
      <c r="G393" s="26"/>
      <c r="H393" s="26"/>
      <c r="I393" s="26"/>
      <c r="J393" s="26"/>
      <c r="K393" s="26"/>
      <c r="L393" s="26"/>
      <c r="M393" s="26"/>
      <c r="N393" s="26"/>
      <c r="O393" s="26"/>
      <c r="P393" s="26"/>
      <c r="Q393" s="26"/>
      <c r="R393" s="26"/>
      <c r="S393" s="26"/>
      <c r="T393" s="26"/>
      <c r="U393" s="26"/>
      <c r="V393" s="26"/>
      <c r="W393" s="26"/>
      <c r="X393" s="26"/>
      <c r="Y393" s="26"/>
      <c r="Z393" s="26"/>
    </row>
    <row r="394" spans="1:26" ht="12.75" customHeight="1">
      <c r="A394" s="26"/>
      <c r="B394" s="26"/>
      <c r="C394" s="26"/>
      <c r="D394" s="26"/>
      <c r="E394" s="27"/>
      <c r="F394" s="27"/>
      <c r="G394" s="26"/>
      <c r="H394" s="26"/>
      <c r="I394" s="26"/>
      <c r="J394" s="26"/>
      <c r="K394" s="26"/>
      <c r="L394" s="26"/>
      <c r="M394" s="26"/>
      <c r="N394" s="26"/>
      <c r="O394" s="26"/>
      <c r="P394" s="26"/>
      <c r="Q394" s="26"/>
      <c r="R394" s="26"/>
      <c r="S394" s="26"/>
      <c r="T394" s="26"/>
      <c r="U394" s="26"/>
      <c r="V394" s="26"/>
      <c r="W394" s="26"/>
      <c r="X394" s="26"/>
      <c r="Y394" s="26"/>
      <c r="Z394" s="26"/>
    </row>
    <row r="395" spans="1:26" ht="12.75" customHeight="1">
      <c r="A395" s="26"/>
      <c r="B395" s="26"/>
      <c r="C395" s="26"/>
      <c r="D395" s="26"/>
      <c r="E395" s="27"/>
      <c r="F395" s="27"/>
      <c r="G395" s="26"/>
      <c r="H395" s="26"/>
      <c r="I395" s="26"/>
      <c r="J395" s="26"/>
      <c r="K395" s="26"/>
      <c r="L395" s="26"/>
      <c r="M395" s="26"/>
      <c r="N395" s="26"/>
      <c r="O395" s="26"/>
      <c r="P395" s="26"/>
      <c r="Q395" s="26"/>
      <c r="R395" s="26"/>
      <c r="S395" s="26"/>
      <c r="T395" s="26"/>
      <c r="U395" s="26"/>
      <c r="V395" s="26"/>
      <c r="W395" s="26"/>
      <c r="X395" s="26"/>
      <c r="Y395" s="26"/>
      <c r="Z395" s="26"/>
    </row>
    <row r="396" spans="1:26" ht="12.75" customHeight="1">
      <c r="A396" s="26"/>
      <c r="B396" s="26"/>
      <c r="C396" s="26"/>
      <c r="D396" s="26"/>
      <c r="E396" s="27"/>
      <c r="F396" s="27"/>
      <c r="G396" s="26"/>
      <c r="H396" s="26"/>
      <c r="I396" s="26"/>
      <c r="J396" s="26"/>
      <c r="K396" s="26"/>
      <c r="L396" s="26"/>
      <c r="M396" s="26"/>
      <c r="N396" s="26"/>
      <c r="O396" s="26"/>
      <c r="P396" s="26"/>
      <c r="Q396" s="26"/>
      <c r="R396" s="26"/>
      <c r="S396" s="26"/>
      <c r="T396" s="26"/>
      <c r="U396" s="26"/>
      <c r="V396" s="26"/>
      <c r="W396" s="26"/>
      <c r="X396" s="26"/>
      <c r="Y396" s="26"/>
      <c r="Z396" s="26"/>
    </row>
    <row r="397" spans="1:26" ht="12.75" customHeight="1">
      <c r="A397" s="26"/>
      <c r="B397" s="26"/>
      <c r="C397" s="26"/>
      <c r="D397" s="26"/>
      <c r="E397" s="27"/>
      <c r="F397" s="27"/>
      <c r="G397" s="26"/>
      <c r="H397" s="26"/>
      <c r="I397" s="26"/>
      <c r="J397" s="26"/>
      <c r="K397" s="26"/>
      <c r="L397" s="26"/>
      <c r="M397" s="26"/>
      <c r="N397" s="26"/>
      <c r="O397" s="26"/>
      <c r="P397" s="26"/>
      <c r="Q397" s="26"/>
      <c r="R397" s="26"/>
      <c r="S397" s="26"/>
      <c r="T397" s="26"/>
      <c r="U397" s="26"/>
      <c r="V397" s="26"/>
      <c r="W397" s="26"/>
      <c r="X397" s="26"/>
      <c r="Y397" s="26"/>
      <c r="Z397" s="26"/>
    </row>
    <row r="398" spans="1:26" ht="12.75" customHeight="1">
      <c r="A398" s="26"/>
      <c r="B398" s="26"/>
      <c r="C398" s="26"/>
      <c r="D398" s="26"/>
      <c r="E398" s="27"/>
      <c r="F398" s="27"/>
      <c r="G398" s="26"/>
      <c r="H398" s="26"/>
      <c r="I398" s="26"/>
      <c r="J398" s="26"/>
      <c r="K398" s="26"/>
      <c r="L398" s="26"/>
      <c r="M398" s="26"/>
      <c r="N398" s="26"/>
      <c r="O398" s="26"/>
      <c r="P398" s="26"/>
      <c r="Q398" s="26"/>
      <c r="R398" s="26"/>
      <c r="S398" s="26"/>
      <c r="T398" s="26"/>
      <c r="U398" s="26"/>
      <c r="V398" s="26"/>
      <c r="W398" s="26"/>
      <c r="X398" s="26"/>
      <c r="Y398" s="26"/>
      <c r="Z398" s="26"/>
    </row>
    <row r="399" spans="1:26" ht="12.75" customHeight="1">
      <c r="A399" s="26"/>
      <c r="B399" s="26"/>
      <c r="C399" s="26"/>
      <c r="D399" s="26"/>
      <c r="E399" s="27"/>
      <c r="F399" s="27"/>
      <c r="G399" s="26"/>
      <c r="H399" s="26"/>
      <c r="I399" s="26"/>
      <c r="J399" s="26"/>
      <c r="K399" s="26"/>
      <c r="L399" s="26"/>
      <c r="M399" s="26"/>
      <c r="N399" s="26"/>
      <c r="O399" s="26"/>
      <c r="P399" s="26"/>
      <c r="Q399" s="26"/>
      <c r="R399" s="26"/>
      <c r="S399" s="26"/>
      <c r="T399" s="26"/>
      <c r="U399" s="26"/>
      <c r="V399" s="26"/>
      <c r="W399" s="26"/>
      <c r="X399" s="26"/>
      <c r="Y399" s="26"/>
      <c r="Z399" s="26"/>
    </row>
    <row r="400" spans="1:26" ht="12.75" customHeight="1">
      <c r="A400" s="26"/>
      <c r="B400" s="26"/>
      <c r="C400" s="26"/>
      <c r="D400" s="26"/>
      <c r="E400" s="27"/>
      <c r="F400" s="27"/>
      <c r="G400" s="26"/>
      <c r="H400" s="26"/>
      <c r="I400" s="26"/>
      <c r="J400" s="26"/>
      <c r="K400" s="26"/>
      <c r="L400" s="26"/>
      <c r="M400" s="26"/>
      <c r="N400" s="26"/>
      <c r="O400" s="26"/>
      <c r="P400" s="26"/>
      <c r="Q400" s="26"/>
      <c r="R400" s="26"/>
      <c r="S400" s="26"/>
      <c r="T400" s="26"/>
      <c r="U400" s="26"/>
      <c r="V400" s="26"/>
      <c r="W400" s="26"/>
      <c r="X400" s="26"/>
      <c r="Y400" s="26"/>
      <c r="Z400" s="26"/>
    </row>
    <row r="401" spans="1:26" ht="12.75" customHeight="1">
      <c r="A401" s="26"/>
      <c r="B401" s="26"/>
      <c r="C401" s="26"/>
      <c r="D401" s="26"/>
      <c r="E401" s="27"/>
      <c r="F401" s="27"/>
      <c r="G401" s="26"/>
      <c r="H401" s="26"/>
      <c r="I401" s="26"/>
      <c r="J401" s="26"/>
      <c r="K401" s="26"/>
      <c r="L401" s="26"/>
      <c r="M401" s="26"/>
      <c r="N401" s="26"/>
      <c r="O401" s="26"/>
      <c r="P401" s="26"/>
      <c r="Q401" s="26"/>
      <c r="R401" s="26"/>
      <c r="S401" s="26"/>
      <c r="T401" s="26"/>
      <c r="U401" s="26"/>
      <c r="V401" s="26"/>
      <c r="W401" s="26"/>
      <c r="X401" s="26"/>
      <c r="Y401" s="26"/>
      <c r="Z401" s="26"/>
    </row>
    <row r="402" spans="1:26" ht="12.75" customHeight="1">
      <c r="A402" s="26"/>
      <c r="B402" s="26"/>
      <c r="C402" s="26"/>
      <c r="D402" s="26"/>
      <c r="E402" s="27"/>
      <c r="F402" s="27"/>
      <c r="G402" s="26"/>
      <c r="H402" s="26"/>
      <c r="I402" s="26"/>
      <c r="J402" s="26"/>
      <c r="K402" s="26"/>
      <c r="L402" s="26"/>
      <c r="M402" s="26"/>
      <c r="N402" s="26"/>
      <c r="O402" s="26"/>
      <c r="P402" s="26"/>
      <c r="Q402" s="26"/>
      <c r="R402" s="26"/>
      <c r="S402" s="26"/>
      <c r="T402" s="26"/>
      <c r="U402" s="26"/>
      <c r="V402" s="26"/>
      <c r="W402" s="26"/>
      <c r="X402" s="26"/>
      <c r="Y402" s="26"/>
      <c r="Z402" s="26"/>
    </row>
    <row r="403" spans="1:26" ht="12.75" customHeight="1">
      <c r="A403" s="26"/>
      <c r="B403" s="26"/>
      <c r="C403" s="26"/>
      <c r="D403" s="26"/>
      <c r="E403" s="27"/>
      <c r="F403" s="27"/>
      <c r="G403" s="26"/>
      <c r="H403" s="26"/>
      <c r="I403" s="26"/>
      <c r="J403" s="26"/>
      <c r="K403" s="26"/>
      <c r="L403" s="26"/>
      <c r="M403" s="26"/>
      <c r="N403" s="26"/>
      <c r="O403" s="26"/>
      <c r="P403" s="26"/>
      <c r="Q403" s="26"/>
      <c r="R403" s="26"/>
      <c r="S403" s="26"/>
      <c r="T403" s="26"/>
      <c r="U403" s="26"/>
      <c r="V403" s="26"/>
      <c r="W403" s="26"/>
      <c r="X403" s="26"/>
      <c r="Y403" s="26"/>
      <c r="Z403" s="26"/>
    </row>
    <row r="404" spans="1:26" ht="12.75" customHeight="1">
      <c r="A404" s="26"/>
      <c r="B404" s="26"/>
      <c r="C404" s="26"/>
      <c r="D404" s="26"/>
      <c r="E404" s="27"/>
      <c r="F404" s="27"/>
      <c r="G404" s="26"/>
      <c r="H404" s="26"/>
      <c r="I404" s="26"/>
      <c r="J404" s="26"/>
      <c r="K404" s="26"/>
      <c r="L404" s="26"/>
      <c r="M404" s="26"/>
      <c r="N404" s="26"/>
      <c r="O404" s="26"/>
      <c r="P404" s="26"/>
      <c r="Q404" s="26"/>
      <c r="R404" s="26"/>
      <c r="S404" s="26"/>
      <c r="T404" s="26"/>
      <c r="U404" s="26"/>
      <c r="V404" s="26"/>
      <c r="W404" s="26"/>
      <c r="X404" s="26"/>
      <c r="Y404" s="26"/>
      <c r="Z404" s="26"/>
    </row>
    <row r="405" spans="1:26" ht="12.75" customHeight="1">
      <c r="A405" s="26"/>
      <c r="B405" s="26"/>
      <c r="C405" s="26"/>
      <c r="D405" s="26"/>
      <c r="E405" s="27"/>
      <c r="F405" s="27"/>
      <c r="G405" s="26"/>
      <c r="H405" s="26"/>
      <c r="I405" s="26"/>
      <c r="J405" s="26"/>
      <c r="K405" s="26"/>
      <c r="L405" s="26"/>
      <c r="M405" s="26"/>
      <c r="N405" s="26"/>
      <c r="O405" s="26"/>
      <c r="P405" s="26"/>
      <c r="Q405" s="26"/>
      <c r="R405" s="26"/>
      <c r="S405" s="26"/>
      <c r="T405" s="26"/>
      <c r="U405" s="26"/>
      <c r="V405" s="26"/>
      <c r="W405" s="26"/>
      <c r="X405" s="26"/>
      <c r="Y405" s="26"/>
      <c r="Z405" s="26"/>
    </row>
    <row r="406" spans="1:26" ht="12.75" customHeight="1">
      <c r="A406" s="26"/>
      <c r="B406" s="26"/>
      <c r="C406" s="26"/>
      <c r="D406" s="26"/>
      <c r="E406" s="27"/>
      <c r="F406" s="27"/>
      <c r="G406" s="26"/>
      <c r="H406" s="26"/>
      <c r="I406" s="26"/>
      <c r="J406" s="26"/>
      <c r="K406" s="26"/>
      <c r="L406" s="26"/>
      <c r="M406" s="26"/>
      <c r="N406" s="26"/>
      <c r="O406" s="26"/>
      <c r="P406" s="26"/>
      <c r="Q406" s="26"/>
      <c r="R406" s="26"/>
      <c r="S406" s="26"/>
      <c r="T406" s="26"/>
      <c r="U406" s="26"/>
      <c r="V406" s="26"/>
      <c r="W406" s="26"/>
      <c r="X406" s="26"/>
      <c r="Y406" s="26"/>
      <c r="Z406" s="26"/>
    </row>
    <row r="407" spans="1:26" ht="12.75" customHeight="1">
      <c r="A407" s="26"/>
      <c r="B407" s="26"/>
      <c r="C407" s="26"/>
      <c r="D407" s="26"/>
      <c r="E407" s="27"/>
      <c r="F407" s="27"/>
      <c r="G407" s="26"/>
      <c r="H407" s="26"/>
      <c r="I407" s="26"/>
      <c r="J407" s="26"/>
      <c r="K407" s="26"/>
      <c r="L407" s="26"/>
      <c r="M407" s="26"/>
      <c r="N407" s="26"/>
      <c r="O407" s="26"/>
      <c r="P407" s="26"/>
      <c r="Q407" s="26"/>
      <c r="R407" s="26"/>
      <c r="S407" s="26"/>
      <c r="T407" s="26"/>
      <c r="U407" s="26"/>
      <c r="V407" s="26"/>
      <c r="W407" s="26"/>
      <c r="X407" s="26"/>
      <c r="Y407" s="26"/>
      <c r="Z407" s="26"/>
    </row>
    <row r="408" spans="1:26" ht="12.75" customHeight="1">
      <c r="A408" s="26"/>
      <c r="B408" s="26"/>
      <c r="C408" s="26"/>
      <c r="D408" s="26"/>
      <c r="E408" s="27"/>
      <c r="F408" s="27"/>
      <c r="G408" s="26"/>
      <c r="H408" s="26"/>
      <c r="I408" s="26"/>
      <c r="J408" s="26"/>
      <c r="K408" s="26"/>
      <c r="L408" s="26"/>
      <c r="M408" s="26"/>
      <c r="N408" s="26"/>
      <c r="O408" s="26"/>
      <c r="P408" s="26"/>
      <c r="Q408" s="26"/>
      <c r="R408" s="26"/>
      <c r="S408" s="26"/>
      <c r="T408" s="26"/>
      <c r="U408" s="26"/>
      <c r="V408" s="26"/>
      <c r="W408" s="26"/>
      <c r="X408" s="26"/>
      <c r="Y408" s="26"/>
      <c r="Z408" s="26"/>
    </row>
    <row r="409" spans="1:26" ht="12.75" customHeight="1">
      <c r="A409" s="26"/>
      <c r="B409" s="26"/>
      <c r="C409" s="26"/>
      <c r="D409" s="26"/>
      <c r="E409" s="27"/>
      <c r="F409" s="27"/>
      <c r="G409" s="26"/>
      <c r="H409" s="26"/>
      <c r="I409" s="26"/>
      <c r="J409" s="26"/>
      <c r="K409" s="26"/>
      <c r="L409" s="26"/>
      <c r="M409" s="26"/>
      <c r="N409" s="26"/>
      <c r="O409" s="26"/>
      <c r="P409" s="26"/>
      <c r="Q409" s="26"/>
      <c r="R409" s="26"/>
      <c r="S409" s="26"/>
      <c r="T409" s="26"/>
      <c r="U409" s="26"/>
      <c r="V409" s="26"/>
      <c r="W409" s="26"/>
      <c r="X409" s="26"/>
      <c r="Y409" s="26"/>
      <c r="Z409" s="26"/>
    </row>
    <row r="410" spans="1:26" ht="12.75" customHeight="1">
      <c r="A410" s="26"/>
      <c r="B410" s="26"/>
      <c r="C410" s="26"/>
      <c r="D410" s="26"/>
      <c r="E410" s="27"/>
      <c r="F410" s="27"/>
      <c r="G410" s="26"/>
      <c r="H410" s="26"/>
      <c r="I410" s="26"/>
      <c r="J410" s="26"/>
      <c r="K410" s="26"/>
      <c r="L410" s="26"/>
      <c r="M410" s="26"/>
      <c r="N410" s="26"/>
      <c r="O410" s="26"/>
      <c r="P410" s="26"/>
      <c r="Q410" s="26"/>
      <c r="R410" s="26"/>
      <c r="S410" s="26"/>
      <c r="T410" s="26"/>
      <c r="U410" s="26"/>
      <c r="V410" s="26"/>
      <c r="W410" s="26"/>
      <c r="X410" s="26"/>
      <c r="Y410" s="26"/>
      <c r="Z410" s="26"/>
    </row>
    <row r="411" spans="1:26" ht="12.75" customHeight="1">
      <c r="A411" s="26"/>
      <c r="B411" s="26"/>
      <c r="C411" s="26"/>
      <c r="D411" s="26"/>
      <c r="E411" s="27"/>
      <c r="F411" s="27"/>
      <c r="G411" s="26"/>
      <c r="H411" s="26"/>
      <c r="I411" s="26"/>
      <c r="J411" s="26"/>
      <c r="K411" s="26"/>
      <c r="L411" s="26"/>
      <c r="M411" s="26"/>
      <c r="N411" s="26"/>
      <c r="O411" s="26"/>
      <c r="P411" s="26"/>
      <c r="Q411" s="26"/>
      <c r="R411" s="26"/>
      <c r="S411" s="26"/>
      <c r="T411" s="26"/>
      <c r="U411" s="26"/>
      <c r="V411" s="26"/>
      <c r="W411" s="26"/>
      <c r="X411" s="26"/>
      <c r="Y411" s="26"/>
      <c r="Z411" s="26"/>
    </row>
    <row r="412" spans="1:26" ht="12.75" customHeight="1">
      <c r="A412" s="26"/>
      <c r="B412" s="26"/>
      <c r="C412" s="26"/>
      <c r="D412" s="26"/>
      <c r="E412" s="27"/>
      <c r="F412" s="27"/>
      <c r="G412" s="26"/>
      <c r="H412" s="26"/>
      <c r="I412" s="26"/>
      <c r="J412" s="26"/>
      <c r="K412" s="26"/>
      <c r="L412" s="26"/>
      <c r="M412" s="26"/>
      <c r="N412" s="26"/>
      <c r="O412" s="26"/>
      <c r="P412" s="26"/>
      <c r="Q412" s="26"/>
      <c r="R412" s="26"/>
      <c r="S412" s="26"/>
      <c r="T412" s="26"/>
      <c r="U412" s="26"/>
      <c r="V412" s="26"/>
      <c r="W412" s="26"/>
      <c r="X412" s="26"/>
      <c r="Y412" s="26"/>
      <c r="Z412" s="26"/>
    </row>
    <row r="413" spans="1:26" ht="12.75" customHeight="1">
      <c r="A413" s="26"/>
      <c r="B413" s="26"/>
      <c r="C413" s="26"/>
      <c r="D413" s="26"/>
      <c r="E413" s="27"/>
      <c r="F413" s="27"/>
      <c r="G413" s="26"/>
      <c r="H413" s="26"/>
      <c r="I413" s="26"/>
      <c r="J413" s="26"/>
      <c r="K413" s="26"/>
      <c r="L413" s="26"/>
      <c r="M413" s="26"/>
      <c r="N413" s="26"/>
      <c r="O413" s="26"/>
      <c r="P413" s="26"/>
      <c r="Q413" s="26"/>
      <c r="R413" s="26"/>
      <c r="S413" s="26"/>
      <c r="T413" s="26"/>
      <c r="U413" s="26"/>
      <c r="V413" s="26"/>
      <c r="W413" s="26"/>
      <c r="X413" s="26"/>
      <c r="Y413" s="26"/>
      <c r="Z413" s="26"/>
    </row>
    <row r="414" spans="1:26" ht="12.75" customHeight="1">
      <c r="A414" s="26"/>
      <c r="B414" s="26"/>
      <c r="C414" s="26"/>
      <c r="D414" s="26"/>
      <c r="E414" s="27"/>
      <c r="F414" s="27"/>
      <c r="G414" s="26"/>
      <c r="H414" s="26"/>
      <c r="I414" s="26"/>
      <c r="J414" s="26"/>
      <c r="K414" s="26"/>
      <c r="L414" s="26"/>
      <c r="M414" s="26"/>
      <c r="N414" s="26"/>
      <c r="O414" s="26"/>
      <c r="P414" s="26"/>
      <c r="Q414" s="26"/>
      <c r="R414" s="26"/>
      <c r="S414" s="26"/>
      <c r="T414" s="26"/>
      <c r="U414" s="26"/>
      <c r="V414" s="26"/>
      <c r="W414" s="26"/>
      <c r="X414" s="26"/>
      <c r="Y414" s="26"/>
      <c r="Z414" s="26"/>
    </row>
    <row r="415" spans="1:26" ht="12.75" customHeight="1">
      <c r="A415" s="26"/>
      <c r="B415" s="26"/>
      <c r="C415" s="26"/>
      <c r="D415" s="26"/>
      <c r="E415" s="27"/>
      <c r="F415" s="27"/>
      <c r="G415" s="26"/>
      <c r="H415" s="26"/>
      <c r="I415" s="26"/>
      <c r="J415" s="26"/>
      <c r="K415" s="26"/>
      <c r="L415" s="26"/>
      <c r="M415" s="26"/>
      <c r="N415" s="26"/>
      <c r="O415" s="26"/>
      <c r="P415" s="26"/>
      <c r="Q415" s="26"/>
      <c r="R415" s="26"/>
      <c r="S415" s="26"/>
      <c r="T415" s="26"/>
      <c r="U415" s="26"/>
      <c r="V415" s="26"/>
      <c r="W415" s="26"/>
      <c r="X415" s="26"/>
      <c r="Y415" s="26"/>
      <c r="Z415" s="26"/>
    </row>
    <row r="416" spans="1:26" ht="12.75" customHeight="1">
      <c r="A416" s="26"/>
      <c r="B416" s="26"/>
      <c r="C416" s="26"/>
      <c r="D416" s="26"/>
      <c r="E416" s="27"/>
      <c r="F416" s="27"/>
      <c r="G416" s="26"/>
      <c r="H416" s="26"/>
      <c r="I416" s="26"/>
      <c r="J416" s="26"/>
      <c r="K416" s="26"/>
      <c r="L416" s="26"/>
      <c r="M416" s="26"/>
      <c r="N416" s="26"/>
      <c r="O416" s="26"/>
      <c r="P416" s="26"/>
      <c r="Q416" s="26"/>
      <c r="R416" s="26"/>
      <c r="S416" s="26"/>
      <c r="T416" s="26"/>
      <c r="U416" s="26"/>
      <c r="V416" s="26"/>
      <c r="W416" s="26"/>
      <c r="X416" s="26"/>
      <c r="Y416" s="26"/>
      <c r="Z416" s="26"/>
    </row>
    <row r="417" spans="1:26" ht="12.75" customHeight="1">
      <c r="A417" s="26"/>
      <c r="B417" s="26"/>
      <c r="C417" s="26"/>
      <c r="D417" s="26"/>
      <c r="E417" s="27"/>
      <c r="F417" s="27"/>
      <c r="G417" s="26"/>
      <c r="H417" s="26"/>
      <c r="I417" s="26"/>
      <c r="J417" s="26"/>
      <c r="K417" s="26"/>
      <c r="L417" s="26"/>
      <c r="M417" s="26"/>
      <c r="N417" s="26"/>
      <c r="O417" s="26"/>
      <c r="P417" s="26"/>
      <c r="Q417" s="26"/>
      <c r="R417" s="26"/>
      <c r="S417" s="26"/>
      <c r="T417" s="26"/>
      <c r="U417" s="26"/>
      <c r="V417" s="26"/>
      <c r="W417" s="26"/>
      <c r="X417" s="26"/>
      <c r="Y417" s="26"/>
      <c r="Z417" s="26"/>
    </row>
    <row r="418" spans="1:26" ht="12.75" customHeight="1">
      <c r="A418" s="26"/>
      <c r="B418" s="26"/>
      <c r="C418" s="26"/>
      <c r="D418" s="26"/>
      <c r="E418" s="27"/>
      <c r="F418" s="27"/>
      <c r="G418" s="26"/>
      <c r="H418" s="26"/>
      <c r="I418" s="26"/>
      <c r="J418" s="26"/>
      <c r="K418" s="26"/>
      <c r="L418" s="26"/>
      <c r="M418" s="26"/>
      <c r="N418" s="26"/>
      <c r="O418" s="26"/>
      <c r="P418" s="26"/>
      <c r="Q418" s="26"/>
      <c r="R418" s="26"/>
      <c r="S418" s="26"/>
      <c r="T418" s="26"/>
      <c r="U418" s="26"/>
      <c r="V418" s="26"/>
      <c r="W418" s="26"/>
      <c r="X418" s="26"/>
      <c r="Y418" s="26"/>
      <c r="Z418" s="26"/>
    </row>
    <row r="419" spans="1:26" ht="12.75" customHeight="1">
      <c r="A419" s="26"/>
      <c r="B419" s="26"/>
      <c r="C419" s="26"/>
      <c r="D419" s="26"/>
      <c r="E419" s="27"/>
      <c r="F419" s="27"/>
      <c r="G419" s="26"/>
      <c r="H419" s="26"/>
      <c r="I419" s="26"/>
      <c r="J419" s="26"/>
      <c r="K419" s="26"/>
      <c r="L419" s="26"/>
      <c r="M419" s="26"/>
      <c r="N419" s="26"/>
      <c r="O419" s="26"/>
      <c r="P419" s="26"/>
      <c r="Q419" s="26"/>
      <c r="R419" s="26"/>
      <c r="S419" s="26"/>
      <c r="T419" s="26"/>
      <c r="U419" s="26"/>
      <c r="V419" s="26"/>
      <c r="W419" s="26"/>
      <c r="X419" s="26"/>
      <c r="Y419" s="26"/>
      <c r="Z419" s="26"/>
    </row>
    <row r="420" spans="1:26" ht="12.75" customHeight="1">
      <c r="A420" s="26"/>
      <c r="B420" s="26"/>
      <c r="C420" s="26"/>
      <c r="D420" s="26"/>
      <c r="E420" s="27"/>
      <c r="F420" s="27"/>
      <c r="G420" s="26"/>
      <c r="H420" s="26"/>
      <c r="I420" s="26"/>
      <c r="J420" s="26"/>
      <c r="K420" s="26"/>
      <c r="L420" s="26"/>
      <c r="M420" s="26"/>
      <c r="N420" s="26"/>
      <c r="O420" s="26"/>
      <c r="P420" s="26"/>
      <c r="Q420" s="26"/>
      <c r="R420" s="26"/>
      <c r="S420" s="26"/>
      <c r="T420" s="26"/>
      <c r="U420" s="26"/>
      <c r="V420" s="26"/>
      <c r="W420" s="26"/>
      <c r="X420" s="26"/>
      <c r="Y420" s="26"/>
      <c r="Z420" s="26"/>
    </row>
    <row r="421" spans="1:26" ht="12.75" customHeight="1">
      <c r="A421" s="26"/>
      <c r="B421" s="26"/>
      <c r="C421" s="26"/>
      <c r="D421" s="26"/>
      <c r="E421" s="27"/>
      <c r="F421" s="27"/>
      <c r="G421" s="26"/>
      <c r="H421" s="26"/>
      <c r="I421" s="26"/>
      <c r="J421" s="26"/>
      <c r="K421" s="26"/>
      <c r="L421" s="26"/>
      <c r="M421" s="26"/>
      <c r="N421" s="26"/>
      <c r="O421" s="26"/>
      <c r="P421" s="26"/>
      <c r="Q421" s="26"/>
      <c r="R421" s="26"/>
      <c r="S421" s="26"/>
      <c r="T421" s="26"/>
      <c r="U421" s="26"/>
      <c r="V421" s="26"/>
      <c r="W421" s="26"/>
      <c r="X421" s="26"/>
      <c r="Y421" s="26"/>
      <c r="Z421" s="26"/>
    </row>
    <row r="422" spans="1:26" ht="12.75" customHeight="1">
      <c r="A422" s="26"/>
      <c r="B422" s="26"/>
      <c r="C422" s="26"/>
      <c r="D422" s="26"/>
      <c r="E422" s="27"/>
      <c r="F422" s="27"/>
      <c r="G422" s="26"/>
      <c r="H422" s="26"/>
      <c r="I422" s="26"/>
      <c r="J422" s="26"/>
      <c r="K422" s="26"/>
      <c r="L422" s="26"/>
      <c r="M422" s="26"/>
      <c r="N422" s="26"/>
      <c r="O422" s="26"/>
      <c r="P422" s="26"/>
      <c r="Q422" s="26"/>
      <c r="R422" s="26"/>
      <c r="S422" s="26"/>
      <c r="T422" s="26"/>
      <c r="U422" s="26"/>
      <c r="V422" s="26"/>
      <c r="W422" s="26"/>
      <c r="X422" s="26"/>
      <c r="Y422" s="26"/>
      <c r="Z422" s="26"/>
    </row>
    <row r="423" spans="1:26" ht="12.75" customHeight="1">
      <c r="A423" s="26"/>
      <c r="B423" s="26"/>
      <c r="C423" s="26"/>
      <c r="D423" s="26"/>
      <c r="E423" s="27"/>
      <c r="F423" s="27"/>
      <c r="G423" s="26"/>
      <c r="H423" s="26"/>
      <c r="I423" s="26"/>
      <c r="J423" s="26"/>
      <c r="K423" s="26"/>
      <c r="L423" s="26"/>
      <c r="M423" s="26"/>
      <c r="N423" s="26"/>
      <c r="O423" s="26"/>
      <c r="P423" s="26"/>
      <c r="Q423" s="26"/>
      <c r="R423" s="26"/>
      <c r="S423" s="26"/>
      <c r="T423" s="26"/>
      <c r="U423" s="26"/>
      <c r="V423" s="26"/>
      <c r="W423" s="26"/>
      <c r="X423" s="26"/>
      <c r="Y423" s="26"/>
      <c r="Z423" s="26"/>
    </row>
    <row r="424" spans="1:26" ht="12.75" customHeight="1">
      <c r="A424" s="26"/>
      <c r="B424" s="26"/>
      <c r="C424" s="26"/>
      <c r="D424" s="26"/>
      <c r="E424" s="27"/>
      <c r="F424" s="27"/>
      <c r="G424" s="26"/>
      <c r="H424" s="26"/>
      <c r="I424" s="26"/>
      <c r="J424" s="26"/>
      <c r="K424" s="26"/>
      <c r="L424" s="26"/>
      <c r="M424" s="26"/>
      <c r="N424" s="26"/>
      <c r="O424" s="26"/>
      <c r="P424" s="26"/>
      <c r="Q424" s="26"/>
      <c r="R424" s="26"/>
      <c r="S424" s="26"/>
      <c r="T424" s="26"/>
      <c r="U424" s="26"/>
      <c r="V424" s="26"/>
      <c r="W424" s="26"/>
      <c r="X424" s="26"/>
      <c r="Y424" s="26"/>
      <c r="Z424" s="26"/>
    </row>
    <row r="425" spans="1:26" ht="12.75" customHeight="1">
      <c r="A425" s="26"/>
      <c r="B425" s="26"/>
      <c r="C425" s="26"/>
      <c r="D425" s="26"/>
      <c r="E425" s="27"/>
      <c r="F425" s="27"/>
      <c r="G425" s="26"/>
      <c r="H425" s="26"/>
      <c r="I425" s="26"/>
      <c r="J425" s="26"/>
      <c r="K425" s="26"/>
      <c r="L425" s="26"/>
      <c r="M425" s="26"/>
      <c r="N425" s="26"/>
      <c r="O425" s="26"/>
      <c r="P425" s="26"/>
      <c r="Q425" s="26"/>
      <c r="R425" s="26"/>
      <c r="S425" s="26"/>
      <c r="T425" s="26"/>
      <c r="U425" s="26"/>
      <c r="V425" s="26"/>
      <c r="W425" s="26"/>
      <c r="X425" s="26"/>
      <c r="Y425" s="26"/>
      <c r="Z425" s="26"/>
    </row>
    <row r="426" spans="1:26" ht="12.75" customHeight="1">
      <c r="A426" s="26"/>
      <c r="B426" s="26"/>
      <c r="C426" s="26"/>
      <c r="D426" s="26"/>
      <c r="E426" s="27"/>
      <c r="F426" s="27"/>
      <c r="G426" s="26"/>
      <c r="H426" s="26"/>
      <c r="I426" s="26"/>
      <c r="J426" s="26"/>
      <c r="K426" s="26"/>
      <c r="L426" s="26"/>
      <c r="M426" s="26"/>
      <c r="N426" s="26"/>
      <c r="O426" s="26"/>
      <c r="P426" s="26"/>
      <c r="Q426" s="26"/>
      <c r="R426" s="26"/>
      <c r="S426" s="26"/>
      <c r="T426" s="26"/>
      <c r="U426" s="26"/>
      <c r="V426" s="26"/>
      <c r="W426" s="26"/>
      <c r="X426" s="26"/>
      <c r="Y426" s="26"/>
      <c r="Z426" s="26"/>
    </row>
    <row r="427" spans="1:26" ht="12.75" customHeight="1">
      <c r="A427" s="26"/>
      <c r="B427" s="26"/>
      <c r="C427" s="26"/>
      <c r="D427" s="26"/>
      <c r="E427" s="27"/>
      <c r="F427" s="27"/>
      <c r="G427" s="26"/>
      <c r="H427" s="26"/>
      <c r="I427" s="26"/>
      <c r="J427" s="26"/>
      <c r="K427" s="26"/>
      <c r="L427" s="26"/>
      <c r="M427" s="26"/>
      <c r="N427" s="26"/>
      <c r="O427" s="26"/>
      <c r="P427" s="26"/>
      <c r="Q427" s="26"/>
      <c r="R427" s="26"/>
      <c r="S427" s="26"/>
      <c r="T427" s="26"/>
      <c r="U427" s="26"/>
      <c r="V427" s="26"/>
      <c r="W427" s="26"/>
      <c r="X427" s="26"/>
      <c r="Y427" s="26"/>
      <c r="Z427" s="26"/>
    </row>
    <row r="428" spans="1:26" ht="12.75" customHeight="1">
      <c r="A428" s="26"/>
      <c r="B428" s="26"/>
      <c r="C428" s="26"/>
      <c r="D428" s="26"/>
      <c r="E428" s="27"/>
      <c r="F428" s="27"/>
      <c r="G428" s="26"/>
      <c r="H428" s="26"/>
      <c r="I428" s="26"/>
      <c r="J428" s="26"/>
      <c r="K428" s="26"/>
      <c r="L428" s="26"/>
      <c r="M428" s="26"/>
      <c r="N428" s="26"/>
      <c r="O428" s="26"/>
      <c r="P428" s="26"/>
      <c r="Q428" s="26"/>
      <c r="R428" s="26"/>
      <c r="S428" s="26"/>
      <c r="T428" s="26"/>
      <c r="U428" s="26"/>
      <c r="V428" s="26"/>
      <c r="W428" s="26"/>
      <c r="X428" s="26"/>
      <c r="Y428" s="26"/>
      <c r="Z428" s="26"/>
    </row>
    <row r="429" spans="1:26" ht="12.75" customHeight="1">
      <c r="A429" s="26"/>
      <c r="B429" s="26"/>
      <c r="C429" s="26"/>
      <c r="D429" s="26"/>
      <c r="E429" s="27"/>
      <c r="F429" s="27"/>
      <c r="G429" s="26"/>
      <c r="H429" s="26"/>
      <c r="I429" s="26"/>
      <c r="J429" s="26"/>
      <c r="K429" s="26"/>
      <c r="L429" s="26"/>
      <c r="M429" s="26"/>
      <c r="N429" s="26"/>
      <c r="O429" s="26"/>
      <c r="P429" s="26"/>
      <c r="Q429" s="26"/>
      <c r="R429" s="26"/>
      <c r="S429" s="26"/>
      <c r="T429" s="26"/>
      <c r="U429" s="26"/>
      <c r="V429" s="26"/>
      <c r="W429" s="26"/>
      <c r="X429" s="26"/>
      <c r="Y429" s="26"/>
      <c r="Z429" s="26"/>
    </row>
    <row r="430" spans="1:26" ht="12.75" customHeight="1">
      <c r="A430" s="26"/>
      <c r="B430" s="26"/>
      <c r="C430" s="26"/>
      <c r="D430" s="26"/>
      <c r="E430" s="27"/>
      <c r="F430" s="27"/>
      <c r="G430" s="26"/>
      <c r="H430" s="26"/>
      <c r="I430" s="26"/>
      <c r="J430" s="26"/>
      <c r="K430" s="26"/>
      <c r="L430" s="26"/>
      <c r="M430" s="26"/>
      <c r="N430" s="26"/>
      <c r="O430" s="26"/>
      <c r="P430" s="26"/>
      <c r="Q430" s="26"/>
      <c r="R430" s="26"/>
      <c r="S430" s="26"/>
      <c r="T430" s="26"/>
      <c r="U430" s="26"/>
      <c r="V430" s="26"/>
      <c r="W430" s="26"/>
      <c r="X430" s="26"/>
      <c r="Y430" s="26"/>
      <c r="Z430" s="26"/>
    </row>
    <row r="431" spans="1:26" ht="12.75" customHeight="1">
      <c r="A431" s="26"/>
      <c r="B431" s="26"/>
      <c r="C431" s="26"/>
      <c r="D431" s="26"/>
      <c r="E431" s="27"/>
      <c r="F431" s="27"/>
      <c r="G431" s="26"/>
      <c r="H431" s="26"/>
      <c r="I431" s="26"/>
      <c r="J431" s="26"/>
      <c r="K431" s="26"/>
      <c r="L431" s="26"/>
      <c r="M431" s="26"/>
      <c r="N431" s="26"/>
      <c r="O431" s="26"/>
      <c r="P431" s="26"/>
      <c r="Q431" s="26"/>
      <c r="R431" s="26"/>
      <c r="S431" s="26"/>
      <c r="T431" s="26"/>
      <c r="U431" s="26"/>
      <c r="V431" s="26"/>
      <c r="W431" s="26"/>
      <c r="X431" s="26"/>
      <c r="Y431" s="26"/>
      <c r="Z431" s="26"/>
    </row>
    <row r="432" spans="1:26" ht="12.75" customHeight="1">
      <c r="A432" s="26"/>
      <c r="B432" s="26"/>
      <c r="C432" s="26"/>
      <c r="D432" s="26"/>
      <c r="E432" s="27"/>
      <c r="F432" s="27"/>
      <c r="G432" s="26"/>
      <c r="H432" s="26"/>
      <c r="I432" s="26"/>
      <c r="J432" s="26"/>
      <c r="K432" s="26"/>
      <c r="L432" s="26"/>
      <c r="M432" s="26"/>
      <c r="N432" s="26"/>
      <c r="O432" s="26"/>
      <c r="P432" s="26"/>
      <c r="Q432" s="26"/>
      <c r="R432" s="26"/>
      <c r="S432" s="26"/>
      <c r="T432" s="26"/>
      <c r="U432" s="26"/>
      <c r="V432" s="26"/>
      <c r="W432" s="26"/>
      <c r="X432" s="26"/>
      <c r="Y432" s="26"/>
      <c r="Z432" s="26"/>
    </row>
    <row r="433" spans="1:26" ht="12.75" customHeight="1">
      <c r="A433" s="26"/>
      <c r="B433" s="26"/>
      <c r="C433" s="26"/>
      <c r="D433" s="26"/>
      <c r="E433" s="27"/>
      <c r="F433" s="27"/>
      <c r="G433" s="26"/>
      <c r="H433" s="26"/>
      <c r="I433" s="26"/>
      <c r="J433" s="26"/>
      <c r="K433" s="26"/>
      <c r="L433" s="26"/>
      <c r="M433" s="26"/>
      <c r="N433" s="26"/>
      <c r="O433" s="26"/>
      <c r="P433" s="26"/>
      <c r="Q433" s="26"/>
      <c r="R433" s="26"/>
      <c r="S433" s="26"/>
      <c r="T433" s="26"/>
      <c r="U433" s="26"/>
      <c r="V433" s="26"/>
      <c r="W433" s="26"/>
      <c r="X433" s="26"/>
      <c r="Y433" s="26"/>
      <c r="Z433" s="26"/>
    </row>
    <row r="434" spans="1:26" ht="12.75" customHeight="1">
      <c r="A434" s="26"/>
      <c r="B434" s="26"/>
      <c r="C434" s="26"/>
      <c r="D434" s="26"/>
      <c r="E434" s="27"/>
      <c r="F434" s="27"/>
      <c r="G434" s="26"/>
      <c r="H434" s="26"/>
      <c r="I434" s="26"/>
      <c r="J434" s="26"/>
      <c r="K434" s="26"/>
      <c r="L434" s="26"/>
      <c r="M434" s="26"/>
      <c r="N434" s="26"/>
      <c r="O434" s="26"/>
      <c r="P434" s="26"/>
      <c r="Q434" s="26"/>
      <c r="R434" s="26"/>
      <c r="S434" s="26"/>
      <c r="T434" s="26"/>
      <c r="U434" s="26"/>
      <c r="V434" s="26"/>
      <c r="W434" s="26"/>
      <c r="X434" s="26"/>
      <c r="Y434" s="26"/>
      <c r="Z434" s="26"/>
    </row>
    <row r="435" spans="1:26" ht="12.75" customHeight="1">
      <c r="A435" s="26"/>
      <c r="B435" s="26"/>
      <c r="C435" s="26"/>
      <c r="D435" s="26"/>
      <c r="E435" s="27"/>
      <c r="F435" s="27"/>
      <c r="G435" s="26"/>
      <c r="H435" s="26"/>
      <c r="I435" s="26"/>
      <c r="J435" s="26"/>
      <c r="K435" s="26"/>
      <c r="L435" s="26"/>
      <c r="M435" s="26"/>
      <c r="N435" s="26"/>
      <c r="O435" s="26"/>
      <c r="P435" s="26"/>
      <c r="Q435" s="26"/>
      <c r="R435" s="26"/>
      <c r="S435" s="26"/>
      <c r="T435" s="26"/>
      <c r="U435" s="26"/>
      <c r="V435" s="26"/>
      <c r="W435" s="26"/>
      <c r="X435" s="26"/>
      <c r="Y435" s="26"/>
      <c r="Z435" s="26"/>
    </row>
    <row r="436" spans="1:26" ht="12.75" customHeight="1">
      <c r="A436" s="26"/>
      <c r="B436" s="26"/>
      <c r="C436" s="26"/>
      <c r="D436" s="26"/>
      <c r="E436" s="27"/>
      <c r="F436" s="27"/>
      <c r="G436" s="26"/>
      <c r="H436" s="26"/>
      <c r="I436" s="26"/>
      <c r="J436" s="26"/>
      <c r="K436" s="26"/>
      <c r="L436" s="26"/>
      <c r="M436" s="26"/>
      <c r="N436" s="26"/>
      <c r="O436" s="26"/>
      <c r="P436" s="26"/>
      <c r="Q436" s="26"/>
      <c r="R436" s="26"/>
      <c r="S436" s="26"/>
      <c r="T436" s="26"/>
      <c r="U436" s="26"/>
      <c r="V436" s="26"/>
      <c r="W436" s="26"/>
      <c r="X436" s="26"/>
      <c r="Y436" s="26"/>
      <c r="Z436" s="26"/>
    </row>
    <row r="437" spans="1:26" ht="12.75" customHeight="1">
      <c r="A437" s="26"/>
      <c r="B437" s="26"/>
      <c r="C437" s="26"/>
      <c r="D437" s="26"/>
      <c r="E437" s="27"/>
      <c r="F437" s="27"/>
      <c r="G437" s="26"/>
      <c r="H437" s="26"/>
      <c r="I437" s="26"/>
      <c r="J437" s="26"/>
      <c r="K437" s="26"/>
      <c r="L437" s="26"/>
      <c r="M437" s="26"/>
      <c r="N437" s="26"/>
      <c r="O437" s="26"/>
      <c r="P437" s="26"/>
      <c r="Q437" s="26"/>
      <c r="R437" s="26"/>
      <c r="S437" s="26"/>
      <c r="T437" s="26"/>
      <c r="U437" s="26"/>
      <c r="V437" s="26"/>
      <c r="W437" s="26"/>
      <c r="X437" s="26"/>
      <c r="Y437" s="26"/>
      <c r="Z437" s="26"/>
    </row>
    <row r="438" spans="1:26" ht="12.75" customHeight="1">
      <c r="A438" s="26"/>
      <c r="B438" s="26"/>
      <c r="C438" s="26"/>
      <c r="D438" s="26"/>
      <c r="E438" s="27"/>
      <c r="F438" s="27"/>
      <c r="G438" s="26"/>
      <c r="H438" s="26"/>
      <c r="I438" s="26"/>
      <c r="J438" s="26"/>
      <c r="K438" s="26"/>
      <c r="L438" s="26"/>
      <c r="M438" s="26"/>
      <c r="N438" s="26"/>
      <c r="O438" s="26"/>
      <c r="P438" s="26"/>
      <c r="Q438" s="26"/>
      <c r="R438" s="26"/>
      <c r="S438" s="26"/>
      <c r="T438" s="26"/>
      <c r="U438" s="26"/>
      <c r="V438" s="26"/>
      <c r="W438" s="26"/>
      <c r="X438" s="26"/>
      <c r="Y438" s="26"/>
      <c r="Z438" s="26"/>
    </row>
    <row r="439" spans="1:26" ht="12.75" customHeight="1">
      <c r="A439" s="26"/>
      <c r="B439" s="26"/>
      <c r="C439" s="26"/>
      <c r="D439" s="26"/>
      <c r="E439" s="27"/>
      <c r="F439" s="27"/>
      <c r="G439" s="26"/>
      <c r="H439" s="26"/>
      <c r="I439" s="26"/>
      <c r="J439" s="26"/>
      <c r="K439" s="26"/>
      <c r="L439" s="26"/>
      <c r="M439" s="26"/>
      <c r="N439" s="26"/>
      <c r="O439" s="26"/>
      <c r="P439" s="26"/>
      <c r="Q439" s="26"/>
      <c r="R439" s="26"/>
      <c r="S439" s="26"/>
      <c r="T439" s="26"/>
      <c r="U439" s="26"/>
      <c r="V439" s="26"/>
      <c r="W439" s="26"/>
      <c r="X439" s="26"/>
      <c r="Y439" s="26"/>
      <c r="Z439" s="26"/>
    </row>
    <row r="440" spans="1:26" ht="12.75" customHeight="1">
      <c r="A440" s="26"/>
      <c r="B440" s="26"/>
      <c r="C440" s="26"/>
      <c r="D440" s="26"/>
      <c r="E440" s="27"/>
      <c r="F440" s="27"/>
      <c r="G440" s="26"/>
      <c r="H440" s="26"/>
      <c r="I440" s="26"/>
      <c r="J440" s="26"/>
      <c r="K440" s="26"/>
      <c r="L440" s="26"/>
      <c r="M440" s="26"/>
      <c r="N440" s="26"/>
      <c r="O440" s="26"/>
      <c r="P440" s="26"/>
      <c r="Q440" s="26"/>
      <c r="R440" s="26"/>
      <c r="S440" s="26"/>
      <c r="T440" s="26"/>
      <c r="U440" s="26"/>
      <c r="V440" s="26"/>
      <c r="W440" s="26"/>
      <c r="X440" s="26"/>
      <c r="Y440" s="26"/>
      <c r="Z440" s="26"/>
    </row>
    <row r="441" spans="1:26" ht="12.75" customHeight="1">
      <c r="A441" s="26"/>
      <c r="B441" s="26"/>
      <c r="C441" s="26"/>
      <c r="D441" s="26"/>
      <c r="E441" s="27"/>
      <c r="F441" s="27"/>
      <c r="G441" s="26"/>
      <c r="H441" s="26"/>
      <c r="I441" s="26"/>
      <c r="J441" s="26"/>
      <c r="K441" s="26"/>
      <c r="L441" s="26"/>
      <c r="M441" s="26"/>
      <c r="N441" s="26"/>
      <c r="O441" s="26"/>
      <c r="P441" s="26"/>
      <c r="Q441" s="26"/>
      <c r="R441" s="26"/>
      <c r="S441" s="26"/>
      <c r="T441" s="26"/>
      <c r="U441" s="26"/>
      <c r="V441" s="26"/>
      <c r="W441" s="26"/>
      <c r="X441" s="26"/>
      <c r="Y441" s="26"/>
      <c r="Z441" s="26"/>
    </row>
    <row r="442" spans="1:26" ht="12.75" customHeight="1">
      <c r="A442" s="26"/>
      <c r="B442" s="26"/>
      <c r="C442" s="26"/>
      <c r="D442" s="26"/>
      <c r="E442" s="27"/>
      <c r="F442" s="27"/>
      <c r="G442" s="26"/>
      <c r="H442" s="26"/>
      <c r="I442" s="26"/>
      <c r="J442" s="26"/>
      <c r="K442" s="26"/>
      <c r="L442" s="26"/>
      <c r="M442" s="26"/>
      <c r="N442" s="26"/>
      <c r="O442" s="26"/>
      <c r="P442" s="26"/>
      <c r="Q442" s="26"/>
      <c r="R442" s="26"/>
      <c r="S442" s="26"/>
      <c r="T442" s="26"/>
      <c r="U442" s="26"/>
      <c r="V442" s="26"/>
      <c r="W442" s="26"/>
      <c r="X442" s="26"/>
      <c r="Y442" s="26"/>
      <c r="Z442" s="26"/>
    </row>
    <row r="443" spans="1:26" ht="12.75" customHeight="1">
      <c r="A443" s="26"/>
      <c r="B443" s="26"/>
      <c r="C443" s="26"/>
      <c r="D443" s="26"/>
      <c r="E443" s="27"/>
      <c r="F443" s="27"/>
      <c r="G443" s="26"/>
      <c r="H443" s="26"/>
      <c r="I443" s="26"/>
      <c r="J443" s="26"/>
      <c r="K443" s="26"/>
      <c r="L443" s="26"/>
      <c r="M443" s="26"/>
      <c r="N443" s="26"/>
      <c r="O443" s="26"/>
      <c r="P443" s="26"/>
      <c r="Q443" s="26"/>
      <c r="R443" s="26"/>
      <c r="S443" s="26"/>
      <c r="T443" s="26"/>
      <c r="U443" s="26"/>
      <c r="V443" s="26"/>
      <c r="W443" s="26"/>
      <c r="X443" s="26"/>
      <c r="Y443" s="26"/>
      <c r="Z443" s="26"/>
    </row>
    <row r="444" spans="1:26" ht="12.75" customHeight="1">
      <c r="A444" s="26"/>
      <c r="B444" s="26"/>
      <c r="C444" s="26"/>
      <c r="D444" s="26"/>
      <c r="E444" s="27"/>
      <c r="F444" s="27"/>
      <c r="G444" s="26"/>
      <c r="H444" s="26"/>
      <c r="I444" s="26"/>
      <c r="J444" s="26"/>
      <c r="K444" s="26"/>
      <c r="L444" s="26"/>
      <c r="M444" s="26"/>
      <c r="N444" s="26"/>
      <c r="O444" s="26"/>
      <c r="P444" s="26"/>
      <c r="Q444" s="26"/>
      <c r="R444" s="26"/>
      <c r="S444" s="26"/>
      <c r="T444" s="26"/>
      <c r="U444" s="26"/>
      <c r="V444" s="26"/>
      <c r="W444" s="26"/>
      <c r="X444" s="26"/>
      <c r="Y444" s="26"/>
      <c r="Z444" s="26"/>
    </row>
    <row r="445" spans="1:26" ht="12.75" customHeight="1">
      <c r="A445" s="26"/>
      <c r="B445" s="26"/>
      <c r="C445" s="26"/>
      <c r="D445" s="26"/>
      <c r="E445" s="27"/>
      <c r="F445" s="27"/>
      <c r="G445" s="26"/>
      <c r="H445" s="26"/>
      <c r="I445" s="26"/>
      <c r="J445" s="26"/>
      <c r="K445" s="26"/>
      <c r="L445" s="26"/>
      <c r="M445" s="26"/>
      <c r="N445" s="26"/>
      <c r="O445" s="26"/>
      <c r="P445" s="26"/>
      <c r="Q445" s="26"/>
      <c r="R445" s="26"/>
      <c r="S445" s="26"/>
      <c r="T445" s="26"/>
      <c r="U445" s="26"/>
      <c r="V445" s="26"/>
      <c r="W445" s="26"/>
      <c r="X445" s="26"/>
      <c r="Y445" s="26"/>
      <c r="Z445" s="26"/>
    </row>
    <row r="446" spans="1:26" ht="12.75" customHeight="1">
      <c r="A446" s="26"/>
      <c r="B446" s="26"/>
      <c r="C446" s="26"/>
      <c r="D446" s="26"/>
      <c r="E446" s="27"/>
      <c r="F446" s="27"/>
      <c r="G446" s="26"/>
      <c r="H446" s="26"/>
      <c r="I446" s="26"/>
      <c r="J446" s="26"/>
      <c r="K446" s="26"/>
      <c r="L446" s="26"/>
      <c r="M446" s="26"/>
      <c r="N446" s="26"/>
      <c r="O446" s="26"/>
      <c r="P446" s="26"/>
      <c r="Q446" s="26"/>
      <c r="R446" s="26"/>
      <c r="S446" s="26"/>
      <c r="T446" s="26"/>
      <c r="U446" s="26"/>
      <c r="V446" s="26"/>
      <c r="W446" s="26"/>
      <c r="X446" s="26"/>
      <c r="Y446" s="26"/>
      <c r="Z446" s="26"/>
    </row>
    <row r="447" spans="1:26" ht="12.75" customHeight="1">
      <c r="A447" s="26"/>
      <c r="B447" s="26"/>
      <c r="C447" s="26"/>
      <c r="D447" s="26"/>
      <c r="E447" s="27"/>
      <c r="F447" s="27"/>
      <c r="G447" s="26"/>
      <c r="H447" s="26"/>
      <c r="I447" s="26"/>
      <c r="J447" s="26"/>
      <c r="K447" s="26"/>
      <c r="L447" s="26"/>
      <c r="M447" s="26"/>
      <c r="N447" s="26"/>
      <c r="O447" s="26"/>
      <c r="P447" s="26"/>
      <c r="Q447" s="26"/>
      <c r="R447" s="26"/>
      <c r="S447" s="26"/>
      <c r="T447" s="26"/>
      <c r="U447" s="26"/>
      <c r="V447" s="26"/>
      <c r="W447" s="26"/>
      <c r="X447" s="26"/>
      <c r="Y447" s="26"/>
      <c r="Z447" s="26"/>
    </row>
    <row r="448" spans="1:26" ht="12.75" customHeight="1">
      <c r="A448" s="26"/>
      <c r="B448" s="26"/>
      <c r="C448" s="26"/>
      <c r="D448" s="26"/>
      <c r="E448" s="27"/>
      <c r="F448" s="27"/>
      <c r="G448" s="26"/>
      <c r="H448" s="26"/>
      <c r="I448" s="26"/>
      <c r="J448" s="26"/>
      <c r="K448" s="26"/>
      <c r="L448" s="26"/>
      <c r="M448" s="26"/>
      <c r="N448" s="26"/>
      <c r="O448" s="26"/>
      <c r="P448" s="26"/>
      <c r="Q448" s="26"/>
      <c r="R448" s="26"/>
      <c r="S448" s="26"/>
      <c r="T448" s="26"/>
      <c r="U448" s="26"/>
      <c r="V448" s="26"/>
      <c r="W448" s="26"/>
      <c r="X448" s="26"/>
      <c r="Y448" s="26"/>
      <c r="Z448" s="26"/>
    </row>
    <row r="449" spans="1:26" ht="12.75" customHeight="1">
      <c r="A449" s="26"/>
      <c r="B449" s="26"/>
      <c r="C449" s="26"/>
      <c r="D449" s="26"/>
      <c r="E449" s="27"/>
      <c r="F449" s="27"/>
      <c r="G449" s="26"/>
      <c r="H449" s="26"/>
      <c r="I449" s="26"/>
      <c r="J449" s="26"/>
      <c r="K449" s="26"/>
      <c r="L449" s="26"/>
      <c r="M449" s="26"/>
      <c r="N449" s="26"/>
      <c r="O449" s="26"/>
      <c r="P449" s="26"/>
      <c r="Q449" s="26"/>
      <c r="R449" s="26"/>
      <c r="S449" s="26"/>
      <c r="T449" s="26"/>
      <c r="U449" s="26"/>
      <c r="V449" s="26"/>
      <c r="W449" s="26"/>
      <c r="X449" s="26"/>
      <c r="Y449" s="26"/>
      <c r="Z449" s="26"/>
    </row>
    <row r="450" spans="1:26" ht="12.75" customHeight="1">
      <c r="A450" s="26"/>
      <c r="B450" s="26"/>
      <c r="C450" s="26"/>
      <c r="D450" s="26"/>
      <c r="E450" s="27"/>
      <c r="F450" s="27"/>
      <c r="G450" s="26"/>
      <c r="H450" s="26"/>
      <c r="I450" s="26"/>
      <c r="J450" s="26"/>
      <c r="K450" s="26"/>
      <c r="L450" s="26"/>
      <c r="M450" s="26"/>
      <c r="N450" s="26"/>
      <c r="O450" s="26"/>
      <c r="P450" s="26"/>
      <c r="Q450" s="26"/>
      <c r="R450" s="26"/>
      <c r="S450" s="26"/>
      <c r="T450" s="26"/>
      <c r="U450" s="26"/>
      <c r="V450" s="26"/>
      <c r="W450" s="26"/>
      <c r="X450" s="26"/>
      <c r="Y450" s="26"/>
      <c r="Z450" s="26"/>
    </row>
    <row r="451" spans="1:26" ht="12.75" customHeight="1">
      <c r="A451" s="26"/>
      <c r="B451" s="26"/>
      <c r="C451" s="26"/>
      <c r="D451" s="26"/>
      <c r="E451" s="27"/>
      <c r="F451" s="27"/>
      <c r="G451" s="26"/>
      <c r="H451" s="26"/>
      <c r="I451" s="26"/>
      <c r="J451" s="26"/>
      <c r="K451" s="26"/>
      <c r="L451" s="26"/>
      <c r="M451" s="26"/>
      <c r="N451" s="26"/>
      <c r="O451" s="26"/>
      <c r="P451" s="26"/>
      <c r="Q451" s="26"/>
      <c r="R451" s="26"/>
      <c r="S451" s="26"/>
      <c r="T451" s="26"/>
      <c r="U451" s="26"/>
      <c r="V451" s="26"/>
      <c r="W451" s="26"/>
      <c r="X451" s="26"/>
      <c r="Y451" s="26"/>
      <c r="Z451" s="26"/>
    </row>
    <row r="452" spans="1:26" ht="12.75" customHeight="1">
      <c r="A452" s="26"/>
      <c r="B452" s="26"/>
      <c r="C452" s="26"/>
      <c r="D452" s="26"/>
      <c r="E452" s="27"/>
      <c r="F452" s="27"/>
      <c r="G452" s="26"/>
      <c r="H452" s="26"/>
      <c r="I452" s="26"/>
      <c r="J452" s="26"/>
      <c r="K452" s="26"/>
      <c r="L452" s="26"/>
      <c r="M452" s="26"/>
      <c r="N452" s="26"/>
      <c r="O452" s="26"/>
      <c r="P452" s="26"/>
      <c r="Q452" s="26"/>
      <c r="R452" s="26"/>
      <c r="S452" s="26"/>
      <c r="T452" s="26"/>
      <c r="U452" s="26"/>
      <c r="V452" s="26"/>
      <c r="W452" s="26"/>
      <c r="X452" s="26"/>
      <c r="Y452" s="26"/>
      <c r="Z452" s="26"/>
    </row>
    <row r="453" spans="1:26" ht="12.75" customHeight="1">
      <c r="A453" s="26"/>
      <c r="B453" s="26"/>
      <c r="C453" s="26"/>
      <c r="D453" s="26"/>
      <c r="E453" s="27"/>
      <c r="F453" s="27"/>
      <c r="G453" s="26"/>
      <c r="H453" s="26"/>
      <c r="I453" s="26"/>
      <c r="J453" s="26"/>
      <c r="K453" s="26"/>
      <c r="L453" s="26"/>
      <c r="M453" s="26"/>
      <c r="N453" s="26"/>
      <c r="O453" s="26"/>
      <c r="P453" s="26"/>
      <c r="Q453" s="26"/>
      <c r="R453" s="26"/>
      <c r="S453" s="26"/>
      <c r="T453" s="26"/>
      <c r="U453" s="26"/>
      <c r="V453" s="26"/>
      <c r="W453" s="26"/>
      <c r="X453" s="26"/>
      <c r="Y453" s="26"/>
      <c r="Z453" s="26"/>
    </row>
    <row r="454" spans="1:26" ht="12.75" customHeight="1">
      <c r="A454" s="26"/>
      <c r="B454" s="26"/>
      <c r="C454" s="26"/>
      <c r="D454" s="26"/>
      <c r="E454" s="27"/>
      <c r="F454" s="27"/>
      <c r="G454" s="26"/>
      <c r="H454" s="26"/>
      <c r="I454" s="26"/>
      <c r="J454" s="26"/>
      <c r="K454" s="26"/>
      <c r="L454" s="26"/>
      <c r="M454" s="26"/>
      <c r="N454" s="26"/>
      <c r="O454" s="26"/>
      <c r="P454" s="26"/>
      <c r="Q454" s="26"/>
      <c r="R454" s="26"/>
      <c r="S454" s="26"/>
      <c r="T454" s="26"/>
      <c r="U454" s="26"/>
      <c r="V454" s="26"/>
      <c r="W454" s="26"/>
      <c r="X454" s="26"/>
      <c r="Y454" s="26"/>
      <c r="Z454" s="26"/>
    </row>
    <row r="455" spans="1:26" ht="12.75" customHeight="1">
      <c r="A455" s="26"/>
      <c r="B455" s="26"/>
      <c r="C455" s="26"/>
      <c r="D455" s="26"/>
      <c r="E455" s="27"/>
      <c r="F455" s="27"/>
      <c r="G455" s="26"/>
      <c r="H455" s="26"/>
      <c r="I455" s="26"/>
      <c r="J455" s="26"/>
      <c r="K455" s="26"/>
      <c r="L455" s="26"/>
      <c r="M455" s="26"/>
      <c r="N455" s="26"/>
      <c r="O455" s="26"/>
      <c r="P455" s="26"/>
      <c r="Q455" s="26"/>
      <c r="R455" s="26"/>
      <c r="S455" s="26"/>
      <c r="T455" s="26"/>
      <c r="U455" s="26"/>
      <c r="V455" s="26"/>
      <c r="W455" s="26"/>
      <c r="X455" s="26"/>
      <c r="Y455" s="26"/>
      <c r="Z455" s="26"/>
    </row>
    <row r="456" spans="1:26" ht="12.75" customHeight="1">
      <c r="A456" s="26"/>
      <c r="B456" s="26"/>
      <c r="C456" s="26"/>
      <c r="D456" s="26"/>
      <c r="E456" s="27"/>
      <c r="F456" s="27"/>
      <c r="G456" s="26"/>
      <c r="H456" s="26"/>
      <c r="I456" s="26"/>
      <c r="J456" s="26"/>
      <c r="K456" s="26"/>
      <c r="L456" s="26"/>
      <c r="M456" s="26"/>
      <c r="N456" s="26"/>
      <c r="O456" s="26"/>
      <c r="P456" s="26"/>
      <c r="Q456" s="26"/>
      <c r="R456" s="26"/>
      <c r="S456" s="26"/>
      <c r="T456" s="26"/>
      <c r="U456" s="26"/>
      <c r="V456" s="26"/>
      <c r="W456" s="26"/>
      <c r="X456" s="26"/>
      <c r="Y456" s="26"/>
      <c r="Z456" s="26"/>
    </row>
    <row r="457" spans="1:26" ht="12.75" customHeight="1">
      <c r="A457" s="26"/>
      <c r="B457" s="26"/>
      <c r="C457" s="26"/>
      <c r="D457" s="26"/>
      <c r="E457" s="27"/>
      <c r="F457" s="27"/>
      <c r="G457" s="26"/>
      <c r="H457" s="26"/>
      <c r="I457" s="26"/>
      <c r="J457" s="26"/>
      <c r="K457" s="26"/>
      <c r="L457" s="26"/>
      <c r="M457" s="26"/>
      <c r="N457" s="26"/>
      <c r="O457" s="26"/>
      <c r="P457" s="26"/>
      <c r="Q457" s="26"/>
      <c r="R457" s="26"/>
      <c r="S457" s="26"/>
      <c r="T457" s="26"/>
      <c r="U457" s="26"/>
      <c r="V457" s="26"/>
      <c r="W457" s="26"/>
      <c r="X457" s="26"/>
      <c r="Y457" s="26"/>
      <c r="Z457" s="26"/>
    </row>
    <row r="458" spans="1:26" ht="12.75" customHeight="1">
      <c r="A458" s="26"/>
      <c r="B458" s="26"/>
      <c r="C458" s="26"/>
      <c r="D458" s="26"/>
      <c r="E458" s="27"/>
      <c r="F458" s="27"/>
      <c r="G458" s="26"/>
      <c r="H458" s="26"/>
      <c r="I458" s="26"/>
      <c r="J458" s="26"/>
      <c r="K458" s="26"/>
      <c r="L458" s="26"/>
      <c r="M458" s="26"/>
      <c r="N458" s="26"/>
      <c r="O458" s="26"/>
      <c r="P458" s="26"/>
      <c r="Q458" s="26"/>
      <c r="R458" s="26"/>
      <c r="S458" s="26"/>
      <c r="T458" s="26"/>
      <c r="U458" s="26"/>
      <c r="V458" s="26"/>
      <c r="W458" s="26"/>
      <c r="X458" s="26"/>
      <c r="Y458" s="26"/>
      <c r="Z458" s="26"/>
    </row>
    <row r="459" spans="1:26" ht="12.75" customHeight="1">
      <c r="A459" s="26"/>
      <c r="B459" s="26"/>
      <c r="C459" s="26"/>
      <c r="D459" s="26"/>
      <c r="E459" s="27"/>
      <c r="F459" s="27"/>
      <c r="G459" s="26"/>
      <c r="H459" s="26"/>
      <c r="I459" s="26"/>
      <c r="J459" s="26"/>
      <c r="K459" s="26"/>
      <c r="L459" s="26"/>
      <c r="M459" s="26"/>
      <c r="N459" s="26"/>
      <c r="O459" s="26"/>
      <c r="P459" s="26"/>
      <c r="Q459" s="26"/>
      <c r="R459" s="26"/>
      <c r="S459" s="26"/>
      <c r="T459" s="26"/>
      <c r="U459" s="26"/>
      <c r="V459" s="26"/>
      <c r="W459" s="26"/>
      <c r="X459" s="26"/>
      <c r="Y459" s="26"/>
      <c r="Z459" s="26"/>
    </row>
    <row r="460" spans="1:26" ht="12.75" customHeight="1">
      <c r="A460" s="26"/>
      <c r="B460" s="26"/>
      <c r="C460" s="26"/>
      <c r="D460" s="26"/>
      <c r="E460" s="27"/>
      <c r="F460" s="27"/>
      <c r="G460" s="26"/>
      <c r="H460" s="26"/>
      <c r="I460" s="26"/>
      <c r="J460" s="26"/>
      <c r="K460" s="26"/>
      <c r="L460" s="26"/>
      <c r="M460" s="26"/>
      <c r="N460" s="26"/>
      <c r="O460" s="26"/>
      <c r="P460" s="26"/>
      <c r="Q460" s="26"/>
      <c r="R460" s="26"/>
      <c r="S460" s="26"/>
      <c r="T460" s="26"/>
      <c r="U460" s="26"/>
      <c r="V460" s="26"/>
      <c r="W460" s="26"/>
      <c r="X460" s="26"/>
      <c r="Y460" s="26"/>
      <c r="Z460" s="26"/>
    </row>
    <row r="461" spans="1:26" ht="12.75" customHeight="1">
      <c r="A461" s="26"/>
      <c r="B461" s="26"/>
      <c r="C461" s="26"/>
      <c r="D461" s="26"/>
      <c r="E461" s="27"/>
      <c r="F461" s="27"/>
      <c r="G461" s="26"/>
      <c r="H461" s="26"/>
      <c r="I461" s="26"/>
      <c r="J461" s="26"/>
      <c r="K461" s="26"/>
      <c r="L461" s="26"/>
      <c r="M461" s="26"/>
      <c r="N461" s="26"/>
      <c r="O461" s="26"/>
      <c r="P461" s="26"/>
      <c r="Q461" s="26"/>
      <c r="R461" s="26"/>
      <c r="S461" s="26"/>
      <c r="T461" s="26"/>
      <c r="U461" s="26"/>
      <c r="V461" s="26"/>
      <c r="W461" s="26"/>
      <c r="X461" s="26"/>
      <c r="Y461" s="26"/>
      <c r="Z461" s="26"/>
    </row>
    <row r="462" spans="1:26" ht="12.75" customHeight="1">
      <c r="A462" s="26"/>
      <c r="B462" s="26"/>
      <c r="C462" s="26"/>
      <c r="D462" s="26"/>
      <c r="E462" s="27"/>
      <c r="F462" s="27"/>
      <c r="G462" s="26"/>
      <c r="H462" s="26"/>
      <c r="I462" s="26"/>
      <c r="J462" s="26"/>
      <c r="K462" s="26"/>
      <c r="L462" s="26"/>
      <c r="M462" s="26"/>
      <c r="N462" s="26"/>
      <c r="O462" s="26"/>
      <c r="P462" s="26"/>
      <c r="Q462" s="26"/>
      <c r="R462" s="26"/>
      <c r="S462" s="26"/>
      <c r="T462" s="26"/>
      <c r="U462" s="26"/>
      <c r="V462" s="26"/>
      <c r="W462" s="26"/>
      <c r="X462" s="26"/>
      <c r="Y462" s="26"/>
      <c r="Z462" s="26"/>
    </row>
    <row r="463" spans="1:26" ht="12.75" customHeight="1">
      <c r="A463" s="26"/>
      <c r="B463" s="26"/>
      <c r="C463" s="26"/>
      <c r="D463" s="26"/>
      <c r="E463" s="27"/>
      <c r="F463" s="27"/>
      <c r="G463" s="26"/>
      <c r="H463" s="26"/>
      <c r="I463" s="26"/>
      <c r="J463" s="26"/>
      <c r="K463" s="26"/>
      <c r="L463" s="26"/>
      <c r="M463" s="26"/>
      <c r="N463" s="26"/>
      <c r="O463" s="26"/>
      <c r="P463" s="26"/>
      <c r="Q463" s="26"/>
      <c r="R463" s="26"/>
      <c r="S463" s="26"/>
      <c r="T463" s="26"/>
      <c r="U463" s="26"/>
      <c r="V463" s="26"/>
      <c r="W463" s="26"/>
      <c r="X463" s="26"/>
      <c r="Y463" s="26"/>
      <c r="Z463" s="26"/>
    </row>
    <row r="464" spans="1:26" ht="12.75" customHeight="1">
      <c r="A464" s="26"/>
      <c r="B464" s="26"/>
      <c r="C464" s="26"/>
      <c r="D464" s="26"/>
      <c r="E464" s="27"/>
      <c r="F464" s="27"/>
      <c r="G464" s="26"/>
      <c r="H464" s="26"/>
      <c r="I464" s="26"/>
      <c r="J464" s="26"/>
      <c r="K464" s="26"/>
      <c r="L464" s="26"/>
      <c r="M464" s="26"/>
      <c r="N464" s="26"/>
      <c r="O464" s="26"/>
      <c r="P464" s="26"/>
      <c r="Q464" s="26"/>
      <c r="R464" s="26"/>
      <c r="S464" s="26"/>
      <c r="T464" s="26"/>
      <c r="U464" s="26"/>
      <c r="V464" s="26"/>
      <c r="W464" s="26"/>
      <c r="X464" s="26"/>
      <c r="Y464" s="26"/>
      <c r="Z464" s="26"/>
    </row>
    <row r="465" spans="1:26" ht="12.75" customHeight="1">
      <c r="A465" s="26"/>
      <c r="B465" s="26"/>
      <c r="C465" s="26"/>
      <c r="D465" s="26"/>
      <c r="E465" s="27"/>
      <c r="F465" s="27"/>
      <c r="G465" s="26"/>
      <c r="H465" s="26"/>
      <c r="I465" s="26"/>
      <c r="J465" s="26"/>
      <c r="K465" s="26"/>
      <c r="L465" s="26"/>
      <c r="M465" s="26"/>
      <c r="N465" s="26"/>
      <c r="O465" s="26"/>
      <c r="P465" s="26"/>
      <c r="Q465" s="26"/>
      <c r="R465" s="26"/>
      <c r="S465" s="26"/>
      <c r="T465" s="26"/>
      <c r="U465" s="26"/>
      <c r="V465" s="26"/>
      <c r="W465" s="26"/>
      <c r="X465" s="26"/>
      <c r="Y465" s="26"/>
      <c r="Z465" s="26"/>
    </row>
    <row r="466" spans="1:26" ht="12.75" customHeight="1">
      <c r="A466" s="26"/>
      <c r="B466" s="26"/>
      <c r="C466" s="26"/>
      <c r="D466" s="26"/>
      <c r="E466" s="27"/>
      <c r="F466" s="27"/>
      <c r="G466" s="26"/>
      <c r="H466" s="26"/>
      <c r="I466" s="26"/>
      <c r="J466" s="26"/>
      <c r="K466" s="26"/>
      <c r="L466" s="26"/>
      <c r="M466" s="26"/>
      <c r="N466" s="26"/>
      <c r="O466" s="26"/>
      <c r="P466" s="26"/>
      <c r="Q466" s="26"/>
      <c r="R466" s="26"/>
      <c r="S466" s="26"/>
      <c r="T466" s="26"/>
      <c r="U466" s="26"/>
      <c r="V466" s="26"/>
      <c r="W466" s="26"/>
      <c r="X466" s="26"/>
      <c r="Y466" s="26"/>
      <c r="Z466" s="26"/>
    </row>
    <row r="467" spans="1:26" ht="12.75" customHeight="1">
      <c r="A467" s="26"/>
      <c r="B467" s="26"/>
      <c r="C467" s="26"/>
      <c r="D467" s="26"/>
      <c r="E467" s="27"/>
      <c r="F467" s="27"/>
      <c r="G467" s="26"/>
      <c r="H467" s="26"/>
      <c r="I467" s="26"/>
      <c r="J467" s="26"/>
      <c r="K467" s="26"/>
      <c r="L467" s="26"/>
      <c r="M467" s="26"/>
      <c r="N467" s="26"/>
      <c r="O467" s="26"/>
      <c r="P467" s="26"/>
      <c r="Q467" s="26"/>
      <c r="R467" s="26"/>
      <c r="S467" s="26"/>
      <c r="T467" s="26"/>
      <c r="U467" s="26"/>
      <c r="V467" s="26"/>
      <c r="W467" s="26"/>
      <c r="X467" s="26"/>
      <c r="Y467" s="26"/>
      <c r="Z467" s="26"/>
    </row>
    <row r="468" spans="1:26" ht="12.75" customHeight="1">
      <c r="A468" s="26"/>
      <c r="B468" s="26"/>
      <c r="C468" s="26"/>
      <c r="D468" s="26"/>
      <c r="E468" s="27"/>
      <c r="F468" s="27"/>
      <c r="G468" s="26"/>
      <c r="H468" s="26"/>
      <c r="I468" s="26"/>
      <c r="J468" s="26"/>
      <c r="K468" s="26"/>
      <c r="L468" s="26"/>
      <c r="M468" s="26"/>
      <c r="N468" s="26"/>
      <c r="O468" s="26"/>
      <c r="P468" s="26"/>
      <c r="Q468" s="26"/>
      <c r="R468" s="26"/>
      <c r="S468" s="26"/>
      <c r="T468" s="26"/>
      <c r="U468" s="26"/>
      <c r="V468" s="26"/>
      <c r="W468" s="26"/>
      <c r="X468" s="26"/>
      <c r="Y468" s="26"/>
      <c r="Z468" s="26"/>
    </row>
    <row r="469" spans="1:26" ht="12.75" customHeight="1">
      <c r="A469" s="26"/>
      <c r="B469" s="26"/>
      <c r="C469" s="26"/>
      <c r="D469" s="26"/>
      <c r="E469" s="27"/>
      <c r="F469" s="27"/>
      <c r="G469" s="26"/>
      <c r="H469" s="26"/>
      <c r="I469" s="26"/>
      <c r="J469" s="26"/>
      <c r="K469" s="26"/>
      <c r="L469" s="26"/>
      <c r="M469" s="26"/>
      <c r="N469" s="26"/>
      <c r="O469" s="26"/>
      <c r="P469" s="26"/>
      <c r="Q469" s="26"/>
      <c r="R469" s="26"/>
      <c r="S469" s="26"/>
      <c r="T469" s="26"/>
      <c r="U469" s="26"/>
      <c r="V469" s="26"/>
      <c r="W469" s="26"/>
      <c r="X469" s="26"/>
      <c r="Y469" s="26"/>
      <c r="Z469" s="26"/>
    </row>
    <row r="470" spans="1:26" ht="12.75" customHeight="1">
      <c r="A470" s="26"/>
      <c r="B470" s="26"/>
      <c r="C470" s="26"/>
      <c r="D470" s="26"/>
      <c r="E470" s="27"/>
      <c r="F470" s="27"/>
      <c r="G470" s="26"/>
      <c r="H470" s="26"/>
      <c r="I470" s="26"/>
      <c r="J470" s="26"/>
      <c r="K470" s="26"/>
      <c r="L470" s="26"/>
      <c r="M470" s="26"/>
      <c r="N470" s="26"/>
      <c r="O470" s="26"/>
      <c r="P470" s="26"/>
      <c r="Q470" s="26"/>
      <c r="R470" s="26"/>
      <c r="S470" s="26"/>
      <c r="T470" s="26"/>
      <c r="U470" s="26"/>
      <c r="V470" s="26"/>
      <c r="W470" s="26"/>
      <c r="X470" s="26"/>
      <c r="Y470" s="26"/>
      <c r="Z470" s="26"/>
    </row>
    <row r="471" spans="1:26" ht="12.75" customHeight="1">
      <c r="A471" s="26"/>
      <c r="B471" s="26"/>
      <c r="C471" s="26"/>
      <c r="D471" s="26"/>
      <c r="E471" s="27"/>
      <c r="F471" s="27"/>
      <c r="G471" s="26"/>
      <c r="H471" s="26"/>
      <c r="I471" s="26"/>
      <c r="J471" s="26"/>
      <c r="K471" s="26"/>
      <c r="L471" s="26"/>
      <c r="M471" s="26"/>
      <c r="N471" s="26"/>
      <c r="O471" s="26"/>
      <c r="P471" s="26"/>
      <c r="Q471" s="26"/>
      <c r="R471" s="26"/>
      <c r="S471" s="26"/>
      <c r="T471" s="26"/>
      <c r="U471" s="26"/>
      <c r="V471" s="26"/>
      <c r="W471" s="26"/>
      <c r="X471" s="26"/>
      <c r="Y471" s="26"/>
      <c r="Z471" s="26"/>
    </row>
    <row r="472" spans="1:26" ht="12.75" customHeight="1">
      <c r="A472" s="26"/>
      <c r="B472" s="26"/>
      <c r="C472" s="26"/>
      <c r="D472" s="26"/>
      <c r="E472" s="27"/>
      <c r="F472" s="27"/>
      <c r="G472" s="26"/>
      <c r="H472" s="26"/>
      <c r="I472" s="26"/>
      <c r="J472" s="26"/>
      <c r="K472" s="26"/>
      <c r="L472" s="26"/>
      <c r="M472" s="26"/>
      <c r="N472" s="26"/>
      <c r="O472" s="26"/>
      <c r="P472" s="26"/>
      <c r="Q472" s="26"/>
      <c r="R472" s="26"/>
      <c r="S472" s="26"/>
      <c r="T472" s="26"/>
      <c r="U472" s="26"/>
      <c r="V472" s="26"/>
      <c r="W472" s="26"/>
      <c r="X472" s="26"/>
      <c r="Y472" s="26"/>
      <c r="Z472" s="26"/>
    </row>
    <row r="473" spans="1:26" ht="12.75" customHeight="1">
      <c r="A473" s="26"/>
      <c r="B473" s="26"/>
      <c r="C473" s="26"/>
      <c r="D473" s="26"/>
      <c r="E473" s="27"/>
      <c r="F473" s="27"/>
      <c r="G473" s="26"/>
      <c r="H473" s="26"/>
      <c r="I473" s="26"/>
      <c r="J473" s="26"/>
      <c r="K473" s="26"/>
      <c r="L473" s="26"/>
      <c r="M473" s="26"/>
      <c r="N473" s="26"/>
      <c r="O473" s="26"/>
      <c r="P473" s="26"/>
      <c r="Q473" s="26"/>
      <c r="R473" s="26"/>
      <c r="S473" s="26"/>
      <c r="T473" s="26"/>
      <c r="U473" s="26"/>
      <c r="V473" s="26"/>
      <c r="W473" s="26"/>
      <c r="X473" s="26"/>
      <c r="Y473" s="26"/>
      <c r="Z473" s="26"/>
    </row>
    <row r="474" spans="1:26" ht="12.75" customHeight="1">
      <c r="A474" s="26"/>
      <c r="B474" s="26"/>
      <c r="C474" s="26"/>
      <c r="D474" s="26"/>
      <c r="E474" s="27"/>
      <c r="F474" s="27"/>
      <c r="G474" s="26"/>
      <c r="H474" s="26"/>
      <c r="I474" s="26"/>
      <c r="J474" s="26"/>
      <c r="K474" s="26"/>
      <c r="L474" s="26"/>
      <c r="M474" s="26"/>
      <c r="N474" s="26"/>
      <c r="O474" s="26"/>
      <c r="P474" s="26"/>
      <c r="Q474" s="26"/>
      <c r="R474" s="26"/>
      <c r="S474" s="26"/>
      <c r="T474" s="26"/>
      <c r="U474" s="26"/>
      <c r="V474" s="26"/>
      <c r="W474" s="26"/>
      <c r="X474" s="26"/>
      <c r="Y474" s="26"/>
      <c r="Z474" s="26"/>
    </row>
    <row r="475" spans="1:26" ht="12.75" customHeight="1">
      <c r="A475" s="26"/>
      <c r="B475" s="26"/>
      <c r="C475" s="26"/>
      <c r="D475" s="26"/>
      <c r="E475" s="27"/>
      <c r="F475" s="27"/>
      <c r="G475" s="26"/>
      <c r="H475" s="26"/>
      <c r="I475" s="26"/>
      <c r="J475" s="26"/>
      <c r="K475" s="26"/>
      <c r="L475" s="26"/>
      <c r="M475" s="26"/>
      <c r="N475" s="26"/>
      <c r="O475" s="26"/>
      <c r="P475" s="26"/>
      <c r="Q475" s="26"/>
      <c r="R475" s="26"/>
      <c r="S475" s="26"/>
      <c r="T475" s="26"/>
      <c r="U475" s="26"/>
      <c r="V475" s="26"/>
      <c r="W475" s="26"/>
      <c r="X475" s="26"/>
      <c r="Y475" s="26"/>
      <c r="Z475" s="26"/>
    </row>
    <row r="476" spans="1:26" ht="12.75" customHeight="1">
      <c r="A476" s="26"/>
      <c r="B476" s="26"/>
      <c r="C476" s="26"/>
      <c r="D476" s="26"/>
      <c r="E476" s="27"/>
      <c r="F476" s="27"/>
      <c r="G476" s="26"/>
      <c r="H476" s="26"/>
      <c r="I476" s="26"/>
      <c r="J476" s="26"/>
      <c r="K476" s="26"/>
      <c r="L476" s="26"/>
      <c r="M476" s="26"/>
      <c r="N476" s="26"/>
      <c r="O476" s="26"/>
      <c r="P476" s="26"/>
      <c r="Q476" s="26"/>
      <c r="R476" s="26"/>
      <c r="S476" s="26"/>
      <c r="T476" s="26"/>
      <c r="U476" s="26"/>
      <c r="V476" s="26"/>
      <c r="W476" s="26"/>
      <c r="X476" s="26"/>
      <c r="Y476" s="26"/>
      <c r="Z476" s="26"/>
    </row>
    <row r="477" spans="1:26" ht="12.75" customHeight="1">
      <c r="A477" s="26"/>
      <c r="B477" s="26"/>
      <c r="C477" s="26"/>
      <c r="D477" s="26"/>
      <c r="E477" s="27"/>
      <c r="F477" s="27"/>
      <c r="G477" s="26"/>
      <c r="H477" s="26"/>
      <c r="I477" s="26"/>
      <c r="J477" s="26"/>
      <c r="K477" s="26"/>
      <c r="L477" s="26"/>
      <c r="M477" s="26"/>
      <c r="N477" s="26"/>
      <c r="O477" s="26"/>
      <c r="P477" s="26"/>
      <c r="Q477" s="26"/>
      <c r="R477" s="26"/>
      <c r="S477" s="26"/>
      <c r="T477" s="26"/>
      <c r="U477" s="26"/>
      <c r="V477" s="26"/>
      <c r="W477" s="26"/>
      <c r="X477" s="26"/>
      <c r="Y477" s="26"/>
      <c r="Z477" s="26"/>
    </row>
    <row r="478" spans="1:26" ht="12.75" customHeight="1">
      <c r="A478" s="26"/>
      <c r="B478" s="26"/>
      <c r="C478" s="26"/>
      <c r="D478" s="26"/>
      <c r="E478" s="27"/>
      <c r="F478" s="27"/>
      <c r="G478" s="26"/>
      <c r="H478" s="26"/>
      <c r="I478" s="26"/>
      <c r="J478" s="26"/>
      <c r="K478" s="26"/>
      <c r="L478" s="26"/>
      <c r="M478" s="26"/>
      <c r="N478" s="26"/>
      <c r="O478" s="26"/>
      <c r="P478" s="26"/>
      <c r="Q478" s="26"/>
      <c r="R478" s="26"/>
      <c r="S478" s="26"/>
      <c r="T478" s="26"/>
      <c r="U478" s="26"/>
      <c r="V478" s="26"/>
      <c r="W478" s="26"/>
      <c r="X478" s="26"/>
      <c r="Y478" s="26"/>
      <c r="Z478" s="26"/>
    </row>
    <row r="479" spans="1:26" ht="12.75" customHeight="1">
      <c r="A479" s="26"/>
      <c r="B479" s="26"/>
      <c r="C479" s="26"/>
      <c r="D479" s="26"/>
      <c r="E479" s="27"/>
      <c r="F479" s="27"/>
      <c r="G479" s="26"/>
      <c r="H479" s="26"/>
      <c r="I479" s="26"/>
      <c r="J479" s="26"/>
      <c r="K479" s="26"/>
      <c r="L479" s="26"/>
      <c r="M479" s="26"/>
      <c r="N479" s="26"/>
      <c r="O479" s="26"/>
      <c r="P479" s="26"/>
      <c r="Q479" s="26"/>
      <c r="R479" s="26"/>
      <c r="S479" s="26"/>
      <c r="T479" s="26"/>
      <c r="U479" s="26"/>
      <c r="V479" s="26"/>
      <c r="W479" s="26"/>
      <c r="X479" s="26"/>
      <c r="Y479" s="26"/>
      <c r="Z479" s="26"/>
    </row>
    <row r="480" spans="1:26" ht="12.75" customHeight="1">
      <c r="A480" s="26"/>
      <c r="B480" s="26"/>
      <c r="C480" s="26"/>
      <c r="D480" s="26"/>
      <c r="E480" s="27"/>
      <c r="F480" s="27"/>
      <c r="G480" s="26"/>
      <c r="H480" s="26"/>
      <c r="I480" s="26"/>
      <c r="J480" s="26"/>
      <c r="K480" s="26"/>
      <c r="L480" s="26"/>
      <c r="M480" s="26"/>
      <c r="N480" s="26"/>
      <c r="O480" s="26"/>
      <c r="P480" s="26"/>
      <c r="Q480" s="26"/>
      <c r="R480" s="26"/>
      <c r="S480" s="26"/>
      <c r="T480" s="26"/>
      <c r="U480" s="26"/>
      <c r="V480" s="26"/>
      <c r="W480" s="26"/>
      <c r="X480" s="26"/>
      <c r="Y480" s="26"/>
      <c r="Z480" s="26"/>
    </row>
    <row r="481" spans="1:26" ht="12.75" customHeight="1">
      <c r="A481" s="26"/>
      <c r="B481" s="26"/>
      <c r="C481" s="26"/>
      <c r="D481" s="26"/>
      <c r="E481" s="27"/>
      <c r="F481" s="27"/>
      <c r="G481" s="26"/>
      <c r="H481" s="26"/>
      <c r="I481" s="26"/>
      <c r="J481" s="26"/>
      <c r="K481" s="26"/>
      <c r="L481" s="26"/>
      <c r="M481" s="26"/>
      <c r="N481" s="26"/>
      <c r="O481" s="26"/>
      <c r="P481" s="26"/>
      <c r="Q481" s="26"/>
      <c r="R481" s="26"/>
      <c r="S481" s="26"/>
      <c r="T481" s="26"/>
      <c r="U481" s="26"/>
      <c r="V481" s="26"/>
      <c r="W481" s="26"/>
      <c r="X481" s="26"/>
      <c r="Y481" s="26"/>
      <c r="Z481" s="26"/>
    </row>
    <row r="482" spans="1:26" ht="12.75" customHeight="1">
      <c r="A482" s="26"/>
      <c r="B482" s="26"/>
      <c r="C482" s="26"/>
      <c r="D482" s="26"/>
      <c r="E482" s="27"/>
      <c r="F482" s="27"/>
      <c r="G482" s="26"/>
      <c r="H482" s="26"/>
      <c r="I482" s="26"/>
      <c r="J482" s="26"/>
      <c r="K482" s="26"/>
      <c r="L482" s="26"/>
      <c r="M482" s="26"/>
      <c r="N482" s="26"/>
      <c r="O482" s="26"/>
      <c r="P482" s="26"/>
      <c r="Q482" s="26"/>
      <c r="R482" s="26"/>
      <c r="S482" s="26"/>
      <c r="T482" s="26"/>
      <c r="U482" s="26"/>
      <c r="V482" s="26"/>
      <c r="W482" s="26"/>
      <c r="X482" s="26"/>
      <c r="Y482" s="26"/>
      <c r="Z482" s="26"/>
    </row>
    <row r="483" spans="1:26" ht="12.75" customHeight="1">
      <c r="A483" s="26"/>
      <c r="B483" s="26"/>
      <c r="C483" s="26"/>
      <c r="D483" s="26"/>
      <c r="E483" s="27"/>
      <c r="F483" s="27"/>
      <c r="G483" s="26"/>
      <c r="H483" s="26"/>
      <c r="I483" s="26"/>
      <c r="J483" s="26"/>
      <c r="K483" s="26"/>
      <c r="L483" s="26"/>
      <c r="M483" s="26"/>
      <c r="N483" s="26"/>
      <c r="O483" s="26"/>
      <c r="P483" s="26"/>
      <c r="Q483" s="26"/>
      <c r="R483" s="26"/>
      <c r="S483" s="26"/>
      <c r="T483" s="26"/>
      <c r="U483" s="26"/>
      <c r="V483" s="26"/>
      <c r="W483" s="26"/>
      <c r="X483" s="26"/>
      <c r="Y483" s="26"/>
      <c r="Z483" s="26"/>
    </row>
    <row r="484" spans="1:26" ht="12.75" customHeight="1">
      <c r="A484" s="26"/>
      <c r="B484" s="26"/>
      <c r="C484" s="26"/>
      <c r="D484" s="26"/>
      <c r="E484" s="27"/>
      <c r="F484" s="27"/>
      <c r="G484" s="26"/>
      <c r="H484" s="26"/>
      <c r="I484" s="26"/>
      <c r="J484" s="26"/>
      <c r="K484" s="26"/>
      <c r="L484" s="26"/>
      <c r="M484" s="26"/>
      <c r="N484" s="26"/>
      <c r="O484" s="26"/>
      <c r="P484" s="26"/>
      <c r="Q484" s="26"/>
      <c r="R484" s="26"/>
      <c r="S484" s="26"/>
      <c r="T484" s="26"/>
      <c r="U484" s="26"/>
      <c r="V484" s="26"/>
      <c r="W484" s="26"/>
      <c r="X484" s="26"/>
      <c r="Y484" s="26"/>
      <c r="Z484" s="26"/>
    </row>
    <row r="485" spans="1:26" ht="12.75" customHeight="1">
      <c r="A485" s="26"/>
      <c r="B485" s="26"/>
      <c r="C485" s="26"/>
      <c r="D485" s="26"/>
      <c r="E485" s="27"/>
      <c r="F485" s="27"/>
      <c r="G485" s="26"/>
      <c r="H485" s="26"/>
      <c r="I485" s="26"/>
      <c r="J485" s="26"/>
      <c r="K485" s="26"/>
      <c r="L485" s="26"/>
      <c r="M485" s="26"/>
      <c r="N485" s="26"/>
      <c r="O485" s="26"/>
      <c r="P485" s="26"/>
      <c r="Q485" s="26"/>
      <c r="R485" s="26"/>
      <c r="S485" s="26"/>
      <c r="T485" s="26"/>
      <c r="U485" s="26"/>
      <c r="V485" s="26"/>
      <c r="W485" s="26"/>
      <c r="X485" s="26"/>
      <c r="Y485" s="26"/>
      <c r="Z485" s="26"/>
    </row>
    <row r="486" spans="1:26" ht="12.75" customHeight="1">
      <c r="A486" s="26"/>
      <c r="B486" s="26"/>
      <c r="C486" s="26"/>
      <c r="D486" s="26"/>
      <c r="E486" s="27"/>
      <c r="F486" s="27"/>
      <c r="G486" s="26"/>
      <c r="H486" s="26"/>
      <c r="I486" s="26"/>
      <c r="J486" s="26"/>
      <c r="K486" s="26"/>
      <c r="L486" s="26"/>
      <c r="M486" s="26"/>
      <c r="N486" s="26"/>
      <c r="O486" s="26"/>
      <c r="P486" s="26"/>
      <c r="Q486" s="26"/>
      <c r="R486" s="26"/>
      <c r="S486" s="26"/>
      <c r="T486" s="26"/>
      <c r="U486" s="26"/>
      <c r="V486" s="26"/>
      <c r="W486" s="26"/>
      <c r="X486" s="26"/>
      <c r="Y486" s="26"/>
      <c r="Z486" s="26"/>
    </row>
    <row r="487" spans="1:26" ht="12.75" customHeight="1">
      <c r="A487" s="26"/>
      <c r="B487" s="26"/>
      <c r="C487" s="26"/>
      <c r="D487" s="26"/>
      <c r="E487" s="27"/>
      <c r="F487" s="27"/>
      <c r="G487" s="26"/>
      <c r="H487" s="26"/>
      <c r="I487" s="26"/>
      <c r="J487" s="26"/>
      <c r="K487" s="26"/>
      <c r="L487" s="26"/>
      <c r="M487" s="26"/>
      <c r="N487" s="26"/>
      <c r="O487" s="26"/>
      <c r="P487" s="26"/>
      <c r="Q487" s="26"/>
      <c r="R487" s="26"/>
      <c r="S487" s="26"/>
      <c r="T487" s="26"/>
      <c r="U487" s="26"/>
      <c r="V487" s="26"/>
      <c r="W487" s="26"/>
      <c r="X487" s="26"/>
      <c r="Y487" s="26"/>
      <c r="Z487" s="26"/>
    </row>
    <row r="488" spans="1:26" ht="12.75" customHeight="1">
      <c r="A488" s="26"/>
      <c r="B488" s="26"/>
      <c r="C488" s="26"/>
      <c r="D488" s="26"/>
      <c r="E488" s="27"/>
      <c r="F488" s="27"/>
      <c r="G488" s="26"/>
      <c r="H488" s="26"/>
      <c r="I488" s="26"/>
      <c r="J488" s="26"/>
      <c r="K488" s="26"/>
      <c r="L488" s="26"/>
      <c r="M488" s="26"/>
      <c r="N488" s="26"/>
      <c r="O488" s="26"/>
      <c r="P488" s="26"/>
      <c r="Q488" s="26"/>
      <c r="R488" s="26"/>
      <c r="S488" s="26"/>
      <c r="T488" s="26"/>
      <c r="U488" s="26"/>
      <c r="V488" s="26"/>
      <c r="W488" s="26"/>
      <c r="X488" s="26"/>
      <c r="Y488" s="26"/>
      <c r="Z488" s="26"/>
    </row>
    <row r="489" spans="1:26" ht="12.75" customHeight="1">
      <c r="A489" s="26"/>
      <c r="B489" s="26"/>
      <c r="C489" s="26"/>
      <c r="D489" s="26"/>
      <c r="E489" s="27"/>
      <c r="F489" s="27"/>
      <c r="G489" s="26"/>
      <c r="H489" s="26"/>
      <c r="I489" s="26"/>
      <c r="J489" s="26"/>
      <c r="K489" s="26"/>
      <c r="L489" s="26"/>
      <c r="M489" s="26"/>
      <c r="N489" s="26"/>
      <c r="O489" s="26"/>
      <c r="P489" s="26"/>
      <c r="Q489" s="26"/>
      <c r="R489" s="26"/>
      <c r="S489" s="26"/>
      <c r="T489" s="26"/>
      <c r="U489" s="26"/>
      <c r="V489" s="26"/>
      <c r="W489" s="26"/>
      <c r="X489" s="26"/>
      <c r="Y489" s="26"/>
      <c r="Z489" s="26"/>
    </row>
    <row r="490" spans="1:26" ht="12.75" customHeight="1">
      <c r="A490" s="26"/>
      <c r="B490" s="26"/>
      <c r="C490" s="26"/>
      <c r="D490" s="26"/>
      <c r="E490" s="27"/>
      <c r="F490" s="27"/>
      <c r="G490" s="26"/>
      <c r="H490" s="26"/>
      <c r="I490" s="26"/>
      <c r="J490" s="26"/>
      <c r="K490" s="26"/>
      <c r="L490" s="26"/>
      <c r="M490" s="26"/>
      <c r="N490" s="26"/>
      <c r="O490" s="26"/>
      <c r="P490" s="26"/>
      <c r="Q490" s="26"/>
      <c r="R490" s="26"/>
      <c r="S490" s="26"/>
      <c r="T490" s="26"/>
      <c r="U490" s="26"/>
      <c r="V490" s="26"/>
      <c r="W490" s="26"/>
      <c r="X490" s="26"/>
      <c r="Y490" s="26"/>
      <c r="Z490" s="26"/>
    </row>
    <row r="491" spans="1:26" ht="12.75" customHeight="1">
      <c r="A491" s="26"/>
      <c r="B491" s="26"/>
      <c r="C491" s="26"/>
      <c r="D491" s="26"/>
      <c r="E491" s="27"/>
      <c r="F491" s="27"/>
      <c r="G491" s="26"/>
      <c r="H491" s="26"/>
      <c r="I491" s="26"/>
      <c r="J491" s="26"/>
      <c r="K491" s="26"/>
      <c r="L491" s="26"/>
      <c r="M491" s="26"/>
      <c r="N491" s="26"/>
      <c r="O491" s="26"/>
      <c r="P491" s="26"/>
      <c r="Q491" s="26"/>
      <c r="R491" s="26"/>
      <c r="S491" s="26"/>
      <c r="T491" s="26"/>
      <c r="U491" s="26"/>
      <c r="V491" s="26"/>
      <c r="W491" s="26"/>
      <c r="X491" s="26"/>
      <c r="Y491" s="26"/>
      <c r="Z491" s="26"/>
    </row>
    <row r="492" spans="1:26" ht="12.75" customHeight="1">
      <c r="A492" s="26"/>
      <c r="B492" s="26"/>
      <c r="C492" s="26"/>
      <c r="D492" s="26"/>
      <c r="E492" s="27"/>
      <c r="F492" s="27"/>
      <c r="G492" s="26"/>
      <c r="H492" s="26"/>
      <c r="I492" s="26"/>
      <c r="J492" s="26"/>
      <c r="K492" s="26"/>
      <c r="L492" s="26"/>
      <c r="M492" s="26"/>
      <c r="N492" s="26"/>
      <c r="O492" s="26"/>
      <c r="P492" s="26"/>
      <c r="Q492" s="26"/>
      <c r="R492" s="26"/>
      <c r="S492" s="26"/>
      <c r="T492" s="26"/>
      <c r="U492" s="26"/>
      <c r="V492" s="26"/>
      <c r="W492" s="26"/>
      <c r="X492" s="26"/>
      <c r="Y492" s="26"/>
      <c r="Z492" s="26"/>
    </row>
    <row r="493" spans="1:26" ht="12.75" customHeight="1">
      <c r="A493" s="26"/>
      <c r="B493" s="26"/>
      <c r="C493" s="26"/>
      <c r="D493" s="26"/>
      <c r="E493" s="27"/>
      <c r="F493" s="27"/>
      <c r="G493" s="26"/>
      <c r="H493" s="26"/>
      <c r="I493" s="26"/>
      <c r="J493" s="26"/>
      <c r="K493" s="26"/>
      <c r="L493" s="26"/>
      <c r="M493" s="26"/>
      <c r="N493" s="26"/>
      <c r="O493" s="26"/>
      <c r="P493" s="26"/>
      <c r="Q493" s="26"/>
      <c r="R493" s="26"/>
      <c r="S493" s="26"/>
      <c r="T493" s="26"/>
      <c r="U493" s="26"/>
      <c r="V493" s="26"/>
      <c r="W493" s="26"/>
      <c r="X493" s="26"/>
      <c r="Y493" s="26"/>
      <c r="Z493" s="26"/>
    </row>
    <row r="494" spans="1:26" ht="12.75" customHeight="1">
      <c r="A494" s="26"/>
      <c r="B494" s="26"/>
      <c r="C494" s="26"/>
      <c r="D494" s="26"/>
      <c r="E494" s="27"/>
      <c r="F494" s="27"/>
      <c r="G494" s="26"/>
      <c r="H494" s="26"/>
      <c r="I494" s="26"/>
      <c r="J494" s="26"/>
      <c r="K494" s="26"/>
      <c r="L494" s="26"/>
      <c r="M494" s="26"/>
      <c r="N494" s="26"/>
      <c r="O494" s="26"/>
      <c r="P494" s="26"/>
      <c r="Q494" s="26"/>
      <c r="R494" s="26"/>
      <c r="S494" s="26"/>
      <c r="T494" s="26"/>
      <c r="U494" s="26"/>
      <c r="V494" s="26"/>
      <c r="W494" s="26"/>
      <c r="X494" s="26"/>
      <c r="Y494" s="26"/>
      <c r="Z494" s="26"/>
    </row>
    <row r="495" spans="1:26" ht="12.75" customHeight="1">
      <c r="A495" s="26"/>
      <c r="B495" s="26"/>
      <c r="C495" s="26"/>
      <c r="D495" s="26"/>
      <c r="E495" s="27"/>
      <c r="F495" s="27"/>
      <c r="G495" s="26"/>
      <c r="H495" s="26"/>
      <c r="I495" s="26"/>
      <c r="J495" s="26"/>
      <c r="K495" s="26"/>
      <c r="L495" s="26"/>
      <c r="M495" s="26"/>
      <c r="N495" s="26"/>
      <c r="O495" s="26"/>
      <c r="P495" s="26"/>
      <c r="Q495" s="26"/>
      <c r="R495" s="26"/>
      <c r="S495" s="26"/>
      <c r="T495" s="26"/>
      <c r="U495" s="26"/>
      <c r="V495" s="26"/>
      <c r="W495" s="26"/>
      <c r="X495" s="26"/>
      <c r="Y495" s="26"/>
      <c r="Z495" s="26"/>
    </row>
    <row r="496" spans="1:26" ht="12.75" customHeight="1">
      <c r="A496" s="26"/>
      <c r="B496" s="26"/>
      <c r="C496" s="26"/>
      <c r="D496" s="26"/>
      <c r="E496" s="27"/>
      <c r="F496" s="27"/>
      <c r="G496" s="26"/>
      <c r="H496" s="26"/>
      <c r="I496" s="26"/>
      <c r="J496" s="26"/>
      <c r="K496" s="26"/>
      <c r="L496" s="26"/>
      <c r="M496" s="26"/>
      <c r="N496" s="26"/>
      <c r="O496" s="26"/>
      <c r="P496" s="26"/>
      <c r="Q496" s="26"/>
      <c r="R496" s="26"/>
      <c r="S496" s="26"/>
      <c r="T496" s="26"/>
      <c r="U496" s="26"/>
      <c r="V496" s="26"/>
      <c r="W496" s="26"/>
      <c r="X496" s="26"/>
      <c r="Y496" s="26"/>
      <c r="Z496" s="26"/>
    </row>
    <row r="497" spans="1:26" ht="12.75" customHeight="1">
      <c r="A497" s="26"/>
      <c r="B497" s="26"/>
      <c r="C497" s="26"/>
      <c r="D497" s="26"/>
      <c r="E497" s="27"/>
      <c r="F497" s="27"/>
      <c r="G497" s="26"/>
      <c r="H497" s="26"/>
      <c r="I497" s="26"/>
      <c r="J497" s="26"/>
      <c r="K497" s="26"/>
      <c r="L497" s="26"/>
      <c r="M497" s="26"/>
      <c r="N497" s="26"/>
      <c r="O497" s="26"/>
      <c r="P497" s="26"/>
      <c r="Q497" s="26"/>
      <c r="R497" s="26"/>
      <c r="S497" s="26"/>
      <c r="T497" s="26"/>
      <c r="U497" s="26"/>
      <c r="V497" s="26"/>
      <c r="W497" s="26"/>
      <c r="X497" s="26"/>
      <c r="Y497" s="26"/>
      <c r="Z497" s="26"/>
    </row>
    <row r="498" spans="1:26" ht="12.75" customHeight="1">
      <c r="A498" s="26"/>
      <c r="B498" s="26"/>
      <c r="C498" s="26"/>
      <c r="D498" s="26"/>
      <c r="E498" s="27"/>
      <c r="F498" s="27"/>
      <c r="G498" s="26"/>
      <c r="H498" s="26"/>
      <c r="I498" s="26"/>
      <c r="J498" s="26"/>
      <c r="K498" s="26"/>
      <c r="L498" s="26"/>
      <c r="M498" s="26"/>
      <c r="N498" s="26"/>
      <c r="O498" s="26"/>
      <c r="P498" s="26"/>
      <c r="Q498" s="26"/>
      <c r="R498" s="26"/>
      <c r="S498" s="26"/>
      <c r="T498" s="26"/>
      <c r="U498" s="26"/>
      <c r="V498" s="26"/>
      <c r="W498" s="26"/>
      <c r="X498" s="26"/>
      <c r="Y498" s="26"/>
      <c r="Z498" s="26"/>
    </row>
    <row r="499" spans="1:26" ht="12.75" customHeight="1">
      <c r="A499" s="26"/>
      <c r="B499" s="26"/>
      <c r="C499" s="26"/>
      <c r="D499" s="26"/>
      <c r="E499" s="27"/>
      <c r="F499" s="27"/>
      <c r="G499" s="26"/>
      <c r="H499" s="26"/>
      <c r="I499" s="26"/>
      <c r="J499" s="26"/>
      <c r="K499" s="26"/>
      <c r="L499" s="26"/>
      <c r="M499" s="26"/>
      <c r="N499" s="26"/>
      <c r="O499" s="26"/>
      <c r="P499" s="26"/>
      <c r="Q499" s="26"/>
      <c r="R499" s="26"/>
      <c r="S499" s="26"/>
      <c r="T499" s="26"/>
      <c r="U499" s="26"/>
      <c r="V499" s="26"/>
      <c r="W499" s="26"/>
      <c r="X499" s="26"/>
      <c r="Y499" s="26"/>
      <c r="Z499" s="26"/>
    </row>
    <row r="500" spans="1:26" ht="12.75" customHeight="1">
      <c r="A500" s="26"/>
      <c r="B500" s="26"/>
      <c r="C500" s="26"/>
      <c r="D500" s="26"/>
      <c r="E500" s="27"/>
      <c r="F500" s="27"/>
      <c r="G500" s="26"/>
      <c r="H500" s="26"/>
      <c r="I500" s="26"/>
      <c r="J500" s="26"/>
      <c r="K500" s="26"/>
      <c r="L500" s="26"/>
      <c r="M500" s="26"/>
      <c r="N500" s="26"/>
      <c r="O500" s="26"/>
      <c r="P500" s="26"/>
      <c r="Q500" s="26"/>
      <c r="R500" s="26"/>
      <c r="S500" s="26"/>
      <c r="T500" s="26"/>
      <c r="U500" s="26"/>
      <c r="V500" s="26"/>
      <c r="W500" s="26"/>
      <c r="X500" s="26"/>
      <c r="Y500" s="26"/>
      <c r="Z500" s="26"/>
    </row>
    <row r="501" spans="1:26" ht="12.75" customHeight="1">
      <c r="A501" s="26"/>
      <c r="B501" s="26"/>
      <c r="C501" s="26"/>
      <c r="D501" s="26"/>
      <c r="E501" s="27"/>
      <c r="F501" s="27"/>
      <c r="G501" s="26"/>
      <c r="H501" s="26"/>
      <c r="I501" s="26"/>
      <c r="J501" s="26"/>
      <c r="K501" s="26"/>
      <c r="L501" s="26"/>
      <c r="M501" s="26"/>
      <c r="N501" s="26"/>
      <c r="O501" s="26"/>
      <c r="P501" s="26"/>
      <c r="Q501" s="26"/>
      <c r="R501" s="26"/>
      <c r="S501" s="26"/>
      <c r="T501" s="26"/>
      <c r="U501" s="26"/>
      <c r="V501" s="26"/>
      <c r="W501" s="26"/>
      <c r="X501" s="26"/>
      <c r="Y501" s="26"/>
      <c r="Z501" s="26"/>
    </row>
    <row r="502" spans="1:26" ht="12.75" customHeight="1">
      <c r="A502" s="26"/>
      <c r="B502" s="26"/>
      <c r="C502" s="26"/>
      <c r="D502" s="26"/>
      <c r="E502" s="27"/>
      <c r="F502" s="27"/>
      <c r="G502" s="26"/>
      <c r="H502" s="26"/>
      <c r="I502" s="26"/>
      <c r="J502" s="26"/>
      <c r="K502" s="26"/>
      <c r="L502" s="26"/>
      <c r="M502" s="26"/>
      <c r="N502" s="26"/>
      <c r="O502" s="26"/>
      <c r="P502" s="26"/>
      <c r="Q502" s="26"/>
      <c r="R502" s="26"/>
      <c r="S502" s="26"/>
      <c r="T502" s="26"/>
      <c r="U502" s="26"/>
      <c r="V502" s="26"/>
      <c r="W502" s="26"/>
      <c r="X502" s="26"/>
      <c r="Y502" s="26"/>
      <c r="Z502" s="26"/>
    </row>
    <row r="503" spans="1:26" ht="12.75" customHeight="1">
      <c r="A503" s="26"/>
      <c r="B503" s="26"/>
      <c r="C503" s="26"/>
      <c r="D503" s="26"/>
      <c r="E503" s="27"/>
      <c r="F503" s="27"/>
      <c r="G503" s="26"/>
      <c r="H503" s="26"/>
      <c r="I503" s="26"/>
      <c r="J503" s="26"/>
      <c r="K503" s="26"/>
      <c r="L503" s="26"/>
      <c r="M503" s="26"/>
      <c r="N503" s="26"/>
      <c r="O503" s="26"/>
      <c r="P503" s="26"/>
      <c r="Q503" s="26"/>
      <c r="R503" s="26"/>
      <c r="S503" s="26"/>
      <c r="T503" s="26"/>
      <c r="U503" s="26"/>
      <c r="V503" s="26"/>
      <c r="W503" s="26"/>
      <c r="X503" s="26"/>
      <c r="Y503" s="26"/>
      <c r="Z503" s="26"/>
    </row>
    <row r="504" spans="1:26" ht="12.75" customHeight="1">
      <c r="A504" s="26"/>
      <c r="B504" s="26"/>
      <c r="C504" s="26"/>
      <c r="D504" s="26"/>
      <c r="E504" s="27"/>
      <c r="F504" s="27"/>
      <c r="G504" s="26"/>
      <c r="H504" s="26"/>
      <c r="I504" s="26"/>
      <c r="J504" s="26"/>
      <c r="K504" s="26"/>
      <c r="L504" s="26"/>
      <c r="M504" s="26"/>
      <c r="N504" s="26"/>
      <c r="O504" s="26"/>
      <c r="P504" s="26"/>
      <c r="Q504" s="26"/>
      <c r="R504" s="26"/>
      <c r="S504" s="26"/>
      <c r="T504" s="26"/>
      <c r="U504" s="26"/>
      <c r="V504" s="26"/>
      <c r="W504" s="26"/>
      <c r="X504" s="26"/>
      <c r="Y504" s="26"/>
      <c r="Z504" s="26"/>
    </row>
    <row r="505" spans="1:26" ht="12.75" customHeight="1">
      <c r="A505" s="26"/>
      <c r="B505" s="26"/>
      <c r="C505" s="26"/>
      <c r="D505" s="26"/>
      <c r="E505" s="27"/>
      <c r="F505" s="27"/>
      <c r="G505" s="26"/>
      <c r="H505" s="26"/>
      <c r="I505" s="26"/>
      <c r="J505" s="26"/>
      <c r="K505" s="26"/>
      <c r="L505" s="26"/>
      <c r="M505" s="26"/>
      <c r="N505" s="26"/>
      <c r="O505" s="26"/>
      <c r="P505" s="26"/>
      <c r="Q505" s="26"/>
      <c r="R505" s="26"/>
      <c r="S505" s="26"/>
      <c r="T505" s="26"/>
      <c r="U505" s="26"/>
      <c r="V505" s="26"/>
      <c r="W505" s="26"/>
      <c r="X505" s="26"/>
      <c r="Y505" s="26"/>
      <c r="Z505" s="26"/>
    </row>
    <row r="506" spans="1:26" ht="12.75" customHeight="1">
      <c r="A506" s="26"/>
      <c r="B506" s="26"/>
      <c r="C506" s="26"/>
      <c r="D506" s="26"/>
      <c r="E506" s="27"/>
      <c r="F506" s="27"/>
      <c r="G506" s="26"/>
      <c r="H506" s="26"/>
      <c r="I506" s="26"/>
      <c r="J506" s="26"/>
      <c r="K506" s="26"/>
      <c r="L506" s="26"/>
      <c r="M506" s="26"/>
      <c r="N506" s="26"/>
      <c r="O506" s="26"/>
      <c r="P506" s="26"/>
      <c r="Q506" s="26"/>
      <c r="R506" s="26"/>
      <c r="S506" s="26"/>
      <c r="T506" s="26"/>
      <c r="U506" s="26"/>
      <c r="V506" s="26"/>
      <c r="W506" s="26"/>
      <c r="X506" s="26"/>
      <c r="Y506" s="26"/>
      <c r="Z506" s="26"/>
    </row>
    <row r="507" spans="1:26" ht="12.75" customHeight="1">
      <c r="A507" s="26"/>
      <c r="B507" s="26"/>
      <c r="C507" s="26"/>
      <c r="D507" s="26"/>
      <c r="E507" s="27"/>
      <c r="F507" s="27"/>
      <c r="G507" s="26"/>
      <c r="H507" s="26"/>
      <c r="I507" s="26"/>
      <c r="J507" s="26"/>
      <c r="K507" s="26"/>
      <c r="L507" s="26"/>
      <c r="M507" s="26"/>
      <c r="N507" s="26"/>
      <c r="O507" s="26"/>
      <c r="P507" s="26"/>
      <c r="Q507" s="26"/>
      <c r="R507" s="26"/>
      <c r="S507" s="26"/>
      <c r="T507" s="26"/>
      <c r="U507" s="26"/>
      <c r="V507" s="26"/>
      <c r="W507" s="26"/>
      <c r="X507" s="26"/>
      <c r="Y507" s="26"/>
      <c r="Z507" s="26"/>
    </row>
    <row r="508" spans="1:26" ht="12.75" customHeight="1">
      <c r="A508" s="26"/>
      <c r="B508" s="26"/>
      <c r="C508" s="26"/>
      <c r="D508" s="26"/>
      <c r="E508" s="27"/>
      <c r="F508" s="27"/>
      <c r="G508" s="26"/>
      <c r="H508" s="26"/>
      <c r="I508" s="26"/>
      <c r="J508" s="26"/>
      <c r="K508" s="26"/>
      <c r="L508" s="26"/>
      <c r="M508" s="26"/>
      <c r="N508" s="26"/>
      <c r="O508" s="26"/>
      <c r="P508" s="26"/>
      <c r="Q508" s="26"/>
      <c r="R508" s="26"/>
      <c r="S508" s="26"/>
      <c r="T508" s="26"/>
      <c r="U508" s="26"/>
      <c r="V508" s="26"/>
      <c r="W508" s="26"/>
      <c r="X508" s="26"/>
      <c r="Y508" s="26"/>
      <c r="Z508" s="26"/>
    </row>
    <row r="509" spans="1:26" ht="12.75" customHeight="1">
      <c r="A509" s="26"/>
      <c r="B509" s="26"/>
      <c r="C509" s="26"/>
      <c r="D509" s="26"/>
      <c r="E509" s="27"/>
      <c r="F509" s="27"/>
      <c r="G509" s="26"/>
      <c r="H509" s="26"/>
      <c r="I509" s="26"/>
      <c r="J509" s="26"/>
      <c r="K509" s="26"/>
      <c r="L509" s="26"/>
      <c r="M509" s="26"/>
      <c r="N509" s="26"/>
      <c r="O509" s="26"/>
      <c r="P509" s="26"/>
      <c r="Q509" s="26"/>
      <c r="R509" s="26"/>
      <c r="S509" s="26"/>
      <c r="T509" s="26"/>
      <c r="U509" s="26"/>
      <c r="V509" s="26"/>
      <c r="W509" s="26"/>
      <c r="X509" s="26"/>
      <c r="Y509" s="26"/>
      <c r="Z509" s="26"/>
    </row>
    <row r="510" spans="1:26" ht="12.75" customHeight="1">
      <c r="A510" s="26"/>
      <c r="B510" s="26"/>
      <c r="C510" s="26"/>
      <c r="D510" s="26"/>
      <c r="E510" s="27"/>
      <c r="F510" s="27"/>
      <c r="G510" s="26"/>
      <c r="H510" s="26"/>
      <c r="I510" s="26"/>
      <c r="J510" s="26"/>
      <c r="K510" s="26"/>
      <c r="L510" s="26"/>
      <c r="M510" s="26"/>
      <c r="N510" s="26"/>
      <c r="O510" s="26"/>
      <c r="P510" s="26"/>
      <c r="Q510" s="26"/>
      <c r="R510" s="26"/>
      <c r="S510" s="26"/>
      <c r="T510" s="26"/>
      <c r="U510" s="26"/>
      <c r="V510" s="26"/>
      <c r="W510" s="26"/>
      <c r="X510" s="26"/>
      <c r="Y510" s="26"/>
      <c r="Z510" s="26"/>
    </row>
    <row r="511" spans="1:26" ht="12.75" customHeight="1">
      <c r="A511" s="26"/>
      <c r="B511" s="26"/>
      <c r="C511" s="26"/>
      <c r="D511" s="26"/>
      <c r="E511" s="27"/>
      <c r="F511" s="27"/>
      <c r="G511" s="26"/>
      <c r="H511" s="26"/>
      <c r="I511" s="26"/>
      <c r="J511" s="26"/>
      <c r="K511" s="26"/>
      <c r="L511" s="26"/>
      <c r="M511" s="26"/>
      <c r="N511" s="26"/>
      <c r="O511" s="26"/>
      <c r="P511" s="26"/>
      <c r="Q511" s="26"/>
      <c r="R511" s="26"/>
      <c r="S511" s="26"/>
      <c r="T511" s="26"/>
      <c r="U511" s="26"/>
      <c r="V511" s="26"/>
      <c r="W511" s="26"/>
      <c r="X511" s="26"/>
      <c r="Y511" s="26"/>
      <c r="Z511" s="26"/>
    </row>
    <row r="512" spans="1:26" ht="12.75" customHeight="1">
      <c r="A512" s="26"/>
      <c r="B512" s="26"/>
      <c r="C512" s="26"/>
      <c r="D512" s="26"/>
      <c r="E512" s="27"/>
      <c r="F512" s="27"/>
      <c r="G512" s="26"/>
      <c r="H512" s="26"/>
      <c r="I512" s="26"/>
      <c r="J512" s="26"/>
      <c r="K512" s="26"/>
      <c r="L512" s="26"/>
      <c r="M512" s="26"/>
      <c r="N512" s="26"/>
      <c r="O512" s="26"/>
      <c r="P512" s="26"/>
      <c r="Q512" s="26"/>
      <c r="R512" s="26"/>
      <c r="S512" s="26"/>
      <c r="T512" s="26"/>
      <c r="U512" s="26"/>
      <c r="V512" s="26"/>
      <c r="W512" s="26"/>
      <c r="X512" s="26"/>
      <c r="Y512" s="26"/>
      <c r="Z512" s="26"/>
    </row>
    <row r="513" spans="1:26" ht="12.75" customHeight="1">
      <c r="A513" s="26"/>
      <c r="B513" s="26"/>
      <c r="C513" s="26"/>
      <c r="D513" s="26"/>
      <c r="E513" s="27"/>
      <c r="F513" s="27"/>
      <c r="G513" s="26"/>
      <c r="H513" s="26"/>
      <c r="I513" s="26"/>
      <c r="J513" s="26"/>
      <c r="K513" s="26"/>
      <c r="L513" s="26"/>
      <c r="M513" s="26"/>
      <c r="N513" s="26"/>
      <c r="O513" s="26"/>
      <c r="P513" s="26"/>
      <c r="Q513" s="26"/>
      <c r="R513" s="26"/>
      <c r="S513" s="26"/>
      <c r="T513" s="26"/>
      <c r="U513" s="26"/>
      <c r="V513" s="26"/>
      <c r="W513" s="26"/>
      <c r="X513" s="26"/>
      <c r="Y513" s="26"/>
      <c r="Z513" s="26"/>
    </row>
    <row r="514" spans="1:26" ht="12.75" customHeight="1">
      <c r="A514" s="26"/>
      <c r="B514" s="26"/>
      <c r="C514" s="26"/>
      <c r="D514" s="26"/>
      <c r="E514" s="27"/>
      <c r="F514" s="27"/>
      <c r="G514" s="26"/>
      <c r="H514" s="26"/>
      <c r="I514" s="26"/>
      <c r="J514" s="26"/>
      <c r="K514" s="26"/>
      <c r="L514" s="26"/>
      <c r="M514" s="26"/>
      <c r="N514" s="26"/>
      <c r="O514" s="26"/>
      <c r="P514" s="26"/>
      <c r="Q514" s="26"/>
      <c r="R514" s="26"/>
      <c r="S514" s="26"/>
      <c r="T514" s="26"/>
      <c r="U514" s="26"/>
      <c r="V514" s="26"/>
      <c r="W514" s="26"/>
      <c r="X514" s="26"/>
      <c r="Y514" s="26"/>
      <c r="Z514" s="26"/>
    </row>
    <row r="515" spans="1:26" ht="12.75" customHeight="1">
      <c r="A515" s="26"/>
      <c r="B515" s="26"/>
      <c r="C515" s="26"/>
      <c r="D515" s="26"/>
      <c r="E515" s="27"/>
      <c r="F515" s="27"/>
      <c r="G515" s="26"/>
      <c r="H515" s="26"/>
      <c r="I515" s="26"/>
      <c r="J515" s="26"/>
      <c r="K515" s="26"/>
      <c r="L515" s="26"/>
      <c r="M515" s="26"/>
      <c r="N515" s="26"/>
      <c r="O515" s="26"/>
      <c r="P515" s="26"/>
      <c r="Q515" s="26"/>
      <c r="R515" s="26"/>
      <c r="S515" s="26"/>
      <c r="T515" s="26"/>
      <c r="U515" s="26"/>
      <c r="V515" s="26"/>
      <c r="W515" s="26"/>
      <c r="X515" s="26"/>
      <c r="Y515" s="26"/>
      <c r="Z515" s="26"/>
    </row>
    <row r="516" spans="1:26" ht="12.75" customHeight="1">
      <c r="A516" s="26"/>
      <c r="B516" s="26"/>
      <c r="C516" s="26"/>
      <c r="D516" s="26"/>
      <c r="E516" s="27"/>
      <c r="F516" s="27"/>
      <c r="G516" s="26"/>
      <c r="H516" s="26"/>
      <c r="I516" s="26"/>
      <c r="J516" s="26"/>
      <c r="K516" s="26"/>
      <c r="L516" s="26"/>
      <c r="M516" s="26"/>
      <c r="N516" s="26"/>
      <c r="O516" s="26"/>
      <c r="P516" s="26"/>
      <c r="Q516" s="26"/>
      <c r="R516" s="26"/>
      <c r="S516" s="26"/>
      <c r="T516" s="26"/>
      <c r="U516" s="26"/>
      <c r="V516" s="26"/>
      <c r="W516" s="26"/>
      <c r="X516" s="26"/>
      <c r="Y516" s="26"/>
      <c r="Z516" s="26"/>
    </row>
    <row r="517" spans="1:26" ht="12.75" customHeight="1">
      <c r="A517" s="26"/>
      <c r="B517" s="26"/>
      <c r="C517" s="26"/>
      <c r="D517" s="26"/>
      <c r="E517" s="27"/>
      <c r="F517" s="27"/>
      <c r="G517" s="26"/>
      <c r="H517" s="26"/>
      <c r="I517" s="26"/>
      <c r="J517" s="26"/>
      <c r="K517" s="26"/>
      <c r="L517" s="26"/>
      <c r="M517" s="26"/>
      <c r="N517" s="26"/>
      <c r="O517" s="26"/>
      <c r="P517" s="26"/>
      <c r="Q517" s="26"/>
      <c r="R517" s="26"/>
      <c r="S517" s="26"/>
      <c r="T517" s="26"/>
      <c r="U517" s="26"/>
      <c r="V517" s="26"/>
      <c r="W517" s="26"/>
      <c r="X517" s="26"/>
      <c r="Y517" s="26"/>
      <c r="Z517" s="26"/>
    </row>
    <row r="518" spans="1:26" ht="12.75" customHeight="1">
      <c r="A518" s="26"/>
      <c r="B518" s="26"/>
      <c r="C518" s="26"/>
      <c r="D518" s="26"/>
      <c r="E518" s="27"/>
      <c r="F518" s="27"/>
      <c r="G518" s="26"/>
      <c r="H518" s="26"/>
      <c r="I518" s="26"/>
      <c r="J518" s="26"/>
      <c r="K518" s="26"/>
      <c r="L518" s="26"/>
      <c r="M518" s="26"/>
      <c r="N518" s="26"/>
      <c r="O518" s="26"/>
      <c r="P518" s="26"/>
      <c r="Q518" s="26"/>
      <c r="R518" s="26"/>
      <c r="S518" s="26"/>
      <c r="T518" s="26"/>
      <c r="U518" s="26"/>
      <c r="V518" s="26"/>
      <c r="W518" s="26"/>
      <c r="X518" s="26"/>
      <c r="Y518" s="26"/>
      <c r="Z518" s="26"/>
    </row>
    <row r="519" spans="1:26" ht="12.75" customHeight="1">
      <c r="A519" s="26"/>
      <c r="B519" s="26"/>
      <c r="C519" s="26"/>
      <c r="D519" s="26"/>
      <c r="E519" s="27"/>
      <c r="F519" s="27"/>
      <c r="G519" s="26"/>
      <c r="H519" s="26"/>
      <c r="I519" s="26"/>
      <c r="J519" s="26"/>
      <c r="K519" s="26"/>
      <c r="L519" s="26"/>
      <c r="M519" s="26"/>
      <c r="N519" s="26"/>
      <c r="O519" s="26"/>
      <c r="P519" s="26"/>
      <c r="Q519" s="26"/>
      <c r="R519" s="26"/>
      <c r="S519" s="26"/>
      <c r="T519" s="26"/>
      <c r="U519" s="26"/>
      <c r="V519" s="26"/>
      <c r="W519" s="26"/>
      <c r="X519" s="26"/>
      <c r="Y519" s="26"/>
      <c r="Z519" s="26"/>
    </row>
    <row r="520" spans="1:26" ht="12.75" customHeight="1">
      <c r="A520" s="26"/>
      <c r="B520" s="26"/>
      <c r="C520" s="26"/>
      <c r="D520" s="26"/>
      <c r="E520" s="27"/>
      <c r="F520" s="27"/>
      <c r="G520" s="26"/>
      <c r="H520" s="26"/>
      <c r="I520" s="26"/>
      <c r="J520" s="26"/>
      <c r="K520" s="26"/>
      <c r="L520" s="26"/>
      <c r="M520" s="26"/>
      <c r="N520" s="26"/>
      <c r="O520" s="26"/>
      <c r="P520" s="26"/>
      <c r="Q520" s="26"/>
      <c r="R520" s="26"/>
      <c r="S520" s="26"/>
      <c r="T520" s="26"/>
      <c r="U520" s="26"/>
      <c r="V520" s="26"/>
      <c r="W520" s="26"/>
      <c r="X520" s="26"/>
      <c r="Y520" s="26"/>
      <c r="Z520" s="26"/>
    </row>
    <row r="521" spans="1:26" ht="12.75" customHeight="1">
      <c r="A521" s="26"/>
      <c r="B521" s="26"/>
      <c r="C521" s="26"/>
      <c r="D521" s="26"/>
      <c r="E521" s="27"/>
      <c r="F521" s="27"/>
      <c r="G521" s="26"/>
      <c r="H521" s="26"/>
      <c r="I521" s="26"/>
      <c r="J521" s="26"/>
      <c r="K521" s="26"/>
      <c r="L521" s="26"/>
      <c r="M521" s="26"/>
      <c r="N521" s="26"/>
      <c r="O521" s="26"/>
      <c r="P521" s="26"/>
      <c r="Q521" s="26"/>
      <c r="R521" s="26"/>
      <c r="S521" s="26"/>
      <c r="T521" s="26"/>
      <c r="U521" s="26"/>
      <c r="V521" s="26"/>
      <c r="W521" s="26"/>
      <c r="X521" s="26"/>
      <c r="Y521" s="26"/>
      <c r="Z521" s="26"/>
    </row>
    <row r="522" spans="1:26" ht="12.75" customHeight="1">
      <c r="A522" s="26"/>
      <c r="B522" s="26"/>
      <c r="C522" s="26"/>
      <c r="D522" s="26"/>
      <c r="E522" s="27"/>
      <c r="F522" s="27"/>
      <c r="G522" s="26"/>
      <c r="H522" s="26"/>
      <c r="I522" s="26"/>
      <c r="J522" s="26"/>
      <c r="K522" s="26"/>
      <c r="L522" s="26"/>
      <c r="M522" s="26"/>
      <c r="N522" s="26"/>
      <c r="O522" s="26"/>
      <c r="P522" s="26"/>
      <c r="Q522" s="26"/>
      <c r="R522" s="26"/>
      <c r="S522" s="26"/>
      <c r="T522" s="26"/>
      <c r="U522" s="26"/>
      <c r="V522" s="26"/>
      <c r="W522" s="26"/>
      <c r="X522" s="26"/>
      <c r="Y522" s="26"/>
      <c r="Z522" s="26"/>
    </row>
    <row r="523" spans="1:26" ht="12.75" customHeight="1">
      <c r="A523" s="26"/>
      <c r="B523" s="26"/>
      <c r="C523" s="26"/>
      <c r="D523" s="26"/>
      <c r="E523" s="27"/>
      <c r="F523" s="27"/>
      <c r="G523" s="26"/>
      <c r="H523" s="26"/>
      <c r="I523" s="26"/>
      <c r="J523" s="26"/>
      <c r="K523" s="26"/>
      <c r="L523" s="26"/>
      <c r="M523" s="26"/>
      <c r="N523" s="26"/>
      <c r="O523" s="26"/>
      <c r="P523" s="26"/>
      <c r="Q523" s="26"/>
      <c r="R523" s="26"/>
      <c r="S523" s="26"/>
      <c r="T523" s="26"/>
      <c r="U523" s="26"/>
      <c r="V523" s="26"/>
      <c r="W523" s="26"/>
      <c r="X523" s="26"/>
      <c r="Y523" s="26"/>
      <c r="Z523" s="26"/>
    </row>
    <row r="524" spans="1:26" ht="12.75" customHeight="1">
      <c r="A524" s="26"/>
      <c r="B524" s="26"/>
      <c r="C524" s="26"/>
      <c r="D524" s="26"/>
      <c r="E524" s="27"/>
      <c r="F524" s="27"/>
      <c r="G524" s="26"/>
      <c r="H524" s="26"/>
      <c r="I524" s="26"/>
      <c r="J524" s="26"/>
      <c r="K524" s="26"/>
      <c r="L524" s="26"/>
      <c r="M524" s="26"/>
      <c r="N524" s="26"/>
      <c r="O524" s="26"/>
      <c r="P524" s="26"/>
      <c r="Q524" s="26"/>
      <c r="R524" s="26"/>
      <c r="S524" s="26"/>
      <c r="T524" s="26"/>
      <c r="U524" s="26"/>
      <c r="V524" s="26"/>
      <c r="W524" s="26"/>
      <c r="X524" s="26"/>
      <c r="Y524" s="26"/>
      <c r="Z524" s="26"/>
    </row>
    <row r="525" spans="1:26" ht="12.75" customHeight="1">
      <c r="A525" s="26"/>
      <c r="B525" s="26"/>
      <c r="C525" s="26"/>
      <c r="D525" s="26"/>
      <c r="E525" s="27"/>
      <c r="F525" s="27"/>
      <c r="G525" s="26"/>
      <c r="H525" s="26"/>
      <c r="I525" s="26"/>
      <c r="J525" s="26"/>
      <c r="K525" s="26"/>
      <c r="L525" s="26"/>
      <c r="M525" s="26"/>
      <c r="N525" s="26"/>
      <c r="O525" s="26"/>
      <c r="P525" s="26"/>
      <c r="Q525" s="26"/>
      <c r="R525" s="26"/>
      <c r="S525" s="26"/>
      <c r="T525" s="26"/>
      <c r="U525" s="26"/>
      <c r="V525" s="26"/>
      <c r="W525" s="26"/>
      <c r="X525" s="26"/>
      <c r="Y525" s="26"/>
      <c r="Z525" s="26"/>
    </row>
    <row r="526" spans="1:26" ht="12.75" customHeight="1">
      <c r="A526" s="26"/>
      <c r="B526" s="26"/>
      <c r="C526" s="26"/>
      <c r="D526" s="26"/>
      <c r="E526" s="27"/>
      <c r="F526" s="27"/>
      <c r="G526" s="26"/>
      <c r="H526" s="26"/>
      <c r="I526" s="26"/>
      <c r="J526" s="26"/>
      <c r="K526" s="26"/>
      <c r="L526" s="26"/>
      <c r="M526" s="26"/>
      <c r="N526" s="26"/>
      <c r="O526" s="26"/>
      <c r="P526" s="26"/>
      <c r="Q526" s="26"/>
      <c r="R526" s="26"/>
      <c r="S526" s="26"/>
      <c r="T526" s="26"/>
      <c r="U526" s="26"/>
      <c r="V526" s="26"/>
      <c r="W526" s="26"/>
      <c r="X526" s="26"/>
      <c r="Y526" s="26"/>
      <c r="Z526" s="26"/>
    </row>
    <row r="527" spans="1:26" ht="12.75" customHeight="1">
      <c r="A527" s="26"/>
      <c r="B527" s="26"/>
      <c r="C527" s="26"/>
      <c r="D527" s="26"/>
      <c r="E527" s="27"/>
      <c r="F527" s="27"/>
      <c r="G527" s="26"/>
      <c r="H527" s="26"/>
      <c r="I527" s="26"/>
      <c r="J527" s="26"/>
      <c r="K527" s="26"/>
      <c r="L527" s="26"/>
      <c r="M527" s="26"/>
      <c r="N527" s="26"/>
      <c r="O527" s="26"/>
      <c r="P527" s="26"/>
      <c r="Q527" s="26"/>
      <c r="R527" s="26"/>
      <c r="S527" s="26"/>
      <c r="T527" s="26"/>
      <c r="U527" s="26"/>
      <c r="V527" s="26"/>
      <c r="W527" s="26"/>
      <c r="X527" s="26"/>
      <c r="Y527" s="26"/>
      <c r="Z527" s="26"/>
    </row>
    <row r="528" spans="1:26" ht="12.75" customHeight="1">
      <c r="A528" s="26"/>
      <c r="B528" s="26"/>
      <c r="C528" s="26"/>
      <c r="D528" s="26"/>
      <c r="E528" s="27"/>
      <c r="F528" s="27"/>
      <c r="G528" s="26"/>
      <c r="H528" s="26"/>
      <c r="I528" s="26"/>
      <c r="J528" s="26"/>
      <c r="K528" s="26"/>
      <c r="L528" s="26"/>
      <c r="M528" s="26"/>
      <c r="N528" s="26"/>
      <c r="O528" s="26"/>
      <c r="P528" s="26"/>
      <c r="Q528" s="26"/>
      <c r="R528" s="26"/>
      <c r="S528" s="26"/>
      <c r="T528" s="26"/>
      <c r="U528" s="26"/>
      <c r="V528" s="26"/>
      <c r="W528" s="26"/>
      <c r="X528" s="26"/>
      <c r="Y528" s="26"/>
      <c r="Z528" s="26"/>
    </row>
    <row r="529" spans="1:26" ht="12.75" customHeight="1">
      <c r="A529" s="26"/>
      <c r="B529" s="26"/>
      <c r="C529" s="26"/>
      <c r="D529" s="26"/>
      <c r="E529" s="27"/>
      <c r="F529" s="27"/>
      <c r="G529" s="26"/>
      <c r="H529" s="26"/>
      <c r="I529" s="26"/>
      <c r="J529" s="26"/>
      <c r="K529" s="26"/>
      <c r="L529" s="26"/>
      <c r="M529" s="26"/>
      <c r="N529" s="26"/>
      <c r="O529" s="26"/>
      <c r="P529" s="26"/>
      <c r="Q529" s="26"/>
      <c r="R529" s="26"/>
      <c r="S529" s="26"/>
      <c r="T529" s="26"/>
      <c r="U529" s="26"/>
      <c r="V529" s="26"/>
      <c r="W529" s="26"/>
      <c r="X529" s="26"/>
      <c r="Y529" s="26"/>
      <c r="Z529" s="26"/>
    </row>
    <row r="530" spans="1:26" ht="12.75" customHeight="1">
      <c r="A530" s="26"/>
      <c r="B530" s="26"/>
      <c r="C530" s="26"/>
      <c r="D530" s="26"/>
      <c r="E530" s="27"/>
      <c r="F530" s="27"/>
      <c r="G530" s="26"/>
      <c r="H530" s="26"/>
      <c r="I530" s="26"/>
      <c r="J530" s="26"/>
      <c r="K530" s="26"/>
      <c r="L530" s="26"/>
      <c r="M530" s="26"/>
      <c r="N530" s="26"/>
      <c r="O530" s="26"/>
      <c r="P530" s="26"/>
      <c r="Q530" s="26"/>
      <c r="R530" s="26"/>
      <c r="S530" s="26"/>
      <c r="T530" s="26"/>
      <c r="U530" s="26"/>
      <c r="V530" s="26"/>
      <c r="W530" s="26"/>
      <c r="X530" s="26"/>
      <c r="Y530" s="26"/>
      <c r="Z530" s="26"/>
    </row>
    <row r="531" spans="1:26" ht="12.75" customHeight="1">
      <c r="A531" s="26"/>
      <c r="B531" s="26"/>
      <c r="C531" s="26"/>
      <c r="D531" s="26"/>
      <c r="E531" s="27"/>
      <c r="F531" s="27"/>
      <c r="G531" s="26"/>
      <c r="H531" s="26"/>
      <c r="I531" s="26"/>
      <c r="J531" s="26"/>
      <c r="K531" s="26"/>
      <c r="L531" s="26"/>
      <c r="M531" s="26"/>
      <c r="N531" s="26"/>
      <c r="O531" s="26"/>
      <c r="P531" s="26"/>
      <c r="Q531" s="26"/>
      <c r="R531" s="26"/>
      <c r="S531" s="26"/>
      <c r="T531" s="26"/>
      <c r="U531" s="26"/>
      <c r="V531" s="26"/>
      <c r="W531" s="26"/>
      <c r="X531" s="26"/>
      <c r="Y531" s="26"/>
      <c r="Z531" s="26"/>
    </row>
    <row r="532" spans="1:26" ht="12.75" customHeight="1">
      <c r="A532" s="26"/>
      <c r="B532" s="26"/>
      <c r="C532" s="26"/>
      <c r="D532" s="26"/>
      <c r="E532" s="27"/>
      <c r="F532" s="27"/>
      <c r="G532" s="26"/>
      <c r="H532" s="26"/>
      <c r="I532" s="26"/>
      <c r="J532" s="26"/>
      <c r="K532" s="26"/>
      <c r="L532" s="26"/>
      <c r="M532" s="26"/>
      <c r="N532" s="26"/>
      <c r="O532" s="26"/>
      <c r="P532" s="26"/>
      <c r="Q532" s="26"/>
      <c r="R532" s="26"/>
      <c r="S532" s="26"/>
      <c r="T532" s="26"/>
      <c r="U532" s="26"/>
      <c r="V532" s="26"/>
      <c r="W532" s="26"/>
      <c r="X532" s="26"/>
      <c r="Y532" s="26"/>
      <c r="Z532" s="26"/>
    </row>
    <row r="533" spans="1:26" ht="12.75" customHeight="1">
      <c r="A533" s="26"/>
      <c r="B533" s="26"/>
      <c r="C533" s="26"/>
      <c r="D533" s="26"/>
      <c r="E533" s="27"/>
      <c r="F533" s="27"/>
      <c r="G533" s="26"/>
      <c r="H533" s="26"/>
      <c r="I533" s="26"/>
      <c r="J533" s="26"/>
      <c r="K533" s="26"/>
      <c r="L533" s="26"/>
      <c r="M533" s="26"/>
      <c r="N533" s="26"/>
      <c r="O533" s="26"/>
      <c r="P533" s="26"/>
      <c r="Q533" s="26"/>
      <c r="R533" s="26"/>
      <c r="S533" s="26"/>
      <c r="T533" s="26"/>
      <c r="U533" s="26"/>
      <c r="V533" s="26"/>
      <c r="W533" s="26"/>
      <c r="X533" s="26"/>
      <c r="Y533" s="26"/>
      <c r="Z533" s="26"/>
    </row>
    <row r="534" spans="1:26" ht="12.75" customHeight="1">
      <c r="A534" s="26"/>
      <c r="B534" s="26"/>
      <c r="C534" s="26"/>
      <c r="D534" s="26"/>
      <c r="E534" s="27"/>
      <c r="F534" s="27"/>
      <c r="G534" s="26"/>
      <c r="H534" s="26"/>
      <c r="I534" s="26"/>
      <c r="J534" s="26"/>
      <c r="K534" s="26"/>
      <c r="L534" s="26"/>
      <c r="M534" s="26"/>
      <c r="N534" s="26"/>
      <c r="O534" s="26"/>
      <c r="P534" s="26"/>
      <c r="Q534" s="26"/>
      <c r="R534" s="26"/>
      <c r="S534" s="26"/>
      <c r="T534" s="26"/>
      <c r="U534" s="26"/>
      <c r="V534" s="26"/>
      <c r="W534" s="26"/>
      <c r="X534" s="26"/>
      <c r="Y534" s="26"/>
      <c r="Z534" s="26"/>
    </row>
    <row r="535" spans="1:26" ht="12.75" customHeight="1">
      <c r="A535" s="26"/>
      <c r="B535" s="26"/>
      <c r="C535" s="26"/>
      <c r="D535" s="26"/>
      <c r="E535" s="27"/>
      <c r="F535" s="27"/>
      <c r="G535" s="26"/>
      <c r="H535" s="26"/>
      <c r="I535" s="26"/>
      <c r="J535" s="26"/>
      <c r="K535" s="26"/>
      <c r="L535" s="26"/>
      <c r="M535" s="26"/>
      <c r="N535" s="26"/>
      <c r="O535" s="26"/>
      <c r="P535" s="26"/>
      <c r="Q535" s="26"/>
      <c r="R535" s="26"/>
      <c r="S535" s="26"/>
      <c r="T535" s="26"/>
      <c r="U535" s="26"/>
      <c r="V535" s="26"/>
      <c r="W535" s="26"/>
      <c r="X535" s="26"/>
      <c r="Y535" s="26"/>
      <c r="Z535" s="26"/>
    </row>
    <row r="536" spans="1:26" ht="12.75" customHeight="1">
      <c r="A536" s="26"/>
      <c r="B536" s="26"/>
      <c r="C536" s="26"/>
      <c r="D536" s="26"/>
      <c r="E536" s="27"/>
      <c r="F536" s="27"/>
      <c r="G536" s="26"/>
      <c r="H536" s="26"/>
      <c r="I536" s="26"/>
      <c r="J536" s="26"/>
      <c r="K536" s="26"/>
      <c r="L536" s="26"/>
      <c r="M536" s="26"/>
      <c r="N536" s="26"/>
      <c r="O536" s="26"/>
      <c r="P536" s="26"/>
      <c r="Q536" s="26"/>
      <c r="R536" s="26"/>
      <c r="S536" s="26"/>
      <c r="T536" s="26"/>
      <c r="U536" s="26"/>
      <c r="V536" s="26"/>
      <c r="W536" s="26"/>
      <c r="X536" s="26"/>
      <c r="Y536" s="26"/>
      <c r="Z536" s="26"/>
    </row>
    <row r="537" spans="1:26" ht="12.75" customHeight="1">
      <c r="A537" s="26"/>
      <c r="B537" s="26"/>
      <c r="C537" s="26"/>
      <c r="D537" s="26"/>
      <c r="E537" s="27"/>
      <c r="F537" s="27"/>
      <c r="G537" s="26"/>
      <c r="H537" s="26"/>
      <c r="I537" s="26"/>
      <c r="J537" s="26"/>
      <c r="K537" s="26"/>
      <c r="L537" s="26"/>
      <c r="M537" s="26"/>
      <c r="N537" s="26"/>
      <c r="O537" s="26"/>
      <c r="P537" s="26"/>
      <c r="Q537" s="26"/>
      <c r="R537" s="26"/>
      <c r="S537" s="26"/>
      <c r="T537" s="26"/>
      <c r="U537" s="26"/>
      <c r="V537" s="26"/>
      <c r="W537" s="26"/>
      <c r="X537" s="26"/>
      <c r="Y537" s="26"/>
      <c r="Z537" s="26"/>
    </row>
    <row r="538" spans="1:26" ht="12.75" customHeight="1">
      <c r="A538" s="26"/>
      <c r="B538" s="26"/>
      <c r="C538" s="26"/>
      <c r="D538" s="26"/>
      <c r="E538" s="27"/>
      <c r="F538" s="27"/>
      <c r="G538" s="26"/>
      <c r="H538" s="26"/>
      <c r="I538" s="26"/>
      <c r="J538" s="26"/>
      <c r="K538" s="26"/>
      <c r="L538" s="26"/>
      <c r="M538" s="26"/>
      <c r="N538" s="26"/>
      <c r="O538" s="26"/>
      <c r="P538" s="26"/>
      <c r="Q538" s="26"/>
      <c r="R538" s="26"/>
      <c r="S538" s="26"/>
      <c r="T538" s="26"/>
      <c r="U538" s="26"/>
      <c r="V538" s="26"/>
      <c r="W538" s="26"/>
      <c r="X538" s="26"/>
      <c r="Y538" s="26"/>
      <c r="Z538" s="26"/>
    </row>
    <row r="539" spans="1:26" ht="12.75" customHeight="1">
      <c r="A539" s="26"/>
      <c r="B539" s="26"/>
      <c r="C539" s="26"/>
      <c r="D539" s="26"/>
      <c r="E539" s="27"/>
      <c r="F539" s="27"/>
      <c r="G539" s="26"/>
      <c r="H539" s="26"/>
      <c r="I539" s="26"/>
      <c r="J539" s="26"/>
      <c r="K539" s="26"/>
      <c r="L539" s="26"/>
      <c r="M539" s="26"/>
      <c r="N539" s="26"/>
      <c r="O539" s="26"/>
      <c r="P539" s="26"/>
      <c r="Q539" s="26"/>
      <c r="R539" s="26"/>
      <c r="S539" s="26"/>
      <c r="T539" s="26"/>
      <c r="U539" s="26"/>
      <c r="V539" s="26"/>
      <c r="W539" s="26"/>
      <c r="X539" s="26"/>
      <c r="Y539" s="26"/>
      <c r="Z539" s="26"/>
    </row>
    <row r="540" spans="1:26" ht="12.75" customHeight="1">
      <c r="A540" s="26"/>
      <c r="B540" s="26"/>
      <c r="C540" s="26"/>
      <c r="D540" s="26"/>
      <c r="E540" s="27"/>
      <c r="F540" s="27"/>
      <c r="G540" s="26"/>
      <c r="H540" s="26"/>
      <c r="I540" s="26"/>
      <c r="J540" s="26"/>
      <c r="K540" s="26"/>
      <c r="L540" s="26"/>
      <c r="M540" s="26"/>
      <c r="N540" s="26"/>
      <c r="O540" s="26"/>
      <c r="P540" s="26"/>
      <c r="Q540" s="26"/>
      <c r="R540" s="26"/>
      <c r="S540" s="26"/>
      <c r="T540" s="26"/>
      <c r="U540" s="26"/>
      <c r="V540" s="26"/>
      <c r="W540" s="26"/>
      <c r="X540" s="26"/>
      <c r="Y540" s="26"/>
      <c r="Z540" s="26"/>
    </row>
    <row r="541" spans="1:26" ht="12.75" customHeight="1">
      <c r="A541" s="26"/>
      <c r="B541" s="26"/>
      <c r="C541" s="26"/>
      <c r="D541" s="26"/>
      <c r="E541" s="27"/>
      <c r="F541" s="27"/>
      <c r="G541" s="26"/>
      <c r="H541" s="26"/>
      <c r="I541" s="26"/>
      <c r="J541" s="26"/>
      <c r="K541" s="26"/>
      <c r="L541" s="26"/>
      <c r="M541" s="26"/>
      <c r="N541" s="26"/>
      <c r="O541" s="26"/>
      <c r="P541" s="26"/>
      <c r="Q541" s="26"/>
      <c r="R541" s="26"/>
      <c r="S541" s="26"/>
      <c r="T541" s="26"/>
      <c r="U541" s="26"/>
      <c r="V541" s="26"/>
      <c r="W541" s="26"/>
      <c r="X541" s="26"/>
      <c r="Y541" s="26"/>
      <c r="Z541" s="26"/>
    </row>
    <row r="542" spans="1:26" ht="12.75" customHeight="1">
      <c r="A542" s="26"/>
      <c r="B542" s="26"/>
      <c r="C542" s="26"/>
      <c r="D542" s="26"/>
      <c r="E542" s="27"/>
      <c r="F542" s="27"/>
      <c r="G542" s="26"/>
      <c r="H542" s="26"/>
      <c r="I542" s="26"/>
      <c r="J542" s="26"/>
      <c r="K542" s="26"/>
      <c r="L542" s="26"/>
      <c r="M542" s="26"/>
      <c r="N542" s="26"/>
      <c r="O542" s="26"/>
      <c r="P542" s="26"/>
      <c r="Q542" s="26"/>
      <c r="R542" s="26"/>
      <c r="S542" s="26"/>
      <c r="T542" s="26"/>
      <c r="U542" s="26"/>
      <c r="V542" s="26"/>
      <c r="W542" s="26"/>
      <c r="X542" s="26"/>
      <c r="Y542" s="26"/>
      <c r="Z542" s="26"/>
    </row>
    <row r="543" spans="1:26" ht="12.75" customHeight="1">
      <c r="A543" s="26"/>
      <c r="B543" s="26"/>
      <c r="C543" s="26"/>
      <c r="D543" s="26"/>
      <c r="E543" s="27"/>
      <c r="F543" s="27"/>
      <c r="G543" s="26"/>
      <c r="H543" s="26"/>
      <c r="I543" s="26"/>
      <c r="J543" s="26"/>
      <c r="K543" s="26"/>
      <c r="L543" s="26"/>
      <c r="M543" s="26"/>
      <c r="N543" s="26"/>
      <c r="O543" s="26"/>
      <c r="P543" s="26"/>
      <c r="Q543" s="26"/>
      <c r="R543" s="26"/>
      <c r="S543" s="26"/>
      <c r="T543" s="26"/>
      <c r="U543" s="26"/>
      <c r="V543" s="26"/>
      <c r="W543" s="26"/>
      <c r="X543" s="26"/>
      <c r="Y543" s="26"/>
      <c r="Z543" s="26"/>
    </row>
    <row r="544" spans="1:26" ht="12.75" customHeight="1">
      <c r="A544" s="26"/>
      <c r="B544" s="26"/>
      <c r="C544" s="26"/>
      <c r="D544" s="26"/>
      <c r="E544" s="27"/>
      <c r="F544" s="27"/>
      <c r="G544" s="26"/>
      <c r="H544" s="26"/>
      <c r="I544" s="26"/>
      <c r="J544" s="26"/>
      <c r="K544" s="26"/>
      <c r="L544" s="26"/>
      <c r="M544" s="26"/>
      <c r="N544" s="26"/>
      <c r="O544" s="26"/>
      <c r="P544" s="26"/>
      <c r="Q544" s="26"/>
      <c r="R544" s="26"/>
      <c r="S544" s="26"/>
      <c r="T544" s="26"/>
      <c r="U544" s="26"/>
      <c r="V544" s="26"/>
      <c r="W544" s="26"/>
      <c r="X544" s="26"/>
      <c r="Y544" s="26"/>
      <c r="Z544" s="26"/>
    </row>
    <row r="545" spans="1:26" ht="12.75" customHeight="1">
      <c r="A545" s="26"/>
      <c r="B545" s="26"/>
      <c r="C545" s="26"/>
      <c r="D545" s="26"/>
      <c r="E545" s="27"/>
      <c r="F545" s="27"/>
      <c r="G545" s="26"/>
      <c r="H545" s="26"/>
      <c r="I545" s="26"/>
      <c r="J545" s="26"/>
      <c r="K545" s="26"/>
      <c r="L545" s="26"/>
      <c r="M545" s="26"/>
      <c r="N545" s="26"/>
      <c r="O545" s="26"/>
      <c r="P545" s="26"/>
      <c r="Q545" s="26"/>
      <c r="R545" s="26"/>
      <c r="S545" s="26"/>
      <c r="T545" s="26"/>
      <c r="U545" s="26"/>
      <c r="V545" s="26"/>
      <c r="W545" s="26"/>
      <c r="X545" s="26"/>
      <c r="Y545" s="26"/>
      <c r="Z545" s="26"/>
    </row>
    <row r="546" spans="1:26" ht="12.75" customHeight="1">
      <c r="A546" s="26"/>
      <c r="B546" s="26"/>
      <c r="C546" s="26"/>
      <c r="D546" s="26"/>
      <c r="E546" s="27"/>
      <c r="F546" s="27"/>
      <c r="G546" s="26"/>
      <c r="H546" s="26"/>
      <c r="I546" s="26"/>
      <c r="J546" s="26"/>
      <c r="K546" s="26"/>
      <c r="L546" s="26"/>
      <c r="M546" s="26"/>
      <c r="N546" s="26"/>
      <c r="O546" s="26"/>
      <c r="P546" s="26"/>
      <c r="Q546" s="26"/>
      <c r="R546" s="26"/>
      <c r="S546" s="26"/>
      <c r="T546" s="26"/>
      <c r="U546" s="26"/>
      <c r="V546" s="26"/>
      <c r="W546" s="26"/>
      <c r="X546" s="26"/>
      <c r="Y546" s="26"/>
      <c r="Z546" s="26"/>
    </row>
    <row r="547" spans="1:26" ht="12.75" customHeight="1">
      <c r="A547" s="26"/>
      <c r="B547" s="26"/>
      <c r="C547" s="26"/>
      <c r="D547" s="26"/>
      <c r="E547" s="27"/>
      <c r="F547" s="27"/>
      <c r="G547" s="26"/>
      <c r="H547" s="26"/>
      <c r="I547" s="26"/>
      <c r="J547" s="26"/>
      <c r="K547" s="26"/>
      <c r="L547" s="26"/>
      <c r="M547" s="26"/>
      <c r="N547" s="26"/>
      <c r="O547" s="26"/>
      <c r="P547" s="26"/>
      <c r="Q547" s="26"/>
      <c r="R547" s="26"/>
      <c r="S547" s="26"/>
      <c r="T547" s="26"/>
      <c r="U547" s="26"/>
      <c r="V547" s="26"/>
      <c r="W547" s="26"/>
      <c r="X547" s="26"/>
      <c r="Y547" s="26"/>
      <c r="Z547" s="26"/>
    </row>
    <row r="548" spans="1:26" ht="12.75" customHeight="1">
      <c r="A548" s="26"/>
      <c r="B548" s="26"/>
      <c r="C548" s="26"/>
      <c r="D548" s="26"/>
      <c r="E548" s="27"/>
      <c r="F548" s="27"/>
      <c r="G548" s="26"/>
      <c r="H548" s="26"/>
      <c r="I548" s="26"/>
      <c r="J548" s="26"/>
      <c r="K548" s="26"/>
      <c r="L548" s="26"/>
      <c r="M548" s="26"/>
      <c r="N548" s="26"/>
      <c r="O548" s="26"/>
      <c r="P548" s="26"/>
      <c r="Q548" s="26"/>
      <c r="R548" s="26"/>
      <c r="S548" s="26"/>
      <c r="T548" s="26"/>
      <c r="U548" s="26"/>
      <c r="V548" s="26"/>
      <c r="W548" s="26"/>
      <c r="X548" s="26"/>
      <c r="Y548" s="26"/>
      <c r="Z548" s="26"/>
    </row>
    <row r="549" spans="1:26" ht="12.75" customHeight="1">
      <c r="A549" s="26"/>
      <c r="B549" s="26"/>
      <c r="C549" s="26"/>
      <c r="D549" s="26"/>
      <c r="E549" s="27"/>
      <c r="F549" s="27"/>
      <c r="G549" s="26"/>
      <c r="H549" s="26"/>
      <c r="I549" s="26"/>
      <c r="J549" s="26"/>
      <c r="K549" s="26"/>
      <c r="L549" s="26"/>
      <c r="M549" s="26"/>
      <c r="N549" s="26"/>
      <c r="O549" s="26"/>
      <c r="P549" s="26"/>
      <c r="Q549" s="26"/>
      <c r="R549" s="26"/>
      <c r="S549" s="26"/>
      <c r="T549" s="26"/>
      <c r="U549" s="26"/>
      <c r="V549" s="26"/>
      <c r="W549" s="26"/>
      <c r="X549" s="26"/>
      <c r="Y549" s="26"/>
      <c r="Z549" s="26"/>
    </row>
    <row r="550" spans="1:26" ht="12.75" customHeight="1">
      <c r="A550" s="26"/>
      <c r="B550" s="26"/>
      <c r="C550" s="26"/>
      <c r="D550" s="26"/>
      <c r="E550" s="27"/>
      <c r="F550" s="27"/>
      <c r="G550" s="26"/>
      <c r="H550" s="26"/>
      <c r="I550" s="26"/>
      <c r="J550" s="26"/>
      <c r="K550" s="26"/>
      <c r="L550" s="26"/>
      <c r="M550" s="26"/>
      <c r="N550" s="26"/>
      <c r="O550" s="26"/>
      <c r="P550" s="26"/>
      <c r="Q550" s="26"/>
      <c r="R550" s="26"/>
      <c r="S550" s="26"/>
      <c r="T550" s="26"/>
      <c r="U550" s="26"/>
      <c r="V550" s="26"/>
      <c r="W550" s="26"/>
      <c r="X550" s="26"/>
      <c r="Y550" s="26"/>
      <c r="Z550" s="26"/>
    </row>
    <row r="551" spans="1:26" ht="12.75" customHeight="1">
      <c r="A551" s="26"/>
      <c r="B551" s="26"/>
      <c r="C551" s="26"/>
      <c r="D551" s="26"/>
      <c r="E551" s="27"/>
      <c r="F551" s="27"/>
      <c r="G551" s="26"/>
      <c r="H551" s="26"/>
      <c r="I551" s="26"/>
      <c r="J551" s="26"/>
      <c r="K551" s="26"/>
      <c r="L551" s="26"/>
      <c r="M551" s="26"/>
      <c r="N551" s="26"/>
      <c r="O551" s="26"/>
      <c r="P551" s="26"/>
      <c r="Q551" s="26"/>
      <c r="R551" s="26"/>
      <c r="S551" s="26"/>
      <c r="T551" s="26"/>
      <c r="U551" s="26"/>
      <c r="V551" s="26"/>
      <c r="W551" s="26"/>
      <c r="X551" s="26"/>
      <c r="Y551" s="26"/>
      <c r="Z551" s="26"/>
    </row>
    <row r="552" spans="1:26" ht="12.75" customHeight="1">
      <c r="A552" s="26"/>
      <c r="B552" s="26"/>
      <c r="C552" s="26"/>
      <c r="D552" s="26"/>
      <c r="E552" s="27"/>
      <c r="F552" s="27"/>
      <c r="G552" s="26"/>
      <c r="H552" s="26"/>
      <c r="I552" s="26"/>
      <c r="J552" s="26"/>
      <c r="K552" s="26"/>
      <c r="L552" s="26"/>
      <c r="M552" s="26"/>
      <c r="N552" s="26"/>
      <c r="O552" s="26"/>
      <c r="P552" s="26"/>
      <c r="Q552" s="26"/>
      <c r="R552" s="26"/>
      <c r="S552" s="26"/>
      <c r="T552" s="26"/>
      <c r="U552" s="26"/>
      <c r="V552" s="26"/>
      <c r="W552" s="26"/>
      <c r="X552" s="26"/>
      <c r="Y552" s="26"/>
      <c r="Z552" s="26"/>
    </row>
    <row r="553" spans="1:26" ht="12.75" customHeight="1">
      <c r="A553" s="26"/>
      <c r="B553" s="26"/>
      <c r="C553" s="26"/>
      <c r="D553" s="26"/>
      <c r="E553" s="27"/>
      <c r="F553" s="27"/>
      <c r="G553" s="26"/>
      <c r="H553" s="26"/>
      <c r="I553" s="26"/>
      <c r="J553" s="26"/>
      <c r="K553" s="26"/>
      <c r="L553" s="26"/>
      <c r="M553" s="26"/>
      <c r="N553" s="26"/>
      <c r="O553" s="26"/>
      <c r="P553" s="26"/>
      <c r="Q553" s="26"/>
      <c r="R553" s="26"/>
      <c r="S553" s="26"/>
      <c r="T553" s="26"/>
      <c r="U553" s="26"/>
      <c r="V553" s="26"/>
      <c r="W553" s="26"/>
      <c r="X553" s="26"/>
      <c r="Y553" s="26"/>
      <c r="Z553" s="26"/>
    </row>
    <row r="554" spans="1:26" ht="12.75" customHeight="1">
      <c r="A554" s="26"/>
      <c r="B554" s="26"/>
      <c r="C554" s="26"/>
      <c r="D554" s="26"/>
      <c r="E554" s="27"/>
      <c r="F554" s="27"/>
      <c r="G554" s="26"/>
      <c r="H554" s="26"/>
      <c r="I554" s="26"/>
      <c r="J554" s="26"/>
      <c r="K554" s="26"/>
      <c r="L554" s="26"/>
      <c r="M554" s="26"/>
      <c r="N554" s="26"/>
      <c r="O554" s="26"/>
      <c r="P554" s="26"/>
      <c r="Q554" s="26"/>
      <c r="R554" s="26"/>
      <c r="S554" s="26"/>
      <c r="T554" s="26"/>
      <c r="U554" s="26"/>
      <c r="V554" s="26"/>
      <c r="W554" s="26"/>
      <c r="X554" s="26"/>
      <c r="Y554" s="26"/>
      <c r="Z554" s="26"/>
    </row>
    <row r="555" spans="1:26" ht="12.75" customHeight="1">
      <c r="A555" s="26"/>
      <c r="B555" s="26"/>
      <c r="C555" s="26"/>
      <c r="D555" s="26"/>
      <c r="E555" s="27"/>
      <c r="F555" s="27"/>
      <c r="G555" s="26"/>
      <c r="H555" s="26"/>
      <c r="I555" s="26"/>
      <c r="J555" s="26"/>
      <c r="K555" s="26"/>
      <c r="L555" s="26"/>
      <c r="M555" s="26"/>
      <c r="N555" s="26"/>
      <c r="O555" s="26"/>
      <c r="P555" s="26"/>
      <c r="Q555" s="26"/>
      <c r="R555" s="26"/>
      <c r="S555" s="26"/>
      <c r="T555" s="26"/>
      <c r="U555" s="26"/>
      <c r="V555" s="26"/>
      <c r="W555" s="26"/>
      <c r="X555" s="26"/>
      <c r="Y555" s="26"/>
      <c r="Z555" s="26"/>
    </row>
    <row r="556" spans="1:26" ht="12.75" customHeight="1">
      <c r="A556" s="26"/>
      <c r="B556" s="26"/>
      <c r="C556" s="26"/>
      <c r="D556" s="26"/>
      <c r="E556" s="27"/>
      <c r="F556" s="27"/>
      <c r="G556" s="26"/>
      <c r="H556" s="26"/>
      <c r="I556" s="26"/>
      <c r="J556" s="26"/>
      <c r="K556" s="26"/>
      <c r="L556" s="26"/>
      <c r="M556" s="26"/>
      <c r="N556" s="26"/>
      <c r="O556" s="26"/>
      <c r="P556" s="26"/>
      <c r="Q556" s="26"/>
      <c r="R556" s="26"/>
      <c r="S556" s="26"/>
      <c r="T556" s="26"/>
      <c r="U556" s="26"/>
      <c r="V556" s="26"/>
      <c r="W556" s="26"/>
      <c r="X556" s="26"/>
      <c r="Y556" s="26"/>
      <c r="Z556" s="26"/>
    </row>
    <row r="557" spans="1:26" ht="12.75" customHeight="1">
      <c r="A557" s="26"/>
      <c r="B557" s="26"/>
      <c r="C557" s="26"/>
      <c r="D557" s="26"/>
      <c r="E557" s="27"/>
      <c r="F557" s="27"/>
      <c r="G557" s="26"/>
      <c r="H557" s="26"/>
      <c r="I557" s="26"/>
      <c r="J557" s="26"/>
      <c r="K557" s="26"/>
      <c r="L557" s="26"/>
      <c r="M557" s="26"/>
      <c r="N557" s="26"/>
      <c r="O557" s="26"/>
      <c r="P557" s="26"/>
      <c r="Q557" s="26"/>
      <c r="R557" s="26"/>
      <c r="S557" s="26"/>
      <c r="T557" s="26"/>
      <c r="U557" s="26"/>
      <c r="V557" s="26"/>
      <c r="W557" s="26"/>
      <c r="X557" s="26"/>
      <c r="Y557" s="26"/>
      <c r="Z557" s="26"/>
    </row>
    <row r="558" spans="1:26" ht="12.75" customHeight="1">
      <c r="A558" s="26"/>
      <c r="B558" s="26"/>
      <c r="C558" s="26"/>
      <c r="D558" s="26"/>
      <c r="E558" s="27"/>
      <c r="F558" s="27"/>
      <c r="G558" s="26"/>
      <c r="H558" s="26"/>
      <c r="I558" s="26"/>
      <c r="J558" s="26"/>
      <c r="K558" s="26"/>
      <c r="L558" s="26"/>
      <c r="M558" s="26"/>
      <c r="N558" s="26"/>
      <c r="O558" s="26"/>
      <c r="P558" s="26"/>
      <c r="Q558" s="26"/>
      <c r="R558" s="26"/>
      <c r="S558" s="26"/>
      <c r="T558" s="26"/>
      <c r="U558" s="26"/>
      <c r="V558" s="26"/>
      <c r="W558" s="26"/>
      <c r="X558" s="26"/>
      <c r="Y558" s="26"/>
      <c r="Z558" s="26"/>
    </row>
    <row r="559" spans="1:26" ht="12.75" customHeight="1">
      <c r="A559" s="26"/>
      <c r="B559" s="26"/>
      <c r="C559" s="26"/>
      <c r="D559" s="26"/>
      <c r="E559" s="27"/>
      <c r="F559" s="27"/>
      <c r="G559" s="26"/>
      <c r="H559" s="26"/>
      <c r="I559" s="26"/>
      <c r="J559" s="26"/>
      <c r="K559" s="26"/>
      <c r="L559" s="26"/>
      <c r="M559" s="26"/>
      <c r="N559" s="26"/>
      <c r="O559" s="26"/>
      <c r="P559" s="26"/>
      <c r="Q559" s="26"/>
      <c r="R559" s="26"/>
      <c r="S559" s="26"/>
      <c r="T559" s="26"/>
      <c r="U559" s="26"/>
      <c r="V559" s="26"/>
      <c r="W559" s="26"/>
      <c r="X559" s="26"/>
      <c r="Y559" s="26"/>
      <c r="Z559" s="26"/>
    </row>
    <row r="560" spans="1:26" ht="12.75" customHeight="1">
      <c r="A560" s="26"/>
      <c r="B560" s="26"/>
      <c r="C560" s="26"/>
      <c r="D560" s="26"/>
      <c r="E560" s="27"/>
      <c r="F560" s="27"/>
      <c r="G560" s="26"/>
      <c r="H560" s="26"/>
      <c r="I560" s="26"/>
      <c r="J560" s="26"/>
      <c r="K560" s="26"/>
      <c r="L560" s="26"/>
      <c r="M560" s="26"/>
      <c r="N560" s="26"/>
      <c r="O560" s="26"/>
      <c r="P560" s="26"/>
      <c r="Q560" s="26"/>
      <c r="R560" s="26"/>
      <c r="S560" s="26"/>
      <c r="T560" s="26"/>
      <c r="U560" s="26"/>
      <c r="V560" s="26"/>
      <c r="W560" s="26"/>
      <c r="X560" s="26"/>
      <c r="Y560" s="26"/>
      <c r="Z560" s="26"/>
    </row>
    <row r="561" spans="1:26" ht="12.75" customHeight="1">
      <c r="A561" s="26"/>
      <c r="B561" s="26"/>
      <c r="C561" s="26"/>
      <c r="D561" s="26"/>
      <c r="E561" s="27"/>
      <c r="F561" s="27"/>
      <c r="G561" s="26"/>
      <c r="H561" s="26"/>
      <c r="I561" s="26"/>
      <c r="J561" s="26"/>
      <c r="K561" s="26"/>
      <c r="L561" s="26"/>
      <c r="M561" s="26"/>
      <c r="N561" s="26"/>
      <c r="O561" s="26"/>
      <c r="P561" s="26"/>
      <c r="Q561" s="26"/>
      <c r="R561" s="26"/>
      <c r="S561" s="26"/>
      <c r="T561" s="26"/>
      <c r="U561" s="26"/>
      <c r="V561" s="26"/>
      <c r="W561" s="26"/>
      <c r="X561" s="26"/>
      <c r="Y561" s="26"/>
      <c r="Z561" s="26"/>
    </row>
    <row r="562" spans="1:26" ht="12.75" customHeight="1">
      <c r="A562" s="26"/>
      <c r="B562" s="26"/>
      <c r="C562" s="26"/>
      <c r="D562" s="26"/>
      <c r="E562" s="27"/>
      <c r="F562" s="27"/>
      <c r="G562" s="26"/>
      <c r="H562" s="26"/>
      <c r="I562" s="26"/>
      <c r="J562" s="26"/>
      <c r="K562" s="26"/>
      <c r="L562" s="26"/>
      <c r="M562" s="26"/>
      <c r="N562" s="26"/>
      <c r="O562" s="26"/>
      <c r="P562" s="26"/>
      <c r="Q562" s="26"/>
      <c r="R562" s="26"/>
      <c r="S562" s="26"/>
      <c r="T562" s="26"/>
      <c r="U562" s="26"/>
      <c r="V562" s="26"/>
      <c r="W562" s="26"/>
      <c r="X562" s="26"/>
      <c r="Y562" s="26"/>
      <c r="Z562" s="26"/>
    </row>
    <row r="563" spans="1:26" ht="12.75" customHeight="1">
      <c r="A563" s="26"/>
      <c r="B563" s="26"/>
      <c r="C563" s="26"/>
      <c r="D563" s="26"/>
      <c r="E563" s="27"/>
      <c r="F563" s="27"/>
      <c r="G563" s="26"/>
      <c r="H563" s="26"/>
      <c r="I563" s="26"/>
      <c r="J563" s="26"/>
      <c r="K563" s="26"/>
      <c r="L563" s="26"/>
      <c r="M563" s="26"/>
      <c r="N563" s="26"/>
      <c r="O563" s="26"/>
      <c r="P563" s="26"/>
      <c r="Q563" s="26"/>
      <c r="R563" s="26"/>
      <c r="S563" s="26"/>
      <c r="T563" s="26"/>
      <c r="U563" s="26"/>
      <c r="V563" s="26"/>
      <c r="W563" s="26"/>
      <c r="X563" s="26"/>
      <c r="Y563" s="26"/>
      <c r="Z563" s="26"/>
    </row>
    <row r="564" spans="1:26" ht="12.75" customHeight="1">
      <c r="A564" s="26"/>
      <c r="B564" s="26"/>
      <c r="C564" s="26"/>
      <c r="D564" s="26"/>
      <c r="E564" s="27"/>
      <c r="F564" s="27"/>
      <c r="G564" s="26"/>
      <c r="H564" s="26"/>
      <c r="I564" s="26"/>
      <c r="J564" s="26"/>
      <c r="K564" s="26"/>
      <c r="L564" s="26"/>
      <c r="M564" s="26"/>
      <c r="N564" s="26"/>
      <c r="O564" s="26"/>
      <c r="P564" s="26"/>
      <c r="Q564" s="26"/>
      <c r="R564" s="26"/>
      <c r="S564" s="26"/>
      <c r="T564" s="26"/>
      <c r="U564" s="26"/>
      <c r="V564" s="26"/>
      <c r="W564" s="26"/>
      <c r="X564" s="26"/>
      <c r="Y564" s="26"/>
      <c r="Z564" s="26"/>
    </row>
    <row r="565" spans="1:26" ht="12.75" customHeight="1">
      <c r="A565" s="26"/>
      <c r="B565" s="26"/>
      <c r="C565" s="26"/>
      <c r="D565" s="26"/>
      <c r="E565" s="27"/>
      <c r="F565" s="27"/>
      <c r="G565" s="26"/>
      <c r="H565" s="26"/>
      <c r="I565" s="26"/>
      <c r="J565" s="26"/>
      <c r="K565" s="26"/>
      <c r="L565" s="26"/>
      <c r="M565" s="26"/>
      <c r="N565" s="26"/>
      <c r="O565" s="26"/>
      <c r="P565" s="26"/>
      <c r="Q565" s="26"/>
      <c r="R565" s="26"/>
      <c r="S565" s="26"/>
      <c r="T565" s="26"/>
      <c r="U565" s="26"/>
      <c r="V565" s="26"/>
      <c r="W565" s="26"/>
      <c r="X565" s="26"/>
      <c r="Y565" s="26"/>
      <c r="Z565" s="26"/>
    </row>
    <row r="566" spans="1:26" ht="12.75" customHeight="1">
      <c r="A566" s="26"/>
      <c r="B566" s="26"/>
      <c r="C566" s="26"/>
      <c r="D566" s="26"/>
      <c r="E566" s="27"/>
      <c r="F566" s="27"/>
      <c r="G566" s="26"/>
      <c r="H566" s="26"/>
      <c r="I566" s="26"/>
      <c r="J566" s="26"/>
      <c r="K566" s="26"/>
      <c r="L566" s="26"/>
      <c r="M566" s="26"/>
      <c r="N566" s="26"/>
      <c r="O566" s="26"/>
      <c r="P566" s="26"/>
      <c r="Q566" s="26"/>
      <c r="R566" s="26"/>
      <c r="S566" s="26"/>
      <c r="T566" s="26"/>
      <c r="U566" s="26"/>
      <c r="V566" s="26"/>
      <c r="W566" s="26"/>
      <c r="X566" s="26"/>
      <c r="Y566" s="26"/>
      <c r="Z566" s="26"/>
    </row>
    <row r="567" spans="1:26" ht="12.75" customHeight="1">
      <c r="A567" s="26"/>
      <c r="B567" s="26"/>
      <c r="C567" s="26"/>
      <c r="D567" s="26"/>
      <c r="E567" s="27"/>
      <c r="F567" s="27"/>
      <c r="G567" s="26"/>
      <c r="H567" s="26"/>
      <c r="I567" s="26"/>
      <c r="J567" s="26"/>
      <c r="K567" s="26"/>
      <c r="L567" s="26"/>
      <c r="M567" s="26"/>
      <c r="N567" s="26"/>
      <c r="O567" s="26"/>
      <c r="P567" s="26"/>
      <c r="Q567" s="26"/>
      <c r="R567" s="26"/>
      <c r="S567" s="26"/>
      <c r="T567" s="26"/>
      <c r="U567" s="26"/>
      <c r="V567" s="26"/>
      <c r="W567" s="26"/>
      <c r="X567" s="26"/>
      <c r="Y567" s="26"/>
      <c r="Z567" s="26"/>
    </row>
    <row r="568" spans="1:26" ht="12.75" customHeight="1">
      <c r="A568" s="26"/>
      <c r="B568" s="26"/>
      <c r="C568" s="26"/>
      <c r="D568" s="26"/>
      <c r="E568" s="27"/>
      <c r="F568" s="27"/>
      <c r="G568" s="26"/>
      <c r="H568" s="26"/>
      <c r="I568" s="26"/>
      <c r="J568" s="26"/>
      <c r="K568" s="26"/>
      <c r="L568" s="26"/>
      <c r="M568" s="26"/>
      <c r="N568" s="26"/>
      <c r="O568" s="26"/>
      <c r="P568" s="26"/>
      <c r="Q568" s="26"/>
      <c r="R568" s="26"/>
      <c r="S568" s="26"/>
      <c r="T568" s="26"/>
      <c r="U568" s="26"/>
      <c r="V568" s="26"/>
      <c r="W568" s="26"/>
      <c r="X568" s="26"/>
      <c r="Y568" s="26"/>
      <c r="Z568" s="26"/>
    </row>
    <row r="569" spans="1:26" ht="12.75" customHeight="1">
      <c r="A569" s="26"/>
      <c r="B569" s="26"/>
      <c r="C569" s="26"/>
      <c r="D569" s="26"/>
      <c r="E569" s="27"/>
      <c r="F569" s="27"/>
      <c r="G569" s="26"/>
      <c r="H569" s="26"/>
      <c r="I569" s="26"/>
      <c r="J569" s="26"/>
      <c r="K569" s="26"/>
      <c r="L569" s="26"/>
      <c r="M569" s="26"/>
      <c r="N569" s="26"/>
      <c r="O569" s="26"/>
      <c r="P569" s="26"/>
      <c r="Q569" s="26"/>
      <c r="R569" s="26"/>
      <c r="S569" s="26"/>
      <c r="T569" s="26"/>
      <c r="U569" s="26"/>
      <c r="V569" s="26"/>
      <c r="W569" s="26"/>
      <c r="X569" s="26"/>
      <c r="Y569" s="26"/>
      <c r="Z569" s="26"/>
    </row>
    <row r="570" spans="1:26" ht="12.75" customHeight="1">
      <c r="A570" s="26"/>
      <c r="B570" s="26"/>
      <c r="C570" s="26"/>
      <c r="D570" s="26"/>
      <c r="E570" s="27"/>
      <c r="F570" s="27"/>
      <c r="G570" s="26"/>
      <c r="H570" s="26"/>
      <c r="I570" s="26"/>
      <c r="J570" s="26"/>
      <c r="K570" s="26"/>
      <c r="L570" s="26"/>
      <c r="M570" s="26"/>
      <c r="N570" s="26"/>
      <c r="O570" s="26"/>
      <c r="P570" s="26"/>
      <c r="Q570" s="26"/>
      <c r="R570" s="26"/>
      <c r="S570" s="26"/>
      <c r="T570" s="26"/>
      <c r="U570" s="26"/>
      <c r="V570" s="26"/>
      <c r="W570" s="26"/>
      <c r="X570" s="26"/>
      <c r="Y570" s="26"/>
      <c r="Z570" s="26"/>
    </row>
    <row r="571" spans="1:26" ht="12.75" customHeight="1">
      <c r="A571" s="26"/>
      <c r="B571" s="26"/>
      <c r="C571" s="26"/>
      <c r="D571" s="26"/>
      <c r="E571" s="27"/>
      <c r="F571" s="27"/>
      <c r="G571" s="26"/>
      <c r="H571" s="26"/>
      <c r="I571" s="26"/>
      <c r="J571" s="26"/>
      <c r="K571" s="26"/>
      <c r="L571" s="26"/>
      <c r="M571" s="26"/>
      <c r="N571" s="26"/>
      <c r="O571" s="26"/>
      <c r="P571" s="26"/>
      <c r="Q571" s="26"/>
      <c r="R571" s="26"/>
      <c r="S571" s="26"/>
      <c r="T571" s="26"/>
      <c r="U571" s="26"/>
      <c r="V571" s="26"/>
      <c r="W571" s="26"/>
      <c r="X571" s="26"/>
      <c r="Y571" s="26"/>
      <c r="Z571" s="26"/>
    </row>
    <row r="572" spans="1:26" ht="12.75" customHeight="1">
      <c r="A572" s="26"/>
      <c r="B572" s="26"/>
      <c r="C572" s="26"/>
      <c r="D572" s="26"/>
      <c r="E572" s="27"/>
      <c r="F572" s="27"/>
      <c r="G572" s="26"/>
      <c r="H572" s="26"/>
      <c r="I572" s="26"/>
      <c r="J572" s="26"/>
      <c r="K572" s="26"/>
      <c r="L572" s="26"/>
      <c r="M572" s="26"/>
      <c r="N572" s="26"/>
      <c r="O572" s="26"/>
      <c r="P572" s="26"/>
      <c r="Q572" s="26"/>
      <c r="R572" s="26"/>
      <c r="S572" s="26"/>
      <c r="T572" s="26"/>
      <c r="U572" s="26"/>
      <c r="V572" s="26"/>
      <c r="W572" s="26"/>
      <c r="X572" s="26"/>
      <c r="Y572" s="26"/>
      <c r="Z572" s="26"/>
    </row>
    <row r="573" spans="1:26" ht="12.75" customHeight="1">
      <c r="A573" s="26"/>
      <c r="B573" s="26"/>
      <c r="C573" s="26"/>
      <c r="D573" s="26"/>
      <c r="E573" s="27"/>
      <c r="F573" s="27"/>
      <c r="G573" s="26"/>
      <c r="H573" s="26"/>
      <c r="I573" s="26"/>
      <c r="J573" s="26"/>
      <c r="K573" s="26"/>
      <c r="L573" s="26"/>
      <c r="M573" s="26"/>
      <c r="N573" s="26"/>
      <c r="O573" s="26"/>
      <c r="P573" s="26"/>
      <c r="Q573" s="26"/>
      <c r="R573" s="26"/>
      <c r="S573" s="26"/>
      <c r="T573" s="26"/>
      <c r="U573" s="26"/>
      <c r="V573" s="26"/>
      <c r="W573" s="26"/>
      <c r="X573" s="26"/>
      <c r="Y573" s="26"/>
      <c r="Z573" s="26"/>
    </row>
    <row r="574" spans="1:26" ht="12.75" customHeight="1">
      <c r="A574" s="26"/>
      <c r="B574" s="26"/>
      <c r="C574" s="26"/>
      <c r="D574" s="26"/>
      <c r="E574" s="27"/>
      <c r="F574" s="27"/>
      <c r="G574" s="26"/>
      <c r="H574" s="26"/>
      <c r="I574" s="26"/>
      <c r="J574" s="26"/>
      <c r="K574" s="26"/>
      <c r="L574" s="26"/>
      <c r="M574" s="26"/>
      <c r="N574" s="26"/>
      <c r="O574" s="26"/>
      <c r="P574" s="26"/>
      <c r="Q574" s="26"/>
      <c r="R574" s="26"/>
      <c r="S574" s="26"/>
      <c r="T574" s="26"/>
      <c r="U574" s="26"/>
      <c r="V574" s="26"/>
      <c r="W574" s="26"/>
      <c r="X574" s="26"/>
      <c r="Y574" s="26"/>
      <c r="Z574" s="26"/>
    </row>
    <row r="575" spans="1:26" ht="12.75" customHeight="1">
      <c r="A575" s="26"/>
      <c r="B575" s="26"/>
      <c r="C575" s="26"/>
      <c r="D575" s="26"/>
      <c r="E575" s="27"/>
      <c r="F575" s="27"/>
      <c r="G575" s="26"/>
      <c r="H575" s="26"/>
      <c r="I575" s="26"/>
      <c r="J575" s="26"/>
      <c r="K575" s="26"/>
      <c r="L575" s="26"/>
      <c r="M575" s="26"/>
      <c r="N575" s="26"/>
      <c r="O575" s="26"/>
      <c r="P575" s="26"/>
      <c r="Q575" s="26"/>
      <c r="R575" s="26"/>
      <c r="S575" s="26"/>
      <c r="T575" s="26"/>
      <c r="U575" s="26"/>
      <c r="V575" s="26"/>
      <c r="W575" s="26"/>
      <c r="X575" s="26"/>
      <c r="Y575" s="26"/>
      <c r="Z575" s="26"/>
    </row>
    <row r="576" spans="1:26" ht="12.75" customHeight="1">
      <c r="A576" s="26"/>
      <c r="B576" s="26"/>
      <c r="C576" s="26"/>
      <c r="D576" s="26"/>
      <c r="E576" s="27"/>
      <c r="F576" s="27"/>
      <c r="G576" s="26"/>
      <c r="H576" s="26"/>
      <c r="I576" s="26"/>
      <c r="J576" s="26"/>
      <c r="K576" s="26"/>
      <c r="L576" s="26"/>
      <c r="M576" s="26"/>
      <c r="N576" s="26"/>
      <c r="O576" s="26"/>
      <c r="P576" s="26"/>
      <c r="Q576" s="26"/>
      <c r="R576" s="26"/>
      <c r="S576" s="26"/>
      <c r="T576" s="26"/>
      <c r="U576" s="26"/>
      <c r="V576" s="26"/>
      <c r="W576" s="26"/>
      <c r="X576" s="26"/>
      <c r="Y576" s="26"/>
      <c r="Z576" s="26"/>
    </row>
    <row r="577" spans="1:26" ht="12.75" customHeight="1">
      <c r="A577" s="26"/>
      <c r="B577" s="26"/>
      <c r="C577" s="26"/>
      <c r="D577" s="26"/>
      <c r="E577" s="27"/>
      <c r="F577" s="27"/>
      <c r="G577" s="26"/>
      <c r="H577" s="26"/>
      <c r="I577" s="26"/>
      <c r="J577" s="26"/>
      <c r="K577" s="26"/>
      <c r="L577" s="26"/>
      <c r="M577" s="26"/>
      <c r="N577" s="26"/>
      <c r="O577" s="26"/>
      <c r="P577" s="26"/>
      <c r="Q577" s="26"/>
      <c r="R577" s="26"/>
      <c r="S577" s="26"/>
      <c r="T577" s="26"/>
      <c r="U577" s="26"/>
      <c r="V577" s="26"/>
      <c r="W577" s="26"/>
      <c r="X577" s="26"/>
      <c r="Y577" s="26"/>
      <c r="Z577" s="26"/>
    </row>
    <row r="578" spans="1:26" ht="12.75" customHeight="1">
      <c r="A578" s="26"/>
      <c r="B578" s="26"/>
      <c r="C578" s="26"/>
      <c r="D578" s="26"/>
      <c r="E578" s="27"/>
      <c r="F578" s="27"/>
      <c r="G578" s="26"/>
      <c r="H578" s="26"/>
      <c r="I578" s="26"/>
      <c r="J578" s="26"/>
      <c r="K578" s="26"/>
      <c r="L578" s="26"/>
      <c r="M578" s="26"/>
      <c r="N578" s="26"/>
      <c r="O578" s="26"/>
      <c r="P578" s="26"/>
      <c r="Q578" s="26"/>
      <c r="R578" s="26"/>
      <c r="S578" s="26"/>
      <c r="T578" s="26"/>
      <c r="U578" s="26"/>
      <c r="V578" s="26"/>
      <c r="W578" s="26"/>
      <c r="X578" s="26"/>
      <c r="Y578" s="26"/>
      <c r="Z578" s="26"/>
    </row>
    <row r="579" spans="1:26" ht="12.75" customHeight="1">
      <c r="A579" s="26"/>
      <c r="B579" s="26"/>
      <c r="C579" s="26"/>
      <c r="D579" s="26"/>
      <c r="E579" s="27"/>
      <c r="F579" s="27"/>
      <c r="G579" s="26"/>
      <c r="H579" s="26"/>
      <c r="I579" s="26"/>
      <c r="J579" s="26"/>
      <c r="K579" s="26"/>
      <c r="L579" s="26"/>
      <c r="M579" s="26"/>
      <c r="N579" s="26"/>
      <c r="O579" s="26"/>
      <c r="P579" s="26"/>
      <c r="Q579" s="26"/>
      <c r="R579" s="26"/>
      <c r="S579" s="26"/>
      <c r="T579" s="26"/>
      <c r="U579" s="26"/>
      <c r="V579" s="26"/>
      <c r="W579" s="26"/>
      <c r="X579" s="26"/>
      <c r="Y579" s="26"/>
      <c r="Z579" s="26"/>
    </row>
    <row r="580" spans="1:26" ht="12.75" customHeight="1">
      <c r="A580" s="26"/>
      <c r="B580" s="26"/>
      <c r="C580" s="26"/>
      <c r="D580" s="26"/>
      <c r="E580" s="27"/>
      <c r="F580" s="27"/>
      <c r="G580" s="26"/>
      <c r="H580" s="26"/>
      <c r="I580" s="26"/>
      <c r="J580" s="26"/>
      <c r="K580" s="26"/>
      <c r="L580" s="26"/>
      <c r="M580" s="26"/>
      <c r="N580" s="26"/>
      <c r="O580" s="26"/>
      <c r="P580" s="26"/>
      <c r="Q580" s="26"/>
      <c r="R580" s="26"/>
      <c r="S580" s="26"/>
      <c r="T580" s="26"/>
      <c r="U580" s="26"/>
      <c r="V580" s="26"/>
      <c r="W580" s="26"/>
      <c r="X580" s="26"/>
      <c r="Y580" s="26"/>
      <c r="Z580" s="26"/>
    </row>
    <row r="581" spans="1:26" ht="12.75" customHeight="1">
      <c r="A581" s="26"/>
      <c r="B581" s="26"/>
      <c r="C581" s="26"/>
      <c r="D581" s="26"/>
      <c r="E581" s="27"/>
      <c r="F581" s="27"/>
      <c r="G581" s="26"/>
      <c r="H581" s="26"/>
      <c r="I581" s="26"/>
      <c r="J581" s="26"/>
      <c r="K581" s="26"/>
      <c r="L581" s="26"/>
      <c r="M581" s="26"/>
      <c r="N581" s="26"/>
      <c r="O581" s="26"/>
      <c r="P581" s="26"/>
      <c r="Q581" s="26"/>
      <c r="R581" s="26"/>
      <c r="S581" s="26"/>
      <c r="T581" s="26"/>
      <c r="U581" s="26"/>
      <c r="V581" s="26"/>
      <c r="W581" s="26"/>
      <c r="X581" s="26"/>
      <c r="Y581" s="26"/>
      <c r="Z581" s="26"/>
    </row>
    <row r="582" spans="1:26" ht="12.75" customHeight="1">
      <c r="A582" s="26"/>
      <c r="B582" s="26"/>
      <c r="C582" s="26"/>
      <c r="D582" s="26"/>
      <c r="E582" s="27"/>
      <c r="F582" s="27"/>
      <c r="G582" s="26"/>
      <c r="H582" s="26"/>
      <c r="I582" s="26"/>
      <c r="J582" s="26"/>
      <c r="K582" s="26"/>
      <c r="L582" s="26"/>
      <c r="M582" s="26"/>
      <c r="N582" s="26"/>
      <c r="O582" s="26"/>
      <c r="P582" s="26"/>
      <c r="Q582" s="26"/>
      <c r="R582" s="26"/>
      <c r="S582" s="26"/>
      <c r="T582" s="26"/>
      <c r="U582" s="26"/>
      <c r="V582" s="26"/>
      <c r="W582" s="26"/>
      <c r="X582" s="26"/>
      <c r="Y582" s="26"/>
      <c r="Z582" s="26"/>
    </row>
    <row r="583" spans="1:26" ht="12.75" customHeight="1">
      <c r="A583" s="26"/>
      <c r="B583" s="26"/>
      <c r="C583" s="26"/>
      <c r="D583" s="26"/>
      <c r="E583" s="27"/>
      <c r="F583" s="27"/>
      <c r="G583" s="26"/>
      <c r="H583" s="26"/>
      <c r="I583" s="26"/>
      <c r="J583" s="26"/>
      <c r="K583" s="26"/>
      <c r="L583" s="26"/>
      <c r="M583" s="26"/>
      <c r="N583" s="26"/>
      <c r="O583" s="26"/>
      <c r="P583" s="26"/>
      <c r="Q583" s="26"/>
      <c r="R583" s="26"/>
      <c r="S583" s="26"/>
      <c r="T583" s="26"/>
      <c r="U583" s="26"/>
      <c r="V583" s="26"/>
      <c r="W583" s="26"/>
      <c r="X583" s="26"/>
      <c r="Y583" s="26"/>
      <c r="Z583" s="26"/>
    </row>
    <row r="584" spans="1:26" ht="12.75" customHeight="1">
      <c r="A584" s="26"/>
      <c r="B584" s="26"/>
      <c r="C584" s="26"/>
      <c r="D584" s="26"/>
      <c r="E584" s="27"/>
      <c r="F584" s="27"/>
      <c r="G584" s="26"/>
      <c r="H584" s="26"/>
      <c r="I584" s="26"/>
      <c r="J584" s="26"/>
      <c r="K584" s="26"/>
      <c r="L584" s="26"/>
      <c r="M584" s="26"/>
      <c r="N584" s="26"/>
      <c r="O584" s="26"/>
      <c r="P584" s="26"/>
      <c r="Q584" s="26"/>
      <c r="R584" s="26"/>
      <c r="S584" s="26"/>
      <c r="T584" s="26"/>
      <c r="U584" s="26"/>
      <c r="V584" s="26"/>
      <c r="W584" s="26"/>
      <c r="X584" s="26"/>
      <c r="Y584" s="26"/>
      <c r="Z584" s="26"/>
    </row>
    <row r="585" spans="1:26" ht="12.75" customHeight="1">
      <c r="A585" s="26"/>
      <c r="B585" s="26"/>
      <c r="C585" s="26"/>
      <c r="D585" s="26"/>
      <c r="E585" s="27"/>
      <c r="F585" s="27"/>
      <c r="G585" s="26"/>
      <c r="H585" s="26"/>
      <c r="I585" s="26"/>
      <c r="J585" s="26"/>
      <c r="K585" s="26"/>
      <c r="L585" s="26"/>
      <c r="M585" s="26"/>
      <c r="N585" s="26"/>
      <c r="O585" s="26"/>
      <c r="P585" s="26"/>
      <c r="Q585" s="26"/>
      <c r="R585" s="26"/>
      <c r="S585" s="26"/>
      <c r="T585" s="26"/>
      <c r="U585" s="26"/>
      <c r="V585" s="26"/>
      <c r="W585" s="26"/>
      <c r="X585" s="26"/>
      <c r="Y585" s="26"/>
      <c r="Z585" s="26"/>
    </row>
    <row r="586" spans="1:26" ht="12.75" customHeight="1">
      <c r="A586" s="26"/>
      <c r="B586" s="26"/>
      <c r="C586" s="26"/>
      <c r="D586" s="26"/>
      <c r="E586" s="27"/>
      <c r="F586" s="27"/>
      <c r="G586" s="26"/>
      <c r="H586" s="26"/>
      <c r="I586" s="26"/>
      <c r="J586" s="26"/>
      <c r="K586" s="26"/>
      <c r="L586" s="26"/>
      <c r="M586" s="26"/>
      <c r="N586" s="26"/>
      <c r="O586" s="26"/>
      <c r="P586" s="26"/>
      <c r="Q586" s="26"/>
      <c r="R586" s="26"/>
      <c r="S586" s="26"/>
      <c r="T586" s="26"/>
      <c r="U586" s="26"/>
      <c r="V586" s="26"/>
      <c r="W586" s="26"/>
      <c r="X586" s="26"/>
      <c r="Y586" s="26"/>
      <c r="Z586" s="26"/>
    </row>
    <row r="587" spans="1:26" ht="12.75" customHeight="1">
      <c r="A587" s="26"/>
      <c r="B587" s="26"/>
      <c r="C587" s="26"/>
      <c r="D587" s="26"/>
      <c r="E587" s="27"/>
      <c r="F587" s="27"/>
      <c r="G587" s="26"/>
      <c r="H587" s="26"/>
      <c r="I587" s="26"/>
      <c r="J587" s="26"/>
      <c r="K587" s="26"/>
      <c r="L587" s="26"/>
      <c r="M587" s="26"/>
      <c r="N587" s="26"/>
      <c r="O587" s="26"/>
      <c r="P587" s="26"/>
      <c r="Q587" s="26"/>
      <c r="R587" s="26"/>
      <c r="S587" s="26"/>
      <c r="T587" s="26"/>
      <c r="U587" s="26"/>
      <c r="V587" s="26"/>
      <c r="W587" s="26"/>
      <c r="X587" s="26"/>
      <c r="Y587" s="26"/>
      <c r="Z587" s="26"/>
    </row>
    <row r="588" spans="1:26" ht="12.75" customHeight="1">
      <c r="A588" s="26"/>
      <c r="B588" s="26"/>
      <c r="C588" s="26"/>
      <c r="D588" s="26"/>
      <c r="E588" s="27"/>
      <c r="F588" s="27"/>
      <c r="G588" s="26"/>
      <c r="H588" s="26"/>
      <c r="I588" s="26"/>
      <c r="J588" s="26"/>
      <c r="K588" s="26"/>
      <c r="L588" s="26"/>
      <c r="M588" s="26"/>
      <c r="N588" s="26"/>
      <c r="O588" s="26"/>
      <c r="P588" s="26"/>
      <c r="Q588" s="26"/>
      <c r="R588" s="26"/>
      <c r="S588" s="26"/>
      <c r="T588" s="26"/>
      <c r="U588" s="26"/>
      <c r="V588" s="26"/>
      <c r="W588" s="26"/>
      <c r="X588" s="26"/>
      <c r="Y588" s="26"/>
      <c r="Z588" s="26"/>
    </row>
    <row r="589" spans="1:26" ht="12.75" customHeight="1">
      <c r="A589" s="26"/>
      <c r="B589" s="26"/>
      <c r="C589" s="26"/>
      <c r="D589" s="26"/>
      <c r="E589" s="27"/>
      <c r="F589" s="27"/>
      <c r="G589" s="26"/>
      <c r="H589" s="26"/>
      <c r="I589" s="26"/>
      <c r="J589" s="26"/>
      <c r="K589" s="26"/>
      <c r="L589" s="26"/>
      <c r="M589" s="26"/>
      <c r="N589" s="26"/>
      <c r="O589" s="26"/>
      <c r="P589" s="26"/>
      <c r="Q589" s="26"/>
      <c r="R589" s="26"/>
      <c r="S589" s="26"/>
      <c r="T589" s="26"/>
      <c r="U589" s="26"/>
      <c r="V589" s="26"/>
      <c r="W589" s="26"/>
      <c r="X589" s="26"/>
      <c r="Y589" s="26"/>
      <c r="Z589" s="26"/>
    </row>
    <row r="590" spans="1:26" ht="12.75" customHeight="1">
      <c r="A590" s="26"/>
      <c r="B590" s="26"/>
      <c r="C590" s="26"/>
      <c r="D590" s="26"/>
      <c r="E590" s="27"/>
      <c r="F590" s="27"/>
      <c r="G590" s="26"/>
      <c r="H590" s="26"/>
      <c r="I590" s="26"/>
      <c r="J590" s="26"/>
      <c r="K590" s="26"/>
      <c r="L590" s="26"/>
      <c r="M590" s="26"/>
      <c r="N590" s="26"/>
      <c r="O590" s="26"/>
      <c r="P590" s="26"/>
      <c r="Q590" s="26"/>
      <c r="R590" s="26"/>
      <c r="S590" s="26"/>
      <c r="T590" s="26"/>
      <c r="U590" s="26"/>
      <c r="V590" s="26"/>
      <c r="W590" s="26"/>
      <c r="X590" s="26"/>
      <c r="Y590" s="26"/>
      <c r="Z590" s="26"/>
    </row>
    <row r="591" spans="1:26" ht="12.75" customHeight="1">
      <c r="A591" s="26"/>
      <c r="B591" s="26"/>
      <c r="C591" s="26"/>
      <c r="D591" s="26"/>
      <c r="E591" s="27"/>
      <c r="F591" s="27"/>
      <c r="G591" s="26"/>
      <c r="H591" s="26"/>
      <c r="I591" s="26"/>
      <c r="J591" s="26"/>
      <c r="K591" s="26"/>
      <c r="L591" s="26"/>
      <c r="M591" s="26"/>
      <c r="N591" s="26"/>
      <c r="O591" s="26"/>
      <c r="P591" s="26"/>
      <c r="Q591" s="26"/>
      <c r="R591" s="26"/>
      <c r="S591" s="26"/>
      <c r="T591" s="26"/>
      <c r="U591" s="26"/>
      <c r="V591" s="26"/>
      <c r="W591" s="26"/>
      <c r="X591" s="26"/>
      <c r="Y591" s="26"/>
      <c r="Z591" s="26"/>
    </row>
    <row r="592" spans="1:26" ht="12.75" customHeight="1">
      <c r="A592" s="26"/>
      <c r="B592" s="26"/>
      <c r="C592" s="26"/>
      <c r="D592" s="26"/>
      <c r="E592" s="27"/>
      <c r="F592" s="27"/>
      <c r="G592" s="26"/>
      <c r="H592" s="26"/>
      <c r="I592" s="26"/>
      <c r="J592" s="26"/>
      <c r="K592" s="26"/>
      <c r="L592" s="26"/>
      <c r="M592" s="26"/>
      <c r="N592" s="26"/>
      <c r="O592" s="26"/>
      <c r="P592" s="26"/>
      <c r="Q592" s="26"/>
      <c r="R592" s="26"/>
      <c r="S592" s="26"/>
      <c r="T592" s="26"/>
      <c r="U592" s="26"/>
      <c r="V592" s="26"/>
      <c r="W592" s="26"/>
      <c r="X592" s="26"/>
      <c r="Y592" s="26"/>
      <c r="Z592" s="26"/>
    </row>
    <row r="593" spans="1:26" ht="12.75" customHeight="1">
      <c r="A593" s="26"/>
      <c r="B593" s="26"/>
      <c r="C593" s="26"/>
      <c r="D593" s="26"/>
      <c r="E593" s="27"/>
      <c r="F593" s="27"/>
      <c r="G593" s="26"/>
      <c r="H593" s="26"/>
      <c r="I593" s="26"/>
      <c r="J593" s="26"/>
      <c r="K593" s="26"/>
      <c r="L593" s="26"/>
      <c r="M593" s="26"/>
      <c r="N593" s="26"/>
      <c r="O593" s="26"/>
      <c r="P593" s="26"/>
      <c r="Q593" s="26"/>
      <c r="R593" s="26"/>
      <c r="S593" s="26"/>
      <c r="T593" s="26"/>
      <c r="U593" s="26"/>
      <c r="V593" s="26"/>
      <c r="W593" s="26"/>
      <c r="X593" s="26"/>
      <c r="Y593" s="26"/>
      <c r="Z593" s="26"/>
    </row>
    <row r="594" spans="1:26" ht="12.75" customHeight="1">
      <c r="A594" s="26"/>
      <c r="B594" s="26"/>
      <c r="C594" s="26"/>
      <c r="D594" s="26"/>
      <c r="E594" s="27"/>
      <c r="F594" s="27"/>
      <c r="G594" s="26"/>
      <c r="H594" s="26"/>
      <c r="I594" s="26"/>
      <c r="J594" s="26"/>
      <c r="K594" s="26"/>
      <c r="L594" s="26"/>
      <c r="M594" s="26"/>
      <c r="N594" s="26"/>
      <c r="O594" s="26"/>
      <c r="P594" s="26"/>
      <c r="Q594" s="26"/>
      <c r="R594" s="26"/>
      <c r="S594" s="26"/>
      <c r="T594" s="26"/>
      <c r="U594" s="26"/>
      <c r="V594" s="26"/>
      <c r="W594" s="26"/>
      <c r="X594" s="26"/>
      <c r="Y594" s="26"/>
      <c r="Z594" s="26"/>
    </row>
    <row r="595" spans="1:26" ht="12.75" customHeight="1">
      <c r="A595" s="26"/>
      <c r="B595" s="26"/>
      <c r="C595" s="26"/>
      <c r="D595" s="26"/>
      <c r="E595" s="27"/>
      <c r="F595" s="27"/>
      <c r="G595" s="26"/>
      <c r="H595" s="26"/>
      <c r="I595" s="26"/>
      <c r="J595" s="26"/>
      <c r="K595" s="26"/>
      <c r="L595" s="26"/>
      <c r="M595" s="26"/>
      <c r="N595" s="26"/>
      <c r="O595" s="26"/>
      <c r="P595" s="26"/>
      <c r="Q595" s="26"/>
      <c r="R595" s="26"/>
      <c r="S595" s="26"/>
      <c r="T595" s="26"/>
      <c r="U595" s="26"/>
      <c r="V595" s="26"/>
      <c r="W595" s="26"/>
      <c r="X595" s="26"/>
      <c r="Y595" s="26"/>
      <c r="Z595" s="26"/>
    </row>
    <row r="596" spans="1:26" ht="12.75" customHeight="1">
      <c r="A596" s="26"/>
      <c r="B596" s="26"/>
      <c r="C596" s="26"/>
      <c r="D596" s="26"/>
      <c r="E596" s="27"/>
      <c r="F596" s="27"/>
      <c r="G596" s="26"/>
      <c r="H596" s="26"/>
      <c r="I596" s="26"/>
      <c r="J596" s="26"/>
      <c r="K596" s="26"/>
      <c r="L596" s="26"/>
      <c r="M596" s="26"/>
      <c r="N596" s="26"/>
      <c r="O596" s="26"/>
      <c r="P596" s="26"/>
      <c r="Q596" s="26"/>
      <c r="R596" s="26"/>
      <c r="S596" s="26"/>
      <c r="T596" s="26"/>
      <c r="U596" s="26"/>
      <c r="V596" s="26"/>
      <c r="W596" s="26"/>
      <c r="X596" s="26"/>
      <c r="Y596" s="26"/>
      <c r="Z596" s="26"/>
    </row>
    <row r="597" spans="1:26" ht="12.75" customHeight="1">
      <c r="A597" s="26"/>
      <c r="B597" s="26"/>
      <c r="C597" s="26"/>
      <c r="D597" s="26"/>
      <c r="E597" s="27"/>
      <c r="F597" s="27"/>
      <c r="G597" s="26"/>
      <c r="H597" s="26"/>
      <c r="I597" s="26"/>
      <c r="J597" s="26"/>
      <c r="K597" s="26"/>
      <c r="L597" s="26"/>
      <c r="M597" s="26"/>
      <c r="N597" s="26"/>
      <c r="O597" s="26"/>
      <c r="P597" s="26"/>
      <c r="Q597" s="26"/>
      <c r="R597" s="26"/>
      <c r="S597" s="26"/>
      <c r="T597" s="26"/>
      <c r="U597" s="26"/>
      <c r="V597" s="26"/>
      <c r="W597" s="26"/>
      <c r="X597" s="26"/>
      <c r="Y597" s="26"/>
      <c r="Z597" s="26"/>
    </row>
    <row r="598" spans="1:26" ht="12.75" customHeight="1">
      <c r="A598" s="26"/>
      <c r="B598" s="26"/>
      <c r="C598" s="26"/>
      <c r="D598" s="26"/>
      <c r="E598" s="27"/>
      <c r="F598" s="27"/>
      <c r="G598" s="26"/>
      <c r="H598" s="26"/>
      <c r="I598" s="26"/>
      <c r="J598" s="26"/>
      <c r="K598" s="26"/>
      <c r="L598" s="26"/>
      <c r="M598" s="26"/>
      <c r="N598" s="26"/>
      <c r="O598" s="26"/>
      <c r="P598" s="26"/>
      <c r="Q598" s="26"/>
      <c r="R598" s="26"/>
      <c r="S598" s="26"/>
      <c r="T598" s="26"/>
      <c r="U598" s="26"/>
      <c r="V598" s="26"/>
      <c r="W598" s="26"/>
      <c r="X598" s="26"/>
      <c r="Y598" s="26"/>
      <c r="Z598" s="26"/>
    </row>
    <row r="599" spans="1:26" ht="12.75" customHeight="1">
      <c r="A599" s="26"/>
      <c r="B599" s="26"/>
      <c r="C599" s="26"/>
      <c r="D599" s="26"/>
      <c r="E599" s="27"/>
      <c r="F599" s="27"/>
      <c r="G599" s="26"/>
      <c r="H599" s="26"/>
      <c r="I599" s="26"/>
      <c r="J599" s="26"/>
      <c r="K599" s="26"/>
      <c r="L599" s="26"/>
      <c r="M599" s="26"/>
      <c r="N599" s="26"/>
      <c r="O599" s="26"/>
      <c r="P599" s="26"/>
      <c r="Q599" s="26"/>
      <c r="R599" s="26"/>
      <c r="S599" s="26"/>
      <c r="T599" s="26"/>
      <c r="U599" s="26"/>
      <c r="V599" s="26"/>
      <c r="W599" s="26"/>
      <c r="X599" s="26"/>
      <c r="Y599" s="26"/>
      <c r="Z599" s="26"/>
    </row>
    <row r="600" spans="1:26" ht="12.75" customHeight="1">
      <c r="A600" s="26"/>
      <c r="B600" s="26"/>
      <c r="C600" s="26"/>
      <c r="D600" s="26"/>
      <c r="E600" s="27"/>
      <c r="F600" s="27"/>
      <c r="G600" s="26"/>
      <c r="H600" s="26"/>
      <c r="I600" s="26"/>
      <c r="J600" s="26"/>
      <c r="K600" s="26"/>
      <c r="L600" s="26"/>
      <c r="M600" s="26"/>
      <c r="N600" s="26"/>
      <c r="O600" s="26"/>
      <c r="P600" s="26"/>
      <c r="Q600" s="26"/>
      <c r="R600" s="26"/>
      <c r="S600" s="26"/>
      <c r="T600" s="26"/>
      <c r="U600" s="26"/>
      <c r="V600" s="26"/>
      <c r="W600" s="26"/>
      <c r="X600" s="26"/>
      <c r="Y600" s="26"/>
      <c r="Z600" s="26"/>
    </row>
    <row r="601" spans="1:26" ht="12.75" customHeight="1">
      <c r="A601" s="26"/>
      <c r="B601" s="26"/>
      <c r="C601" s="26"/>
      <c r="D601" s="26"/>
      <c r="E601" s="27"/>
      <c r="F601" s="27"/>
      <c r="G601" s="26"/>
      <c r="H601" s="26"/>
      <c r="I601" s="26"/>
      <c r="J601" s="26"/>
      <c r="K601" s="26"/>
      <c r="L601" s="26"/>
      <c r="M601" s="26"/>
      <c r="N601" s="26"/>
      <c r="O601" s="26"/>
      <c r="P601" s="26"/>
      <c r="Q601" s="26"/>
      <c r="R601" s="26"/>
      <c r="S601" s="26"/>
      <c r="T601" s="26"/>
      <c r="U601" s="26"/>
      <c r="V601" s="26"/>
      <c r="W601" s="26"/>
      <c r="X601" s="26"/>
      <c r="Y601" s="26"/>
      <c r="Z601" s="26"/>
    </row>
    <row r="602" spans="1:26" ht="12.75" customHeight="1">
      <c r="A602" s="26"/>
      <c r="B602" s="26"/>
      <c r="C602" s="26"/>
      <c r="D602" s="26"/>
      <c r="E602" s="27"/>
      <c r="F602" s="27"/>
      <c r="G602" s="26"/>
      <c r="H602" s="26"/>
      <c r="I602" s="26"/>
      <c r="J602" s="26"/>
      <c r="K602" s="26"/>
      <c r="L602" s="26"/>
      <c r="M602" s="26"/>
      <c r="N602" s="26"/>
      <c r="O602" s="26"/>
      <c r="P602" s="26"/>
      <c r="Q602" s="26"/>
      <c r="R602" s="26"/>
      <c r="S602" s="26"/>
      <c r="T602" s="26"/>
      <c r="U602" s="26"/>
      <c r="V602" s="26"/>
      <c r="W602" s="26"/>
      <c r="X602" s="26"/>
      <c r="Y602" s="26"/>
      <c r="Z602" s="26"/>
    </row>
    <row r="603" spans="1:26" ht="12.75" customHeight="1">
      <c r="A603" s="26"/>
      <c r="B603" s="26"/>
      <c r="C603" s="26"/>
      <c r="D603" s="26"/>
      <c r="E603" s="27"/>
      <c r="F603" s="27"/>
      <c r="G603" s="26"/>
      <c r="H603" s="26"/>
      <c r="I603" s="26"/>
      <c r="J603" s="26"/>
      <c r="K603" s="26"/>
      <c r="L603" s="26"/>
      <c r="M603" s="26"/>
      <c r="N603" s="26"/>
      <c r="O603" s="26"/>
      <c r="P603" s="26"/>
      <c r="Q603" s="26"/>
      <c r="R603" s="26"/>
      <c r="S603" s="26"/>
      <c r="T603" s="26"/>
      <c r="U603" s="26"/>
      <c r="V603" s="26"/>
      <c r="W603" s="26"/>
      <c r="X603" s="26"/>
      <c r="Y603" s="26"/>
      <c r="Z603" s="26"/>
    </row>
    <row r="604" spans="1:26" ht="12.75" customHeight="1">
      <c r="A604" s="26"/>
      <c r="B604" s="26"/>
      <c r="C604" s="26"/>
      <c r="D604" s="26"/>
      <c r="E604" s="27"/>
      <c r="F604" s="27"/>
      <c r="G604" s="26"/>
      <c r="H604" s="26"/>
      <c r="I604" s="26"/>
      <c r="J604" s="26"/>
      <c r="K604" s="26"/>
      <c r="L604" s="26"/>
      <c r="M604" s="26"/>
      <c r="N604" s="26"/>
      <c r="O604" s="26"/>
      <c r="P604" s="26"/>
      <c r="Q604" s="26"/>
      <c r="R604" s="26"/>
      <c r="S604" s="26"/>
      <c r="T604" s="26"/>
      <c r="U604" s="26"/>
      <c r="V604" s="26"/>
      <c r="W604" s="26"/>
      <c r="X604" s="26"/>
      <c r="Y604" s="26"/>
      <c r="Z604" s="26"/>
    </row>
    <row r="605" spans="1:26" ht="12.75" customHeight="1">
      <c r="A605" s="26"/>
      <c r="B605" s="26"/>
      <c r="C605" s="26"/>
      <c r="D605" s="26"/>
      <c r="E605" s="27"/>
      <c r="F605" s="27"/>
      <c r="G605" s="26"/>
      <c r="H605" s="26"/>
      <c r="I605" s="26"/>
      <c r="J605" s="26"/>
      <c r="K605" s="26"/>
      <c r="L605" s="26"/>
      <c r="M605" s="26"/>
      <c r="N605" s="26"/>
      <c r="O605" s="26"/>
      <c r="P605" s="26"/>
      <c r="Q605" s="26"/>
      <c r="R605" s="26"/>
      <c r="S605" s="26"/>
      <c r="T605" s="26"/>
      <c r="U605" s="26"/>
      <c r="V605" s="26"/>
      <c r="W605" s="26"/>
      <c r="X605" s="26"/>
      <c r="Y605" s="26"/>
      <c r="Z605" s="26"/>
    </row>
    <row r="606" spans="1:26" ht="12.75" customHeight="1">
      <c r="A606" s="26"/>
      <c r="B606" s="26"/>
      <c r="C606" s="26"/>
      <c r="D606" s="26"/>
      <c r="E606" s="27"/>
      <c r="F606" s="27"/>
      <c r="G606" s="26"/>
      <c r="H606" s="26"/>
      <c r="I606" s="26"/>
      <c r="J606" s="26"/>
      <c r="K606" s="26"/>
      <c r="L606" s="26"/>
      <c r="M606" s="26"/>
      <c r="N606" s="26"/>
      <c r="O606" s="26"/>
      <c r="P606" s="26"/>
      <c r="Q606" s="26"/>
      <c r="R606" s="26"/>
      <c r="S606" s="26"/>
      <c r="T606" s="26"/>
      <c r="U606" s="26"/>
      <c r="V606" s="26"/>
      <c r="W606" s="26"/>
      <c r="X606" s="26"/>
      <c r="Y606" s="26"/>
      <c r="Z606" s="26"/>
    </row>
    <row r="607" spans="1:26" ht="12.75" customHeight="1">
      <c r="A607" s="26"/>
      <c r="B607" s="26"/>
      <c r="C607" s="26"/>
      <c r="D607" s="26"/>
      <c r="E607" s="27"/>
      <c r="F607" s="27"/>
      <c r="G607" s="26"/>
      <c r="H607" s="26"/>
      <c r="I607" s="26"/>
      <c r="J607" s="26"/>
      <c r="K607" s="26"/>
      <c r="L607" s="26"/>
      <c r="M607" s="26"/>
      <c r="N607" s="26"/>
      <c r="O607" s="26"/>
      <c r="P607" s="26"/>
      <c r="Q607" s="26"/>
      <c r="R607" s="26"/>
      <c r="S607" s="26"/>
      <c r="T607" s="26"/>
      <c r="U607" s="26"/>
      <c r="V607" s="26"/>
      <c r="W607" s="26"/>
      <c r="X607" s="26"/>
      <c r="Y607" s="26"/>
      <c r="Z607" s="26"/>
    </row>
    <row r="608" spans="1:26" ht="12.75" customHeight="1">
      <c r="A608" s="26"/>
      <c r="B608" s="26"/>
      <c r="C608" s="26"/>
      <c r="D608" s="26"/>
      <c r="E608" s="27"/>
      <c r="F608" s="27"/>
      <c r="G608" s="26"/>
      <c r="H608" s="26"/>
      <c r="I608" s="26"/>
      <c r="J608" s="26"/>
      <c r="K608" s="26"/>
      <c r="L608" s="26"/>
      <c r="M608" s="26"/>
      <c r="N608" s="26"/>
      <c r="O608" s="26"/>
      <c r="P608" s="26"/>
      <c r="Q608" s="26"/>
      <c r="R608" s="26"/>
      <c r="S608" s="26"/>
      <c r="T608" s="26"/>
      <c r="U608" s="26"/>
      <c r="V608" s="26"/>
      <c r="W608" s="26"/>
      <c r="X608" s="26"/>
      <c r="Y608" s="26"/>
      <c r="Z608" s="26"/>
    </row>
    <row r="609" spans="1:26" ht="12.75" customHeight="1">
      <c r="A609" s="26"/>
      <c r="B609" s="26"/>
      <c r="C609" s="26"/>
      <c r="D609" s="26"/>
      <c r="E609" s="27"/>
      <c r="F609" s="27"/>
      <c r="G609" s="26"/>
      <c r="H609" s="26"/>
      <c r="I609" s="26"/>
      <c r="J609" s="26"/>
      <c r="K609" s="26"/>
      <c r="L609" s="26"/>
      <c r="M609" s="26"/>
      <c r="N609" s="26"/>
      <c r="O609" s="26"/>
      <c r="P609" s="26"/>
      <c r="Q609" s="26"/>
      <c r="R609" s="26"/>
      <c r="S609" s="26"/>
      <c r="T609" s="26"/>
      <c r="U609" s="26"/>
      <c r="V609" s="26"/>
      <c r="W609" s="26"/>
      <c r="X609" s="26"/>
      <c r="Y609" s="26"/>
      <c r="Z609" s="26"/>
    </row>
    <row r="610" spans="1:26" ht="12.75" customHeight="1">
      <c r="A610" s="26"/>
      <c r="B610" s="26"/>
      <c r="C610" s="26"/>
      <c r="D610" s="26"/>
      <c r="E610" s="27"/>
      <c r="F610" s="27"/>
      <c r="G610" s="26"/>
      <c r="H610" s="26"/>
      <c r="I610" s="26"/>
      <c r="J610" s="26"/>
      <c r="K610" s="26"/>
      <c r="L610" s="26"/>
      <c r="M610" s="26"/>
      <c r="N610" s="26"/>
      <c r="O610" s="26"/>
      <c r="P610" s="26"/>
      <c r="Q610" s="26"/>
      <c r="R610" s="26"/>
      <c r="S610" s="26"/>
      <c r="T610" s="26"/>
      <c r="U610" s="26"/>
      <c r="V610" s="26"/>
      <c r="W610" s="26"/>
      <c r="X610" s="26"/>
      <c r="Y610" s="26"/>
      <c r="Z610" s="26"/>
    </row>
    <row r="611" spans="1:26" ht="12.75" customHeight="1">
      <c r="A611" s="26"/>
      <c r="B611" s="26"/>
      <c r="C611" s="26"/>
      <c r="D611" s="26"/>
      <c r="E611" s="27"/>
      <c r="F611" s="27"/>
      <c r="G611" s="26"/>
      <c r="H611" s="26"/>
      <c r="I611" s="26"/>
      <c r="J611" s="26"/>
      <c r="K611" s="26"/>
      <c r="L611" s="26"/>
      <c r="M611" s="26"/>
      <c r="N611" s="26"/>
      <c r="O611" s="26"/>
      <c r="P611" s="26"/>
      <c r="Q611" s="26"/>
      <c r="R611" s="26"/>
      <c r="S611" s="26"/>
      <c r="T611" s="26"/>
      <c r="U611" s="26"/>
      <c r="V611" s="26"/>
      <c r="W611" s="26"/>
      <c r="X611" s="26"/>
      <c r="Y611" s="26"/>
      <c r="Z611" s="26"/>
    </row>
    <row r="612" spans="1:26" ht="12.75" customHeight="1">
      <c r="A612" s="26"/>
      <c r="B612" s="26"/>
      <c r="C612" s="26"/>
      <c r="D612" s="26"/>
      <c r="E612" s="27"/>
      <c r="F612" s="27"/>
      <c r="G612" s="26"/>
      <c r="H612" s="26"/>
      <c r="I612" s="26"/>
      <c r="J612" s="26"/>
      <c r="K612" s="26"/>
      <c r="L612" s="26"/>
      <c r="M612" s="26"/>
      <c r="N612" s="26"/>
      <c r="O612" s="26"/>
      <c r="P612" s="26"/>
      <c r="Q612" s="26"/>
      <c r="R612" s="26"/>
      <c r="S612" s="26"/>
      <c r="T612" s="26"/>
      <c r="U612" s="26"/>
      <c r="V612" s="26"/>
      <c r="W612" s="26"/>
      <c r="X612" s="26"/>
      <c r="Y612" s="26"/>
      <c r="Z612" s="26"/>
    </row>
    <row r="613" spans="1:26" ht="12.75" customHeight="1">
      <c r="A613" s="26"/>
      <c r="B613" s="26"/>
      <c r="C613" s="26"/>
      <c r="D613" s="26"/>
      <c r="E613" s="27"/>
      <c r="F613" s="27"/>
      <c r="G613" s="26"/>
      <c r="H613" s="26"/>
      <c r="I613" s="26"/>
      <c r="J613" s="26"/>
      <c r="K613" s="26"/>
      <c r="L613" s="26"/>
      <c r="M613" s="26"/>
      <c r="N613" s="26"/>
      <c r="O613" s="26"/>
      <c r="P613" s="26"/>
      <c r="Q613" s="26"/>
      <c r="R613" s="26"/>
      <c r="S613" s="26"/>
      <c r="T613" s="26"/>
      <c r="U613" s="26"/>
      <c r="V613" s="26"/>
      <c r="W613" s="26"/>
      <c r="X613" s="26"/>
      <c r="Y613" s="26"/>
      <c r="Z613" s="26"/>
    </row>
    <row r="614" spans="1:26" ht="12.75" customHeight="1">
      <c r="A614" s="26"/>
      <c r="B614" s="26"/>
      <c r="C614" s="26"/>
      <c r="D614" s="26"/>
      <c r="E614" s="27"/>
      <c r="F614" s="27"/>
      <c r="G614" s="26"/>
      <c r="H614" s="26"/>
      <c r="I614" s="26"/>
      <c r="J614" s="26"/>
      <c r="K614" s="26"/>
      <c r="L614" s="26"/>
      <c r="M614" s="26"/>
      <c r="N614" s="26"/>
      <c r="O614" s="26"/>
      <c r="P614" s="26"/>
      <c r="Q614" s="26"/>
      <c r="R614" s="26"/>
      <c r="S614" s="26"/>
      <c r="T614" s="26"/>
      <c r="U614" s="26"/>
      <c r="V614" s="26"/>
      <c r="W614" s="26"/>
      <c r="X614" s="26"/>
      <c r="Y614" s="26"/>
      <c r="Z614" s="26"/>
    </row>
    <row r="615" spans="1:26" ht="12.75" customHeight="1">
      <c r="A615" s="26"/>
      <c r="B615" s="26"/>
      <c r="C615" s="26"/>
      <c r="D615" s="26"/>
      <c r="E615" s="27"/>
      <c r="F615" s="27"/>
      <c r="G615" s="26"/>
      <c r="H615" s="26"/>
      <c r="I615" s="26"/>
      <c r="J615" s="26"/>
      <c r="K615" s="26"/>
      <c r="L615" s="26"/>
      <c r="M615" s="26"/>
      <c r="N615" s="26"/>
      <c r="O615" s="26"/>
      <c r="P615" s="26"/>
      <c r="Q615" s="26"/>
      <c r="R615" s="26"/>
      <c r="S615" s="26"/>
      <c r="T615" s="26"/>
      <c r="U615" s="26"/>
      <c r="V615" s="26"/>
      <c r="W615" s="26"/>
      <c r="X615" s="26"/>
      <c r="Y615" s="26"/>
      <c r="Z615" s="26"/>
    </row>
    <row r="616" spans="1:26" ht="12.75" customHeight="1">
      <c r="A616" s="26"/>
      <c r="B616" s="26"/>
      <c r="C616" s="26"/>
      <c r="D616" s="26"/>
      <c r="E616" s="27"/>
      <c r="F616" s="27"/>
      <c r="G616" s="26"/>
      <c r="H616" s="26"/>
      <c r="I616" s="26"/>
      <c r="J616" s="26"/>
      <c r="K616" s="26"/>
      <c r="L616" s="26"/>
      <c r="M616" s="26"/>
      <c r="N616" s="26"/>
      <c r="O616" s="26"/>
      <c r="P616" s="26"/>
      <c r="Q616" s="26"/>
      <c r="R616" s="26"/>
      <c r="S616" s="26"/>
      <c r="T616" s="26"/>
      <c r="U616" s="26"/>
      <c r="V616" s="26"/>
      <c r="W616" s="26"/>
      <c r="X616" s="26"/>
      <c r="Y616" s="26"/>
      <c r="Z616" s="26"/>
    </row>
    <row r="617" spans="1:26" ht="12.75" customHeight="1">
      <c r="A617" s="26"/>
      <c r="B617" s="26"/>
      <c r="C617" s="26"/>
      <c r="D617" s="26"/>
      <c r="E617" s="27"/>
      <c r="F617" s="27"/>
      <c r="G617" s="26"/>
      <c r="H617" s="26"/>
      <c r="I617" s="26"/>
      <c r="J617" s="26"/>
      <c r="K617" s="26"/>
      <c r="L617" s="26"/>
      <c r="M617" s="26"/>
      <c r="N617" s="26"/>
      <c r="O617" s="26"/>
      <c r="P617" s="26"/>
      <c r="Q617" s="26"/>
      <c r="R617" s="26"/>
      <c r="S617" s="26"/>
      <c r="T617" s="26"/>
      <c r="U617" s="26"/>
      <c r="V617" s="26"/>
      <c r="W617" s="26"/>
      <c r="X617" s="26"/>
      <c r="Y617" s="26"/>
      <c r="Z617" s="26"/>
    </row>
    <row r="618" spans="1:26" ht="12.75" customHeight="1">
      <c r="A618" s="26"/>
      <c r="B618" s="26"/>
      <c r="C618" s="26"/>
      <c r="D618" s="26"/>
      <c r="E618" s="27"/>
      <c r="F618" s="27"/>
      <c r="G618" s="26"/>
      <c r="H618" s="26"/>
      <c r="I618" s="26"/>
      <c r="J618" s="26"/>
      <c r="K618" s="26"/>
      <c r="L618" s="26"/>
      <c r="M618" s="26"/>
      <c r="N618" s="26"/>
      <c r="O618" s="26"/>
      <c r="P618" s="26"/>
      <c r="Q618" s="26"/>
      <c r="R618" s="26"/>
      <c r="S618" s="26"/>
      <c r="T618" s="26"/>
      <c r="U618" s="26"/>
      <c r="V618" s="26"/>
      <c r="W618" s="26"/>
      <c r="X618" s="26"/>
      <c r="Y618" s="26"/>
      <c r="Z618" s="26"/>
    </row>
    <row r="619" spans="1:26" ht="12.75" customHeight="1">
      <c r="A619" s="26"/>
      <c r="B619" s="26"/>
      <c r="C619" s="26"/>
      <c r="D619" s="26"/>
      <c r="E619" s="27"/>
      <c r="F619" s="27"/>
      <c r="G619" s="26"/>
      <c r="H619" s="26"/>
      <c r="I619" s="26"/>
      <c r="J619" s="26"/>
      <c r="K619" s="26"/>
      <c r="L619" s="26"/>
      <c r="M619" s="26"/>
      <c r="N619" s="26"/>
      <c r="O619" s="26"/>
      <c r="P619" s="26"/>
      <c r="Q619" s="26"/>
      <c r="R619" s="26"/>
      <c r="S619" s="26"/>
      <c r="T619" s="26"/>
      <c r="U619" s="26"/>
      <c r="V619" s="26"/>
      <c r="W619" s="26"/>
      <c r="X619" s="26"/>
      <c r="Y619" s="26"/>
      <c r="Z619" s="26"/>
    </row>
    <row r="620" spans="1:26" ht="12.75" customHeight="1">
      <c r="A620" s="26"/>
      <c r="B620" s="26"/>
      <c r="C620" s="26"/>
      <c r="D620" s="26"/>
      <c r="E620" s="27"/>
      <c r="F620" s="27"/>
      <c r="G620" s="26"/>
      <c r="H620" s="26"/>
      <c r="I620" s="26"/>
      <c r="J620" s="26"/>
      <c r="K620" s="26"/>
      <c r="L620" s="26"/>
      <c r="M620" s="26"/>
      <c r="N620" s="26"/>
      <c r="O620" s="26"/>
      <c r="P620" s="26"/>
      <c r="Q620" s="26"/>
      <c r="R620" s="26"/>
      <c r="S620" s="26"/>
      <c r="T620" s="26"/>
      <c r="U620" s="26"/>
      <c r="V620" s="26"/>
      <c r="W620" s="26"/>
      <c r="X620" s="26"/>
      <c r="Y620" s="26"/>
      <c r="Z620" s="26"/>
    </row>
    <row r="621" spans="1:26" ht="12.75" customHeight="1">
      <c r="A621" s="26"/>
      <c r="B621" s="26"/>
      <c r="C621" s="26"/>
      <c r="D621" s="26"/>
      <c r="E621" s="27"/>
      <c r="F621" s="27"/>
      <c r="G621" s="26"/>
      <c r="H621" s="26"/>
      <c r="I621" s="26"/>
      <c r="J621" s="26"/>
      <c r="K621" s="26"/>
      <c r="L621" s="26"/>
      <c r="M621" s="26"/>
      <c r="N621" s="26"/>
      <c r="O621" s="26"/>
      <c r="P621" s="26"/>
      <c r="Q621" s="26"/>
      <c r="R621" s="26"/>
      <c r="S621" s="26"/>
      <c r="T621" s="26"/>
      <c r="U621" s="26"/>
      <c r="V621" s="26"/>
      <c r="W621" s="26"/>
      <c r="X621" s="26"/>
      <c r="Y621" s="26"/>
      <c r="Z621" s="26"/>
    </row>
    <row r="622" spans="1:26" ht="12.75" customHeight="1">
      <c r="A622" s="26"/>
      <c r="B622" s="26"/>
      <c r="C622" s="26"/>
      <c r="D622" s="26"/>
      <c r="E622" s="27"/>
      <c r="F622" s="27"/>
      <c r="G622" s="26"/>
      <c r="H622" s="26"/>
      <c r="I622" s="26"/>
      <c r="J622" s="26"/>
      <c r="K622" s="26"/>
      <c r="L622" s="26"/>
      <c r="M622" s="26"/>
      <c r="N622" s="26"/>
      <c r="O622" s="26"/>
      <c r="P622" s="26"/>
      <c r="Q622" s="26"/>
      <c r="R622" s="26"/>
      <c r="S622" s="26"/>
      <c r="T622" s="26"/>
      <c r="U622" s="26"/>
      <c r="V622" s="26"/>
      <c r="W622" s="26"/>
      <c r="X622" s="26"/>
      <c r="Y622" s="26"/>
      <c r="Z622" s="26"/>
    </row>
    <row r="623" spans="1:26" ht="12.75" customHeight="1">
      <c r="A623" s="26"/>
      <c r="B623" s="26"/>
      <c r="C623" s="26"/>
      <c r="D623" s="26"/>
      <c r="E623" s="27"/>
      <c r="F623" s="27"/>
      <c r="G623" s="26"/>
      <c r="H623" s="26"/>
      <c r="I623" s="26"/>
      <c r="J623" s="26"/>
      <c r="K623" s="26"/>
      <c r="L623" s="26"/>
      <c r="M623" s="26"/>
      <c r="N623" s="26"/>
      <c r="O623" s="26"/>
      <c r="P623" s="26"/>
      <c r="Q623" s="26"/>
      <c r="R623" s="26"/>
      <c r="S623" s="26"/>
      <c r="T623" s="26"/>
      <c r="U623" s="26"/>
      <c r="V623" s="26"/>
      <c r="W623" s="26"/>
      <c r="X623" s="26"/>
      <c r="Y623" s="26"/>
      <c r="Z623" s="26"/>
    </row>
    <row r="624" spans="1:26" ht="12.75" customHeight="1">
      <c r="A624" s="26"/>
      <c r="B624" s="26"/>
      <c r="C624" s="26"/>
      <c r="D624" s="26"/>
      <c r="E624" s="27"/>
      <c r="F624" s="27"/>
      <c r="G624" s="26"/>
      <c r="H624" s="26"/>
      <c r="I624" s="26"/>
      <c r="J624" s="26"/>
      <c r="K624" s="26"/>
      <c r="L624" s="26"/>
      <c r="M624" s="26"/>
      <c r="N624" s="26"/>
      <c r="O624" s="26"/>
      <c r="P624" s="26"/>
      <c r="Q624" s="26"/>
      <c r="R624" s="26"/>
      <c r="S624" s="26"/>
      <c r="T624" s="26"/>
      <c r="U624" s="26"/>
      <c r="V624" s="26"/>
      <c r="W624" s="26"/>
      <c r="X624" s="26"/>
      <c r="Y624" s="26"/>
      <c r="Z624" s="26"/>
    </row>
    <row r="625" spans="1:26" ht="12.75" customHeight="1">
      <c r="A625" s="26"/>
      <c r="B625" s="26"/>
      <c r="C625" s="26"/>
      <c r="D625" s="26"/>
      <c r="E625" s="27"/>
      <c r="F625" s="27"/>
      <c r="G625" s="26"/>
      <c r="H625" s="26"/>
      <c r="I625" s="26"/>
      <c r="J625" s="26"/>
      <c r="K625" s="26"/>
      <c r="L625" s="26"/>
      <c r="M625" s="26"/>
      <c r="N625" s="26"/>
      <c r="O625" s="26"/>
      <c r="P625" s="26"/>
      <c r="Q625" s="26"/>
      <c r="R625" s="26"/>
      <c r="S625" s="26"/>
      <c r="T625" s="26"/>
      <c r="U625" s="26"/>
      <c r="V625" s="26"/>
      <c r="W625" s="26"/>
      <c r="X625" s="26"/>
      <c r="Y625" s="26"/>
      <c r="Z625" s="26"/>
    </row>
    <row r="626" spans="1:26" ht="12.75" customHeight="1">
      <c r="A626" s="26"/>
      <c r="B626" s="26"/>
      <c r="C626" s="26"/>
      <c r="D626" s="26"/>
      <c r="E626" s="27"/>
      <c r="F626" s="27"/>
      <c r="G626" s="26"/>
      <c r="H626" s="26"/>
      <c r="I626" s="26"/>
      <c r="J626" s="26"/>
      <c r="K626" s="26"/>
      <c r="L626" s="26"/>
      <c r="M626" s="26"/>
      <c r="N626" s="26"/>
      <c r="O626" s="26"/>
      <c r="P626" s="26"/>
      <c r="Q626" s="26"/>
      <c r="R626" s="26"/>
      <c r="S626" s="26"/>
      <c r="T626" s="26"/>
      <c r="U626" s="26"/>
      <c r="V626" s="26"/>
      <c r="W626" s="26"/>
      <c r="X626" s="26"/>
      <c r="Y626" s="26"/>
      <c r="Z626" s="26"/>
    </row>
    <row r="627" spans="1:26" ht="12.75" customHeight="1">
      <c r="A627" s="26"/>
      <c r="B627" s="26"/>
      <c r="C627" s="26"/>
      <c r="D627" s="26"/>
      <c r="E627" s="27"/>
      <c r="F627" s="27"/>
      <c r="G627" s="26"/>
      <c r="H627" s="26"/>
      <c r="I627" s="26"/>
      <c r="J627" s="26"/>
      <c r="K627" s="26"/>
      <c r="L627" s="26"/>
      <c r="M627" s="26"/>
      <c r="N627" s="26"/>
      <c r="O627" s="26"/>
      <c r="P627" s="26"/>
      <c r="Q627" s="26"/>
      <c r="R627" s="26"/>
      <c r="S627" s="26"/>
      <c r="T627" s="26"/>
      <c r="U627" s="26"/>
      <c r="V627" s="26"/>
      <c r="W627" s="26"/>
      <c r="X627" s="26"/>
      <c r="Y627" s="26"/>
      <c r="Z627" s="26"/>
    </row>
    <row r="628" spans="1:26" ht="12.75" customHeight="1">
      <c r="A628" s="26"/>
      <c r="B628" s="26"/>
      <c r="C628" s="26"/>
      <c r="D628" s="26"/>
      <c r="E628" s="27"/>
      <c r="F628" s="27"/>
      <c r="G628" s="26"/>
      <c r="H628" s="26"/>
      <c r="I628" s="26"/>
      <c r="J628" s="26"/>
      <c r="K628" s="26"/>
      <c r="L628" s="26"/>
      <c r="M628" s="26"/>
      <c r="N628" s="26"/>
      <c r="O628" s="26"/>
      <c r="P628" s="26"/>
      <c r="Q628" s="26"/>
      <c r="R628" s="26"/>
      <c r="S628" s="26"/>
      <c r="T628" s="26"/>
      <c r="U628" s="26"/>
      <c r="V628" s="26"/>
      <c r="W628" s="26"/>
      <c r="X628" s="26"/>
      <c r="Y628" s="26"/>
      <c r="Z628" s="26"/>
    </row>
    <row r="629" spans="1:26" ht="12.75" customHeight="1">
      <c r="A629" s="26"/>
      <c r="B629" s="26"/>
      <c r="C629" s="26"/>
      <c r="D629" s="26"/>
      <c r="E629" s="27"/>
      <c r="F629" s="27"/>
      <c r="G629" s="26"/>
      <c r="H629" s="26"/>
      <c r="I629" s="26"/>
      <c r="J629" s="26"/>
      <c r="K629" s="26"/>
      <c r="L629" s="26"/>
      <c r="M629" s="26"/>
      <c r="N629" s="26"/>
      <c r="O629" s="26"/>
      <c r="P629" s="26"/>
      <c r="Q629" s="26"/>
      <c r="R629" s="26"/>
      <c r="S629" s="26"/>
      <c r="T629" s="26"/>
      <c r="U629" s="26"/>
      <c r="V629" s="26"/>
      <c r="W629" s="26"/>
      <c r="X629" s="26"/>
      <c r="Y629" s="26"/>
      <c r="Z629" s="26"/>
    </row>
    <row r="630" spans="1:26" ht="12.75" customHeight="1">
      <c r="A630" s="26"/>
      <c r="B630" s="26"/>
      <c r="C630" s="26"/>
      <c r="D630" s="26"/>
      <c r="E630" s="27"/>
      <c r="F630" s="27"/>
      <c r="G630" s="26"/>
      <c r="H630" s="26"/>
      <c r="I630" s="26"/>
      <c r="J630" s="26"/>
      <c r="K630" s="26"/>
      <c r="L630" s="26"/>
      <c r="M630" s="26"/>
      <c r="N630" s="26"/>
      <c r="O630" s="26"/>
      <c r="P630" s="26"/>
      <c r="Q630" s="26"/>
      <c r="R630" s="26"/>
      <c r="S630" s="26"/>
      <c r="T630" s="26"/>
      <c r="U630" s="26"/>
      <c r="V630" s="26"/>
      <c r="W630" s="26"/>
      <c r="X630" s="26"/>
      <c r="Y630" s="26"/>
      <c r="Z630" s="26"/>
    </row>
    <row r="631" spans="1:26" ht="12.75" customHeight="1">
      <c r="A631" s="26"/>
      <c r="B631" s="26"/>
      <c r="C631" s="26"/>
      <c r="D631" s="26"/>
      <c r="E631" s="27"/>
      <c r="F631" s="27"/>
      <c r="G631" s="26"/>
      <c r="H631" s="26"/>
      <c r="I631" s="26"/>
      <c r="J631" s="26"/>
      <c r="K631" s="26"/>
      <c r="L631" s="26"/>
      <c r="M631" s="26"/>
      <c r="N631" s="26"/>
      <c r="O631" s="26"/>
      <c r="P631" s="26"/>
      <c r="Q631" s="26"/>
      <c r="R631" s="26"/>
      <c r="S631" s="26"/>
      <c r="T631" s="26"/>
      <c r="U631" s="26"/>
      <c r="V631" s="26"/>
      <c r="W631" s="26"/>
      <c r="X631" s="26"/>
      <c r="Y631" s="26"/>
      <c r="Z631" s="26"/>
    </row>
    <row r="632" spans="1:26" ht="12.75" customHeight="1">
      <c r="A632" s="26"/>
      <c r="B632" s="26"/>
      <c r="C632" s="26"/>
      <c r="D632" s="26"/>
      <c r="E632" s="27"/>
      <c r="F632" s="27"/>
      <c r="G632" s="26"/>
      <c r="H632" s="26"/>
      <c r="I632" s="26"/>
      <c r="J632" s="26"/>
      <c r="K632" s="26"/>
      <c r="L632" s="26"/>
      <c r="M632" s="26"/>
      <c r="N632" s="26"/>
      <c r="O632" s="26"/>
      <c r="P632" s="26"/>
      <c r="Q632" s="26"/>
      <c r="R632" s="26"/>
      <c r="S632" s="26"/>
      <c r="T632" s="26"/>
      <c r="U632" s="26"/>
      <c r="V632" s="26"/>
      <c r="W632" s="26"/>
      <c r="X632" s="26"/>
      <c r="Y632" s="26"/>
      <c r="Z632" s="26"/>
    </row>
    <row r="633" spans="1:26" ht="12.75" customHeight="1">
      <c r="A633" s="26"/>
      <c r="B633" s="26"/>
      <c r="C633" s="26"/>
      <c r="D633" s="26"/>
      <c r="E633" s="27"/>
      <c r="F633" s="27"/>
      <c r="G633" s="26"/>
      <c r="H633" s="26"/>
      <c r="I633" s="26"/>
      <c r="J633" s="26"/>
      <c r="K633" s="26"/>
      <c r="L633" s="26"/>
      <c r="M633" s="26"/>
      <c r="N633" s="26"/>
      <c r="O633" s="26"/>
      <c r="P633" s="26"/>
      <c r="Q633" s="26"/>
      <c r="R633" s="26"/>
      <c r="S633" s="26"/>
      <c r="T633" s="26"/>
      <c r="U633" s="26"/>
      <c r="V633" s="26"/>
      <c r="W633" s="26"/>
      <c r="X633" s="26"/>
      <c r="Y633" s="26"/>
      <c r="Z633" s="26"/>
    </row>
    <row r="634" spans="1:26" ht="12.75" customHeight="1">
      <c r="A634" s="26"/>
      <c r="B634" s="26"/>
      <c r="C634" s="26"/>
      <c r="D634" s="26"/>
      <c r="E634" s="27"/>
      <c r="F634" s="27"/>
      <c r="G634" s="26"/>
      <c r="H634" s="26"/>
      <c r="I634" s="26"/>
      <c r="J634" s="26"/>
      <c r="K634" s="26"/>
      <c r="L634" s="26"/>
      <c r="M634" s="26"/>
      <c r="N634" s="26"/>
      <c r="O634" s="26"/>
      <c r="P634" s="26"/>
      <c r="Q634" s="26"/>
      <c r="R634" s="26"/>
      <c r="S634" s="26"/>
      <c r="T634" s="26"/>
      <c r="U634" s="26"/>
      <c r="V634" s="26"/>
      <c r="W634" s="26"/>
      <c r="X634" s="26"/>
      <c r="Y634" s="26"/>
      <c r="Z634" s="26"/>
    </row>
    <row r="635" spans="1:26" ht="12.75" customHeight="1">
      <c r="A635" s="26"/>
      <c r="B635" s="26"/>
      <c r="C635" s="26"/>
      <c r="D635" s="26"/>
      <c r="E635" s="27"/>
      <c r="F635" s="27"/>
      <c r="G635" s="26"/>
      <c r="H635" s="26"/>
      <c r="I635" s="26"/>
      <c r="J635" s="26"/>
      <c r="K635" s="26"/>
      <c r="L635" s="26"/>
      <c r="M635" s="26"/>
      <c r="N635" s="26"/>
      <c r="O635" s="26"/>
      <c r="P635" s="26"/>
      <c r="Q635" s="26"/>
      <c r="R635" s="26"/>
      <c r="S635" s="26"/>
      <c r="T635" s="26"/>
      <c r="U635" s="26"/>
      <c r="V635" s="26"/>
      <c r="W635" s="26"/>
      <c r="X635" s="26"/>
      <c r="Y635" s="26"/>
      <c r="Z635" s="26"/>
    </row>
    <row r="636" spans="1:26" ht="12.75" customHeight="1">
      <c r="A636" s="26"/>
      <c r="B636" s="26"/>
      <c r="C636" s="26"/>
      <c r="D636" s="26"/>
      <c r="E636" s="27"/>
      <c r="F636" s="27"/>
      <c r="G636" s="26"/>
      <c r="H636" s="26"/>
      <c r="I636" s="26"/>
      <c r="J636" s="26"/>
      <c r="K636" s="26"/>
      <c r="L636" s="26"/>
      <c r="M636" s="26"/>
      <c r="N636" s="26"/>
      <c r="O636" s="26"/>
      <c r="P636" s="26"/>
      <c r="Q636" s="26"/>
      <c r="R636" s="26"/>
      <c r="S636" s="26"/>
      <c r="T636" s="26"/>
      <c r="U636" s="26"/>
      <c r="V636" s="26"/>
      <c r="W636" s="26"/>
      <c r="X636" s="26"/>
      <c r="Y636" s="26"/>
      <c r="Z636" s="26"/>
    </row>
    <row r="637" spans="1:26" ht="12.75" customHeight="1">
      <c r="A637" s="26"/>
      <c r="B637" s="26"/>
      <c r="C637" s="26"/>
      <c r="D637" s="26"/>
      <c r="E637" s="27"/>
      <c r="F637" s="27"/>
      <c r="G637" s="26"/>
      <c r="H637" s="26"/>
      <c r="I637" s="26"/>
      <c r="J637" s="26"/>
      <c r="K637" s="26"/>
      <c r="L637" s="26"/>
      <c r="M637" s="26"/>
      <c r="N637" s="26"/>
      <c r="O637" s="26"/>
      <c r="P637" s="26"/>
      <c r="Q637" s="26"/>
      <c r="R637" s="26"/>
      <c r="S637" s="26"/>
      <c r="T637" s="26"/>
      <c r="U637" s="26"/>
      <c r="V637" s="26"/>
      <c r="W637" s="26"/>
      <c r="X637" s="26"/>
      <c r="Y637" s="26"/>
      <c r="Z637" s="26"/>
    </row>
    <row r="638" spans="1:26" ht="12.75" customHeight="1">
      <c r="A638" s="26"/>
      <c r="B638" s="26"/>
      <c r="C638" s="26"/>
      <c r="D638" s="26"/>
      <c r="E638" s="27"/>
      <c r="F638" s="27"/>
      <c r="G638" s="26"/>
      <c r="H638" s="26"/>
      <c r="I638" s="26"/>
      <c r="J638" s="26"/>
      <c r="K638" s="26"/>
      <c r="L638" s="26"/>
      <c r="M638" s="26"/>
      <c r="N638" s="26"/>
      <c r="O638" s="26"/>
      <c r="P638" s="26"/>
      <c r="Q638" s="26"/>
      <c r="R638" s="26"/>
      <c r="S638" s="26"/>
      <c r="T638" s="26"/>
      <c r="U638" s="26"/>
      <c r="V638" s="26"/>
      <c r="W638" s="26"/>
      <c r="X638" s="26"/>
      <c r="Y638" s="26"/>
      <c r="Z638" s="26"/>
    </row>
    <row r="639" spans="1:26" ht="12.75" customHeight="1">
      <c r="A639" s="26"/>
      <c r="B639" s="26"/>
      <c r="C639" s="26"/>
      <c r="D639" s="26"/>
      <c r="E639" s="27"/>
      <c r="F639" s="27"/>
      <c r="G639" s="26"/>
      <c r="H639" s="26"/>
      <c r="I639" s="26"/>
      <c r="J639" s="26"/>
      <c r="K639" s="26"/>
      <c r="L639" s="26"/>
      <c r="M639" s="26"/>
      <c r="N639" s="26"/>
      <c r="O639" s="26"/>
      <c r="P639" s="26"/>
      <c r="Q639" s="26"/>
      <c r="R639" s="26"/>
      <c r="S639" s="26"/>
      <c r="T639" s="26"/>
      <c r="U639" s="26"/>
      <c r="V639" s="26"/>
      <c r="W639" s="26"/>
      <c r="X639" s="26"/>
      <c r="Y639" s="26"/>
      <c r="Z639" s="26"/>
    </row>
    <row r="640" spans="1:26" ht="12.75" customHeight="1">
      <c r="A640" s="26"/>
      <c r="B640" s="26"/>
      <c r="C640" s="26"/>
      <c r="D640" s="26"/>
      <c r="E640" s="27"/>
      <c r="F640" s="27"/>
      <c r="G640" s="26"/>
      <c r="H640" s="26"/>
      <c r="I640" s="26"/>
      <c r="J640" s="26"/>
      <c r="K640" s="26"/>
      <c r="L640" s="26"/>
      <c r="M640" s="26"/>
      <c r="N640" s="26"/>
      <c r="O640" s="26"/>
      <c r="P640" s="26"/>
      <c r="Q640" s="26"/>
      <c r="R640" s="26"/>
      <c r="S640" s="26"/>
      <c r="T640" s="26"/>
      <c r="U640" s="26"/>
      <c r="V640" s="26"/>
      <c r="W640" s="26"/>
      <c r="X640" s="26"/>
      <c r="Y640" s="26"/>
      <c r="Z640" s="26"/>
    </row>
    <row r="641" spans="1:26" ht="12.75" customHeight="1">
      <c r="A641" s="26"/>
      <c r="B641" s="26"/>
      <c r="C641" s="26"/>
      <c r="D641" s="26"/>
      <c r="E641" s="27"/>
      <c r="F641" s="27"/>
      <c r="G641" s="26"/>
      <c r="H641" s="26"/>
      <c r="I641" s="26"/>
      <c r="J641" s="26"/>
      <c r="K641" s="26"/>
      <c r="L641" s="26"/>
      <c r="M641" s="26"/>
      <c r="N641" s="26"/>
      <c r="O641" s="26"/>
      <c r="P641" s="26"/>
      <c r="Q641" s="26"/>
      <c r="R641" s="26"/>
      <c r="S641" s="26"/>
      <c r="T641" s="26"/>
      <c r="U641" s="26"/>
      <c r="V641" s="26"/>
      <c r="W641" s="26"/>
      <c r="X641" s="26"/>
      <c r="Y641" s="26"/>
      <c r="Z641" s="26"/>
    </row>
    <row r="642" spans="1:26" ht="12.75" customHeight="1">
      <c r="A642" s="26"/>
      <c r="B642" s="26"/>
      <c r="C642" s="26"/>
      <c r="D642" s="26"/>
      <c r="E642" s="27"/>
      <c r="F642" s="27"/>
      <c r="G642" s="26"/>
      <c r="H642" s="26"/>
      <c r="I642" s="26"/>
      <c r="J642" s="26"/>
      <c r="K642" s="26"/>
      <c r="L642" s="26"/>
      <c r="M642" s="26"/>
      <c r="N642" s="26"/>
      <c r="O642" s="26"/>
      <c r="P642" s="26"/>
      <c r="Q642" s="26"/>
      <c r="R642" s="26"/>
      <c r="S642" s="26"/>
      <c r="T642" s="26"/>
      <c r="U642" s="26"/>
      <c r="V642" s="26"/>
      <c r="W642" s="26"/>
      <c r="X642" s="26"/>
      <c r="Y642" s="26"/>
      <c r="Z642" s="26"/>
    </row>
    <row r="643" spans="1:26" ht="12.75" customHeight="1">
      <c r="A643" s="26"/>
      <c r="B643" s="26"/>
      <c r="C643" s="26"/>
      <c r="D643" s="26"/>
      <c r="E643" s="27"/>
      <c r="F643" s="27"/>
      <c r="G643" s="26"/>
      <c r="H643" s="26"/>
      <c r="I643" s="26"/>
      <c r="J643" s="26"/>
      <c r="K643" s="26"/>
      <c r="L643" s="26"/>
      <c r="M643" s="26"/>
      <c r="N643" s="26"/>
      <c r="O643" s="26"/>
      <c r="P643" s="26"/>
      <c r="Q643" s="26"/>
      <c r="R643" s="26"/>
      <c r="S643" s="26"/>
      <c r="T643" s="26"/>
      <c r="U643" s="26"/>
      <c r="V643" s="26"/>
      <c r="W643" s="26"/>
      <c r="X643" s="26"/>
      <c r="Y643" s="26"/>
      <c r="Z643" s="26"/>
    </row>
    <row r="644" spans="1:26" ht="12.75" customHeight="1">
      <c r="A644" s="26"/>
      <c r="B644" s="26"/>
      <c r="C644" s="26"/>
      <c r="D644" s="26"/>
      <c r="E644" s="27"/>
      <c r="F644" s="27"/>
      <c r="G644" s="26"/>
      <c r="H644" s="26"/>
      <c r="I644" s="26"/>
      <c r="J644" s="26"/>
      <c r="K644" s="26"/>
      <c r="L644" s="26"/>
      <c r="M644" s="26"/>
      <c r="N644" s="26"/>
      <c r="O644" s="26"/>
      <c r="P644" s="26"/>
      <c r="Q644" s="26"/>
      <c r="R644" s="26"/>
      <c r="S644" s="26"/>
      <c r="T644" s="26"/>
      <c r="U644" s="26"/>
      <c r="V644" s="26"/>
      <c r="W644" s="26"/>
      <c r="X644" s="26"/>
      <c r="Y644" s="26"/>
      <c r="Z644" s="26"/>
    </row>
    <row r="645" spans="1:26" ht="12.75" customHeight="1">
      <c r="A645" s="26"/>
      <c r="B645" s="26"/>
      <c r="C645" s="26"/>
      <c r="D645" s="26"/>
      <c r="E645" s="27"/>
      <c r="F645" s="27"/>
      <c r="G645" s="26"/>
      <c r="H645" s="26"/>
      <c r="I645" s="26"/>
      <c r="J645" s="26"/>
      <c r="K645" s="26"/>
      <c r="L645" s="26"/>
      <c r="M645" s="26"/>
      <c r="N645" s="26"/>
      <c r="O645" s="26"/>
      <c r="P645" s="26"/>
      <c r="Q645" s="26"/>
      <c r="R645" s="26"/>
      <c r="S645" s="26"/>
      <c r="T645" s="26"/>
      <c r="U645" s="26"/>
      <c r="V645" s="26"/>
      <c r="W645" s="26"/>
      <c r="X645" s="26"/>
      <c r="Y645" s="26"/>
      <c r="Z645" s="26"/>
    </row>
    <row r="646" spans="1:26" ht="12.75" customHeight="1">
      <c r="A646" s="26"/>
      <c r="B646" s="26"/>
      <c r="C646" s="26"/>
      <c r="D646" s="26"/>
      <c r="E646" s="27"/>
      <c r="F646" s="27"/>
      <c r="G646" s="26"/>
      <c r="H646" s="26"/>
      <c r="I646" s="26"/>
      <c r="J646" s="26"/>
      <c r="K646" s="26"/>
      <c r="L646" s="26"/>
      <c r="M646" s="26"/>
      <c r="N646" s="26"/>
      <c r="O646" s="26"/>
      <c r="P646" s="26"/>
      <c r="Q646" s="26"/>
      <c r="R646" s="26"/>
      <c r="S646" s="26"/>
      <c r="T646" s="26"/>
      <c r="U646" s="26"/>
      <c r="V646" s="26"/>
      <c r="W646" s="26"/>
      <c r="X646" s="26"/>
      <c r="Y646" s="26"/>
      <c r="Z646" s="26"/>
    </row>
    <row r="647" spans="1:26" ht="12.75" customHeight="1">
      <c r="A647" s="26"/>
      <c r="B647" s="26"/>
      <c r="C647" s="26"/>
      <c r="D647" s="26"/>
      <c r="E647" s="27"/>
      <c r="F647" s="27"/>
      <c r="G647" s="26"/>
      <c r="H647" s="26"/>
      <c r="I647" s="26"/>
      <c r="J647" s="26"/>
      <c r="K647" s="26"/>
      <c r="L647" s="26"/>
      <c r="M647" s="26"/>
      <c r="N647" s="26"/>
      <c r="O647" s="26"/>
      <c r="P647" s="26"/>
      <c r="Q647" s="26"/>
      <c r="R647" s="26"/>
      <c r="S647" s="26"/>
      <c r="T647" s="26"/>
      <c r="U647" s="26"/>
      <c r="V647" s="26"/>
      <c r="W647" s="26"/>
      <c r="X647" s="26"/>
      <c r="Y647" s="26"/>
      <c r="Z647" s="26"/>
    </row>
    <row r="648" spans="1:26" ht="12.75" customHeight="1">
      <c r="A648" s="26"/>
      <c r="B648" s="26"/>
      <c r="C648" s="26"/>
      <c r="D648" s="26"/>
      <c r="E648" s="27"/>
      <c r="F648" s="27"/>
      <c r="G648" s="26"/>
      <c r="H648" s="26"/>
      <c r="I648" s="26"/>
      <c r="J648" s="26"/>
      <c r="K648" s="26"/>
      <c r="L648" s="26"/>
      <c r="M648" s="26"/>
      <c r="N648" s="26"/>
      <c r="O648" s="26"/>
      <c r="P648" s="26"/>
      <c r="Q648" s="26"/>
      <c r="R648" s="26"/>
      <c r="S648" s="26"/>
      <c r="T648" s="26"/>
      <c r="U648" s="26"/>
      <c r="V648" s="26"/>
      <c r="W648" s="26"/>
      <c r="X648" s="26"/>
      <c r="Y648" s="26"/>
      <c r="Z648" s="26"/>
    </row>
    <row r="649" spans="1:26" ht="12.75" customHeight="1">
      <c r="A649" s="26"/>
      <c r="B649" s="26"/>
      <c r="C649" s="26"/>
      <c r="D649" s="26"/>
      <c r="E649" s="27"/>
      <c r="F649" s="27"/>
      <c r="G649" s="26"/>
      <c r="H649" s="26"/>
      <c r="I649" s="26"/>
      <c r="J649" s="26"/>
      <c r="K649" s="26"/>
      <c r="L649" s="26"/>
      <c r="M649" s="26"/>
      <c r="N649" s="26"/>
      <c r="O649" s="26"/>
      <c r="P649" s="26"/>
      <c r="Q649" s="26"/>
      <c r="R649" s="26"/>
      <c r="S649" s="26"/>
      <c r="T649" s="26"/>
      <c r="U649" s="26"/>
      <c r="V649" s="26"/>
      <c r="W649" s="26"/>
      <c r="X649" s="26"/>
      <c r="Y649" s="26"/>
      <c r="Z649" s="26"/>
    </row>
    <row r="650" spans="1:26" ht="12.75" customHeight="1">
      <c r="A650" s="26"/>
      <c r="B650" s="26"/>
      <c r="C650" s="26"/>
      <c r="D650" s="26"/>
      <c r="E650" s="27"/>
      <c r="F650" s="27"/>
      <c r="G650" s="26"/>
      <c r="H650" s="26"/>
      <c r="I650" s="26"/>
      <c r="J650" s="26"/>
      <c r="K650" s="26"/>
      <c r="L650" s="26"/>
      <c r="M650" s="26"/>
      <c r="N650" s="26"/>
      <c r="O650" s="26"/>
      <c r="P650" s="26"/>
      <c r="Q650" s="26"/>
      <c r="R650" s="26"/>
      <c r="S650" s="26"/>
      <c r="T650" s="26"/>
      <c r="U650" s="26"/>
      <c r="V650" s="26"/>
      <c r="W650" s="26"/>
      <c r="X650" s="26"/>
      <c r="Y650" s="26"/>
      <c r="Z650" s="26"/>
    </row>
    <row r="651" spans="1:26" ht="12.75" customHeight="1">
      <c r="A651" s="26"/>
      <c r="B651" s="26"/>
      <c r="C651" s="26"/>
      <c r="D651" s="26"/>
      <c r="E651" s="27"/>
      <c r="F651" s="27"/>
      <c r="G651" s="26"/>
      <c r="H651" s="26"/>
      <c r="I651" s="26"/>
      <c r="J651" s="26"/>
      <c r="K651" s="26"/>
      <c r="L651" s="26"/>
      <c r="M651" s="26"/>
      <c r="N651" s="26"/>
      <c r="O651" s="26"/>
      <c r="P651" s="26"/>
      <c r="Q651" s="26"/>
      <c r="R651" s="26"/>
      <c r="S651" s="26"/>
      <c r="T651" s="26"/>
      <c r="U651" s="26"/>
      <c r="V651" s="26"/>
      <c r="W651" s="26"/>
      <c r="X651" s="26"/>
      <c r="Y651" s="26"/>
      <c r="Z651" s="26"/>
    </row>
    <row r="652" spans="1:26" ht="12.75" customHeight="1">
      <c r="A652" s="26"/>
      <c r="B652" s="26"/>
      <c r="C652" s="26"/>
      <c r="D652" s="26"/>
      <c r="E652" s="27"/>
      <c r="F652" s="27"/>
      <c r="G652" s="26"/>
      <c r="H652" s="26"/>
      <c r="I652" s="26"/>
      <c r="J652" s="26"/>
      <c r="K652" s="26"/>
      <c r="L652" s="26"/>
      <c r="M652" s="26"/>
      <c r="N652" s="26"/>
      <c r="O652" s="26"/>
      <c r="P652" s="26"/>
      <c r="Q652" s="26"/>
      <c r="R652" s="26"/>
      <c r="S652" s="26"/>
      <c r="T652" s="26"/>
      <c r="U652" s="26"/>
      <c r="V652" s="26"/>
      <c r="W652" s="26"/>
      <c r="X652" s="26"/>
      <c r="Y652" s="26"/>
      <c r="Z652" s="26"/>
    </row>
    <row r="653" spans="1:26" ht="12.75" customHeight="1">
      <c r="A653" s="26"/>
      <c r="B653" s="26"/>
      <c r="C653" s="26"/>
      <c r="D653" s="26"/>
      <c r="E653" s="27"/>
      <c r="F653" s="27"/>
      <c r="G653" s="26"/>
      <c r="H653" s="26"/>
      <c r="I653" s="26"/>
      <c r="J653" s="26"/>
      <c r="K653" s="26"/>
      <c r="L653" s="26"/>
      <c r="M653" s="26"/>
      <c r="N653" s="26"/>
      <c r="O653" s="26"/>
      <c r="P653" s="26"/>
      <c r="Q653" s="26"/>
      <c r="R653" s="26"/>
      <c r="S653" s="26"/>
      <c r="T653" s="26"/>
      <c r="U653" s="26"/>
      <c r="V653" s="26"/>
      <c r="W653" s="26"/>
      <c r="X653" s="26"/>
      <c r="Y653" s="26"/>
      <c r="Z653" s="26"/>
    </row>
    <row r="654" spans="1:26" ht="12.75" customHeight="1">
      <c r="A654" s="26"/>
      <c r="B654" s="26"/>
      <c r="C654" s="26"/>
      <c r="D654" s="26"/>
      <c r="E654" s="27"/>
      <c r="F654" s="27"/>
      <c r="G654" s="26"/>
      <c r="H654" s="26"/>
      <c r="I654" s="26"/>
      <c r="J654" s="26"/>
      <c r="K654" s="26"/>
      <c r="L654" s="26"/>
      <c r="M654" s="26"/>
      <c r="N654" s="26"/>
      <c r="O654" s="26"/>
      <c r="P654" s="26"/>
      <c r="Q654" s="26"/>
      <c r="R654" s="26"/>
      <c r="S654" s="26"/>
      <c r="T654" s="26"/>
      <c r="U654" s="26"/>
      <c r="V654" s="26"/>
      <c r="W654" s="26"/>
      <c r="X654" s="26"/>
      <c r="Y654" s="26"/>
      <c r="Z654" s="26"/>
    </row>
    <row r="655" spans="1:26" ht="12.75" customHeight="1">
      <c r="A655" s="26"/>
      <c r="B655" s="26"/>
      <c r="C655" s="26"/>
      <c r="D655" s="26"/>
      <c r="E655" s="27"/>
      <c r="F655" s="27"/>
      <c r="G655" s="26"/>
      <c r="H655" s="26"/>
      <c r="I655" s="26"/>
      <c r="J655" s="26"/>
      <c r="K655" s="26"/>
      <c r="L655" s="26"/>
      <c r="M655" s="26"/>
      <c r="N655" s="26"/>
      <c r="O655" s="26"/>
      <c r="P655" s="26"/>
      <c r="Q655" s="26"/>
      <c r="R655" s="26"/>
      <c r="S655" s="26"/>
      <c r="T655" s="26"/>
      <c r="U655" s="26"/>
      <c r="V655" s="26"/>
      <c r="W655" s="26"/>
      <c r="X655" s="26"/>
      <c r="Y655" s="26"/>
      <c r="Z655" s="26"/>
    </row>
    <row r="656" spans="1:26" ht="12.75" customHeight="1">
      <c r="A656" s="26"/>
      <c r="B656" s="26"/>
      <c r="C656" s="26"/>
      <c r="D656" s="26"/>
      <c r="E656" s="27"/>
      <c r="F656" s="27"/>
      <c r="G656" s="26"/>
      <c r="H656" s="26"/>
      <c r="I656" s="26"/>
      <c r="J656" s="26"/>
      <c r="K656" s="26"/>
      <c r="L656" s="26"/>
      <c r="M656" s="26"/>
      <c r="N656" s="26"/>
      <c r="O656" s="26"/>
      <c r="P656" s="26"/>
      <c r="Q656" s="26"/>
      <c r="R656" s="26"/>
      <c r="S656" s="26"/>
      <c r="T656" s="26"/>
      <c r="U656" s="26"/>
      <c r="V656" s="26"/>
      <c r="W656" s="26"/>
      <c r="X656" s="26"/>
      <c r="Y656" s="26"/>
      <c r="Z656" s="26"/>
    </row>
    <row r="657" spans="1:26" ht="12.75" customHeight="1">
      <c r="A657" s="26"/>
      <c r="B657" s="26"/>
      <c r="C657" s="26"/>
      <c r="D657" s="26"/>
      <c r="E657" s="27"/>
      <c r="F657" s="27"/>
      <c r="G657" s="26"/>
      <c r="H657" s="26"/>
      <c r="I657" s="26"/>
      <c r="J657" s="26"/>
      <c r="K657" s="26"/>
      <c r="L657" s="26"/>
      <c r="M657" s="26"/>
      <c r="N657" s="26"/>
      <c r="O657" s="26"/>
      <c r="P657" s="26"/>
      <c r="Q657" s="26"/>
      <c r="R657" s="26"/>
      <c r="S657" s="26"/>
      <c r="T657" s="26"/>
      <c r="U657" s="26"/>
      <c r="V657" s="26"/>
      <c r="W657" s="26"/>
      <c r="X657" s="26"/>
      <c r="Y657" s="26"/>
      <c r="Z657" s="26"/>
    </row>
    <row r="658" spans="1:26" ht="12.75" customHeight="1">
      <c r="A658" s="26"/>
      <c r="B658" s="26"/>
      <c r="C658" s="26"/>
      <c r="D658" s="26"/>
      <c r="E658" s="27"/>
      <c r="F658" s="27"/>
      <c r="G658" s="26"/>
      <c r="H658" s="26"/>
      <c r="I658" s="26"/>
      <c r="J658" s="26"/>
      <c r="K658" s="26"/>
      <c r="L658" s="26"/>
      <c r="M658" s="26"/>
      <c r="N658" s="26"/>
      <c r="O658" s="26"/>
      <c r="P658" s="26"/>
      <c r="Q658" s="26"/>
      <c r="R658" s="26"/>
      <c r="S658" s="26"/>
      <c r="T658" s="26"/>
      <c r="U658" s="26"/>
      <c r="V658" s="26"/>
      <c r="W658" s="26"/>
      <c r="X658" s="26"/>
      <c r="Y658" s="26"/>
      <c r="Z658" s="26"/>
    </row>
    <row r="659" spans="1:26" ht="12.75" customHeight="1">
      <c r="A659" s="26"/>
      <c r="B659" s="26"/>
      <c r="C659" s="26"/>
      <c r="D659" s="26"/>
      <c r="E659" s="27"/>
      <c r="F659" s="27"/>
      <c r="G659" s="26"/>
      <c r="H659" s="26"/>
      <c r="I659" s="26"/>
      <c r="J659" s="26"/>
      <c r="K659" s="26"/>
      <c r="L659" s="26"/>
      <c r="M659" s="26"/>
      <c r="N659" s="26"/>
      <c r="O659" s="26"/>
      <c r="P659" s="26"/>
      <c r="Q659" s="26"/>
      <c r="R659" s="26"/>
      <c r="S659" s="26"/>
      <c r="T659" s="26"/>
      <c r="U659" s="26"/>
      <c r="V659" s="26"/>
      <c r="W659" s="26"/>
      <c r="X659" s="26"/>
      <c r="Y659" s="26"/>
      <c r="Z659" s="26"/>
    </row>
    <row r="660" spans="1:26" ht="12.75" customHeight="1">
      <c r="A660" s="26"/>
      <c r="B660" s="26"/>
      <c r="C660" s="26"/>
      <c r="D660" s="26"/>
      <c r="E660" s="27"/>
      <c r="F660" s="27"/>
      <c r="G660" s="26"/>
      <c r="H660" s="26"/>
      <c r="I660" s="26"/>
      <c r="J660" s="26"/>
      <c r="K660" s="26"/>
      <c r="L660" s="26"/>
      <c r="M660" s="26"/>
      <c r="N660" s="26"/>
      <c r="O660" s="26"/>
      <c r="P660" s="26"/>
      <c r="Q660" s="26"/>
      <c r="R660" s="26"/>
      <c r="S660" s="26"/>
      <c r="T660" s="26"/>
      <c r="U660" s="26"/>
      <c r="V660" s="26"/>
      <c r="W660" s="26"/>
      <c r="X660" s="26"/>
      <c r="Y660" s="26"/>
      <c r="Z660" s="26"/>
    </row>
    <row r="661" spans="1:26" ht="12.75" customHeight="1">
      <c r="A661" s="26"/>
      <c r="B661" s="26"/>
      <c r="C661" s="26"/>
      <c r="D661" s="26"/>
      <c r="E661" s="27"/>
      <c r="F661" s="27"/>
      <c r="G661" s="26"/>
      <c r="H661" s="26"/>
      <c r="I661" s="26"/>
      <c r="J661" s="26"/>
      <c r="K661" s="26"/>
      <c r="L661" s="26"/>
      <c r="M661" s="26"/>
      <c r="N661" s="26"/>
      <c r="O661" s="26"/>
      <c r="P661" s="26"/>
      <c r="Q661" s="26"/>
      <c r="R661" s="26"/>
      <c r="S661" s="26"/>
      <c r="T661" s="26"/>
      <c r="U661" s="26"/>
      <c r="V661" s="26"/>
      <c r="W661" s="26"/>
      <c r="X661" s="26"/>
      <c r="Y661" s="26"/>
      <c r="Z661" s="26"/>
    </row>
    <row r="662" spans="1:26" ht="12.75" customHeight="1">
      <c r="A662" s="26"/>
      <c r="B662" s="26"/>
      <c r="C662" s="26"/>
      <c r="D662" s="26"/>
      <c r="E662" s="27"/>
      <c r="F662" s="27"/>
      <c r="G662" s="26"/>
      <c r="H662" s="26"/>
      <c r="I662" s="26"/>
      <c r="J662" s="26"/>
      <c r="K662" s="26"/>
      <c r="L662" s="26"/>
      <c r="M662" s="26"/>
      <c r="N662" s="26"/>
      <c r="O662" s="26"/>
      <c r="P662" s="26"/>
      <c r="Q662" s="26"/>
      <c r="R662" s="26"/>
      <c r="S662" s="26"/>
      <c r="T662" s="26"/>
      <c r="U662" s="26"/>
      <c r="V662" s="26"/>
      <c r="W662" s="26"/>
      <c r="X662" s="26"/>
      <c r="Y662" s="26"/>
      <c r="Z662" s="26"/>
    </row>
    <row r="663" spans="1:26" ht="12.75" customHeight="1">
      <c r="A663" s="26"/>
      <c r="B663" s="26"/>
      <c r="C663" s="26"/>
      <c r="D663" s="26"/>
      <c r="E663" s="27"/>
      <c r="F663" s="27"/>
      <c r="G663" s="26"/>
      <c r="H663" s="26"/>
      <c r="I663" s="26"/>
      <c r="J663" s="26"/>
      <c r="K663" s="26"/>
      <c r="L663" s="26"/>
      <c r="M663" s="26"/>
      <c r="N663" s="26"/>
      <c r="O663" s="26"/>
      <c r="P663" s="26"/>
      <c r="Q663" s="26"/>
      <c r="R663" s="26"/>
      <c r="S663" s="26"/>
      <c r="T663" s="26"/>
      <c r="U663" s="26"/>
      <c r="V663" s="26"/>
      <c r="W663" s="26"/>
      <c r="X663" s="26"/>
      <c r="Y663" s="26"/>
      <c r="Z663" s="26"/>
    </row>
    <row r="664" spans="1:26" ht="12.75" customHeight="1">
      <c r="A664" s="26"/>
      <c r="B664" s="26"/>
      <c r="C664" s="26"/>
      <c r="D664" s="26"/>
      <c r="E664" s="27"/>
      <c r="F664" s="27"/>
      <c r="G664" s="26"/>
      <c r="H664" s="26"/>
      <c r="I664" s="26"/>
      <c r="J664" s="26"/>
      <c r="K664" s="26"/>
      <c r="L664" s="26"/>
      <c r="M664" s="26"/>
      <c r="N664" s="26"/>
      <c r="O664" s="26"/>
      <c r="P664" s="26"/>
      <c r="Q664" s="26"/>
      <c r="R664" s="26"/>
      <c r="S664" s="26"/>
      <c r="T664" s="26"/>
      <c r="U664" s="26"/>
      <c r="V664" s="26"/>
      <c r="W664" s="26"/>
      <c r="X664" s="26"/>
      <c r="Y664" s="26"/>
      <c r="Z664" s="26"/>
    </row>
    <row r="665" spans="1:26" ht="12.75" customHeight="1">
      <c r="A665" s="26"/>
      <c r="B665" s="26"/>
      <c r="C665" s="26"/>
      <c r="D665" s="26"/>
      <c r="E665" s="27"/>
      <c r="F665" s="27"/>
      <c r="G665" s="26"/>
      <c r="H665" s="26"/>
      <c r="I665" s="26"/>
      <c r="J665" s="26"/>
      <c r="K665" s="26"/>
      <c r="L665" s="26"/>
      <c r="M665" s="26"/>
      <c r="N665" s="26"/>
      <c r="O665" s="26"/>
      <c r="P665" s="26"/>
      <c r="Q665" s="26"/>
      <c r="R665" s="26"/>
      <c r="S665" s="26"/>
      <c r="T665" s="26"/>
      <c r="U665" s="26"/>
      <c r="V665" s="26"/>
      <c r="W665" s="26"/>
      <c r="X665" s="26"/>
      <c r="Y665" s="26"/>
      <c r="Z665" s="26"/>
    </row>
    <row r="666" spans="1:26" ht="12.75" customHeight="1">
      <c r="A666" s="26"/>
      <c r="B666" s="26"/>
      <c r="C666" s="26"/>
      <c r="D666" s="26"/>
      <c r="E666" s="27"/>
      <c r="F666" s="27"/>
      <c r="G666" s="26"/>
      <c r="H666" s="26"/>
      <c r="I666" s="26"/>
      <c r="J666" s="26"/>
      <c r="K666" s="26"/>
      <c r="L666" s="26"/>
      <c r="M666" s="26"/>
      <c r="N666" s="26"/>
      <c r="O666" s="26"/>
      <c r="P666" s="26"/>
      <c r="Q666" s="26"/>
      <c r="R666" s="26"/>
      <c r="S666" s="26"/>
      <c r="T666" s="26"/>
      <c r="U666" s="26"/>
      <c r="V666" s="26"/>
      <c r="W666" s="26"/>
      <c r="X666" s="26"/>
      <c r="Y666" s="26"/>
      <c r="Z666" s="26"/>
    </row>
    <row r="667" spans="1:26" ht="12.75" customHeight="1">
      <c r="A667" s="26"/>
      <c r="B667" s="26"/>
      <c r="C667" s="26"/>
      <c r="D667" s="26"/>
      <c r="E667" s="27"/>
      <c r="F667" s="27"/>
      <c r="G667" s="26"/>
      <c r="H667" s="26"/>
      <c r="I667" s="26"/>
      <c r="J667" s="26"/>
      <c r="K667" s="26"/>
      <c r="L667" s="26"/>
      <c r="M667" s="26"/>
      <c r="N667" s="26"/>
      <c r="O667" s="26"/>
      <c r="P667" s="26"/>
      <c r="Q667" s="26"/>
      <c r="R667" s="26"/>
      <c r="S667" s="26"/>
      <c r="T667" s="26"/>
      <c r="U667" s="26"/>
      <c r="V667" s="26"/>
      <c r="W667" s="26"/>
      <c r="X667" s="26"/>
      <c r="Y667" s="26"/>
      <c r="Z667" s="26"/>
    </row>
    <row r="668" spans="1:26" ht="12.75" customHeight="1">
      <c r="A668" s="26"/>
      <c r="B668" s="26"/>
      <c r="C668" s="26"/>
      <c r="D668" s="26"/>
      <c r="E668" s="27"/>
      <c r="F668" s="27"/>
      <c r="G668" s="26"/>
      <c r="H668" s="26"/>
      <c r="I668" s="26"/>
      <c r="J668" s="26"/>
      <c r="K668" s="26"/>
      <c r="L668" s="26"/>
      <c r="M668" s="26"/>
      <c r="N668" s="26"/>
      <c r="O668" s="26"/>
      <c r="P668" s="26"/>
      <c r="Q668" s="26"/>
      <c r="R668" s="26"/>
      <c r="S668" s="26"/>
      <c r="T668" s="26"/>
      <c r="U668" s="26"/>
      <c r="V668" s="26"/>
      <c r="W668" s="26"/>
      <c r="X668" s="26"/>
      <c r="Y668" s="26"/>
      <c r="Z668" s="26"/>
    </row>
    <row r="669" spans="1:26" ht="12.75" customHeight="1">
      <c r="A669" s="26"/>
      <c r="B669" s="26"/>
      <c r="C669" s="26"/>
      <c r="D669" s="26"/>
      <c r="E669" s="27"/>
      <c r="F669" s="27"/>
      <c r="G669" s="26"/>
      <c r="H669" s="26"/>
      <c r="I669" s="26"/>
      <c r="J669" s="26"/>
      <c r="K669" s="26"/>
      <c r="L669" s="26"/>
      <c r="M669" s="26"/>
      <c r="N669" s="26"/>
      <c r="O669" s="26"/>
      <c r="P669" s="26"/>
      <c r="Q669" s="26"/>
      <c r="R669" s="26"/>
      <c r="S669" s="26"/>
      <c r="T669" s="26"/>
      <c r="U669" s="26"/>
      <c r="V669" s="26"/>
      <c r="W669" s="26"/>
      <c r="X669" s="26"/>
      <c r="Y669" s="26"/>
      <c r="Z669" s="26"/>
    </row>
    <row r="670" spans="1:26" ht="12.75" customHeight="1">
      <c r="A670" s="26"/>
      <c r="B670" s="26"/>
      <c r="C670" s="26"/>
      <c r="D670" s="26"/>
      <c r="E670" s="27"/>
      <c r="F670" s="27"/>
      <c r="G670" s="26"/>
      <c r="H670" s="26"/>
      <c r="I670" s="26"/>
      <c r="J670" s="26"/>
      <c r="K670" s="26"/>
      <c r="L670" s="26"/>
      <c r="M670" s="26"/>
      <c r="N670" s="26"/>
      <c r="O670" s="26"/>
      <c r="P670" s="26"/>
      <c r="Q670" s="26"/>
      <c r="R670" s="26"/>
      <c r="S670" s="26"/>
      <c r="T670" s="26"/>
      <c r="U670" s="26"/>
      <c r="V670" s="26"/>
      <c r="W670" s="26"/>
      <c r="X670" s="26"/>
      <c r="Y670" s="26"/>
      <c r="Z670" s="26"/>
    </row>
    <row r="671" spans="1:26" ht="12.75" customHeight="1">
      <c r="A671" s="26"/>
      <c r="B671" s="26"/>
      <c r="C671" s="26"/>
      <c r="D671" s="26"/>
      <c r="E671" s="27"/>
      <c r="F671" s="27"/>
      <c r="G671" s="26"/>
      <c r="H671" s="26"/>
      <c r="I671" s="26"/>
      <c r="J671" s="26"/>
      <c r="K671" s="26"/>
      <c r="L671" s="26"/>
      <c r="M671" s="26"/>
      <c r="N671" s="26"/>
      <c r="O671" s="26"/>
      <c r="P671" s="26"/>
      <c r="Q671" s="26"/>
      <c r="R671" s="26"/>
      <c r="S671" s="26"/>
      <c r="T671" s="26"/>
      <c r="U671" s="26"/>
      <c r="V671" s="26"/>
      <c r="W671" s="26"/>
      <c r="X671" s="26"/>
      <c r="Y671" s="26"/>
      <c r="Z671" s="26"/>
    </row>
    <row r="672" spans="1:26" ht="12.75" customHeight="1">
      <c r="A672" s="26"/>
      <c r="B672" s="26"/>
      <c r="C672" s="26"/>
      <c r="D672" s="26"/>
      <c r="E672" s="27"/>
      <c r="F672" s="27"/>
      <c r="G672" s="26"/>
      <c r="H672" s="26"/>
      <c r="I672" s="26"/>
      <c r="J672" s="26"/>
      <c r="K672" s="26"/>
      <c r="L672" s="26"/>
      <c r="M672" s="26"/>
      <c r="N672" s="26"/>
      <c r="O672" s="26"/>
      <c r="P672" s="26"/>
      <c r="Q672" s="26"/>
      <c r="R672" s="26"/>
      <c r="S672" s="26"/>
      <c r="T672" s="26"/>
      <c r="U672" s="26"/>
      <c r="V672" s="26"/>
      <c r="W672" s="26"/>
      <c r="X672" s="26"/>
      <c r="Y672" s="26"/>
      <c r="Z672" s="26"/>
    </row>
    <row r="673" spans="1:26" ht="12.75" customHeight="1">
      <c r="A673" s="26"/>
      <c r="B673" s="26"/>
      <c r="C673" s="26"/>
      <c r="D673" s="26"/>
      <c r="E673" s="27"/>
      <c r="F673" s="27"/>
      <c r="G673" s="26"/>
      <c r="H673" s="26"/>
      <c r="I673" s="26"/>
      <c r="J673" s="26"/>
      <c r="K673" s="26"/>
      <c r="L673" s="26"/>
      <c r="M673" s="26"/>
      <c r="N673" s="26"/>
      <c r="O673" s="26"/>
      <c r="P673" s="26"/>
      <c r="Q673" s="26"/>
      <c r="R673" s="26"/>
      <c r="S673" s="26"/>
      <c r="T673" s="26"/>
      <c r="U673" s="26"/>
      <c r="V673" s="26"/>
      <c r="W673" s="26"/>
      <c r="X673" s="26"/>
      <c r="Y673" s="26"/>
      <c r="Z673" s="26"/>
    </row>
    <row r="674" spans="1:26" ht="12.75" customHeight="1">
      <c r="A674" s="26"/>
      <c r="B674" s="26"/>
      <c r="C674" s="26"/>
      <c r="D674" s="26"/>
      <c r="E674" s="27"/>
      <c r="F674" s="27"/>
      <c r="G674" s="26"/>
      <c r="H674" s="26"/>
      <c r="I674" s="26"/>
      <c r="J674" s="26"/>
      <c r="K674" s="26"/>
      <c r="L674" s="26"/>
      <c r="M674" s="26"/>
      <c r="N674" s="26"/>
      <c r="O674" s="26"/>
      <c r="P674" s="26"/>
      <c r="Q674" s="26"/>
      <c r="R674" s="26"/>
      <c r="S674" s="26"/>
      <c r="T674" s="26"/>
      <c r="U674" s="26"/>
      <c r="V674" s="26"/>
      <c r="W674" s="26"/>
      <c r="X674" s="26"/>
      <c r="Y674" s="26"/>
      <c r="Z674" s="26"/>
    </row>
    <row r="675" spans="1:26" ht="12.75" customHeight="1">
      <c r="A675" s="26"/>
      <c r="B675" s="26"/>
      <c r="C675" s="26"/>
      <c r="D675" s="26"/>
      <c r="E675" s="27"/>
      <c r="F675" s="27"/>
      <c r="G675" s="26"/>
      <c r="H675" s="26"/>
      <c r="I675" s="26"/>
      <c r="J675" s="26"/>
      <c r="K675" s="26"/>
      <c r="L675" s="26"/>
      <c r="M675" s="26"/>
      <c r="N675" s="26"/>
      <c r="O675" s="26"/>
      <c r="P675" s="26"/>
      <c r="Q675" s="26"/>
      <c r="R675" s="26"/>
      <c r="S675" s="26"/>
      <c r="T675" s="26"/>
      <c r="U675" s="26"/>
      <c r="V675" s="26"/>
      <c r="W675" s="26"/>
      <c r="X675" s="26"/>
      <c r="Y675" s="26"/>
      <c r="Z675" s="26"/>
    </row>
    <row r="676" spans="1:26" ht="12.75" customHeight="1">
      <c r="A676" s="26"/>
      <c r="B676" s="26"/>
      <c r="C676" s="26"/>
      <c r="D676" s="26"/>
      <c r="E676" s="27"/>
      <c r="F676" s="27"/>
      <c r="G676" s="26"/>
      <c r="H676" s="26"/>
      <c r="I676" s="26"/>
      <c r="J676" s="26"/>
      <c r="K676" s="26"/>
      <c r="L676" s="26"/>
      <c r="M676" s="26"/>
      <c r="N676" s="26"/>
      <c r="O676" s="26"/>
      <c r="P676" s="26"/>
      <c r="Q676" s="26"/>
      <c r="R676" s="26"/>
      <c r="S676" s="26"/>
      <c r="T676" s="26"/>
      <c r="U676" s="26"/>
      <c r="V676" s="26"/>
      <c r="W676" s="26"/>
      <c r="X676" s="26"/>
      <c r="Y676" s="26"/>
      <c r="Z676" s="26"/>
    </row>
    <row r="677" spans="1:26" ht="12.75" customHeight="1">
      <c r="A677" s="26"/>
      <c r="B677" s="26"/>
      <c r="C677" s="26"/>
      <c r="D677" s="26"/>
      <c r="E677" s="27"/>
      <c r="F677" s="27"/>
      <c r="G677" s="26"/>
      <c r="H677" s="26"/>
      <c r="I677" s="26"/>
      <c r="J677" s="26"/>
      <c r="K677" s="26"/>
      <c r="L677" s="26"/>
      <c r="M677" s="26"/>
      <c r="N677" s="26"/>
      <c r="O677" s="26"/>
      <c r="P677" s="26"/>
      <c r="Q677" s="26"/>
      <c r="R677" s="26"/>
      <c r="S677" s="26"/>
      <c r="T677" s="26"/>
      <c r="U677" s="26"/>
      <c r="V677" s="26"/>
      <c r="W677" s="26"/>
      <c r="X677" s="26"/>
      <c r="Y677" s="26"/>
      <c r="Z677" s="26"/>
    </row>
    <row r="678" spans="1:26" ht="12.75" customHeight="1">
      <c r="A678" s="26"/>
      <c r="B678" s="26"/>
      <c r="C678" s="26"/>
      <c r="D678" s="26"/>
      <c r="E678" s="27"/>
      <c r="F678" s="27"/>
      <c r="G678" s="26"/>
      <c r="H678" s="26"/>
      <c r="I678" s="26"/>
      <c r="J678" s="26"/>
      <c r="K678" s="26"/>
      <c r="L678" s="26"/>
      <c r="M678" s="26"/>
      <c r="N678" s="26"/>
      <c r="O678" s="26"/>
      <c r="P678" s="26"/>
      <c r="Q678" s="26"/>
      <c r="R678" s="26"/>
      <c r="S678" s="26"/>
      <c r="T678" s="26"/>
      <c r="U678" s="26"/>
      <c r="V678" s="26"/>
      <c r="W678" s="26"/>
      <c r="X678" s="26"/>
      <c r="Y678" s="26"/>
      <c r="Z678" s="26"/>
    </row>
    <row r="679" spans="1:26" ht="12.75" customHeight="1">
      <c r="A679" s="26"/>
      <c r="B679" s="26"/>
      <c r="C679" s="26"/>
      <c r="D679" s="26"/>
      <c r="E679" s="27"/>
      <c r="F679" s="27"/>
      <c r="G679" s="26"/>
      <c r="H679" s="26"/>
      <c r="I679" s="26"/>
      <c r="J679" s="26"/>
      <c r="K679" s="26"/>
      <c r="L679" s="26"/>
      <c r="M679" s="26"/>
      <c r="N679" s="26"/>
      <c r="O679" s="26"/>
      <c r="P679" s="26"/>
      <c r="Q679" s="26"/>
      <c r="R679" s="26"/>
      <c r="S679" s="26"/>
      <c r="T679" s="26"/>
      <c r="U679" s="26"/>
      <c r="V679" s="26"/>
      <c r="W679" s="26"/>
      <c r="X679" s="26"/>
      <c r="Y679" s="26"/>
      <c r="Z679" s="26"/>
    </row>
    <row r="680" spans="1:26" ht="12.75" customHeight="1">
      <c r="A680" s="26"/>
      <c r="B680" s="26"/>
      <c r="C680" s="26"/>
      <c r="D680" s="26"/>
      <c r="E680" s="27"/>
      <c r="F680" s="27"/>
      <c r="G680" s="26"/>
      <c r="H680" s="26"/>
      <c r="I680" s="26"/>
      <c r="J680" s="26"/>
      <c r="K680" s="26"/>
      <c r="L680" s="26"/>
      <c r="M680" s="26"/>
      <c r="N680" s="26"/>
      <c r="O680" s="26"/>
      <c r="P680" s="26"/>
      <c r="Q680" s="26"/>
      <c r="R680" s="26"/>
      <c r="S680" s="26"/>
      <c r="T680" s="26"/>
      <c r="U680" s="26"/>
      <c r="V680" s="26"/>
      <c r="W680" s="26"/>
      <c r="X680" s="26"/>
      <c r="Y680" s="26"/>
      <c r="Z680" s="26"/>
    </row>
    <row r="681" spans="1:26" ht="12.75" customHeight="1">
      <c r="A681" s="26"/>
      <c r="B681" s="26"/>
      <c r="C681" s="26"/>
      <c r="D681" s="26"/>
      <c r="E681" s="27"/>
      <c r="F681" s="27"/>
      <c r="G681" s="26"/>
      <c r="H681" s="26"/>
      <c r="I681" s="26"/>
      <c r="J681" s="26"/>
      <c r="K681" s="26"/>
      <c r="L681" s="26"/>
      <c r="M681" s="26"/>
      <c r="N681" s="26"/>
      <c r="O681" s="26"/>
      <c r="P681" s="26"/>
      <c r="Q681" s="26"/>
      <c r="R681" s="26"/>
      <c r="S681" s="26"/>
      <c r="T681" s="26"/>
      <c r="U681" s="26"/>
      <c r="V681" s="26"/>
      <c r="W681" s="26"/>
      <c r="X681" s="26"/>
      <c r="Y681" s="26"/>
      <c r="Z681" s="26"/>
    </row>
    <row r="682" spans="1:26" ht="12.75" customHeight="1">
      <c r="A682" s="26"/>
      <c r="B682" s="26"/>
      <c r="C682" s="26"/>
      <c r="D682" s="26"/>
      <c r="E682" s="27"/>
      <c r="F682" s="27"/>
      <c r="G682" s="26"/>
      <c r="H682" s="26"/>
      <c r="I682" s="26"/>
      <c r="J682" s="26"/>
      <c r="K682" s="26"/>
      <c r="L682" s="26"/>
      <c r="M682" s="26"/>
      <c r="N682" s="26"/>
      <c r="O682" s="26"/>
      <c r="P682" s="26"/>
      <c r="Q682" s="26"/>
      <c r="R682" s="26"/>
      <c r="S682" s="26"/>
      <c r="T682" s="26"/>
      <c r="U682" s="26"/>
      <c r="V682" s="26"/>
      <c r="W682" s="26"/>
      <c r="X682" s="26"/>
      <c r="Y682" s="26"/>
      <c r="Z682" s="26"/>
    </row>
    <row r="683" spans="1:26" ht="12.75" customHeight="1">
      <c r="A683" s="26"/>
      <c r="B683" s="26"/>
      <c r="C683" s="26"/>
      <c r="D683" s="26"/>
      <c r="E683" s="27"/>
      <c r="F683" s="27"/>
      <c r="G683" s="26"/>
      <c r="H683" s="26"/>
      <c r="I683" s="26"/>
      <c r="J683" s="26"/>
      <c r="K683" s="26"/>
      <c r="L683" s="26"/>
      <c r="M683" s="26"/>
      <c r="N683" s="26"/>
      <c r="O683" s="26"/>
      <c r="P683" s="26"/>
      <c r="Q683" s="26"/>
      <c r="R683" s="26"/>
      <c r="S683" s="26"/>
      <c r="T683" s="26"/>
      <c r="U683" s="26"/>
      <c r="V683" s="26"/>
      <c r="W683" s="26"/>
      <c r="X683" s="26"/>
      <c r="Y683" s="26"/>
      <c r="Z683" s="26"/>
    </row>
    <row r="684" spans="1:26" ht="12.75" customHeight="1">
      <c r="A684" s="26"/>
      <c r="B684" s="26"/>
      <c r="C684" s="26"/>
      <c r="D684" s="26"/>
      <c r="E684" s="27"/>
      <c r="F684" s="27"/>
      <c r="G684" s="26"/>
      <c r="H684" s="26"/>
      <c r="I684" s="26"/>
      <c r="J684" s="26"/>
      <c r="K684" s="26"/>
      <c r="L684" s="26"/>
      <c r="M684" s="26"/>
      <c r="N684" s="26"/>
      <c r="O684" s="26"/>
      <c r="P684" s="26"/>
      <c r="Q684" s="26"/>
      <c r="R684" s="26"/>
      <c r="S684" s="26"/>
      <c r="T684" s="26"/>
      <c r="U684" s="26"/>
      <c r="V684" s="26"/>
      <c r="W684" s="26"/>
      <c r="X684" s="26"/>
      <c r="Y684" s="26"/>
      <c r="Z684" s="26"/>
    </row>
    <row r="685" spans="1:26" ht="12.75" customHeight="1">
      <c r="A685" s="26"/>
      <c r="B685" s="26"/>
      <c r="C685" s="26"/>
      <c r="D685" s="26"/>
      <c r="E685" s="27"/>
      <c r="F685" s="27"/>
      <c r="G685" s="26"/>
      <c r="H685" s="26"/>
      <c r="I685" s="26"/>
      <c r="J685" s="26"/>
      <c r="K685" s="26"/>
      <c r="L685" s="26"/>
      <c r="M685" s="26"/>
      <c r="N685" s="26"/>
      <c r="O685" s="26"/>
      <c r="P685" s="26"/>
      <c r="Q685" s="26"/>
      <c r="R685" s="26"/>
      <c r="S685" s="26"/>
      <c r="T685" s="26"/>
      <c r="U685" s="26"/>
      <c r="V685" s="26"/>
      <c r="W685" s="26"/>
      <c r="X685" s="26"/>
      <c r="Y685" s="26"/>
      <c r="Z685" s="26"/>
    </row>
    <row r="686" spans="1:26" ht="12.75" customHeight="1">
      <c r="A686" s="26"/>
      <c r="B686" s="26"/>
      <c r="C686" s="26"/>
      <c r="D686" s="26"/>
      <c r="E686" s="27"/>
      <c r="F686" s="27"/>
      <c r="G686" s="26"/>
      <c r="H686" s="26"/>
      <c r="I686" s="26"/>
      <c r="J686" s="26"/>
      <c r="K686" s="26"/>
      <c r="L686" s="26"/>
      <c r="M686" s="26"/>
      <c r="N686" s="26"/>
      <c r="O686" s="26"/>
      <c r="P686" s="26"/>
      <c r="Q686" s="26"/>
      <c r="R686" s="26"/>
      <c r="S686" s="26"/>
      <c r="T686" s="26"/>
      <c r="U686" s="26"/>
      <c r="V686" s="26"/>
      <c r="W686" s="26"/>
      <c r="X686" s="26"/>
      <c r="Y686" s="26"/>
      <c r="Z686" s="26"/>
    </row>
    <row r="687" spans="1:26" ht="12.75" customHeight="1">
      <c r="A687" s="26"/>
      <c r="B687" s="26"/>
      <c r="C687" s="26"/>
      <c r="D687" s="26"/>
      <c r="E687" s="27"/>
      <c r="F687" s="27"/>
      <c r="G687" s="26"/>
      <c r="H687" s="26"/>
      <c r="I687" s="26"/>
      <c r="J687" s="26"/>
      <c r="K687" s="26"/>
      <c r="L687" s="26"/>
      <c r="M687" s="26"/>
      <c r="N687" s="26"/>
      <c r="O687" s="26"/>
      <c r="P687" s="26"/>
      <c r="Q687" s="26"/>
      <c r="R687" s="26"/>
      <c r="S687" s="26"/>
      <c r="T687" s="26"/>
      <c r="U687" s="26"/>
      <c r="V687" s="26"/>
      <c r="W687" s="26"/>
      <c r="X687" s="26"/>
      <c r="Y687" s="26"/>
      <c r="Z687" s="26"/>
    </row>
    <row r="688" spans="1:26" ht="12.75" customHeight="1">
      <c r="A688" s="26"/>
      <c r="B688" s="26"/>
      <c r="C688" s="26"/>
      <c r="D688" s="26"/>
      <c r="E688" s="27"/>
      <c r="F688" s="27"/>
      <c r="G688" s="26"/>
      <c r="H688" s="26"/>
      <c r="I688" s="26"/>
      <c r="J688" s="26"/>
      <c r="K688" s="26"/>
      <c r="L688" s="26"/>
      <c r="M688" s="26"/>
      <c r="N688" s="26"/>
      <c r="O688" s="26"/>
      <c r="P688" s="26"/>
      <c r="Q688" s="26"/>
      <c r="R688" s="26"/>
      <c r="S688" s="26"/>
      <c r="T688" s="26"/>
      <c r="U688" s="26"/>
      <c r="V688" s="26"/>
      <c r="W688" s="26"/>
      <c r="X688" s="26"/>
      <c r="Y688" s="26"/>
      <c r="Z688" s="26"/>
    </row>
    <row r="689" spans="1:26" ht="12.75" customHeight="1">
      <c r="A689" s="26"/>
      <c r="B689" s="26"/>
      <c r="C689" s="26"/>
      <c r="D689" s="26"/>
      <c r="E689" s="27"/>
      <c r="F689" s="27"/>
      <c r="G689" s="26"/>
      <c r="H689" s="26"/>
      <c r="I689" s="26"/>
      <c r="J689" s="26"/>
      <c r="K689" s="26"/>
      <c r="L689" s="26"/>
      <c r="M689" s="26"/>
      <c r="N689" s="26"/>
      <c r="O689" s="26"/>
      <c r="P689" s="26"/>
      <c r="Q689" s="26"/>
      <c r="R689" s="26"/>
      <c r="S689" s="26"/>
      <c r="T689" s="26"/>
      <c r="U689" s="26"/>
      <c r="V689" s="26"/>
      <c r="W689" s="26"/>
      <c r="X689" s="26"/>
      <c r="Y689" s="26"/>
      <c r="Z689" s="26"/>
    </row>
    <row r="690" spans="1:26" ht="12.75" customHeight="1">
      <c r="A690" s="26"/>
      <c r="B690" s="26"/>
      <c r="C690" s="26"/>
      <c r="D690" s="26"/>
      <c r="E690" s="27"/>
      <c r="F690" s="27"/>
      <c r="G690" s="26"/>
      <c r="H690" s="26"/>
      <c r="I690" s="26"/>
      <c r="J690" s="26"/>
      <c r="K690" s="26"/>
      <c r="L690" s="26"/>
      <c r="M690" s="26"/>
      <c r="N690" s="26"/>
      <c r="O690" s="26"/>
      <c r="P690" s="26"/>
      <c r="Q690" s="26"/>
      <c r="R690" s="26"/>
      <c r="S690" s="26"/>
      <c r="T690" s="26"/>
      <c r="U690" s="26"/>
      <c r="V690" s="26"/>
      <c r="W690" s="26"/>
      <c r="X690" s="26"/>
      <c r="Y690" s="26"/>
      <c r="Z690" s="26"/>
    </row>
    <row r="691" spans="1:26" ht="12.75" customHeight="1">
      <c r="A691" s="26"/>
      <c r="B691" s="26"/>
      <c r="C691" s="26"/>
      <c r="D691" s="26"/>
      <c r="E691" s="27"/>
      <c r="F691" s="27"/>
      <c r="G691" s="26"/>
      <c r="H691" s="26"/>
      <c r="I691" s="26"/>
      <c r="J691" s="26"/>
      <c r="K691" s="26"/>
      <c r="L691" s="26"/>
      <c r="M691" s="26"/>
      <c r="N691" s="26"/>
      <c r="O691" s="26"/>
      <c r="P691" s="26"/>
      <c r="Q691" s="26"/>
      <c r="R691" s="26"/>
      <c r="S691" s="26"/>
      <c r="T691" s="26"/>
      <c r="U691" s="26"/>
      <c r="V691" s="26"/>
      <c r="W691" s="26"/>
      <c r="X691" s="26"/>
      <c r="Y691" s="26"/>
      <c r="Z691" s="26"/>
    </row>
    <row r="692" spans="1:26" ht="12.75" customHeight="1">
      <c r="A692" s="26"/>
      <c r="B692" s="26"/>
      <c r="C692" s="26"/>
      <c r="D692" s="26"/>
      <c r="E692" s="27"/>
      <c r="F692" s="27"/>
      <c r="G692" s="26"/>
      <c r="H692" s="26"/>
      <c r="I692" s="26"/>
      <c r="J692" s="26"/>
      <c r="K692" s="26"/>
      <c r="L692" s="26"/>
      <c r="M692" s="26"/>
      <c r="N692" s="26"/>
      <c r="O692" s="26"/>
      <c r="P692" s="26"/>
      <c r="Q692" s="26"/>
      <c r="R692" s="26"/>
      <c r="S692" s="26"/>
      <c r="T692" s="26"/>
      <c r="U692" s="26"/>
      <c r="V692" s="26"/>
      <c r="W692" s="26"/>
      <c r="X692" s="26"/>
      <c r="Y692" s="26"/>
      <c r="Z692" s="26"/>
    </row>
    <row r="693" spans="1:26" ht="12.75" customHeight="1">
      <c r="A693" s="26"/>
      <c r="B693" s="26"/>
      <c r="C693" s="26"/>
      <c r="D693" s="26"/>
      <c r="E693" s="27"/>
      <c r="F693" s="27"/>
      <c r="G693" s="26"/>
      <c r="H693" s="26"/>
      <c r="I693" s="26"/>
      <c r="J693" s="26"/>
      <c r="K693" s="26"/>
      <c r="L693" s="26"/>
      <c r="M693" s="26"/>
      <c r="N693" s="26"/>
      <c r="O693" s="26"/>
      <c r="P693" s="26"/>
      <c r="Q693" s="26"/>
      <c r="R693" s="26"/>
      <c r="S693" s="26"/>
      <c r="T693" s="26"/>
      <c r="U693" s="26"/>
      <c r="V693" s="26"/>
      <c r="W693" s="26"/>
      <c r="X693" s="26"/>
      <c r="Y693" s="26"/>
      <c r="Z693" s="26"/>
    </row>
    <row r="694" spans="1:26" ht="12.75" customHeight="1">
      <c r="A694" s="26"/>
      <c r="B694" s="26"/>
      <c r="C694" s="26"/>
      <c r="D694" s="26"/>
      <c r="E694" s="27"/>
      <c r="F694" s="27"/>
      <c r="G694" s="26"/>
      <c r="H694" s="26"/>
      <c r="I694" s="26"/>
      <c r="J694" s="26"/>
      <c r="K694" s="26"/>
      <c r="L694" s="26"/>
      <c r="M694" s="26"/>
      <c r="N694" s="26"/>
      <c r="O694" s="26"/>
      <c r="P694" s="26"/>
      <c r="Q694" s="26"/>
      <c r="R694" s="26"/>
      <c r="S694" s="26"/>
      <c r="T694" s="26"/>
      <c r="U694" s="26"/>
      <c r="V694" s="26"/>
      <c r="W694" s="26"/>
      <c r="X694" s="26"/>
      <c r="Y694" s="26"/>
      <c r="Z694" s="26"/>
    </row>
    <row r="695" spans="1:26" ht="12.75" customHeight="1">
      <c r="A695" s="26"/>
      <c r="B695" s="26"/>
      <c r="C695" s="26"/>
      <c r="D695" s="26"/>
      <c r="E695" s="27"/>
      <c r="F695" s="27"/>
      <c r="G695" s="26"/>
      <c r="H695" s="26"/>
      <c r="I695" s="26"/>
      <c r="J695" s="26"/>
      <c r="K695" s="26"/>
      <c r="L695" s="26"/>
      <c r="M695" s="26"/>
      <c r="N695" s="26"/>
      <c r="O695" s="26"/>
      <c r="P695" s="26"/>
      <c r="Q695" s="26"/>
      <c r="R695" s="26"/>
      <c r="S695" s="26"/>
      <c r="T695" s="26"/>
      <c r="U695" s="26"/>
      <c r="V695" s="26"/>
      <c r="W695" s="26"/>
      <c r="X695" s="26"/>
      <c r="Y695" s="26"/>
      <c r="Z695" s="26"/>
    </row>
    <row r="696" spans="1:26" ht="12.75" customHeight="1">
      <c r="A696" s="26"/>
      <c r="B696" s="26"/>
      <c r="C696" s="26"/>
      <c r="D696" s="26"/>
      <c r="E696" s="27"/>
      <c r="F696" s="27"/>
      <c r="G696" s="26"/>
      <c r="H696" s="26"/>
      <c r="I696" s="26"/>
      <c r="J696" s="26"/>
      <c r="K696" s="26"/>
      <c r="L696" s="26"/>
      <c r="M696" s="26"/>
      <c r="N696" s="26"/>
      <c r="O696" s="26"/>
      <c r="P696" s="26"/>
      <c r="Q696" s="26"/>
      <c r="R696" s="26"/>
      <c r="S696" s="26"/>
      <c r="T696" s="26"/>
      <c r="U696" s="26"/>
      <c r="V696" s="26"/>
      <c r="W696" s="26"/>
      <c r="X696" s="26"/>
      <c r="Y696" s="26"/>
      <c r="Z696" s="26"/>
    </row>
    <row r="697" spans="1:26" ht="12.75" customHeight="1">
      <c r="A697" s="26"/>
      <c r="B697" s="26"/>
      <c r="C697" s="26"/>
      <c r="D697" s="26"/>
      <c r="E697" s="27"/>
      <c r="F697" s="27"/>
      <c r="G697" s="26"/>
      <c r="H697" s="26"/>
      <c r="I697" s="26"/>
      <c r="J697" s="26"/>
      <c r="K697" s="26"/>
      <c r="L697" s="26"/>
      <c r="M697" s="26"/>
      <c r="N697" s="26"/>
      <c r="O697" s="26"/>
      <c r="P697" s="26"/>
      <c r="Q697" s="26"/>
      <c r="R697" s="26"/>
      <c r="S697" s="26"/>
      <c r="T697" s="26"/>
      <c r="U697" s="26"/>
      <c r="V697" s="26"/>
      <c r="W697" s="26"/>
      <c r="X697" s="26"/>
      <c r="Y697" s="26"/>
      <c r="Z697" s="26"/>
    </row>
    <row r="698" spans="1:26" ht="12.75" customHeight="1">
      <c r="A698" s="26"/>
      <c r="B698" s="26"/>
      <c r="C698" s="26"/>
      <c r="D698" s="26"/>
      <c r="E698" s="27"/>
      <c r="F698" s="27"/>
      <c r="G698" s="26"/>
      <c r="H698" s="26"/>
      <c r="I698" s="26"/>
      <c r="J698" s="26"/>
      <c r="K698" s="26"/>
      <c r="L698" s="26"/>
      <c r="M698" s="26"/>
      <c r="N698" s="26"/>
      <c r="O698" s="26"/>
      <c r="P698" s="26"/>
      <c r="Q698" s="26"/>
      <c r="R698" s="26"/>
      <c r="S698" s="26"/>
      <c r="T698" s="26"/>
      <c r="U698" s="26"/>
      <c r="V698" s="26"/>
      <c r="W698" s="26"/>
      <c r="X698" s="26"/>
      <c r="Y698" s="26"/>
      <c r="Z698" s="26"/>
    </row>
    <row r="699" spans="1:26" ht="12.75" customHeight="1">
      <c r="A699" s="26"/>
      <c r="B699" s="26"/>
      <c r="C699" s="26"/>
      <c r="D699" s="26"/>
      <c r="E699" s="27"/>
      <c r="F699" s="27"/>
      <c r="G699" s="26"/>
      <c r="H699" s="26"/>
      <c r="I699" s="26"/>
      <c r="J699" s="26"/>
      <c r="K699" s="26"/>
      <c r="L699" s="26"/>
      <c r="M699" s="26"/>
      <c r="N699" s="26"/>
      <c r="O699" s="26"/>
      <c r="P699" s="26"/>
      <c r="Q699" s="26"/>
      <c r="R699" s="26"/>
      <c r="S699" s="26"/>
      <c r="T699" s="26"/>
      <c r="U699" s="26"/>
      <c r="V699" s="26"/>
      <c r="W699" s="26"/>
      <c r="X699" s="26"/>
      <c r="Y699" s="26"/>
      <c r="Z699" s="26"/>
    </row>
    <row r="700" spans="1:26" ht="12.75" customHeight="1">
      <c r="A700" s="26"/>
      <c r="B700" s="26"/>
      <c r="C700" s="26"/>
      <c r="D700" s="26"/>
      <c r="E700" s="27"/>
      <c r="F700" s="27"/>
      <c r="G700" s="26"/>
      <c r="H700" s="26"/>
      <c r="I700" s="26"/>
      <c r="J700" s="26"/>
      <c r="K700" s="26"/>
      <c r="L700" s="26"/>
      <c r="M700" s="26"/>
      <c r="N700" s="26"/>
      <c r="O700" s="26"/>
      <c r="P700" s="26"/>
      <c r="Q700" s="26"/>
      <c r="R700" s="26"/>
      <c r="S700" s="26"/>
      <c r="T700" s="26"/>
      <c r="U700" s="26"/>
      <c r="V700" s="26"/>
      <c r="W700" s="26"/>
      <c r="X700" s="26"/>
      <c r="Y700" s="26"/>
      <c r="Z700" s="26"/>
    </row>
    <row r="701" spans="1:26" ht="12.75" customHeight="1">
      <c r="A701" s="26"/>
      <c r="B701" s="26"/>
      <c r="C701" s="26"/>
      <c r="D701" s="26"/>
      <c r="E701" s="27"/>
      <c r="F701" s="27"/>
      <c r="G701" s="26"/>
      <c r="H701" s="26"/>
      <c r="I701" s="26"/>
      <c r="J701" s="26"/>
      <c r="K701" s="26"/>
      <c r="L701" s="26"/>
      <c r="M701" s="26"/>
      <c r="N701" s="26"/>
      <c r="O701" s="26"/>
      <c r="P701" s="26"/>
      <c r="Q701" s="26"/>
      <c r="R701" s="26"/>
      <c r="S701" s="26"/>
      <c r="T701" s="26"/>
      <c r="U701" s="26"/>
      <c r="V701" s="26"/>
      <c r="W701" s="26"/>
      <c r="X701" s="26"/>
      <c r="Y701" s="26"/>
      <c r="Z701" s="26"/>
    </row>
    <row r="702" spans="1:26" ht="12.75" customHeight="1">
      <c r="A702" s="26"/>
      <c r="B702" s="26"/>
      <c r="C702" s="26"/>
      <c r="D702" s="26"/>
      <c r="E702" s="27"/>
      <c r="F702" s="27"/>
      <c r="G702" s="26"/>
      <c r="H702" s="26"/>
      <c r="I702" s="26"/>
      <c r="J702" s="26"/>
      <c r="K702" s="26"/>
      <c r="L702" s="26"/>
      <c r="M702" s="26"/>
      <c r="N702" s="26"/>
      <c r="O702" s="26"/>
      <c r="P702" s="26"/>
      <c r="Q702" s="26"/>
      <c r="R702" s="26"/>
      <c r="S702" s="26"/>
      <c r="T702" s="26"/>
      <c r="U702" s="26"/>
      <c r="V702" s="26"/>
      <c r="W702" s="26"/>
      <c r="X702" s="26"/>
      <c r="Y702" s="26"/>
      <c r="Z702" s="26"/>
    </row>
    <row r="703" spans="1:26" ht="12.75" customHeight="1">
      <c r="A703" s="26"/>
      <c r="B703" s="26"/>
      <c r="C703" s="26"/>
      <c r="D703" s="26"/>
      <c r="E703" s="27"/>
      <c r="F703" s="27"/>
      <c r="G703" s="26"/>
      <c r="H703" s="26"/>
      <c r="I703" s="26"/>
      <c r="J703" s="26"/>
      <c r="K703" s="26"/>
      <c r="L703" s="26"/>
      <c r="M703" s="26"/>
      <c r="N703" s="26"/>
      <c r="O703" s="26"/>
      <c r="P703" s="26"/>
      <c r="Q703" s="26"/>
      <c r="R703" s="26"/>
      <c r="S703" s="26"/>
      <c r="T703" s="26"/>
      <c r="U703" s="26"/>
      <c r="V703" s="26"/>
      <c r="W703" s="26"/>
      <c r="X703" s="26"/>
      <c r="Y703" s="26"/>
      <c r="Z703" s="26"/>
    </row>
    <row r="704" spans="1:26" ht="12.75" customHeight="1">
      <c r="A704" s="26"/>
      <c r="B704" s="26"/>
      <c r="C704" s="26"/>
      <c r="D704" s="26"/>
      <c r="E704" s="27"/>
      <c r="F704" s="27"/>
      <c r="G704" s="26"/>
      <c r="H704" s="26"/>
      <c r="I704" s="26"/>
      <c r="J704" s="26"/>
      <c r="K704" s="26"/>
      <c r="L704" s="26"/>
      <c r="M704" s="26"/>
      <c r="N704" s="26"/>
      <c r="O704" s="26"/>
      <c r="P704" s="26"/>
      <c r="Q704" s="26"/>
      <c r="R704" s="26"/>
      <c r="S704" s="26"/>
      <c r="T704" s="26"/>
      <c r="U704" s="26"/>
      <c r="V704" s="26"/>
      <c r="W704" s="26"/>
      <c r="X704" s="26"/>
      <c r="Y704" s="26"/>
      <c r="Z704" s="26"/>
    </row>
    <row r="705" spans="1:26" ht="12.75" customHeight="1">
      <c r="A705" s="26"/>
      <c r="B705" s="26"/>
      <c r="C705" s="26"/>
      <c r="D705" s="26"/>
      <c r="E705" s="27"/>
      <c r="F705" s="27"/>
      <c r="G705" s="26"/>
      <c r="H705" s="26"/>
      <c r="I705" s="26"/>
      <c r="J705" s="26"/>
      <c r="K705" s="26"/>
      <c r="L705" s="26"/>
      <c r="M705" s="26"/>
      <c r="N705" s="26"/>
      <c r="O705" s="26"/>
      <c r="P705" s="26"/>
      <c r="Q705" s="26"/>
      <c r="R705" s="26"/>
      <c r="S705" s="26"/>
      <c r="T705" s="26"/>
      <c r="U705" s="26"/>
      <c r="V705" s="26"/>
      <c r="W705" s="26"/>
      <c r="X705" s="26"/>
      <c r="Y705" s="26"/>
      <c r="Z705" s="26"/>
    </row>
    <row r="706" spans="1:26" ht="12.75" customHeight="1">
      <c r="A706" s="26"/>
      <c r="B706" s="26"/>
      <c r="C706" s="26"/>
      <c r="D706" s="26"/>
      <c r="E706" s="27"/>
      <c r="F706" s="27"/>
      <c r="G706" s="26"/>
      <c r="H706" s="26"/>
      <c r="I706" s="26"/>
      <c r="J706" s="26"/>
      <c r="K706" s="26"/>
      <c r="L706" s="26"/>
      <c r="M706" s="26"/>
      <c r="N706" s="26"/>
      <c r="O706" s="26"/>
      <c r="P706" s="26"/>
      <c r="Q706" s="26"/>
      <c r="R706" s="26"/>
      <c r="S706" s="26"/>
      <c r="T706" s="26"/>
      <c r="U706" s="26"/>
      <c r="V706" s="26"/>
      <c r="W706" s="26"/>
      <c r="X706" s="26"/>
      <c r="Y706" s="26"/>
      <c r="Z706" s="26"/>
    </row>
    <row r="707" spans="1:26" ht="12.75" customHeight="1">
      <c r="A707" s="26"/>
      <c r="B707" s="26"/>
      <c r="C707" s="26"/>
      <c r="D707" s="26"/>
      <c r="E707" s="27"/>
      <c r="F707" s="27"/>
      <c r="G707" s="26"/>
      <c r="H707" s="26"/>
      <c r="I707" s="26"/>
      <c r="J707" s="26"/>
      <c r="K707" s="26"/>
      <c r="L707" s="26"/>
      <c r="M707" s="26"/>
      <c r="N707" s="26"/>
      <c r="O707" s="26"/>
      <c r="P707" s="26"/>
      <c r="Q707" s="26"/>
      <c r="R707" s="26"/>
      <c r="S707" s="26"/>
      <c r="T707" s="26"/>
      <c r="U707" s="26"/>
      <c r="V707" s="26"/>
      <c r="W707" s="26"/>
      <c r="X707" s="26"/>
      <c r="Y707" s="26"/>
      <c r="Z707" s="26"/>
    </row>
    <row r="708" spans="1:26" ht="12.75" customHeight="1">
      <c r="A708" s="26"/>
      <c r="B708" s="26"/>
      <c r="C708" s="26"/>
      <c r="D708" s="26"/>
      <c r="E708" s="27"/>
      <c r="F708" s="27"/>
      <c r="G708" s="26"/>
      <c r="H708" s="26"/>
      <c r="I708" s="26"/>
      <c r="J708" s="26"/>
      <c r="K708" s="26"/>
      <c r="L708" s="26"/>
      <c r="M708" s="26"/>
      <c r="N708" s="26"/>
      <c r="O708" s="26"/>
      <c r="P708" s="26"/>
      <c r="Q708" s="26"/>
      <c r="R708" s="26"/>
      <c r="S708" s="26"/>
      <c r="T708" s="26"/>
      <c r="U708" s="26"/>
      <c r="V708" s="26"/>
      <c r="W708" s="26"/>
      <c r="X708" s="26"/>
      <c r="Y708" s="26"/>
      <c r="Z708" s="26"/>
    </row>
    <row r="709" spans="1:26" ht="12.75" customHeight="1">
      <c r="A709" s="26"/>
      <c r="B709" s="26"/>
      <c r="C709" s="26"/>
      <c r="D709" s="26"/>
      <c r="E709" s="27"/>
      <c r="F709" s="27"/>
      <c r="G709" s="26"/>
      <c r="H709" s="26"/>
      <c r="I709" s="26"/>
      <c r="J709" s="26"/>
      <c r="K709" s="26"/>
      <c r="L709" s="26"/>
      <c r="M709" s="26"/>
      <c r="N709" s="26"/>
      <c r="O709" s="26"/>
      <c r="P709" s="26"/>
      <c r="Q709" s="26"/>
      <c r="R709" s="26"/>
      <c r="S709" s="26"/>
      <c r="T709" s="26"/>
      <c r="U709" s="26"/>
      <c r="V709" s="26"/>
      <c r="W709" s="26"/>
      <c r="X709" s="26"/>
      <c r="Y709" s="26"/>
      <c r="Z709" s="26"/>
    </row>
    <row r="710" spans="1:26" ht="12.75" customHeight="1">
      <c r="A710" s="26"/>
      <c r="B710" s="26"/>
      <c r="C710" s="26"/>
      <c r="D710" s="26"/>
      <c r="E710" s="27"/>
      <c r="F710" s="27"/>
      <c r="G710" s="26"/>
      <c r="H710" s="26"/>
      <c r="I710" s="26"/>
      <c r="J710" s="26"/>
      <c r="K710" s="26"/>
      <c r="L710" s="26"/>
      <c r="M710" s="26"/>
      <c r="N710" s="26"/>
      <c r="O710" s="26"/>
      <c r="P710" s="26"/>
      <c r="Q710" s="26"/>
      <c r="R710" s="26"/>
      <c r="S710" s="26"/>
      <c r="T710" s="26"/>
      <c r="U710" s="26"/>
      <c r="V710" s="26"/>
      <c r="W710" s="26"/>
      <c r="X710" s="26"/>
      <c r="Y710" s="26"/>
      <c r="Z710" s="26"/>
    </row>
    <row r="711" spans="1:26" ht="12.75" customHeight="1">
      <c r="A711" s="26"/>
      <c r="B711" s="26"/>
      <c r="C711" s="26"/>
      <c r="D711" s="26"/>
      <c r="E711" s="27"/>
      <c r="F711" s="27"/>
      <c r="G711" s="26"/>
      <c r="H711" s="26"/>
      <c r="I711" s="26"/>
      <c r="J711" s="26"/>
      <c r="K711" s="26"/>
      <c r="L711" s="26"/>
      <c r="M711" s="26"/>
      <c r="N711" s="26"/>
      <c r="O711" s="26"/>
      <c r="P711" s="26"/>
      <c r="Q711" s="26"/>
      <c r="R711" s="26"/>
      <c r="S711" s="26"/>
      <c r="T711" s="26"/>
      <c r="U711" s="26"/>
      <c r="V711" s="26"/>
      <c r="W711" s="26"/>
      <c r="X711" s="26"/>
      <c r="Y711" s="26"/>
      <c r="Z711" s="26"/>
    </row>
    <row r="712" spans="1:26" ht="12.75" customHeight="1">
      <c r="A712" s="26"/>
      <c r="B712" s="26"/>
      <c r="C712" s="26"/>
      <c r="D712" s="26"/>
      <c r="E712" s="27"/>
      <c r="F712" s="27"/>
      <c r="G712" s="26"/>
      <c r="H712" s="26"/>
      <c r="I712" s="26"/>
      <c r="J712" s="26"/>
      <c r="K712" s="26"/>
      <c r="L712" s="26"/>
      <c r="M712" s="26"/>
      <c r="N712" s="26"/>
      <c r="O712" s="26"/>
      <c r="P712" s="26"/>
      <c r="Q712" s="26"/>
      <c r="R712" s="26"/>
      <c r="S712" s="26"/>
      <c r="T712" s="26"/>
      <c r="U712" s="26"/>
      <c r="V712" s="26"/>
      <c r="W712" s="26"/>
      <c r="X712" s="26"/>
      <c r="Y712" s="26"/>
      <c r="Z712" s="26"/>
    </row>
    <row r="713" spans="1:26" ht="12.75" customHeight="1">
      <c r="A713" s="26"/>
      <c r="B713" s="26"/>
      <c r="C713" s="26"/>
      <c r="D713" s="26"/>
      <c r="E713" s="27"/>
      <c r="F713" s="27"/>
      <c r="G713" s="26"/>
      <c r="H713" s="26"/>
      <c r="I713" s="26"/>
      <c r="J713" s="26"/>
      <c r="K713" s="26"/>
      <c r="L713" s="26"/>
      <c r="M713" s="26"/>
      <c r="N713" s="26"/>
      <c r="O713" s="26"/>
      <c r="P713" s="26"/>
      <c r="Q713" s="26"/>
      <c r="R713" s="26"/>
      <c r="S713" s="26"/>
      <c r="T713" s="26"/>
      <c r="U713" s="26"/>
      <c r="V713" s="26"/>
      <c r="W713" s="26"/>
      <c r="X713" s="26"/>
      <c r="Y713" s="26"/>
      <c r="Z713" s="26"/>
    </row>
    <row r="714" spans="1:26" ht="12.75" customHeight="1">
      <c r="A714" s="26"/>
      <c r="B714" s="26"/>
      <c r="C714" s="26"/>
      <c r="D714" s="26"/>
      <c r="E714" s="27"/>
      <c r="F714" s="27"/>
      <c r="G714" s="26"/>
      <c r="H714" s="26"/>
      <c r="I714" s="26"/>
      <c r="J714" s="26"/>
      <c r="K714" s="26"/>
      <c r="L714" s="26"/>
      <c r="M714" s="26"/>
      <c r="N714" s="26"/>
      <c r="O714" s="26"/>
      <c r="P714" s="26"/>
      <c r="Q714" s="26"/>
      <c r="R714" s="26"/>
      <c r="S714" s="26"/>
      <c r="T714" s="26"/>
      <c r="U714" s="26"/>
      <c r="V714" s="26"/>
      <c r="W714" s="26"/>
      <c r="X714" s="26"/>
      <c r="Y714" s="26"/>
      <c r="Z714" s="26"/>
    </row>
    <row r="715" spans="1:26" ht="12.75" customHeight="1">
      <c r="A715" s="26"/>
      <c r="B715" s="26"/>
      <c r="C715" s="26"/>
      <c r="D715" s="26"/>
      <c r="E715" s="27"/>
      <c r="F715" s="27"/>
      <c r="G715" s="26"/>
      <c r="H715" s="26"/>
      <c r="I715" s="26"/>
      <c r="J715" s="26"/>
      <c r="K715" s="26"/>
      <c r="L715" s="26"/>
      <c r="M715" s="26"/>
      <c r="N715" s="26"/>
      <c r="O715" s="26"/>
      <c r="P715" s="26"/>
      <c r="Q715" s="26"/>
      <c r="R715" s="26"/>
      <c r="S715" s="26"/>
      <c r="T715" s="26"/>
      <c r="U715" s="26"/>
      <c r="V715" s="26"/>
      <c r="W715" s="26"/>
      <c r="X715" s="26"/>
      <c r="Y715" s="26"/>
      <c r="Z715" s="26"/>
    </row>
    <row r="716" spans="1:26" ht="12.75" customHeight="1">
      <c r="A716" s="26"/>
      <c r="B716" s="26"/>
      <c r="C716" s="26"/>
      <c r="D716" s="26"/>
      <c r="E716" s="27"/>
      <c r="F716" s="27"/>
      <c r="G716" s="26"/>
      <c r="H716" s="26"/>
      <c r="I716" s="26"/>
      <c r="J716" s="26"/>
      <c r="K716" s="26"/>
      <c r="L716" s="26"/>
      <c r="M716" s="26"/>
      <c r="N716" s="26"/>
      <c r="O716" s="26"/>
      <c r="P716" s="26"/>
      <c r="Q716" s="26"/>
      <c r="R716" s="26"/>
      <c r="S716" s="26"/>
      <c r="T716" s="26"/>
      <c r="U716" s="26"/>
      <c r="V716" s="26"/>
      <c r="W716" s="26"/>
      <c r="X716" s="26"/>
      <c r="Y716" s="26"/>
      <c r="Z716" s="26"/>
    </row>
    <row r="717" spans="1:26" ht="12.75" customHeight="1">
      <c r="A717" s="26"/>
      <c r="B717" s="26"/>
      <c r="C717" s="26"/>
      <c r="D717" s="26"/>
      <c r="E717" s="27"/>
      <c r="F717" s="27"/>
      <c r="G717" s="26"/>
      <c r="H717" s="26"/>
      <c r="I717" s="26"/>
      <c r="J717" s="26"/>
      <c r="K717" s="26"/>
      <c r="L717" s="26"/>
      <c r="M717" s="26"/>
      <c r="N717" s="26"/>
      <c r="O717" s="26"/>
      <c r="P717" s="26"/>
      <c r="Q717" s="26"/>
      <c r="R717" s="26"/>
      <c r="S717" s="26"/>
      <c r="T717" s="26"/>
      <c r="U717" s="26"/>
      <c r="V717" s="26"/>
      <c r="W717" s="26"/>
      <c r="X717" s="26"/>
      <c r="Y717" s="26"/>
      <c r="Z717" s="26"/>
    </row>
    <row r="718" spans="1:26" ht="12.75" customHeight="1">
      <c r="A718" s="26"/>
      <c r="B718" s="26"/>
      <c r="C718" s="26"/>
      <c r="D718" s="26"/>
      <c r="E718" s="27"/>
      <c r="F718" s="27"/>
      <c r="G718" s="26"/>
      <c r="H718" s="26"/>
      <c r="I718" s="26"/>
      <c r="J718" s="26"/>
      <c r="K718" s="26"/>
      <c r="L718" s="26"/>
      <c r="M718" s="26"/>
      <c r="N718" s="26"/>
      <c r="O718" s="26"/>
      <c r="P718" s="26"/>
      <c r="Q718" s="26"/>
      <c r="R718" s="26"/>
      <c r="S718" s="26"/>
      <c r="T718" s="26"/>
      <c r="U718" s="26"/>
      <c r="V718" s="26"/>
      <c r="W718" s="26"/>
      <c r="X718" s="26"/>
      <c r="Y718" s="26"/>
      <c r="Z718" s="26"/>
    </row>
    <row r="719" spans="1:26" ht="12.75" customHeight="1">
      <c r="A719" s="26"/>
      <c r="B719" s="26"/>
      <c r="C719" s="26"/>
      <c r="D719" s="26"/>
      <c r="E719" s="27"/>
      <c r="F719" s="27"/>
      <c r="G719" s="26"/>
      <c r="H719" s="26"/>
      <c r="I719" s="26"/>
      <c r="J719" s="26"/>
      <c r="K719" s="26"/>
      <c r="L719" s="26"/>
      <c r="M719" s="26"/>
      <c r="N719" s="26"/>
      <c r="O719" s="26"/>
      <c r="P719" s="26"/>
      <c r="Q719" s="26"/>
      <c r="R719" s="26"/>
      <c r="S719" s="26"/>
      <c r="T719" s="26"/>
      <c r="U719" s="26"/>
      <c r="V719" s="26"/>
      <c r="W719" s="26"/>
      <c r="X719" s="26"/>
      <c r="Y719" s="26"/>
      <c r="Z719" s="26"/>
    </row>
    <row r="720" spans="1:26" ht="12.75" customHeight="1">
      <c r="A720" s="26"/>
      <c r="B720" s="26"/>
      <c r="C720" s="26"/>
      <c r="D720" s="26"/>
      <c r="E720" s="27"/>
      <c r="F720" s="27"/>
      <c r="G720" s="26"/>
      <c r="H720" s="26"/>
      <c r="I720" s="26"/>
      <c r="J720" s="26"/>
      <c r="K720" s="26"/>
      <c r="L720" s="26"/>
      <c r="M720" s="26"/>
      <c r="N720" s="26"/>
      <c r="O720" s="26"/>
      <c r="P720" s="26"/>
      <c r="Q720" s="26"/>
      <c r="R720" s="26"/>
      <c r="S720" s="26"/>
      <c r="T720" s="26"/>
      <c r="U720" s="26"/>
      <c r="V720" s="26"/>
      <c r="W720" s="26"/>
      <c r="X720" s="26"/>
      <c r="Y720" s="26"/>
      <c r="Z720" s="26"/>
    </row>
    <row r="721" spans="1:26" ht="12.75" customHeight="1">
      <c r="A721" s="26"/>
      <c r="B721" s="26"/>
      <c r="C721" s="26"/>
      <c r="D721" s="26"/>
      <c r="E721" s="27"/>
      <c r="F721" s="27"/>
      <c r="G721" s="26"/>
      <c r="H721" s="26"/>
      <c r="I721" s="26"/>
      <c r="J721" s="26"/>
      <c r="K721" s="26"/>
      <c r="L721" s="26"/>
      <c r="M721" s="26"/>
      <c r="N721" s="26"/>
      <c r="O721" s="26"/>
      <c r="P721" s="26"/>
      <c r="Q721" s="26"/>
      <c r="R721" s="26"/>
      <c r="S721" s="26"/>
      <c r="T721" s="26"/>
      <c r="U721" s="26"/>
      <c r="V721" s="26"/>
      <c r="W721" s="26"/>
      <c r="X721" s="26"/>
      <c r="Y721" s="26"/>
      <c r="Z721" s="26"/>
    </row>
    <row r="722" spans="1:26" ht="12.75" customHeight="1">
      <c r="A722" s="26"/>
      <c r="B722" s="26"/>
      <c r="C722" s="26"/>
      <c r="D722" s="26"/>
      <c r="E722" s="27"/>
      <c r="F722" s="27"/>
      <c r="G722" s="26"/>
      <c r="H722" s="26"/>
      <c r="I722" s="26"/>
      <c r="J722" s="26"/>
      <c r="K722" s="26"/>
      <c r="L722" s="26"/>
      <c r="M722" s="26"/>
      <c r="N722" s="26"/>
      <c r="O722" s="26"/>
      <c r="P722" s="26"/>
      <c r="Q722" s="26"/>
      <c r="R722" s="26"/>
      <c r="S722" s="26"/>
      <c r="T722" s="26"/>
      <c r="U722" s="26"/>
      <c r="V722" s="26"/>
      <c r="W722" s="26"/>
      <c r="X722" s="26"/>
      <c r="Y722" s="26"/>
      <c r="Z722" s="26"/>
    </row>
    <row r="723" spans="1:26" ht="12.75" customHeight="1">
      <c r="A723" s="26"/>
      <c r="B723" s="26"/>
      <c r="C723" s="26"/>
      <c r="D723" s="26"/>
      <c r="E723" s="27"/>
      <c r="F723" s="27"/>
      <c r="G723" s="26"/>
      <c r="H723" s="26"/>
      <c r="I723" s="26"/>
      <c r="J723" s="26"/>
      <c r="K723" s="26"/>
      <c r="L723" s="26"/>
      <c r="M723" s="26"/>
      <c r="N723" s="26"/>
      <c r="O723" s="26"/>
      <c r="P723" s="26"/>
      <c r="Q723" s="26"/>
      <c r="R723" s="26"/>
      <c r="S723" s="26"/>
      <c r="T723" s="26"/>
      <c r="U723" s="26"/>
      <c r="V723" s="26"/>
      <c r="W723" s="26"/>
      <c r="X723" s="26"/>
      <c r="Y723" s="26"/>
      <c r="Z723" s="26"/>
    </row>
    <row r="724" spans="1:26" ht="12.75" customHeight="1">
      <c r="A724" s="26"/>
      <c r="B724" s="26"/>
      <c r="C724" s="26"/>
      <c r="D724" s="26"/>
      <c r="E724" s="27"/>
      <c r="F724" s="27"/>
      <c r="G724" s="26"/>
      <c r="H724" s="26"/>
      <c r="I724" s="26"/>
      <c r="J724" s="26"/>
      <c r="K724" s="26"/>
      <c r="L724" s="26"/>
      <c r="M724" s="26"/>
      <c r="N724" s="26"/>
      <c r="O724" s="26"/>
      <c r="P724" s="26"/>
      <c r="Q724" s="26"/>
      <c r="R724" s="26"/>
      <c r="S724" s="26"/>
      <c r="T724" s="26"/>
      <c r="U724" s="26"/>
      <c r="V724" s="26"/>
      <c r="W724" s="26"/>
      <c r="X724" s="26"/>
      <c r="Y724" s="26"/>
      <c r="Z724" s="26"/>
    </row>
    <row r="725" spans="1:26" ht="12.75" customHeight="1">
      <c r="A725" s="26"/>
      <c r="B725" s="26"/>
      <c r="C725" s="26"/>
      <c r="D725" s="26"/>
      <c r="E725" s="27"/>
      <c r="F725" s="27"/>
      <c r="G725" s="26"/>
      <c r="H725" s="26"/>
      <c r="I725" s="26"/>
      <c r="J725" s="26"/>
      <c r="K725" s="26"/>
      <c r="L725" s="26"/>
      <c r="M725" s="26"/>
      <c r="N725" s="26"/>
      <c r="O725" s="26"/>
      <c r="P725" s="26"/>
      <c r="Q725" s="26"/>
      <c r="R725" s="26"/>
      <c r="S725" s="26"/>
      <c r="T725" s="26"/>
      <c r="U725" s="26"/>
      <c r="V725" s="26"/>
      <c r="W725" s="26"/>
      <c r="X725" s="26"/>
      <c r="Y725" s="26"/>
      <c r="Z725" s="26"/>
    </row>
    <row r="726" spans="1:26" ht="12.75" customHeight="1">
      <c r="A726" s="26"/>
      <c r="B726" s="26"/>
      <c r="C726" s="26"/>
      <c r="D726" s="26"/>
      <c r="E726" s="27"/>
      <c r="F726" s="27"/>
      <c r="G726" s="26"/>
      <c r="H726" s="26"/>
      <c r="I726" s="26"/>
      <c r="J726" s="26"/>
      <c r="K726" s="26"/>
      <c r="L726" s="26"/>
      <c r="M726" s="26"/>
      <c r="N726" s="26"/>
      <c r="O726" s="26"/>
      <c r="P726" s="26"/>
      <c r="Q726" s="26"/>
      <c r="R726" s="26"/>
      <c r="S726" s="26"/>
      <c r="T726" s="26"/>
      <c r="U726" s="26"/>
      <c r="V726" s="26"/>
      <c r="W726" s="26"/>
      <c r="X726" s="26"/>
      <c r="Y726" s="26"/>
      <c r="Z726" s="26"/>
    </row>
    <row r="727" spans="1:26" ht="12.75" customHeight="1">
      <c r="A727" s="26"/>
      <c r="B727" s="26"/>
      <c r="C727" s="26"/>
      <c r="D727" s="26"/>
      <c r="E727" s="27"/>
      <c r="F727" s="27"/>
      <c r="G727" s="26"/>
      <c r="H727" s="26"/>
      <c r="I727" s="26"/>
      <c r="J727" s="26"/>
      <c r="K727" s="26"/>
      <c r="L727" s="26"/>
      <c r="M727" s="26"/>
      <c r="N727" s="26"/>
      <c r="O727" s="26"/>
      <c r="P727" s="26"/>
      <c r="Q727" s="26"/>
      <c r="R727" s="26"/>
      <c r="S727" s="26"/>
      <c r="T727" s="26"/>
      <c r="U727" s="26"/>
      <c r="V727" s="26"/>
      <c r="W727" s="26"/>
      <c r="X727" s="26"/>
      <c r="Y727" s="26"/>
      <c r="Z727" s="26"/>
    </row>
    <row r="728" spans="1:26" ht="12.75" customHeight="1">
      <c r="A728" s="26"/>
      <c r="B728" s="26"/>
      <c r="C728" s="26"/>
      <c r="D728" s="26"/>
      <c r="E728" s="27"/>
      <c r="F728" s="27"/>
      <c r="G728" s="26"/>
      <c r="H728" s="26"/>
      <c r="I728" s="26"/>
      <c r="J728" s="26"/>
      <c r="K728" s="26"/>
      <c r="L728" s="26"/>
      <c r="M728" s="26"/>
      <c r="N728" s="26"/>
      <c r="O728" s="26"/>
      <c r="P728" s="26"/>
      <c r="Q728" s="26"/>
      <c r="R728" s="26"/>
      <c r="S728" s="26"/>
      <c r="T728" s="26"/>
      <c r="U728" s="26"/>
      <c r="V728" s="26"/>
      <c r="W728" s="26"/>
      <c r="X728" s="26"/>
      <c r="Y728" s="26"/>
      <c r="Z728" s="26"/>
    </row>
    <row r="729" spans="1:26" ht="12.75" customHeight="1">
      <c r="A729" s="26"/>
      <c r="B729" s="26"/>
      <c r="C729" s="26"/>
      <c r="D729" s="26"/>
      <c r="E729" s="27"/>
      <c r="F729" s="27"/>
      <c r="G729" s="26"/>
      <c r="H729" s="26"/>
      <c r="I729" s="26"/>
      <c r="J729" s="26"/>
      <c r="K729" s="26"/>
      <c r="L729" s="26"/>
      <c r="M729" s="26"/>
      <c r="N729" s="26"/>
      <c r="O729" s="26"/>
      <c r="P729" s="26"/>
      <c r="Q729" s="26"/>
      <c r="R729" s="26"/>
      <c r="S729" s="26"/>
      <c r="T729" s="26"/>
      <c r="U729" s="26"/>
      <c r="V729" s="26"/>
      <c r="W729" s="26"/>
      <c r="X729" s="26"/>
      <c r="Y729" s="26"/>
      <c r="Z729" s="26"/>
    </row>
    <row r="730" spans="1:26" ht="12.75" customHeight="1">
      <c r="A730" s="26"/>
      <c r="B730" s="26"/>
      <c r="C730" s="26"/>
      <c r="D730" s="26"/>
      <c r="E730" s="27"/>
      <c r="F730" s="27"/>
      <c r="G730" s="26"/>
      <c r="H730" s="26"/>
      <c r="I730" s="26"/>
      <c r="J730" s="26"/>
      <c r="K730" s="26"/>
      <c r="L730" s="26"/>
      <c r="M730" s="26"/>
      <c r="N730" s="26"/>
      <c r="O730" s="26"/>
      <c r="P730" s="26"/>
      <c r="Q730" s="26"/>
      <c r="R730" s="26"/>
      <c r="S730" s="26"/>
      <c r="T730" s="26"/>
      <c r="U730" s="26"/>
      <c r="V730" s="26"/>
      <c r="W730" s="26"/>
      <c r="X730" s="26"/>
      <c r="Y730" s="26"/>
      <c r="Z730" s="26"/>
    </row>
    <row r="731" spans="1:26" ht="12.75" customHeight="1">
      <c r="A731" s="26"/>
      <c r="B731" s="26"/>
      <c r="C731" s="26"/>
      <c r="D731" s="26"/>
      <c r="E731" s="27"/>
      <c r="F731" s="27"/>
      <c r="G731" s="26"/>
      <c r="H731" s="26"/>
      <c r="I731" s="26"/>
      <c r="J731" s="26"/>
      <c r="K731" s="26"/>
      <c r="L731" s="26"/>
      <c r="M731" s="26"/>
      <c r="N731" s="26"/>
      <c r="O731" s="26"/>
      <c r="P731" s="26"/>
      <c r="Q731" s="26"/>
      <c r="R731" s="26"/>
      <c r="S731" s="26"/>
      <c r="T731" s="26"/>
      <c r="U731" s="26"/>
      <c r="V731" s="26"/>
      <c r="W731" s="26"/>
      <c r="X731" s="26"/>
      <c r="Y731" s="26"/>
      <c r="Z731" s="26"/>
    </row>
    <row r="732" spans="1:26" ht="12.75" customHeight="1">
      <c r="A732" s="26"/>
      <c r="B732" s="26"/>
      <c r="C732" s="26"/>
      <c r="D732" s="26"/>
      <c r="E732" s="27"/>
      <c r="F732" s="27"/>
      <c r="G732" s="26"/>
      <c r="H732" s="26"/>
      <c r="I732" s="26"/>
      <c r="J732" s="26"/>
      <c r="K732" s="26"/>
      <c r="L732" s="26"/>
      <c r="M732" s="26"/>
      <c r="N732" s="26"/>
      <c r="O732" s="26"/>
      <c r="P732" s="26"/>
      <c r="Q732" s="26"/>
      <c r="R732" s="26"/>
      <c r="S732" s="26"/>
      <c r="T732" s="26"/>
      <c r="U732" s="26"/>
      <c r="V732" s="26"/>
      <c r="W732" s="26"/>
      <c r="X732" s="26"/>
      <c r="Y732" s="26"/>
      <c r="Z732" s="26"/>
    </row>
    <row r="733" spans="1:26" ht="12.75" customHeight="1">
      <c r="A733" s="26"/>
      <c r="B733" s="26"/>
      <c r="C733" s="26"/>
      <c r="D733" s="26"/>
      <c r="E733" s="27"/>
      <c r="F733" s="27"/>
      <c r="G733" s="26"/>
      <c r="H733" s="26"/>
      <c r="I733" s="26"/>
      <c r="J733" s="26"/>
      <c r="K733" s="26"/>
      <c r="L733" s="26"/>
      <c r="M733" s="26"/>
      <c r="N733" s="26"/>
      <c r="O733" s="26"/>
      <c r="P733" s="26"/>
      <c r="Q733" s="26"/>
      <c r="R733" s="26"/>
      <c r="S733" s="26"/>
      <c r="T733" s="26"/>
      <c r="U733" s="26"/>
      <c r="V733" s="26"/>
      <c r="W733" s="26"/>
      <c r="X733" s="26"/>
      <c r="Y733" s="26"/>
      <c r="Z733" s="26"/>
    </row>
    <row r="734" spans="1:26" ht="12.75" customHeight="1">
      <c r="A734" s="26"/>
      <c r="B734" s="26"/>
      <c r="C734" s="26"/>
      <c r="D734" s="26"/>
      <c r="E734" s="27"/>
      <c r="F734" s="27"/>
      <c r="G734" s="26"/>
      <c r="H734" s="26"/>
      <c r="I734" s="26"/>
      <c r="J734" s="26"/>
      <c r="K734" s="26"/>
      <c r="L734" s="26"/>
      <c r="M734" s="26"/>
      <c r="N734" s="26"/>
      <c r="O734" s="26"/>
      <c r="P734" s="26"/>
      <c r="Q734" s="26"/>
      <c r="R734" s="26"/>
      <c r="S734" s="26"/>
      <c r="T734" s="26"/>
      <c r="U734" s="26"/>
      <c r="V734" s="26"/>
      <c r="W734" s="26"/>
      <c r="X734" s="26"/>
      <c r="Y734" s="26"/>
      <c r="Z734" s="26"/>
    </row>
    <row r="735" spans="1:26" ht="12.75" customHeight="1">
      <c r="A735" s="26"/>
      <c r="B735" s="26"/>
      <c r="C735" s="26"/>
      <c r="D735" s="26"/>
      <c r="E735" s="27"/>
      <c r="F735" s="27"/>
      <c r="G735" s="26"/>
      <c r="H735" s="26"/>
      <c r="I735" s="26"/>
      <c r="J735" s="26"/>
      <c r="K735" s="26"/>
      <c r="L735" s="26"/>
      <c r="M735" s="26"/>
      <c r="N735" s="26"/>
      <c r="O735" s="26"/>
      <c r="P735" s="26"/>
      <c r="Q735" s="26"/>
      <c r="R735" s="26"/>
      <c r="S735" s="26"/>
      <c r="T735" s="26"/>
      <c r="U735" s="26"/>
      <c r="V735" s="26"/>
      <c r="W735" s="26"/>
      <c r="X735" s="26"/>
      <c r="Y735" s="26"/>
      <c r="Z735" s="26"/>
    </row>
    <row r="736" spans="1:26" ht="12.75" customHeight="1">
      <c r="A736" s="26"/>
      <c r="B736" s="26"/>
      <c r="C736" s="26"/>
      <c r="D736" s="26"/>
      <c r="E736" s="27"/>
      <c r="F736" s="27"/>
      <c r="G736" s="26"/>
      <c r="H736" s="26"/>
      <c r="I736" s="26"/>
      <c r="J736" s="26"/>
      <c r="K736" s="26"/>
      <c r="L736" s="26"/>
      <c r="M736" s="26"/>
      <c r="N736" s="26"/>
      <c r="O736" s="26"/>
      <c r="P736" s="26"/>
      <c r="Q736" s="26"/>
      <c r="R736" s="26"/>
      <c r="S736" s="26"/>
      <c r="T736" s="26"/>
      <c r="U736" s="26"/>
      <c r="V736" s="26"/>
      <c r="W736" s="26"/>
      <c r="X736" s="26"/>
      <c r="Y736" s="26"/>
      <c r="Z736" s="26"/>
    </row>
    <row r="737" spans="1:26" ht="12.75" customHeight="1">
      <c r="A737" s="26"/>
      <c r="B737" s="26"/>
      <c r="C737" s="26"/>
      <c r="D737" s="26"/>
      <c r="E737" s="27"/>
      <c r="F737" s="27"/>
      <c r="G737" s="26"/>
      <c r="H737" s="26"/>
      <c r="I737" s="26"/>
      <c r="J737" s="26"/>
      <c r="K737" s="26"/>
      <c r="L737" s="26"/>
      <c r="M737" s="26"/>
      <c r="N737" s="26"/>
      <c r="O737" s="26"/>
      <c r="P737" s="26"/>
      <c r="Q737" s="26"/>
      <c r="R737" s="26"/>
      <c r="S737" s="26"/>
      <c r="T737" s="26"/>
      <c r="U737" s="26"/>
      <c r="V737" s="26"/>
      <c r="W737" s="26"/>
      <c r="X737" s="26"/>
      <c r="Y737" s="26"/>
      <c r="Z737" s="26"/>
    </row>
    <row r="738" spans="1:26" ht="12.75" customHeight="1">
      <c r="A738" s="26"/>
      <c r="B738" s="26"/>
      <c r="C738" s="26"/>
      <c r="D738" s="26"/>
      <c r="E738" s="27"/>
      <c r="F738" s="27"/>
      <c r="G738" s="26"/>
      <c r="H738" s="26"/>
      <c r="I738" s="26"/>
      <c r="J738" s="26"/>
      <c r="K738" s="26"/>
      <c r="L738" s="26"/>
      <c r="M738" s="26"/>
      <c r="N738" s="26"/>
      <c r="O738" s="26"/>
      <c r="P738" s="26"/>
      <c r="Q738" s="26"/>
      <c r="R738" s="26"/>
      <c r="S738" s="26"/>
      <c r="T738" s="26"/>
      <c r="U738" s="26"/>
      <c r="V738" s="26"/>
      <c r="W738" s="26"/>
      <c r="X738" s="26"/>
      <c r="Y738" s="26"/>
      <c r="Z738" s="26"/>
    </row>
    <row r="739" spans="1:26" ht="12.75" customHeight="1">
      <c r="A739" s="26"/>
      <c r="B739" s="26"/>
      <c r="C739" s="26"/>
      <c r="D739" s="26"/>
      <c r="E739" s="27"/>
      <c r="F739" s="27"/>
      <c r="G739" s="26"/>
      <c r="H739" s="26"/>
      <c r="I739" s="26"/>
      <c r="J739" s="26"/>
      <c r="K739" s="26"/>
      <c r="L739" s="26"/>
      <c r="M739" s="26"/>
      <c r="N739" s="26"/>
      <c r="O739" s="26"/>
      <c r="P739" s="26"/>
      <c r="Q739" s="26"/>
      <c r="R739" s="26"/>
      <c r="S739" s="26"/>
      <c r="T739" s="26"/>
      <c r="U739" s="26"/>
      <c r="V739" s="26"/>
      <c r="W739" s="26"/>
      <c r="X739" s="26"/>
      <c r="Y739" s="26"/>
      <c r="Z739" s="26"/>
    </row>
    <row r="740" spans="1:26" ht="12.75" customHeight="1">
      <c r="A740" s="26"/>
      <c r="B740" s="26"/>
      <c r="C740" s="26"/>
      <c r="D740" s="26"/>
      <c r="E740" s="27"/>
      <c r="F740" s="27"/>
      <c r="G740" s="26"/>
      <c r="H740" s="26"/>
      <c r="I740" s="26"/>
      <c r="J740" s="26"/>
      <c r="K740" s="26"/>
      <c r="L740" s="26"/>
      <c r="M740" s="26"/>
      <c r="N740" s="26"/>
      <c r="O740" s="26"/>
      <c r="P740" s="26"/>
      <c r="Q740" s="26"/>
      <c r="R740" s="26"/>
      <c r="S740" s="26"/>
      <c r="T740" s="26"/>
      <c r="U740" s="26"/>
      <c r="V740" s="26"/>
      <c r="W740" s="26"/>
      <c r="X740" s="26"/>
      <c r="Y740" s="26"/>
      <c r="Z740" s="26"/>
    </row>
    <row r="741" spans="1:26" ht="12.75" customHeight="1">
      <c r="A741" s="26"/>
      <c r="B741" s="26"/>
      <c r="C741" s="26"/>
      <c r="D741" s="26"/>
      <c r="E741" s="27"/>
      <c r="F741" s="27"/>
      <c r="G741" s="26"/>
      <c r="H741" s="26"/>
      <c r="I741" s="26"/>
      <c r="J741" s="26"/>
      <c r="K741" s="26"/>
      <c r="L741" s="26"/>
      <c r="M741" s="26"/>
      <c r="N741" s="26"/>
      <c r="O741" s="26"/>
      <c r="P741" s="26"/>
      <c r="Q741" s="26"/>
      <c r="R741" s="26"/>
      <c r="S741" s="26"/>
      <c r="T741" s="26"/>
      <c r="U741" s="26"/>
      <c r="V741" s="26"/>
      <c r="W741" s="26"/>
      <c r="X741" s="26"/>
      <c r="Y741" s="26"/>
      <c r="Z741" s="26"/>
    </row>
    <row r="742" spans="1:26" ht="12.75" customHeight="1">
      <c r="A742" s="26"/>
      <c r="B742" s="26"/>
      <c r="C742" s="26"/>
      <c r="D742" s="26"/>
      <c r="E742" s="27"/>
      <c r="F742" s="27"/>
      <c r="G742" s="26"/>
      <c r="H742" s="26"/>
      <c r="I742" s="26"/>
      <c r="J742" s="26"/>
      <c r="K742" s="26"/>
      <c r="L742" s="26"/>
      <c r="M742" s="26"/>
      <c r="N742" s="26"/>
      <c r="O742" s="26"/>
      <c r="P742" s="26"/>
      <c r="Q742" s="26"/>
      <c r="R742" s="26"/>
      <c r="S742" s="26"/>
      <c r="T742" s="26"/>
      <c r="U742" s="26"/>
      <c r="V742" s="26"/>
      <c r="W742" s="26"/>
      <c r="X742" s="26"/>
      <c r="Y742" s="26"/>
      <c r="Z742" s="26"/>
    </row>
    <row r="743" spans="1:26" ht="12.75" customHeight="1">
      <c r="A743" s="26"/>
      <c r="B743" s="26"/>
      <c r="C743" s="26"/>
      <c r="D743" s="26"/>
      <c r="E743" s="27"/>
      <c r="F743" s="27"/>
      <c r="G743" s="26"/>
      <c r="H743" s="26"/>
      <c r="I743" s="26"/>
      <c r="J743" s="26"/>
      <c r="K743" s="26"/>
      <c r="L743" s="26"/>
      <c r="M743" s="26"/>
      <c r="N743" s="26"/>
      <c r="O743" s="26"/>
      <c r="P743" s="26"/>
      <c r="Q743" s="26"/>
      <c r="R743" s="26"/>
      <c r="S743" s="26"/>
      <c r="T743" s="26"/>
      <c r="U743" s="26"/>
      <c r="V743" s="26"/>
      <c r="W743" s="26"/>
      <c r="X743" s="26"/>
      <c r="Y743" s="26"/>
      <c r="Z743" s="26"/>
    </row>
    <row r="744" spans="1:26" ht="12.75" customHeight="1">
      <c r="A744" s="26"/>
      <c r="B744" s="26"/>
      <c r="C744" s="26"/>
      <c r="D744" s="26"/>
      <c r="E744" s="27"/>
      <c r="F744" s="27"/>
      <c r="G744" s="26"/>
      <c r="H744" s="26"/>
      <c r="I744" s="26"/>
      <c r="J744" s="26"/>
      <c r="K744" s="26"/>
      <c r="L744" s="26"/>
      <c r="M744" s="26"/>
      <c r="N744" s="26"/>
      <c r="O744" s="26"/>
      <c r="P744" s="26"/>
      <c r="Q744" s="26"/>
      <c r="R744" s="26"/>
      <c r="S744" s="26"/>
      <c r="T744" s="26"/>
      <c r="U744" s="26"/>
      <c r="V744" s="26"/>
      <c r="W744" s="26"/>
      <c r="X744" s="26"/>
      <c r="Y744" s="26"/>
      <c r="Z744" s="26"/>
    </row>
    <row r="745" spans="1:26" ht="12.75" customHeight="1">
      <c r="A745" s="26"/>
      <c r="B745" s="26"/>
      <c r="C745" s="26"/>
      <c r="D745" s="26"/>
      <c r="E745" s="27"/>
      <c r="F745" s="27"/>
      <c r="G745" s="26"/>
      <c r="H745" s="26"/>
      <c r="I745" s="26"/>
      <c r="J745" s="26"/>
      <c r="K745" s="26"/>
      <c r="L745" s="26"/>
      <c r="M745" s="26"/>
      <c r="N745" s="26"/>
      <c r="O745" s="26"/>
      <c r="P745" s="26"/>
      <c r="Q745" s="26"/>
      <c r="R745" s="26"/>
      <c r="S745" s="26"/>
      <c r="T745" s="26"/>
      <c r="U745" s="26"/>
      <c r="V745" s="26"/>
      <c r="W745" s="26"/>
      <c r="X745" s="26"/>
      <c r="Y745" s="26"/>
      <c r="Z745" s="26"/>
    </row>
    <row r="746" spans="1:26" ht="12.75" customHeight="1">
      <c r="A746" s="26"/>
      <c r="B746" s="26"/>
      <c r="C746" s="26"/>
      <c r="D746" s="26"/>
      <c r="E746" s="27"/>
      <c r="F746" s="27"/>
      <c r="G746" s="26"/>
      <c r="H746" s="26"/>
      <c r="I746" s="26"/>
      <c r="J746" s="26"/>
      <c r="K746" s="26"/>
      <c r="L746" s="26"/>
      <c r="M746" s="26"/>
      <c r="N746" s="26"/>
      <c r="O746" s="26"/>
      <c r="P746" s="26"/>
      <c r="Q746" s="26"/>
      <c r="R746" s="26"/>
      <c r="S746" s="26"/>
      <c r="T746" s="26"/>
      <c r="U746" s="26"/>
      <c r="V746" s="26"/>
      <c r="W746" s="26"/>
      <c r="X746" s="26"/>
      <c r="Y746" s="26"/>
      <c r="Z746" s="26"/>
    </row>
    <row r="747" spans="1:26" ht="12.75" customHeight="1">
      <c r="A747" s="26"/>
      <c r="B747" s="26"/>
      <c r="C747" s="26"/>
      <c r="D747" s="26"/>
      <c r="E747" s="27"/>
      <c r="F747" s="27"/>
      <c r="G747" s="26"/>
      <c r="H747" s="26"/>
      <c r="I747" s="26"/>
      <c r="J747" s="26"/>
      <c r="K747" s="26"/>
      <c r="L747" s="26"/>
      <c r="M747" s="26"/>
      <c r="N747" s="26"/>
      <c r="O747" s="26"/>
      <c r="P747" s="26"/>
      <c r="Q747" s="26"/>
      <c r="R747" s="26"/>
      <c r="S747" s="26"/>
      <c r="T747" s="26"/>
      <c r="U747" s="26"/>
      <c r="V747" s="26"/>
      <c r="W747" s="26"/>
      <c r="X747" s="26"/>
      <c r="Y747" s="26"/>
      <c r="Z747" s="26"/>
    </row>
    <row r="748" spans="1:26" ht="12.75" customHeight="1">
      <c r="A748" s="26"/>
      <c r="B748" s="26"/>
      <c r="C748" s="26"/>
      <c r="D748" s="26"/>
      <c r="E748" s="27"/>
      <c r="F748" s="27"/>
      <c r="G748" s="26"/>
      <c r="H748" s="26"/>
      <c r="I748" s="26"/>
      <c r="J748" s="26"/>
      <c r="K748" s="26"/>
      <c r="L748" s="26"/>
      <c r="M748" s="26"/>
      <c r="N748" s="26"/>
      <c r="O748" s="26"/>
      <c r="P748" s="26"/>
      <c r="Q748" s="26"/>
      <c r="R748" s="26"/>
      <c r="S748" s="26"/>
      <c r="T748" s="26"/>
      <c r="U748" s="26"/>
      <c r="V748" s="26"/>
      <c r="W748" s="26"/>
      <c r="X748" s="26"/>
      <c r="Y748" s="26"/>
      <c r="Z748" s="26"/>
    </row>
    <row r="749" spans="1:26" ht="12.75" customHeight="1">
      <c r="A749" s="26"/>
      <c r="B749" s="26"/>
      <c r="C749" s="26"/>
      <c r="D749" s="26"/>
      <c r="E749" s="27"/>
      <c r="F749" s="27"/>
      <c r="G749" s="26"/>
      <c r="H749" s="26"/>
      <c r="I749" s="26"/>
      <c r="J749" s="26"/>
      <c r="K749" s="26"/>
      <c r="L749" s="26"/>
      <c r="M749" s="26"/>
      <c r="N749" s="26"/>
      <c r="O749" s="26"/>
      <c r="P749" s="26"/>
      <c r="Q749" s="26"/>
      <c r="R749" s="26"/>
      <c r="S749" s="26"/>
      <c r="T749" s="26"/>
      <c r="U749" s="26"/>
      <c r="V749" s="26"/>
      <c r="W749" s="26"/>
      <c r="X749" s="26"/>
      <c r="Y749" s="26"/>
      <c r="Z749" s="26"/>
    </row>
    <row r="750" spans="1:26" ht="12.75" customHeight="1">
      <c r="A750" s="26"/>
      <c r="B750" s="26"/>
      <c r="C750" s="26"/>
      <c r="D750" s="26"/>
      <c r="E750" s="27"/>
      <c r="F750" s="27"/>
      <c r="G750" s="26"/>
      <c r="H750" s="26"/>
      <c r="I750" s="26"/>
      <c r="J750" s="26"/>
      <c r="K750" s="26"/>
      <c r="L750" s="26"/>
      <c r="M750" s="26"/>
      <c r="N750" s="26"/>
      <c r="O750" s="26"/>
      <c r="P750" s="26"/>
      <c r="Q750" s="26"/>
      <c r="R750" s="26"/>
      <c r="S750" s="26"/>
      <c r="T750" s="26"/>
      <c r="U750" s="26"/>
      <c r="V750" s="26"/>
      <c r="W750" s="26"/>
      <c r="X750" s="26"/>
      <c r="Y750" s="26"/>
      <c r="Z750" s="26"/>
    </row>
    <row r="751" spans="1:26" ht="12.75" customHeight="1">
      <c r="A751" s="26"/>
      <c r="B751" s="26"/>
      <c r="C751" s="26"/>
      <c r="D751" s="26"/>
      <c r="E751" s="27"/>
      <c r="F751" s="27"/>
      <c r="G751" s="26"/>
      <c r="H751" s="26"/>
      <c r="I751" s="26"/>
      <c r="J751" s="26"/>
      <c r="K751" s="26"/>
      <c r="L751" s="26"/>
      <c r="M751" s="26"/>
      <c r="N751" s="26"/>
      <c r="O751" s="26"/>
      <c r="P751" s="26"/>
      <c r="Q751" s="26"/>
      <c r="R751" s="26"/>
      <c r="S751" s="26"/>
      <c r="T751" s="26"/>
      <c r="U751" s="26"/>
      <c r="V751" s="26"/>
      <c r="W751" s="26"/>
      <c r="X751" s="26"/>
      <c r="Y751" s="26"/>
      <c r="Z751" s="26"/>
    </row>
    <row r="752" spans="1:26" ht="12.75" customHeight="1">
      <c r="A752" s="26"/>
      <c r="B752" s="26"/>
      <c r="C752" s="26"/>
      <c r="D752" s="26"/>
      <c r="E752" s="27"/>
      <c r="F752" s="27"/>
      <c r="G752" s="26"/>
      <c r="H752" s="26"/>
      <c r="I752" s="26"/>
      <c r="J752" s="26"/>
      <c r="K752" s="26"/>
      <c r="L752" s="26"/>
      <c r="M752" s="26"/>
      <c r="N752" s="26"/>
      <c r="O752" s="26"/>
      <c r="P752" s="26"/>
      <c r="Q752" s="26"/>
      <c r="R752" s="26"/>
      <c r="S752" s="26"/>
      <c r="T752" s="26"/>
      <c r="U752" s="26"/>
      <c r="V752" s="26"/>
      <c r="W752" s="26"/>
      <c r="X752" s="26"/>
      <c r="Y752" s="26"/>
      <c r="Z752" s="26"/>
    </row>
    <row r="753" spans="1:26" ht="12.75" customHeight="1">
      <c r="A753" s="26"/>
      <c r="B753" s="26"/>
      <c r="C753" s="26"/>
      <c r="D753" s="26"/>
      <c r="E753" s="27"/>
      <c r="F753" s="27"/>
      <c r="G753" s="26"/>
      <c r="H753" s="26"/>
      <c r="I753" s="26"/>
      <c r="J753" s="26"/>
      <c r="K753" s="26"/>
      <c r="L753" s="26"/>
      <c r="M753" s="26"/>
      <c r="N753" s="26"/>
      <c r="O753" s="26"/>
      <c r="P753" s="26"/>
      <c r="Q753" s="26"/>
      <c r="R753" s="26"/>
      <c r="S753" s="26"/>
      <c r="T753" s="26"/>
      <c r="U753" s="26"/>
      <c r="V753" s="26"/>
      <c r="W753" s="26"/>
      <c r="X753" s="26"/>
      <c r="Y753" s="26"/>
      <c r="Z753" s="26"/>
    </row>
    <row r="754" spans="1:26" ht="12.75" customHeight="1">
      <c r="A754" s="26"/>
      <c r="B754" s="26"/>
      <c r="C754" s="26"/>
      <c r="D754" s="26"/>
      <c r="E754" s="27"/>
      <c r="F754" s="27"/>
      <c r="G754" s="26"/>
      <c r="H754" s="26"/>
      <c r="I754" s="26"/>
      <c r="J754" s="26"/>
      <c r="K754" s="26"/>
      <c r="L754" s="26"/>
      <c r="M754" s="26"/>
      <c r="N754" s="26"/>
      <c r="O754" s="26"/>
      <c r="P754" s="26"/>
      <c r="Q754" s="26"/>
      <c r="R754" s="26"/>
      <c r="S754" s="26"/>
      <c r="T754" s="26"/>
      <c r="U754" s="26"/>
      <c r="V754" s="26"/>
      <c r="W754" s="26"/>
      <c r="X754" s="26"/>
      <c r="Y754" s="26"/>
      <c r="Z754" s="26"/>
    </row>
    <row r="755" spans="1:26" ht="12.75" customHeight="1">
      <c r="A755" s="26"/>
      <c r="B755" s="26"/>
      <c r="C755" s="26"/>
      <c r="D755" s="26"/>
      <c r="E755" s="27"/>
      <c r="F755" s="27"/>
      <c r="G755" s="26"/>
      <c r="H755" s="26"/>
      <c r="I755" s="26"/>
      <c r="J755" s="26"/>
      <c r="K755" s="26"/>
      <c r="L755" s="26"/>
      <c r="M755" s="26"/>
      <c r="N755" s="26"/>
      <c r="O755" s="26"/>
      <c r="P755" s="26"/>
      <c r="Q755" s="26"/>
      <c r="R755" s="26"/>
      <c r="S755" s="26"/>
      <c r="T755" s="26"/>
      <c r="U755" s="26"/>
      <c r="V755" s="26"/>
      <c r="W755" s="26"/>
      <c r="X755" s="26"/>
      <c r="Y755" s="26"/>
      <c r="Z755" s="26"/>
    </row>
    <row r="756" spans="1:26" ht="12.75" customHeight="1">
      <c r="A756" s="26"/>
      <c r="B756" s="26"/>
      <c r="C756" s="26"/>
      <c r="D756" s="26"/>
      <c r="E756" s="27"/>
      <c r="F756" s="27"/>
      <c r="G756" s="26"/>
      <c r="H756" s="26"/>
      <c r="I756" s="26"/>
      <c r="J756" s="26"/>
      <c r="K756" s="26"/>
      <c r="L756" s="26"/>
      <c r="M756" s="26"/>
      <c r="N756" s="26"/>
      <c r="O756" s="26"/>
      <c r="P756" s="26"/>
      <c r="Q756" s="26"/>
      <c r="R756" s="26"/>
      <c r="S756" s="26"/>
      <c r="T756" s="26"/>
      <c r="U756" s="26"/>
      <c r="V756" s="26"/>
      <c r="W756" s="26"/>
      <c r="X756" s="26"/>
      <c r="Y756" s="26"/>
      <c r="Z756" s="26"/>
    </row>
    <row r="757" spans="1:26" ht="12.75" customHeight="1">
      <c r="A757" s="26"/>
      <c r="B757" s="26"/>
      <c r="C757" s="26"/>
      <c r="D757" s="26"/>
      <c r="E757" s="27"/>
      <c r="F757" s="27"/>
      <c r="G757" s="26"/>
      <c r="H757" s="26"/>
      <c r="I757" s="26"/>
      <c r="J757" s="26"/>
      <c r="K757" s="26"/>
      <c r="L757" s="26"/>
      <c r="M757" s="26"/>
      <c r="N757" s="26"/>
      <c r="O757" s="26"/>
      <c r="P757" s="26"/>
      <c r="Q757" s="26"/>
      <c r="R757" s="26"/>
      <c r="S757" s="26"/>
      <c r="T757" s="26"/>
      <c r="U757" s="26"/>
      <c r="V757" s="26"/>
      <c r="W757" s="26"/>
      <c r="X757" s="26"/>
      <c r="Y757" s="26"/>
      <c r="Z757" s="26"/>
    </row>
    <row r="758" spans="1:26" ht="12.75" customHeight="1">
      <c r="A758" s="26"/>
      <c r="B758" s="26"/>
      <c r="C758" s="26"/>
      <c r="D758" s="26"/>
      <c r="E758" s="27"/>
      <c r="F758" s="27"/>
      <c r="G758" s="26"/>
      <c r="H758" s="26"/>
      <c r="I758" s="26"/>
      <c r="J758" s="26"/>
      <c r="K758" s="26"/>
      <c r="L758" s="26"/>
      <c r="M758" s="26"/>
      <c r="N758" s="26"/>
      <c r="O758" s="26"/>
      <c r="P758" s="26"/>
      <c r="Q758" s="26"/>
      <c r="R758" s="26"/>
      <c r="S758" s="26"/>
      <c r="T758" s="26"/>
      <c r="U758" s="26"/>
      <c r="V758" s="26"/>
      <c r="W758" s="26"/>
      <c r="X758" s="26"/>
      <c r="Y758" s="26"/>
      <c r="Z758" s="26"/>
    </row>
    <row r="759" spans="1:26" ht="12.75" customHeight="1">
      <c r="A759" s="26"/>
      <c r="B759" s="26"/>
      <c r="C759" s="26"/>
      <c r="D759" s="26"/>
      <c r="E759" s="27"/>
      <c r="F759" s="27"/>
      <c r="G759" s="26"/>
      <c r="H759" s="26"/>
      <c r="I759" s="26"/>
      <c r="J759" s="26"/>
      <c r="K759" s="26"/>
      <c r="L759" s="26"/>
      <c r="M759" s="26"/>
      <c r="N759" s="26"/>
      <c r="O759" s="26"/>
      <c r="P759" s="26"/>
      <c r="Q759" s="26"/>
      <c r="R759" s="26"/>
      <c r="S759" s="26"/>
      <c r="T759" s="26"/>
      <c r="U759" s="26"/>
      <c r="V759" s="26"/>
      <c r="W759" s="26"/>
      <c r="X759" s="26"/>
      <c r="Y759" s="26"/>
      <c r="Z759" s="26"/>
    </row>
    <row r="760" spans="1:26" ht="12.75" customHeight="1">
      <c r="A760" s="26"/>
      <c r="B760" s="26"/>
      <c r="C760" s="26"/>
      <c r="D760" s="26"/>
      <c r="E760" s="27"/>
      <c r="F760" s="27"/>
      <c r="G760" s="26"/>
      <c r="H760" s="26"/>
      <c r="I760" s="26"/>
      <c r="J760" s="26"/>
      <c r="K760" s="26"/>
      <c r="L760" s="26"/>
      <c r="M760" s="26"/>
      <c r="N760" s="26"/>
      <c r="O760" s="26"/>
      <c r="P760" s="26"/>
      <c r="Q760" s="26"/>
      <c r="R760" s="26"/>
      <c r="S760" s="26"/>
      <c r="T760" s="26"/>
      <c r="U760" s="26"/>
      <c r="V760" s="26"/>
      <c r="W760" s="26"/>
      <c r="X760" s="26"/>
      <c r="Y760" s="26"/>
      <c r="Z760" s="26"/>
    </row>
    <row r="761" spans="1:26" ht="12.75" customHeight="1">
      <c r="A761" s="26"/>
      <c r="B761" s="26"/>
      <c r="C761" s="26"/>
      <c r="D761" s="26"/>
      <c r="E761" s="27"/>
      <c r="F761" s="27"/>
      <c r="G761" s="26"/>
      <c r="H761" s="26"/>
      <c r="I761" s="26"/>
      <c r="J761" s="26"/>
      <c r="K761" s="26"/>
      <c r="L761" s="26"/>
      <c r="M761" s="26"/>
      <c r="N761" s="26"/>
      <c r="O761" s="26"/>
      <c r="P761" s="26"/>
      <c r="Q761" s="26"/>
      <c r="R761" s="26"/>
      <c r="S761" s="26"/>
      <c r="T761" s="26"/>
      <c r="U761" s="26"/>
      <c r="V761" s="26"/>
      <c r="W761" s="26"/>
      <c r="X761" s="26"/>
      <c r="Y761" s="26"/>
      <c r="Z761" s="26"/>
    </row>
    <row r="762" spans="1:26" ht="12.75" customHeight="1">
      <c r="A762" s="26"/>
      <c r="B762" s="26"/>
      <c r="C762" s="26"/>
      <c r="D762" s="26"/>
      <c r="E762" s="27"/>
      <c r="F762" s="27"/>
      <c r="G762" s="26"/>
      <c r="H762" s="26"/>
      <c r="I762" s="26"/>
      <c r="J762" s="26"/>
      <c r="K762" s="26"/>
      <c r="L762" s="26"/>
      <c r="M762" s="26"/>
      <c r="N762" s="26"/>
      <c r="O762" s="26"/>
      <c r="P762" s="26"/>
      <c r="Q762" s="26"/>
      <c r="R762" s="26"/>
      <c r="S762" s="26"/>
      <c r="T762" s="26"/>
      <c r="U762" s="26"/>
      <c r="V762" s="26"/>
      <c r="W762" s="26"/>
      <c r="X762" s="26"/>
      <c r="Y762" s="26"/>
      <c r="Z762" s="26"/>
    </row>
    <row r="763" spans="1:26" ht="12.75" customHeight="1">
      <c r="A763" s="26"/>
      <c r="B763" s="26"/>
      <c r="C763" s="26"/>
      <c r="D763" s="26"/>
      <c r="E763" s="27"/>
      <c r="F763" s="27"/>
      <c r="G763" s="26"/>
      <c r="H763" s="26"/>
      <c r="I763" s="26"/>
      <c r="J763" s="26"/>
      <c r="K763" s="26"/>
      <c r="L763" s="26"/>
      <c r="M763" s="26"/>
      <c r="N763" s="26"/>
      <c r="O763" s="26"/>
      <c r="P763" s="26"/>
      <c r="Q763" s="26"/>
      <c r="R763" s="26"/>
      <c r="S763" s="26"/>
      <c r="T763" s="26"/>
      <c r="U763" s="26"/>
      <c r="V763" s="26"/>
      <c r="W763" s="26"/>
      <c r="X763" s="26"/>
      <c r="Y763" s="26"/>
      <c r="Z763" s="26"/>
    </row>
    <row r="764" spans="1:26" ht="12.75" customHeight="1">
      <c r="A764" s="26"/>
      <c r="B764" s="26"/>
      <c r="C764" s="26"/>
      <c r="D764" s="26"/>
      <c r="E764" s="27"/>
      <c r="F764" s="27"/>
      <c r="G764" s="26"/>
      <c r="H764" s="26"/>
      <c r="I764" s="26"/>
      <c r="J764" s="26"/>
      <c r="K764" s="26"/>
      <c r="L764" s="26"/>
      <c r="M764" s="26"/>
      <c r="N764" s="26"/>
      <c r="O764" s="26"/>
      <c r="P764" s="26"/>
      <c r="Q764" s="26"/>
      <c r="R764" s="26"/>
      <c r="S764" s="26"/>
      <c r="T764" s="26"/>
      <c r="U764" s="26"/>
      <c r="V764" s="26"/>
      <c r="W764" s="26"/>
      <c r="X764" s="26"/>
      <c r="Y764" s="26"/>
      <c r="Z764" s="26"/>
    </row>
    <row r="765" spans="1:26" ht="12.75" customHeight="1">
      <c r="A765" s="26"/>
      <c r="B765" s="26"/>
      <c r="C765" s="26"/>
      <c r="D765" s="26"/>
      <c r="E765" s="27"/>
      <c r="F765" s="27"/>
      <c r="G765" s="26"/>
      <c r="H765" s="26"/>
      <c r="I765" s="26"/>
      <c r="J765" s="26"/>
      <c r="K765" s="26"/>
      <c r="L765" s="26"/>
      <c r="M765" s="26"/>
      <c r="N765" s="26"/>
      <c r="O765" s="26"/>
      <c r="P765" s="26"/>
      <c r="Q765" s="26"/>
      <c r="R765" s="26"/>
      <c r="S765" s="26"/>
      <c r="T765" s="26"/>
      <c r="U765" s="26"/>
      <c r="V765" s="26"/>
      <c r="W765" s="26"/>
      <c r="X765" s="26"/>
      <c r="Y765" s="26"/>
      <c r="Z765" s="26"/>
    </row>
    <row r="766" spans="1:26" ht="12.75" customHeight="1">
      <c r="A766" s="26"/>
      <c r="B766" s="26"/>
      <c r="C766" s="26"/>
      <c r="D766" s="26"/>
      <c r="E766" s="27"/>
      <c r="F766" s="27"/>
      <c r="G766" s="26"/>
      <c r="H766" s="26"/>
      <c r="I766" s="26"/>
      <c r="J766" s="26"/>
      <c r="K766" s="26"/>
      <c r="L766" s="26"/>
      <c r="M766" s="26"/>
      <c r="N766" s="26"/>
      <c r="O766" s="26"/>
      <c r="P766" s="26"/>
      <c r="Q766" s="26"/>
      <c r="R766" s="26"/>
      <c r="S766" s="26"/>
      <c r="T766" s="26"/>
      <c r="U766" s="26"/>
      <c r="V766" s="26"/>
      <c r="W766" s="26"/>
      <c r="X766" s="26"/>
      <c r="Y766" s="26"/>
      <c r="Z766" s="26"/>
    </row>
    <row r="767" spans="1:26" ht="12.75" customHeight="1">
      <c r="A767" s="26"/>
      <c r="B767" s="26"/>
      <c r="C767" s="26"/>
      <c r="D767" s="26"/>
      <c r="E767" s="27"/>
      <c r="F767" s="27"/>
      <c r="G767" s="26"/>
      <c r="H767" s="26"/>
      <c r="I767" s="26"/>
      <c r="J767" s="26"/>
      <c r="K767" s="26"/>
      <c r="L767" s="26"/>
      <c r="M767" s="26"/>
      <c r="N767" s="26"/>
      <c r="O767" s="26"/>
      <c r="P767" s="26"/>
      <c r="Q767" s="26"/>
      <c r="R767" s="26"/>
      <c r="S767" s="26"/>
      <c r="T767" s="26"/>
      <c r="U767" s="26"/>
      <c r="V767" s="26"/>
      <c r="W767" s="26"/>
      <c r="X767" s="26"/>
      <c r="Y767" s="26"/>
      <c r="Z767" s="26"/>
    </row>
    <row r="768" spans="1:26" ht="12.75" customHeight="1">
      <c r="A768" s="26"/>
      <c r="B768" s="26"/>
      <c r="C768" s="26"/>
      <c r="D768" s="26"/>
      <c r="E768" s="27"/>
      <c r="F768" s="27"/>
      <c r="G768" s="26"/>
      <c r="H768" s="26"/>
      <c r="I768" s="26"/>
      <c r="J768" s="26"/>
      <c r="K768" s="26"/>
      <c r="L768" s="26"/>
      <c r="M768" s="26"/>
      <c r="N768" s="26"/>
      <c r="O768" s="26"/>
      <c r="P768" s="26"/>
      <c r="Q768" s="26"/>
      <c r="R768" s="26"/>
      <c r="S768" s="26"/>
      <c r="T768" s="26"/>
      <c r="U768" s="26"/>
      <c r="V768" s="26"/>
      <c r="W768" s="26"/>
      <c r="X768" s="26"/>
      <c r="Y768" s="26"/>
      <c r="Z768" s="26"/>
    </row>
    <row r="769" spans="1:26" ht="12.75" customHeight="1">
      <c r="A769" s="26"/>
      <c r="B769" s="26"/>
      <c r="C769" s="26"/>
      <c r="D769" s="26"/>
      <c r="E769" s="27"/>
      <c r="F769" s="27"/>
      <c r="G769" s="26"/>
      <c r="H769" s="26"/>
      <c r="I769" s="26"/>
      <c r="J769" s="26"/>
      <c r="K769" s="26"/>
      <c r="L769" s="26"/>
      <c r="M769" s="26"/>
      <c r="N769" s="26"/>
      <c r="O769" s="26"/>
      <c r="P769" s="26"/>
      <c r="Q769" s="26"/>
      <c r="R769" s="26"/>
      <c r="S769" s="26"/>
      <c r="T769" s="26"/>
      <c r="U769" s="26"/>
      <c r="V769" s="26"/>
      <c r="W769" s="26"/>
      <c r="X769" s="26"/>
      <c r="Y769" s="26"/>
      <c r="Z769" s="26"/>
    </row>
    <row r="770" spans="1:26" ht="12.75" customHeight="1">
      <c r="A770" s="26"/>
      <c r="B770" s="26"/>
      <c r="C770" s="26"/>
      <c r="D770" s="26"/>
      <c r="E770" s="27"/>
      <c r="F770" s="27"/>
      <c r="G770" s="26"/>
      <c r="H770" s="26"/>
      <c r="I770" s="26"/>
      <c r="J770" s="26"/>
      <c r="K770" s="26"/>
      <c r="L770" s="26"/>
      <c r="M770" s="26"/>
      <c r="N770" s="26"/>
      <c r="O770" s="26"/>
      <c r="P770" s="26"/>
      <c r="Q770" s="26"/>
      <c r="R770" s="26"/>
      <c r="S770" s="26"/>
      <c r="T770" s="26"/>
      <c r="U770" s="26"/>
      <c r="V770" s="26"/>
      <c r="W770" s="26"/>
      <c r="X770" s="26"/>
      <c r="Y770" s="26"/>
      <c r="Z770" s="26"/>
    </row>
    <row r="771" spans="1:26" ht="12.75" customHeight="1">
      <c r="A771" s="26"/>
      <c r="B771" s="26"/>
      <c r="C771" s="26"/>
      <c r="D771" s="26"/>
      <c r="E771" s="27"/>
      <c r="F771" s="27"/>
      <c r="G771" s="26"/>
      <c r="H771" s="26"/>
      <c r="I771" s="26"/>
      <c r="J771" s="26"/>
      <c r="K771" s="26"/>
      <c r="L771" s="26"/>
      <c r="M771" s="26"/>
      <c r="N771" s="26"/>
      <c r="O771" s="26"/>
      <c r="P771" s="26"/>
      <c r="Q771" s="26"/>
      <c r="R771" s="26"/>
      <c r="S771" s="26"/>
      <c r="T771" s="26"/>
      <c r="U771" s="26"/>
      <c r="V771" s="26"/>
      <c r="W771" s="26"/>
      <c r="X771" s="26"/>
      <c r="Y771" s="26"/>
      <c r="Z771" s="26"/>
    </row>
    <row r="772" spans="1:26" ht="12.75" customHeight="1">
      <c r="A772" s="26"/>
      <c r="B772" s="26"/>
      <c r="C772" s="26"/>
      <c r="D772" s="26"/>
      <c r="E772" s="27"/>
      <c r="F772" s="27"/>
      <c r="G772" s="26"/>
      <c r="H772" s="26"/>
      <c r="I772" s="26"/>
      <c r="J772" s="26"/>
      <c r="K772" s="26"/>
      <c r="L772" s="26"/>
      <c r="M772" s="26"/>
      <c r="N772" s="26"/>
      <c r="O772" s="26"/>
      <c r="P772" s="26"/>
      <c r="Q772" s="26"/>
      <c r="R772" s="26"/>
      <c r="S772" s="26"/>
      <c r="T772" s="26"/>
      <c r="U772" s="26"/>
      <c r="V772" s="26"/>
      <c r="W772" s="26"/>
      <c r="X772" s="26"/>
      <c r="Y772" s="26"/>
      <c r="Z772" s="26"/>
    </row>
    <row r="773" spans="1:26" ht="12.75" customHeight="1">
      <c r="A773" s="26"/>
      <c r="B773" s="26"/>
      <c r="C773" s="26"/>
      <c r="D773" s="26"/>
      <c r="E773" s="27"/>
      <c r="F773" s="27"/>
      <c r="G773" s="26"/>
      <c r="H773" s="26"/>
      <c r="I773" s="26"/>
      <c r="J773" s="26"/>
      <c r="K773" s="26"/>
      <c r="L773" s="26"/>
      <c r="M773" s="26"/>
      <c r="N773" s="26"/>
      <c r="O773" s="26"/>
      <c r="P773" s="26"/>
      <c r="Q773" s="26"/>
      <c r="R773" s="26"/>
      <c r="S773" s="26"/>
      <c r="T773" s="26"/>
      <c r="U773" s="26"/>
      <c r="V773" s="26"/>
      <c r="W773" s="26"/>
      <c r="X773" s="26"/>
      <c r="Y773" s="26"/>
      <c r="Z773" s="26"/>
    </row>
    <row r="774" spans="1:26" ht="12.75" customHeight="1">
      <c r="A774" s="26"/>
      <c r="B774" s="26"/>
      <c r="C774" s="26"/>
      <c r="D774" s="26"/>
      <c r="E774" s="27"/>
      <c r="F774" s="27"/>
      <c r="G774" s="26"/>
      <c r="H774" s="26"/>
      <c r="I774" s="26"/>
      <c r="J774" s="26"/>
      <c r="K774" s="26"/>
      <c r="L774" s="26"/>
      <c r="M774" s="26"/>
      <c r="N774" s="26"/>
      <c r="O774" s="26"/>
      <c r="P774" s="26"/>
      <c r="Q774" s="26"/>
      <c r="R774" s="26"/>
      <c r="S774" s="26"/>
      <c r="T774" s="26"/>
      <c r="U774" s="26"/>
      <c r="V774" s="26"/>
      <c r="W774" s="26"/>
      <c r="X774" s="26"/>
      <c r="Y774" s="26"/>
      <c r="Z774" s="26"/>
    </row>
    <row r="775" spans="1:26" ht="12.75" customHeight="1">
      <c r="A775" s="26"/>
      <c r="B775" s="26"/>
      <c r="C775" s="26"/>
      <c r="D775" s="26"/>
      <c r="E775" s="27"/>
      <c r="F775" s="27"/>
      <c r="G775" s="26"/>
      <c r="H775" s="26"/>
      <c r="I775" s="26"/>
      <c r="J775" s="26"/>
      <c r="K775" s="26"/>
      <c r="L775" s="26"/>
      <c r="M775" s="26"/>
      <c r="N775" s="26"/>
      <c r="O775" s="26"/>
      <c r="P775" s="26"/>
      <c r="Q775" s="26"/>
      <c r="R775" s="26"/>
      <c r="S775" s="26"/>
      <c r="T775" s="26"/>
      <c r="U775" s="26"/>
      <c r="V775" s="26"/>
      <c r="W775" s="26"/>
      <c r="X775" s="26"/>
      <c r="Y775" s="26"/>
      <c r="Z775" s="26"/>
    </row>
    <row r="776" spans="1:26" ht="12.75" customHeight="1">
      <c r="A776" s="26"/>
      <c r="B776" s="26"/>
      <c r="C776" s="26"/>
      <c r="D776" s="26"/>
      <c r="E776" s="27"/>
      <c r="F776" s="27"/>
      <c r="G776" s="26"/>
      <c r="H776" s="26"/>
      <c r="I776" s="26"/>
      <c r="J776" s="26"/>
      <c r="K776" s="26"/>
      <c r="L776" s="26"/>
      <c r="M776" s="26"/>
      <c r="N776" s="26"/>
      <c r="O776" s="26"/>
      <c r="P776" s="26"/>
      <c r="Q776" s="26"/>
      <c r="R776" s="26"/>
      <c r="S776" s="26"/>
      <c r="T776" s="26"/>
      <c r="U776" s="26"/>
      <c r="V776" s="26"/>
      <c r="W776" s="26"/>
      <c r="X776" s="26"/>
      <c r="Y776" s="26"/>
      <c r="Z776" s="26"/>
    </row>
    <row r="777" spans="1:26" ht="12.75" customHeight="1">
      <c r="A777" s="26"/>
      <c r="B777" s="26"/>
      <c r="C777" s="26"/>
      <c r="D777" s="26"/>
      <c r="E777" s="27"/>
      <c r="F777" s="27"/>
      <c r="G777" s="26"/>
      <c r="H777" s="26"/>
      <c r="I777" s="26"/>
      <c r="J777" s="26"/>
      <c r="K777" s="26"/>
      <c r="L777" s="26"/>
      <c r="M777" s="26"/>
      <c r="N777" s="26"/>
      <c r="O777" s="26"/>
      <c r="P777" s="26"/>
      <c r="Q777" s="26"/>
      <c r="R777" s="26"/>
      <c r="S777" s="26"/>
      <c r="T777" s="26"/>
      <c r="U777" s="26"/>
      <c r="V777" s="26"/>
      <c r="W777" s="26"/>
      <c r="X777" s="26"/>
      <c r="Y777" s="26"/>
      <c r="Z777" s="26"/>
    </row>
    <row r="778" spans="1:26" ht="12.75" customHeight="1">
      <c r="A778" s="26"/>
      <c r="B778" s="26"/>
      <c r="C778" s="26"/>
      <c r="D778" s="26"/>
      <c r="E778" s="27"/>
      <c r="F778" s="27"/>
      <c r="G778" s="26"/>
      <c r="H778" s="26"/>
      <c r="I778" s="26"/>
      <c r="J778" s="26"/>
      <c r="K778" s="26"/>
      <c r="L778" s="26"/>
      <c r="M778" s="26"/>
      <c r="N778" s="26"/>
      <c r="O778" s="26"/>
      <c r="P778" s="26"/>
      <c r="Q778" s="26"/>
      <c r="R778" s="26"/>
      <c r="S778" s="26"/>
      <c r="T778" s="26"/>
      <c r="U778" s="26"/>
      <c r="V778" s="26"/>
      <c r="W778" s="26"/>
      <c r="X778" s="26"/>
      <c r="Y778" s="26"/>
      <c r="Z778" s="26"/>
    </row>
    <row r="779" spans="1:26" ht="12.75" customHeight="1">
      <c r="A779" s="26"/>
      <c r="B779" s="26"/>
      <c r="C779" s="26"/>
      <c r="D779" s="26"/>
      <c r="E779" s="27"/>
      <c r="F779" s="27"/>
      <c r="G779" s="26"/>
      <c r="H779" s="26"/>
      <c r="I779" s="26"/>
      <c r="J779" s="26"/>
      <c r="K779" s="26"/>
      <c r="L779" s="26"/>
      <c r="M779" s="26"/>
      <c r="N779" s="26"/>
      <c r="O779" s="26"/>
      <c r="P779" s="26"/>
      <c r="Q779" s="26"/>
      <c r="R779" s="26"/>
      <c r="S779" s="26"/>
      <c r="T779" s="26"/>
      <c r="U779" s="26"/>
      <c r="V779" s="26"/>
      <c r="W779" s="26"/>
      <c r="X779" s="26"/>
      <c r="Y779" s="26"/>
      <c r="Z779" s="26"/>
    </row>
    <row r="780" spans="1:26" ht="12.75" customHeight="1">
      <c r="A780" s="26"/>
      <c r="B780" s="26"/>
      <c r="C780" s="26"/>
      <c r="D780" s="26"/>
      <c r="E780" s="27"/>
      <c r="F780" s="27"/>
      <c r="G780" s="26"/>
      <c r="H780" s="26"/>
      <c r="I780" s="26"/>
      <c r="J780" s="26"/>
      <c r="K780" s="26"/>
      <c r="L780" s="26"/>
      <c r="M780" s="26"/>
      <c r="N780" s="26"/>
      <c r="O780" s="26"/>
      <c r="P780" s="26"/>
      <c r="Q780" s="26"/>
      <c r="R780" s="26"/>
      <c r="S780" s="26"/>
      <c r="T780" s="26"/>
      <c r="U780" s="26"/>
      <c r="V780" s="26"/>
      <c r="W780" s="26"/>
      <c r="X780" s="26"/>
      <c r="Y780" s="26"/>
      <c r="Z780" s="26"/>
    </row>
    <row r="781" spans="1:26" ht="12.75" customHeight="1">
      <c r="A781" s="26"/>
      <c r="B781" s="26"/>
      <c r="C781" s="26"/>
      <c r="D781" s="26"/>
      <c r="E781" s="27"/>
      <c r="F781" s="27"/>
      <c r="G781" s="26"/>
      <c r="H781" s="26"/>
      <c r="I781" s="26"/>
      <c r="J781" s="26"/>
      <c r="K781" s="26"/>
      <c r="L781" s="26"/>
      <c r="M781" s="26"/>
      <c r="N781" s="26"/>
      <c r="O781" s="26"/>
      <c r="P781" s="26"/>
      <c r="Q781" s="26"/>
      <c r="R781" s="26"/>
      <c r="S781" s="26"/>
      <c r="T781" s="26"/>
      <c r="U781" s="26"/>
      <c r="V781" s="26"/>
      <c r="W781" s="26"/>
      <c r="X781" s="26"/>
      <c r="Y781" s="26"/>
      <c r="Z781" s="26"/>
    </row>
    <row r="782" spans="1:26" ht="12.75" customHeight="1">
      <c r="A782" s="26"/>
      <c r="B782" s="26"/>
      <c r="C782" s="26"/>
      <c r="D782" s="26"/>
      <c r="E782" s="27"/>
      <c r="F782" s="27"/>
      <c r="G782" s="26"/>
      <c r="H782" s="26"/>
      <c r="I782" s="26"/>
      <c r="J782" s="26"/>
      <c r="K782" s="26"/>
      <c r="L782" s="26"/>
      <c r="M782" s="26"/>
      <c r="N782" s="26"/>
      <c r="O782" s="26"/>
      <c r="P782" s="26"/>
      <c r="Q782" s="26"/>
      <c r="R782" s="26"/>
      <c r="S782" s="26"/>
      <c r="T782" s="26"/>
      <c r="U782" s="26"/>
      <c r="V782" s="26"/>
      <c r="W782" s="26"/>
      <c r="X782" s="26"/>
      <c r="Y782" s="26"/>
      <c r="Z782" s="26"/>
    </row>
    <row r="783" spans="1:26" ht="12.75" customHeight="1">
      <c r="A783" s="26"/>
      <c r="B783" s="26"/>
      <c r="C783" s="26"/>
      <c r="D783" s="26"/>
      <c r="E783" s="27"/>
      <c r="F783" s="27"/>
      <c r="G783" s="26"/>
      <c r="H783" s="26"/>
      <c r="I783" s="26"/>
      <c r="J783" s="26"/>
      <c r="K783" s="26"/>
      <c r="L783" s="26"/>
      <c r="M783" s="26"/>
      <c r="N783" s="26"/>
      <c r="O783" s="26"/>
      <c r="P783" s="26"/>
      <c r="Q783" s="26"/>
      <c r="R783" s="26"/>
      <c r="S783" s="26"/>
      <c r="T783" s="26"/>
      <c r="U783" s="26"/>
      <c r="V783" s="26"/>
      <c r="W783" s="26"/>
      <c r="X783" s="26"/>
      <c r="Y783" s="26"/>
      <c r="Z783" s="26"/>
    </row>
    <row r="784" spans="1:26" ht="12.75" customHeight="1">
      <c r="A784" s="26"/>
      <c r="B784" s="26"/>
      <c r="C784" s="26"/>
      <c r="D784" s="26"/>
      <c r="E784" s="27"/>
      <c r="F784" s="27"/>
      <c r="G784" s="26"/>
      <c r="H784" s="26"/>
      <c r="I784" s="26"/>
      <c r="J784" s="26"/>
      <c r="K784" s="26"/>
      <c r="L784" s="26"/>
      <c r="M784" s="26"/>
      <c r="N784" s="26"/>
      <c r="O784" s="26"/>
      <c r="P784" s="26"/>
      <c r="Q784" s="26"/>
      <c r="R784" s="26"/>
      <c r="S784" s="26"/>
      <c r="T784" s="26"/>
      <c r="U784" s="26"/>
      <c r="V784" s="26"/>
      <c r="W784" s="26"/>
      <c r="X784" s="26"/>
      <c r="Y784" s="26"/>
      <c r="Z784" s="26"/>
    </row>
    <row r="785" spans="1:26" ht="12.75" customHeight="1">
      <c r="A785" s="26"/>
      <c r="B785" s="26"/>
      <c r="C785" s="26"/>
      <c r="D785" s="26"/>
      <c r="E785" s="27"/>
      <c r="F785" s="27"/>
      <c r="G785" s="26"/>
      <c r="H785" s="26"/>
      <c r="I785" s="26"/>
      <c r="J785" s="26"/>
      <c r="K785" s="26"/>
      <c r="L785" s="26"/>
      <c r="M785" s="26"/>
      <c r="N785" s="26"/>
      <c r="O785" s="26"/>
      <c r="P785" s="26"/>
      <c r="Q785" s="26"/>
      <c r="R785" s="26"/>
      <c r="S785" s="26"/>
      <c r="T785" s="26"/>
      <c r="U785" s="26"/>
      <c r="V785" s="26"/>
      <c r="W785" s="26"/>
      <c r="X785" s="26"/>
      <c r="Y785" s="26"/>
      <c r="Z785" s="26"/>
    </row>
    <row r="786" spans="1:26" ht="12.75" customHeight="1">
      <c r="A786" s="26"/>
      <c r="B786" s="26"/>
      <c r="C786" s="26"/>
      <c r="D786" s="26"/>
      <c r="E786" s="27"/>
      <c r="F786" s="27"/>
      <c r="G786" s="26"/>
      <c r="H786" s="26"/>
      <c r="I786" s="26"/>
      <c r="J786" s="26"/>
      <c r="K786" s="26"/>
      <c r="L786" s="26"/>
      <c r="M786" s="26"/>
      <c r="N786" s="26"/>
      <c r="O786" s="26"/>
      <c r="P786" s="26"/>
      <c r="Q786" s="26"/>
      <c r="R786" s="26"/>
      <c r="S786" s="26"/>
      <c r="T786" s="26"/>
      <c r="U786" s="26"/>
      <c r="V786" s="26"/>
      <c r="W786" s="26"/>
      <c r="X786" s="26"/>
      <c r="Y786" s="26"/>
      <c r="Z786" s="26"/>
    </row>
    <row r="787" spans="1:26" ht="12.75" customHeight="1">
      <c r="A787" s="26"/>
      <c r="B787" s="26"/>
      <c r="C787" s="26"/>
      <c r="D787" s="26"/>
      <c r="E787" s="27"/>
      <c r="F787" s="27"/>
      <c r="G787" s="26"/>
      <c r="H787" s="26"/>
      <c r="I787" s="26"/>
      <c r="J787" s="26"/>
      <c r="K787" s="26"/>
      <c r="L787" s="26"/>
      <c r="M787" s="26"/>
      <c r="N787" s="26"/>
      <c r="O787" s="26"/>
      <c r="P787" s="26"/>
      <c r="Q787" s="26"/>
      <c r="R787" s="26"/>
      <c r="S787" s="26"/>
      <c r="T787" s="26"/>
      <c r="U787" s="26"/>
      <c r="V787" s="26"/>
      <c r="W787" s="26"/>
      <c r="X787" s="26"/>
      <c r="Y787" s="26"/>
      <c r="Z787" s="26"/>
    </row>
    <row r="788" spans="1:26" ht="12.75" customHeight="1">
      <c r="A788" s="26"/>
      <c r="B788" s="26"/>
      <c r="C788" s="26"/>
      <c r="D788" s="26"/>
      <c r="E788" s="27"/>
      <c r="F788" s="27"/>
      <c r="G788" s="26"/>
      <c r="H788" s="26"/>
      <c r="I788" s="26"/>
      <c r="J788" s="26"/>
      <c r="K788" s="26"/>
      <c r="L788" s="26"/>
      <c r="M788" s="26"/>
      <c r="N788" s="26"/>
      <c r="O788" s="26"/>
      <c r="P788" s="26"/>
      <c r="Q788" s="26"/>
      <c r="R788" s="26"/>
      <c r="S788" s="26"/>
      <c r="T788" s="26"/>
      <c r="U788" s="26"/>
      <c r="V788" s="26"/>
      <c r="W788" s="26"/>
      <c r="X788" s="26"/>
      <c r="Y788" s="26"/>
      <c r="Z788" s="26"/>
    </row>
    <row r="789" spans="1:26" ht="12.75" customHeight="1">
      <c r="A789" s="26"/>
      <c r="B789" s="26"/>
      <c r="C789" s="26"/>
      <c r="D789" s="26"/>
      <c r="E789" s="27"/>
      <c r="F789" s="27"/>
      <c r="G789" s="26"/>
      <c r="H789" s="26"/>
      <c r="I789" s="26"/>
      <c r="J789" s="26"/>
      <c r="K789" s="26"/>
      <c r="L789" s="26"/>
      <c r="M789" s="26"/>
      <c r="N789" s="26"/>
      <c r="O789" s="26"/>
      <c r="P789" s="26"/>
      <c r="Q789" s="26"/>
      <c r="R789" s="26"/>
      <c r="S789" s="26"/>
      <c r="T789" s="26"/>
      <c r="U789" s="26"/>
      <c r="V789" s="26"/>
      <c r="W789" s="26"/>
      <c r="X789" s="26"/>
      <c r="Y789" s="26"/>
      <c r="Z789" s="26"/>
    </row>
    <row r="790" spans="1:26" ht="12.75" customHeight="1">
      <c r="A790" s="26"/>
      <c r="B790" s="26"/>
      <c r="C790" s="26"/>
      <c r="D790" s="26"/>
      <c r="E790" s="27"/>
      <c r="F790" s="27"/>
      <c r="G790" s="26"/>
      <c r="H790" s="26"/>
      <c r="I790" s="26"/>
      <c r="J790" s="26"/>
      <c r="K790" s="26"/>
      <c r="L790" s="26"/>
      <c r="M790" s="26"/>
      <c r="N790" s="26"/>
      <c r="O790" s="26"/>
      <c r="P790" s="26"/>
      <c r="Q790" s="26"/>
      <c r="R790" s="26"/>
      <c r="S790" s="26"/>
      <c r="T790" s="26"/>
      <c r="U790" s="26"/>
      <c r="V790" s="26"/>
      <c r="W790" s="26"/>
      <c r="X790" s="26"/>
      <c r="Y790" s="26"/>
      <c r="Z790" s="26"/>
    </row>
    <row r="791" spans="1:26" ht="12.75" customHeight="1">
      <c r="A791" s="26"/>
      <c r="B791" s="26"/>
      <c r="C791" s="26"/>
      <c r="D791" s="26"/>
      <c r="E791" s="27"/>
      <c r="F791" s="27"/>
      <c r="G791" s="26"/>
      <c r="H791" s="26"/>
      <c r="I791" s="26"/>
      <c r="J791" s="26"/>
      <c r="K791" s="26"/>
      <c r="L791" s="26"/>
      <c r="M791" s="26"/>
      <c r="N791" s="26"/>
      <c r="O791" s="26"/>
      <c r="P791" s="26"/>
      <c r="Q791" s="26"/>
      <c r="R791" s="26"/>
      <c r="S791" s="26"/>
      <c r="T791" s="26"/>
      <c r="U791" s="26"/>
      <c r="V791" s="26"/>
      <c r="W791" s="26"/>
      <c r="X791" s="26"/>
      <c r="Y791" s="26"/>
      <c r="Z791" s="26"/>
    </row>
    <row r="792" spans="1:26" ht="12.75" customHeight="1">
      <c r="A792" s="26"/>
      <c r="B792" s="26"/>
      <c r="C792" s="26"/>
      <c r="D792" s="26"/>
      <c r="E792" s="27"/>
      <c r="F792" s="27"/>
      <c r="G792" s="26"/>
      <c r="H792" s="26"/>
      <c r="I792" s="26"/>
      <c r="J792" s="26"/>
      <c r="K792" s="26"/>
      <c r="L792" s="26"/>
      <c r="M792" s="26"/>
      <c r="N792" s="26"/>
      <c r="O792" s="26"/>
      <c r="P792" s="26"/>
      <c r="Q792" s="26"/>
      <c r="R792" s="26"/>
      <c r="S792" s="26"/>
      <c r="T792" s="26"/>
      <c r="U792" s="26"/>
      <c r="V792" s="26"/>
      <c r="W792" s="26"/>
      <c r="X792" s="26"/>
      <c r="Y792" s="26"/>
      <c r="Z792" s="26"/>
    </row>
    <row r="793" spans="1:26" ht="12.75" customHeight="1">
      <c r="A793" s="26"/>
      <c r="B793" s="26"/>
      <c r="C793" s="26"/>
      <c r="D793" s="26"/>
      <c r="E793" s="27"/>
      <c r="F793" s="27"/>
      <c r="G793" s="26"/>
      <c r="H793" s="26"/>
      <c r="I793" s="26"/>
      <c r="J793" s="26"/>
      <c r="K793" s="26"/>
      <c r="L793" s="26"/>
      <c r="M793" s="26"/>
      <c r="N793" s="26"/>
      <c r="O793" s="26"/>
      <c r="P793" s="26"/>
      <c r="Q793" s="26"/>
      <c r="R793" s="26"/>
      <c r="S793" s="26"/>
      <c r="T793" s="26"/>
      <c r="U793" s="26"/>
      <c r="V793" s="26"/>
      <c r="W793" s="26"/>
      <c r="X793" s="26"/>
      <c r="Y793" s="26"/>
      <c r="Z793" s="26"/>
    </row>
    <row r="794" spans="1:26" ht="12.75" customHeight="1">
      <c r="A794" s="26"/>
      <c r="B794" s="26"/>
      <c r="C794" s="26"/>
      <c r="D794" s="26"/>
      <c r="E794" s="27"/>
      <c r="F794" s="27"/>
      <c r="G794" s="26"/>
      <c r="H794" s="26"/>
      <c r="I794" s="26"/>
      <c r="J794" s="26"/>
      <c r="K794" s="26"/>
      <c r="L794" s="26"/>
      <c r="M794" s="26"/>
      <c r="N794" s="26"/>
      <c r="O794" s="26"/>
      <c r="P794" s="26"/>
      <c r="Q794" s="26"/>
      <c r="R794" s="26"/>
      <c r="S794" s="26"/>
      <c r="T794" s="26"/>
      <c r="U794" s="26"/>
      <c r="V794" s="26"/>
      <c r="W794" s="26"/>
      <c r="X794" s="26"/>
      <c r="Y794" s="26"/>
      <c r="Z794" s="26"/>
    </row>
    <row r="795" spans="1:26" ht="12.75" customHeight="1">
      <c r="A795" s="26"/>
      <c r="B795" s="26"/>
      <c r="C795" s="26"/>
      <c r="D795" s="26"/>
      <c r="E795" s="27"/>
      <c r="F795" s="27"/>
      <c r="G795" s="26"/>
      <c r="H795" s="26"/>
      <c r="I795" s="26"/>
      <c r="J795" s="26"/>
      <c r="K795" s="26"/>
      <c r="L795" s="26"/>
      <c r="M795" s="26"/>
      <c r="N795" s="26"/>
      <c r="O795" s="26"/>
      <c r="P795" s="26"/>
      <c r="Q795" s="26"/>
      <c r="R795" s="26"/>
      <c r="S795" s="26"/>
      <c r="T795" s="26"/>
      <c r="U795" s="26"/>
      <c r="V795" s="26"/>
      <c r="W795" s="26"/>
      <c r="X795" s="26"/>
      <c r="Y795" s="26"/>
      <c r="Z795" s="26"/>
    </row>
    <row r="796" spans="1:26" ht="12.75" customHeight="1">
      <c r="A796" s="26"/>
      <c r="B796" s="26"/>
      <c r="C796" s="26"/>
      <c r="D796" s="26"/>
      <c r="E796" s="27"/>
      <c r="F796" s="27"/>
      <c r="G796" s="26"/>
      <c r="H796" s="26"/>
      <c r="I796" s="26"/>
      <c r="J796" s="26"/>
      <c r="K796" s="26"/>
      <c r="L796" s="26"/>
      <c r="M796" s="26"/>
      <c r="N796" s="26"/>
      <c r="O796" s="26"/>
      <c r="P796" s="26"/>
      <c r="Q796" s="26"/>
      <c r="R796" s="26"/>
      <c r="S796" s="26"/>
      <c r="T796" s="26"/>
      <c r="U796" s="26"/>
      <c r="V796" s="26"/>
      <c r="W796" s="26"/>
      <c r="X796" s="26"/>
      <c r="Y796" s="26"/>
      <c r="Z796" s="26"/>
    </row>
    <row r="797" spans="1:26" ht="12.75" customHeight="1">
      <c r="A797" s="26"/>
      <c r="B797" s="26"/>
      <c r="C797" s="26"/>
      <c r="D797" s="26"/>
      <c r="E797" s="27"/>
      <c r="F797" s="27"/>
      <c r="G797" s="26"/>
      <c r="H797" s="26"/>
      <c r="I797" s="26"/>
      <c r="J797" s="26"/>
      <c r="K797" s="26"/>
      <c r="L797" s="26"/>
      <c r="M797" s="26"/>
      <c r="N797" s="26"/>
      <c r="O797" s="26"/>
      <c r="P797" s="26"/>
      <c r="Q797" s="26"/>
      <c r="R797" s="26"/>
      <c r="S797" s="26"/>
      <c r="T797" s="26"/>
      <c r="U797" s="26"/>
      <c r="V797" s="26"/>
      <c r="W797" s="26"/>
      <c r="X797" s="26"/>
      <c r="Y797" s="26"/>
      <c r="Z797" s="26"/>
    </row>
    <row r="798" spans="1:26" ht="12.75" customHeight="1">
      <c r="A798" s="26"/>
      <c r="B798" s="26"/>
      <c r="C798" s="26"/>
      <c r="D798" s="26"/>
      <c r="E798" s="27"/>
      <c r="F798" s="27"/>
      <c r="G798" s="26"/>
      <c r="H798" s="26"/>
      <c r="I798" s="26"/>
      <c r="J798" s="26"/>
      <c r="K798" s="26"/>
      <c r="L798" s="26"/>
      <c r="M798" s="26"/>
      <c r="N798" s="26"/>
      <c r="O798" s="26"/>
      <c r="P798" s="26"/>
      <c r="Q798" s="26"/>
      <c r="R798" s="26"/>
      <c r="S798" s="26"/>
      <c r="T798" s="26"/>
      <c r="U798" s="26"/>
      <c r="V798" s="26"/>
      <c r="W798" s="26"/>
      <c r="X798" s="26"/>
      <c r="Y798" s="26"/>
      <c r="Z798" s="26"/>
    </row>
    <row r="799" spans="1:26" ht="12.75" customHeight="1">
      <c r="A799" s="26"/>
      <c r="B799" s="26"/>
      <c r="C799" s="26"/>
      <c r="D799" s="26"/>
      <c r="E799" s="27"/>
      <c r="F799" s="27"/>
      <c r="G799" s="26"/>
      <c r="H799" s="26"/>
      <c r="I799" s="26"/>
      <c r="J799" s="26"/>
      <c r="K799" s="26"/>
      <c r="L799" s="26"/>
      <c r="M799" s="26"/>
      <c r="N799" s="26"/>
      <c r="O799" s="26"/>
      <c r="P799" s="26"/>
      <c r="Q799" s="26"/>
      <c r="R799" s="26"/>
      <c r="S799" s="26"/>
      <c r="T799" s="26"/>
      <c r="U799" s="26"/>
      <c r="V799" s="26"/>
      <c r="W799" s="26"/>
      <c r="X799" s="26"/>
      <c r="Y799" s="26"/>
      <c r="Z799" s="26"/>
    </row>
    <row r="800" spans="1:26" ht="12.75" customHeight="1">
      <c r="A800" s="26"/>
      <c r="B800" s="26"/>
      <c r="C800" s="26"/>
      <c r="D800" s="26"/>
      <c r="E800" s="27"/>
      <c r="F800" s="27"/>
      <c r="G800" s="26"/>
      <c r="H800" s="26"/>
      <c r="I800" s="26"/>
      <c r="J800" s="26"/>
      <c r="K800" s="26"/>
      <c r="L800" s="26"/>
      <c r="M800" s="26"/>
      <c r="N800" s="26"/>
      <c r="O800" s="26"/>
      <c r="P800" s="26"/>
      <c r="Q800" s="26"/>
      <c r="R800" s="26"/>
      <c r="S800" s="26"/>
      <c r="T800" s="26"/>
      <c r="U800" s="26"/>
      <c r="V800" s="26"/>
      <c r="W800" s="26"/>
      <c r="X800" s="26"/>
      <c r="Y800" s="26"/>
      <c r="Z800" s="26"/>
    </row>
    <row r="801" spans="1:26" ht="12.75" customHeight="1">
      <c r="A801" s="26"/>
      <c r="B801" s="26"/>
      <c r="C801" s="26"/>
      <c r="D801" s="26"/>
      <c r="E801" s="27"/>
      <c r="F801" s="27"/>
      <c r="G801" s="26"/>
      <c r="H801" s="26"/>
      <c r="I801" s="26"/>
      <c r="J801" s="26"/>
      <c r="K801" s="26"/>
      <c r="L801" s="26"/>
      <c r="M801" s="26"/>
      <c r="N801" s="26"/>
      <c r="O801" s="26"/>
      <c r="P801" s="26"/>
      <c r="Q801" s="26"/>
      <c r="R801" s="26"/>
      <c r="S801" s="26"/>
      <c r="T801" s="26"/>
      <c r="U801" s="26"/>
      <c r="V801" s="26"/>
      <c r="W801" s="26"/>
      <c r="X801" s="26"/>
      <c r="Y801" s="26"/>
      <c r="Z801" s="26"/>
    </row>
    <row r="802" spans="1:26" ht="12.75" customHeight="1">
      <c r="A802" s="26"/>
      <c r="B802" s="26"/>
      <c r="C802" s="26"/>
      <c r="D802" s="26"/>
      <c r="E802" s="27"/>
      <c r="F802" s="27"/>
      <c r="G802" s="26"/>
      <c r="H802" s="26"/>
      <c r="I802" s="26"/>
      <c r="J802" s="26"/>
      <c r="K802" s="26"/>
      <c r="L802" s="26"/>
      <c r="M802" s="26"/>
      <c r="N802" s="26"/>
      <c r="O802" s="26"/>
      <c r="P802" s="26"/>
      <c r="Q802" s="26"/>
      <c r="R802" s="26"/>
      <c r="S802" s="26"/>
      <c r="T802" s="26"/>
      <c r="U802" s="26"/>
      <c r="V802" s="26"/>
      <c r="W802" s="26"/>
      <c r="X802" s="26"/>
      <c r="Y802" s="26"/>
      <c r="Z802" s="26"/>
    </row>
    <row r="803" spans="1:26" ht="12.75" customHeight="1">
      <c r="A803" s="26"/>
      <c r="B803" s="26"/>
      <c r="C803" s="26"/>
      <c r="D803" s="26"/>
      <c r="E803" s="27"/>
      <c r="F803" s="27"/>
      <c r="G803" s="26"/>
      <c r="H803" s="26"/>
      <c r="I803" s="26"/>
      <c r="J803" s="26"/>
      <c r="K803" s="26"/>
      <c r="L803" s="26"/>
      <c r="M803" s="26"/>
      <c r="N803" s="26"/>
      <c r="O803" s="26"/>
      <c r="P803" s="26"/>
      <c r="Q803" s="26"/>
      <c r="R803" s="26"/>
      <c r="S803" s="26"/>
      <c r="T803" s="26"/>
      <c r="U803" s="26"/>
      <c r="V803" s="26"/>
      <c r="W803" s="26"/>
      <c r="X803" s="26"/>
      <c r="Y803" s="26"/>
      <c r="Z803" s="26"/>
    </row>
    <row r="804" spans="1:26" ht="12.75" customHeight="1">
      <c r="A804" s="26"/>
      <c r="B804" s="26"/>
      <c r="C804" s="26"/>
      <c r="D804" s="26"/>
      <c r="E804" s="27"/>
      <c r="F804" s="27"/>
      <c r="G804" s="26"/>
      <c r="H804" s="26"/>
      <c r="I804" s="26"/>
      <c r="J804" s="26"/>
      <c r="K804" s="26"/>
      <c r="L804" s="26"/>
      <c r="M804" s="26"/>
      <c r="N804" s="26"/>
      <c r="O804" s="26"/>
      <c r="P804" s="26"/>
      <c r="Q804" s="26"/>
      <c r="R804" s="26"/>
      <c r="S804" s="26"/>
      <c r="T804" s="26"/>
      <c r="U804" s="26"/>
      <c r="V804" s="26"/>
      <c r="W804" s="26"/>
      <c r="X804" s="26"/>
      <c r="Y804" s="26"/>
      <c r="Z804" s="26"/>
    </row>
    <row r="805" spans="1:26" ht="12.75" customHeight="1">
      <c r="A805" s="26"/>
      <c r="B805" s="26"/>
      <c r="C805" s="26"/>
      <c r="D805" s="26"/>
      <c r="E805" s="27"/>
      <c r="F805" s="27"/>
      <c r="G805" s="26"/>
      <c r="H805" s="26"/>
      <c r="I805" s="26"/>
      <c r="J805" s="26"/>
      <c r="K805" s="26"/>
      <c r="L805" s="26"/>
      <c r="M805" s="26"/>
      <c r="N805" s="26"/>
      <c r="O805" s="26"/>
      <c r="P805" s="26"/>
      <c r="Q805" s="26"/>
      <c r="R805" s="26"/>
      <c r="S805" s="26"/>
      <c r="T805" s="26"/>
      <c r="U805" s="26"/>
      <c r="V805" s="26"/>
      <c r="W805" s="26"/>
      <c r="X805" s="26"/>
      <c r="Y805" s="26"/>
      <c r="Z805" s="26"/>
    </row>
    <row r="806" spans="1:26" ht="12.75" customHeight="1">
      <c r="A806" s="26"/>
      <c r="B806" s="26"/>
      <c r="C806" s="26"/>
      <c r="D806" s="26"/>
      <c r="E806" s="27"/>
      <c r="F806" s="27"/>
      <c r="G806" s="26"/>
      <c r="H806" s="26"/>
      <c r="I806" s="26"/>
      <c r="J806" s="26"/>
      <c r="K806" s="26"/>
      <c r="L806" s="26"/>
      <c r="M806" s="26"/>
      <c r="N806" s="26"/>
      <c r="O806" s="26"/>
      <c r="P806" s="26"/>
      <c r="Q806" s="26"/>
      <c r="R806" s="26"/>
      <c r="S806" s="26"/>
      <c r="T806" s="26"/>
      <c r="U806" s="26"/>
      <c r="V806" s="26"/>
      <c r="W806" s="26"/>
      <c r="X806" s="26"/>
      <c r="Y806" s="26"/>
      <c r="Z806" s="26"/>
    </row>
    <row r="807" spans="1:26" ht="12.75" customHeight="1">
      <c r="A807" s="26"/>
      <c r="B807" s="26"/>
      <c r="C807" s="26"/>
      <c r="D807" s="26"/>
      <c r="E807" s="27"/>
      <c r="F807" s="27"/>
      <c r="G807" s="26"/>
      <c r="H807" s="26"/>
      <c r="I807" s="26"/>
      <c r="J807" s="26"/>
      <c r="K807" s="26"/>
      <c r="L807" s="26"/>
      <c r="M807" s="26"/>
      <c r="N807" s="26"/>
      <c r="O807" s="26"/>
      <c r="P807" s="26"/>
      <c r="Q807" s="26"/>
      <c r="R807" s="26"/>
      <c r="S807" s="26"/>
      <c r="T807" s="26"/>
      <c r="U807" s="26"/>
      <c r="V807" s="26"/>
      <c r="W807" s="26"/>
      <c r="X807" s="26"/>
      <c r="Y807" s="26"/>
      <c r="Z807" s="26"/>
    </row>
    <row r="808" spans="1:26" ht="12.75" customHeight="1">
      <c r="A808" s="26"/>
      <c r="B808" s="26"/>
      <c r="C808" s="26"/>
      <c r="D808" s="26"/>
      <c r="E808" s="27"/>
      <c r="F808" s="27"/>
      <c r="G808" s="26"/>
      <c r="H808" s="26"/>
      <c r="I808" s="26"/>
      <c r="J808" s="26"/>
      <c r="K808" s="26"/>
      <c r="L808" s="26"/>
      <c r="M808" s="26"/>
      <c r="N808" s="26"/>
      <c r="O808" s="26"/>
      <c r="P808" s="26"/>
      <c r="Q808" s="26"/>
      <c r="R808" s="26"/>
      <c r="S808" s="26"/>
      <c r="T808" s="26"/>
      <c r="U808" s="26"/>
      <c r="V808" s="26"/>
      <c r="W808" s="26"/>
      <c r="X808" s="26"/>
      <c r="Y808" s="26"/>
      <c r="Z808" s="26"/>
    </row>
    <row r="809" spans="1:26" ht="12.75" customHeight="1">
      <c r="A809" s="26"/>
      <c r="B809" s="26"/>
      <c r="C809" s="26"/>
      <c r="D809" s="26"/>
      <c r="E809" s="27"/>
      <c r="F809" s="27"/>
      <c r="G809" s="26"/>
      <c r="H809" s="26"/>
      <c r="I809" s="26"/>
      <c r="J809" s="26"/>
      <c r="K809" s="26"/>
      <c r="L809" s="26"/>
      <c r="M809" s="26"/>
      <c r="N809" s="26"/>
      <c r="O809" s="26"/>
      <c r="P809" s="26"/>
      <c r="Q809" s="26"/>
      <c r="R809" s="26"/>
      <c r="S809" s="26"/>
      <c r="T809" s="26"/>
      <c r="U809" s="26"/>
      <c r="V809" s="26"/>
      <c r="W809" s="26"/>
      <c r="X809" s="26"/>
      <c r="Y809" s="26"/>
      <c r="Z809" s="26"/>
    </row>
    <row r="810" spans="1:26" ht="12.75" customHeight="1">
      <c r="A810" s="26"/>
      <c r="B810" s="26"/>
      <c r="C810" s="26"/>
      <c r="D810" s="26"/>
      <c r="E810" s="27"/>
      <c r="F810" s="27"/>
      <c r="G810" s="26"/>
      <c r="H810" s="26"/>
      <c r="I810" s="26"/>
      <c r="J810" s="26"/>
      <c r="K810" s="26"/>
      <c r="L810" s="26"/>
      <c r="M810" s="26"/>
      <c r="N810" s="26"/>
      <c r="O810" s="26"/>
      <c r="P810" s="26"/>
      <c r="Q810" s="26"/>
      <c r="R810" s="26"/>
      <c r="S810" s="26"/>
      <c r="T810" s="26"/>
      <c r="U810" s="26"/>
      <c r="V810" s="26"/>
      <c r="W810" s="26"/>
      <c r="X810" s="26"/>
      <c r="Y810" s="26"/>
      <c r="Z810" s="26"/>
    </row>
    <row r="811" spans="1:26" ht="12.75" customHeight="1">
      <c r="A811" s="26"/>
      <c r="B811" s="26"/>
      <c r="C811" s="26"/>
      <c r="D811" s="26"/>
      <c r="E811" s="27"/>
      <c r="F811" s="27"/>
      <c r="G811" s="26"/>
      <c r="H811" s="26"/>
      <c r="I811" s="26"/>
      <c r="J811" s="26"/>
      <c r="K811" s="26"/>
      <c r="L811" s="26"/>
      <c r="M811" s="26"/>
      <c r="N811" s="26"/>
      <c r="O811" s="26"/>
      <c r="P811" s="26"/>
      <c r="Q811" s="26"/>
      <c r="R811" s="26"/>
      <c r="S811" s="26"/>
      <c r="T811" s="26"/>
      <c r="U811" s="26"/>
      <c r="V811" s="26"/>
      <c r="W811" s="26"/>
      <c r="X811" s="26"/>
      <c r="Y811" s="26"/>
      <c r="Z811" s="26"/>
    </row>
    <row r="812" spans="1:26" ht="12.75" customHeight="1">
      <c r="A812" s="26"/>
      <c r="B812" s="26"/>
      <c r="C812" s="26"/>
      <c r="D812" s="26"/>
      <c r="E812" s="27"/>
      <c r="F812" s="27"/>
      <c r="G812" s="26"/>
      <c r="H812" s="26"/>
      <c r="I812" s="26"/>
      <c r="J812" s="26"/>
      <c r="K812" s="26"/>
      <c r="L812" s="26"/>
      <c r="M812" s="26"/>
      <c r="N812" s="26"/>
      <c r="O812" s="26"/>
      <c r="P812" s="26"/>
      <c r="Q812" s="26"/>
      <c r="R812" s="26"/>
      <c r="S812" s="26"/>
      <c r="T812" s="26"/>
      <c r="U812" s="26"/>
      <c r="V812" s="26"/>
      <c r="W812" s="26"/>
      <c r="X812" s="26"/>
      <c r="Y812" s="26"/>
      <c r="Z812" s="26"/>
    </row>
    <row r="813" spans="1:26" ht="12.75" customHeight="1">
      <c r="A813" s="26"/>
      <c r="B813" s="26"/>
      <c r="C813" s="26"/>
      <c r="D813" s="26"/>
      <c r="E813" s="27"/>
      <c r="F813" s="27"/>
      <c r="G813" s="26"/>
      <c r="H813" s="26"/>
      <c r="I813" s="26"/>
      <c r="J813" s="26"/>
      <c r="K813" s="26"/>
      <c r="L813" s="26"/>
      <c r="M813" s="26"/>
      <c r="N813" s="26"/>
      <c r="O813" s="26"/>
      <c r="P813" s="26"/>
      <c r="Q813" s="26"/>
      <c r="R813" s="26"/>
      <c r="S813" s="26"/>
      <c r="T813" s="26"/>
      <c r="U813" s="26"/>
      <c r="V813" s="26"/>
      <c r="W813" s="26"/>
      <c r="X813" s="26"/>
      <c r="Y813" s="26"/>
      <c r="Z813" s="26"/>
    </row>
    <row r="814" spans="1:26" ht="12.75" customHeight="1">
      <c r="A814" s="26"/>
      <c r="B814" s="26"/>
      <c r="C814" s="26"/>
      <c r="D814" s="26"/>
      <c r="E814" s="27"/>
      <c r="F814" s="27"/>
      <c r="G814" s="26"/>
      <c r="H814" s="26"/>
      <c r="I814" s="26"/>
      <c r="J814" s="26"/>
      <c r="K814" s="26"/>
      <c r="L814" s="26"/>
      <c r="M814" s="26"/>
      <c r="N814" s="26"/>
      <c r="O814" s="26"/>
      <c r="P814" s="26"/>
      <c r="Q814" s="26"/>
      <c r="R814" s="26"/>
      <c r="S814" s="26"/>
      <c r="T814" s="26"/>
      <c r="U814" s="26"/>
      <c r="V814" s="26"/>
      <c r="W814" s="26"/>
      <c r="X814" s="26"/>
      <c r="Y814" s="26"/>
      <c r="Z814" s="26"/>
    </row>
    <row r="815" spans="1:26" ht="12.75" customHeight="1">
      <c r="A815" s="26"/>
      <c r="B815" s="26"/>
      <c r="C815" s="26"/>
      <c r="D815" s="26"/>
      <c r="E815" s="27"/>
      <c r="F815" s="27"/>
      <c r="G815" s="26"/>
      <c r="H815" s="26"/>
      <c r="I815" s="26"/>
      <c r="J815" s="26"/>
      <c r="K815" s="26"/>
      <c r="L815" s="26"/>
      <c r="M815" s="26"/>
      <c r="N815" s="26"/>
      <c r="O815" s="26"/>
      <c r="P815" s="26"/>
      <c r="Q815" s="26"/>
      <c r="R815" s="26"/>
      <c r="S815" s="26"/>
      <c r="T815" s="26"/>
      <c r="U815" s="26"/>
      <c r="V815" s="26"/>
      <c r="W815" s="26"/>
      <c r="X815" s="26"/>
      <c r="Y815" s="26"/>
      <c r="Z815" s="26"/>
    </row>
    <row r="816" spans="1:26" ht="12.75" customHeight="1">
      <c r="A816" s="26"/>
      <c r="B816" s="26"/>
      <c r="C816" s="26"/>
      <c r="D816" s="26"/>
      <c r="E816" s="27"/>
      <c r="F816" s="27"/>
      <c r="G816" s="26"/>
      <c r="H816" s="26"/>
      <c r="I816" s="26"/>
      <c r="J816" s="26"/>
      <c r="K816" s="26"/>
      <c r="L816" s="26"/>
      <c r="M816" s="26"/>
      <c r="N816" s="26"/>
      <c r="O816" s="26"/>
      <c r="P816" s="26"/>
      <c r="Q816" s="26"/>
      <c r="R816" s="26"/>
      <c r="S816" s="26"/>
      <c r="T816" s="26"/>
      <c r="U816" s="26"/>
      <c r="V816" s="26"/>
      <c r="W816" s="26"/>
      <c r="X816" s="26"/>
      <c r="Y816" s="26"/>
      <c r="Z816" s="26"/>
    </row>
    <row r="817" spans="1:26" ht="12.75" customHeight="1">
      <c r="A817" s="26"/>
      <c r="B817" s="26"/>
      <c r="C817" s="26"/>
      <c r="D817" s="26"/>
      <c r="E817" s="27"/>
      <c r="F817" s="27"/>
      <c r="G817" s="26"/>
      <c r="H817" s="26"/>
      <c r="I817" s="26"/>
      <c r="J817" s="26"/>
      <c r="K817" s="26"/>
      <c r="L817" s="26"/>
      <c r="M817" s="26"/>
      <c r="N817" s="26"/>
      <c r="O817" s="26"/>
      <c r="P817" s="26"/>
      <c r="Q817" s="26"/>
      <c r="R817" s="26"/>
      <c r="S817" s="26"/>
      <c r="T817" s="26"/>
      <c r="U817" s="26"/>
      <c r="V817" s="26"/>
      <c r="W817" s="26"/>
      <c r="X817" s="26"/>
      <c r="Y817" s="26"/>
      <c r="Z817" s="26"/>
    </row>
    <row r="818" spans="1:26" ht="12.75" customHeight="1">
      <c r="A818" s="26"/>
      <c r="B818" s="26"/>
      <c r="C818" s="26"/>
      <c r="D818" s="26"/>
      <c r="E818" s="27"/>
      <c r="F818" s="27"/>
      <c r="G818" s="26"/>
      <c r="H818" s="26"/>
      <c r="I818" s="26"/>
      <c r="J818" s="26"/>
      <c r="K818" s="26"/>
      <c r="L818" s="26"/>
      <c r="M818" s="26"/>
      <c r="N818" s="26"/>
      <c r="O818" s="26"/>
      <c r="P818" s="26"/>
      <c r="Q818" s="26"/>
      <c r="R818" s="26"/>
      <c r="S818" s="26"/>
      <c r="T818" s="26"/>
      <c r="U818" s="26"/>
      <c r="V818" s="26"/>
      <c r="W818" s="26"/>
      <c r="X818" s="26"/>
      <c r="Y818" s="26"/>
      <c r="Z818" s="26"/>
    </row>
    <row r="819" spans="1:26" ht="12.75" customHeight="1">
      <c r="A819" s="26"/>
      <c r="B819" s="26"/>
      <c r="C819" s="26"/>
      <c r="D819" s="26"/>
      <c r="E819" s="27"/>
      <c r="F819" s="27"/>
      <c r="G819" s="26"/>
      <c r="H819" s="26"/>
      <c r="I819" s="26"/>
      <c r="J819" s="26"/>
      <c r="K819" s="26"/>
      <c r="L819" s="26"/>
      <c r="M819" s="26"/>
      <c r="N819" s="26"/>
      <c r="O819" s="26"/>
      <c r="P819" s="26"/>
      <c r="Q819" s="26"/>
      <c r="R819" s="26"/>
      <c r="S819" s="26"/>
      <c r="T819" s="26"/>
      <c r="U819" s="26"/>
      <c r="V819" s="26"/>
      <c r="W819" s="26"/>
      <c r="X819" s="26"/>
      <c r="Y819" s="26"/>
      <c r="Z819" s="26"/>
    </row>
    <row r="820" spans="1:26" ht="12.75" customHeight="1">
      <c r="A820" s="26"/>
      <c r="B820" s="26"/>
      <c r="C820" s="26"/>
      <c r="D820" s="26"/>
      <c r="E820" s="27"/>
      <c r="F820" s="27"/>
      <c r="G820" s="26"/>
      <c r="H820" s="26"/>
      <c r="I820" s="26"/>
      <c r="J820" s="26"/>
      <c r="K820" s="26"/>
      <c r="L820" s="26"/>
      <c r="M820" s="26"/>
      <c r="N820" s="26"/>
      <c r="O820" s="26"/>
      <c r="P820" s="26"/>
      <c r="Q820" s="26"/>
      <c r="R820" s="26"/>
      <c r="S820" s="26"/>
      <c r="T820" s="26"/>
      <c r="U820" s="26"/>
      <c r="V820" s="26"/>
      <c r="W820" s="26"/>
      <c r="X820" s="26"/>
      <c r="Y820" s="26"/>
      <c r="Z820" s="26"/>
    </row>
    <row r="821" spans="1:26" ht="12.75" customHeight="1">
      <c r="A821" s="26"/>
      <c r="B821" s="26"/>
      <c r="C821" s="26"/>
      <c r="D821" s="26"/>
      <c r="E821" s="27"/>
      <c r="F821" s="27"/>
      <c r="G821" s="26"/>
      <c r="H821" s="26"/>
      <c r="I821" s="26"/>
      <c r="J821" s="26"/>
      <c r="K821" s="26"/>
      <c r="L821" s="26"/>
      <c r="M821" s="26"/>
      <c r="N821" s="26"/>
      <c r="O821" s="26"/>
      <c r="P821" s="26"/>
      <c r="Q821" s="26"/>
      <c r="R821" s="26"/>
      <c r="S821" s="26"/>
      <c r="T821" s="26"/>
      <c r="U821" s="26"/>
      <c r="V821" s="26"/>
      <c r="W821" s="26"/>
      <c r="X821" s="26"/>
      <c r="Y821" s="26"/>
      <c r="Z821" s="26"/>
    </row>
    <row r="822" spans="1:26" ht="12.75" customHeight="1">
      <c r="A822" s="26"/>
      <c r="B822" s="26"/>
      <c r="C822" s="26"/>
      <c r="D822" s="26"/>
      <c r="E822" s="27"/>
      <c r="F822" s="27"/>
      <c r="G822" s="26"/>
      <c r="H822" s="26"/>
      <c r="I822" s="26"/>
      <c r="J822" s="26"/>
      <c r="K822" s="26"/>
      <c r="L822" s="26"/>
      <c r="M822" s="26"/>
      <c r="N822" s="26"/>
      <c r="O822" s="26"/>
      <c r="P822" s="26"/>
      <c r="Q822" s="26"/>
      <c r="R822" s="26"/>
      <c r="S822" s="26"/>
      <c r="T822" s="26"/>
      <c r="U822" s="26"/>
      <c r="V822" s="26"/>
      <c r="W822" s="26"/>
      <c r="X822" s="26"/>
      <c r="Y822" s="26"/>
      <c r="Z822" s="26"/>
    </row>
    <row r="823" spans="1:26" ht="12.75" customHeight="1">
      <c r="A823" s="26"/>
      <c r="B823" s="26"/>
      <c r="C823" s="26"/>
      <c r="D823" s="26"/>
      <c r="E823" s="27"/>
      <c r="F823" s="27"/>
      <c r="G823" s="26"/>
      <c r="H823" s="26"/>
      <c r="I823" s="26"/>
      <c r="J823" s="26"/>
      <c r="K823" s="26"/>
      <c r="L823" s="26"/>
      <c r="M823" s="26"/>
      <c r="N823" s="26"/>
      <c r="O823" s="26"/>
      <c r="P823" s="26"/>
      <c r="Q823" s="26"/>
      <c r="R823" s="26"/>
      <c r="S823" s="26"/>
      <c r="T823" s="26"/>
      <c r="U823" s="26"/>
      <c r="V823" s="26"/>
      <c r="W823" s="26"/>
      <c r="X823" s="26"/>
      <c r="Y823" s="26"/>
      <c r="Z823" s="26"/>
    </row>
    <row r="824" spans="1:26" ht="12.75" customHeight="1">
      <c r="A824" s="26"/>
      <c r="B824" s="26"/>
      <c r="C824" s="26"/>
      <c r="D824" s="26"/>
      <c r="E824" s="27"/>
      <c r="F824" s="27"/>
      <c r="G824" s="26"/>
      <c r="H824" s="26"/>
      <c r="I824" s="26"/>
      <c r="J824" s="26"/>
      <c r="K824" s="26"/>
      <c r="L824" s="26"/>
      <c r="M824" s="26"/>
      <c r="N824" s="26"/>
      <c r="O824" s="26"/>
      <c r="P824" s="26"/>
      <c r="Q824" s="26"/>
      <c r="R824" s="26"/>
      <c r="S824" s="26"/>
      <c r="T824" s="26"/>
      <c r="U824" s="26"/>
      <c r="V824" s="26"/>
      <c r="W824" s="26"/>
      <c r="X824" s="26"/>
      <c r="Y824" s="26"/>
      <c r="Z824" s="26"/>
    </row>
    <row r="825" spans="1:26" ht="12.75" customHeight="1">
      <c r="A825" s="26"/>
      <c r="B825" s="26"/>
      <c r="C825" s="26"/>
      <c r="D825" s="26"/>
      <c r="E825" s="27"/>
      <c r="F825" s="27"/>
      <c r="G825" s="26"/>
      <c r="H825" s="26"/>
      <c r="I825" s="26"/>
      <c r="J825" s="26"/>
      <c r="K825" s="26"/>
      <c r="L825" s="26"/>
      <c r="M825" s="26"/>
      <c r="N825" s="26"/>
      <c r="O825" s="26"/>
      <c r="P825" s="26"/>
      <c r="Q825" s="26"/>
      <c r="R825" s="26"/>
      <c r="S825" s="26"/>
      <c r="T825" s="26"/>
      <c r="U825" s="26"/>
      <c r="V825" s="26"/>
      <c r="W825" s="26"/>
      <c r="X825" s="26"/>
      <c r="Y825" s="26"/>
      <c r="Z825" s="26"/>
    </row>
    <row r="826" spans="1:26" ht="12.75" customHeight="1">
      <c r="A826" s="26"/>
      <c r="B826" s="26"/>
      <c r="C826" s="26"/>
      <c r="D826" s="26"/>
      <c r="E826" s="27"/>
      <c r="F826" s="27"/>
      <c r="G826" s="26"/>
      <c r="H826" s="26"/>
      <c r="I826" s="26"/>
      <c r="J826" s="26"/>
      <c r="K826" s="26"/>
      <c r="L826" s="26"/>
      <c r="M826" s="26"/>
      <c r="N826" s="26"/>
      <c r="O826" s="26"/>
      <c r="P826" s="26"/>
      <c r="Q826" s="26"/>
      <c r="R826" s="26"/>
      <c r="S826" s="26"/>
      <c r="T826" s="26"/>
      <c r="U826" s="26"/>
      <c r="V826" s="26"/>
      <c r="W826" s="26"/>
      <c r="X826" s="26"/>
      <c r="Y826" s="26"/>
      <c r="Z826" s="26"/>
    </row>
    <row r="827" spans="1:26" ht="12.75" customHeight="1">
      <c r="A827" s="26"/>
      <c r="B827" s="26"/>
      <c r="C827" s="26"/>
      <c r="D827" s="26"/>
      <c r="E827" s="27"/>
      <c r="F827" s="27"/>
      <c r="G827" s="26"/>
      <c r="H827" s="26"/>
      <c r="I827" s="26"/>
      <c r="J827" s="26"/>
      <c r="K827" s="26"/>
      <c r="L827" s="26"/>
      <c r="M827" s="26"/>
      <c r="N827" s="26"/>
      <c r="O827" s="26"/>
      <c r="P827" s="26"/>
      <c r="Q827" s="26"/>
      <c r="R827" s="26"/>
      <c r="S827" s="26"/>
      <c r="T827" s="26"/>
      <c r="U827" s="26"/>
      <c r="V827" s="26"/>
      <c r="W827" s="26"/>
      <c r="X827" s="26"/>
      <c r="Y827" s="26"/>
      <c r="Z827" s="26"/>
    </row>
    <row r="828" spans="1:26" ht="12.75" customHeight="1">
      <c r="A828" s="26"/>
      <c r="B828" s="26"/>
      <c r="C828" s="26"/>
      <c r="D828" s="26"/>
      <c r="E828" s="27"/>
      <c r="F828" s="27"/>
      <c r="G828" s="26"/>
      <c r="H828" s="26"/>
      <c r="I828" s="26"/>
      <c r="J828" s="26"/>
      <c r="K828" s="26"/>
      <c r="L828" s="26"/>
      <c r="M828" s="26"/>
      <c r="N828" s="26"/>
      <c r="O828" s="26"/>
      <c r="P828" s="26"/>
      <c r="Q828" s="26"/>
      <c r="R828" s="26"/>
      <c r="S828" s="26"/>
      <c r="T828" s="26"/>
      <c r="U828" s="26"/>
      <c r="V828" s="26"/>
      <c r="W828" s="26"/>
      <c r="X828" s="26"/>
      <c r="Y828" s="26"/>
      <c r="Z828" s="26"/>
    </row>
    <row r="829" spans="1:26" ht="12.75" customHeight="1">
      <c r="A829" s="26"/>
      <c r="B829" s="26"/>
      <c r="C829" s="26"/>
      <c r="D829" s="26"/>
      <c r="E829" s="27"/>
      <c r="F829" s="27"/>
      <c r="G829" s="26"/>
      <c r="H829" s="26"/>
      <c r="I829" s="26"/>
      <c r="J829" s="26"/>
      <c r="K829" s="26"/>
      <c r="L829" s="26"/>
      <c r="M829" s="26"/>
      <c r="N829" s="26"/>
      <c r="O829" s="26"/>
      <c r="P829" s="26"/>
      <c r="Q829" s="26"/>
      <c r="R829" s="26"/>
      <c r="S829" s="26"/>
      <c r="T829" s="26"/>
      <c r="U829" s="26"/>
      <c r="V829" s="26"/>
      <c r="W829" s="26"/>
      <c r="X829" s="26"/>
      <c r="Y829" s="26"/>
      <c r="Z829" s="26"/>
    </row>
    <row r="830" spans="1:26" ht="12.75" customHeight="1">
      <c r="A830" s="26"/>
      <c r="B830" s="26"/>
      <c r="C830" s="26"/>
      <c r="D830" s="26"/>
      <c r="E830" s="27"/>
      <c r="F830" s="27"/>
      <c r="G830" s="26"/>
      <c r="H830" s="26"/>
      <c r="I830" s="26"/>
      <c r="J830" s="26"/>
      <c r="K830" s="26"/>
      <c r="L830" s="26"/>
      <c r="M830" s="26"/>
      <c r="N830" s="26"/>
      <c r="O830" s="26"/>
      <c r="P830" s="26"/>
      <c r="Q830" s="26"/>
      <c r="R830" s="26"/>
      <c r="S830" s="26"/>
      <c r="T830" s="26"/>
      <c r="U830" s="26"/>
      <c r="V830" s="26"/>
      <c r="W830" s="26"/>
      <c r="X830" s="26"/>
      <c r="Y830" s="26"/>
      <c r="Z830" s="26"/>
    </row>
    <row r="831" spans="1:26" ht="12.75" customHeight="1">
      <c r="A831" s="26"/>
      <c r="B831" s="26"/>
      <c r="C831" s="26"/>
      <c r="D831" s="26"/>
      <c r="E831" s="27"/>
      <c r="F831" s="27"/>
      <c r="G831" s="26"/>
      <c r="H831" s="26"/>
      <c r="I831" s="26"/>
      <c r="J831" s="26"/>
      <c r="K831" s="26"/>
      <c r="L831" s="26"/>
      <c r="M831" s="26"/>
      <c r="N831" s="26"/>
      <c r="O831" s="26"/>
      <c r="P831" s="26"/>
      <c r="Q831" s="26"/>
      <c r="R831" s="26"/>
      <c r="S831" s="26"/>
      <c r="T831" s="26"/>
      <c r="U831" s="26"/>
      <c r="V831" s="26"/>
      <c r="W831" s="26"/>
      <c r="X831" s="26"/>
      <c r="Y831" s="26"/>
      <c r="Z831" s="26"/>
    </row>
    <row r="832" spans="1:26" ht="12.75" customHeight="1">
      <c r="A832" s="26"/>
      <c r="B832" s="26"/>
      <c r="C832" s="26"/>
      <c r="D832" s="26"/>
      <c r="E832" s="27"/>
      <c r="F832" s="27"/>
      <c r="G832" s="26"/>
      <c r="H832" s="26"/>
      <c r="I832" s="26"/>
      <c r="J832" s="26"/>
      <c r="K832" s="26"/>
      <c r="L832" s="26"/>
      <c r="M832" s="26"/>
      <c r="N832" s="26"/>
      <c r="O832" s="26"/>
      <c r="P832" s="26"/>
      <c r="Q832" s="26"/>
      <c r="R832" s="26"/>
      <c r="S832" s="26"/>
      <c r="T832" s="26"/>
      <c r="U832" s="26"/>
      <c r="V832" s="26"/>
      <c r="W832" s="26"/>
      <c r="X832" s="26"/>
      <c r="Y832" s="26"/>
      <c r="Z832" s="26"/>
    </row>
    <row r="833" spans="1:26" ht="12.75" customHeight="1">
      <c r="A833" s="26"/>
      <c r="B833" s="26"/>
      <c r="C833" s="26"/>
      <c r="D833" s="26"/>
      <c r="E833" s="27"/>
      <c r="F833" s="27"/>
      <c r="G833" s="26"/>
      <c r="H833" s="26"/>
      <c r="I833" s="26"/>
      <c r="J833" s="26"/>
      <c r="K833" s="26"/>
      <c r="L833" s="26"/>
      <c r="M833" s="26"/>
      <c r="N833" s="26"/>
      <c r="O833" s="26"/>
      <c r="P833" s="26"/>
      <c r="Q833" s="26"/>
      <c r="R833" s="26"/>
      <c r="S833" s="26"/>
      <c r="T833" s="26"/>
      <c r="U833" s="26"/>
      <c r="V833" s="26"/>
      <c r="W833" s="26"/>
      <c r="X833" s="26"/>
      <c r="Y833" s="26"/>
      <c r="Z833" s="26"/>
    </row>
    <row r="834" spans="1:26" ht="12.75" customHeight="1">
      <c r="A834" s="26"/>
      <c r="B834" s="26"/>
      <c r="C834" s="26"/>
      <c r="D834" s="26"/>
      <c r="E834" s="27"/>
      <c r="F834" s="27"/>
      <c r="G834" s="26"/>
      <c r="H834" s="26"/>
      <c r="I834" s="26"/>
      <c r="J834" s="26"/>
      <c r="K834" s="26"/>
      <c r="L834" s="26"/>
      <c r="M834" s="26"/>
      <c r="N834" s="26"/>
      <c r="O834" s="26"/>
      <c r="P834" s="26"/>
      <c r="Q834" s="26"/>
      <c r="R834" s="26"/>
      <c r="S834" s="26"/>
      <c r="T834" s="26"/>
      <c r="U834" s="26"/>
      <c r="V834" s="26"/>
      <c r="W834" s="26"/>
      <c r="X834" s="26"/>
      <c r="Y834" s="26"/>
      <c r="Z834" s="26"/>
    </row>
    <row r="835" spans="1:26" ht="12.75" customHeight="1">
      <c r="A835" s="26"/>
      <c r="B835" s="26"/>
      <c r="C835" s="26"/>
      <c r="D835" s="26"/>
      <c r="E835" s="27"/>
      <c r="F835" s="27"/>
      <c r="G835" s="26"/>
      <c r="H835" s="26"/>
      <c r="I835" s="26"/>
      <c r="J835" s="26"/>
      <c r="K835" s="26"/>
      <c r="L835" s="26"/>
      <c r="M835" s="26"/>
      <c r="N835" s="26"/>
      <c r="O835" s="26"/>
      <c r="P835" s="26"/>
      <c r="Q835" s="26"/>
      <c r="R835" s="26"/>
      <c r="S835" s="26"/>
      <c r="T835" s="26"/>
      <c r="U835" s="26"/>
      <c r="V835" s="26"/>
      <c r="W835" s="26"/>
      <c r="X835" s="26"/>
      <c r="Y835" s="26"/>
      <c r="Z835" s="26"/>
    </row>
    <row r="836" spans="1:26" ht="12.75" customHeight="1">
      <c r="A836" s="26"/>
      <c r="B836" s="26"/>
      <c r="C836" s="26"/>
      <c r="D836" s="26"/>
      <c r="E836" s="27"/>
      <c r="F836" s="27"/>
      <c r="G836" s="26"/>
      <c r="H836" s="26"/>
      <c r="I836" s="26"/>
      <c r="J836" s="26"/>
      <c r="K836" s="26"/>
      <c r="L836" s="26"/>
      <c r="M836" s="26"/>
      <c r="N836" s="26"/>
      <c r="O836" s="26"/>
      <c r="P836" s="26"/>
      <c r="Q836" s="26"/>
      <c r="R836" s="26"/>
      <c r="S836" s="26"/>
      <c r="T836" s="26"/>
      <c r="U836" s="26"/>
      <c r="V836" s="26"/>
      <c r="W836" s="26"/>
      <c r="X836" s="26"/>
      <c r="Y836" s="26"/>
      <c r="Z836" s="26"/>
    </row>
    <row r="837" spans="1:26" ht="12.75" customHeight="1">
      <c r="A837" s="26"/>
      <c r="B837" s="26"/>
      <c r="C837" s="26"/>
      <c r="D837" s="26"/>
      <c r="E837" s="27"/>
      <c r="F837" s="27"/>
      <c r="G837" s="26"/>
      <c r="H837" s="26"/>
      <c r="I837" s="26"/>
      <c r="J837" s="26"/>
      <c r="K837" s="26"/>
      <c r="L837" s="26"/>
      <c r="M837" s="26"/>
      <c r="N837" s="26"/>
      <c r="O837" s="26"/>
      <c r="P837" s="26"/>
      <c r="Q837" s="26"/>
      <c r="R837" s="26"/>
      <c r="S837" s="26"/>
      <c r="T837" s="26"/>
      <c r="U837" s="26"/>
      <c r="V837" s="26"/>
      <c r="W837" s="26"/>
      <c r="X837" s="26"/>
      <c r="Y837" s="26"/>
      <c r="Z837" s="26"/>
    </row>
    <row r="838" spans="1:26" ht="12.75" customHeight="1">
      <c r="A838" s="26"/>
      <c r="B838" s="26"/>
      <c r="C838" s="26"/>
      <c r="D838" s="26"/>
      <c r="E838" s="27"/>
      <c r="F838" s="27"/>
      <c r="G838" s="26"/>
      <c r="H838" s="26"/>
      <c r="I838" s="26"/>
      <c r="J838" s="26"/>
      <c r="K838" s="26"/>
      <c r="L838" s="26"/>
      <c r="M838" s="26"/>
      <c r="N838" s="26"/>
      <c r="O838" s="26"/>
      <c r="P838" s="26"/>
      <c r="Q838" s="26"/>
      <c r="R838" s="26"/>
      <c r="S838" s="26"/>
      <c r="T838" s="26"/>
      <c r="U838" s="26"/>
      <c r="V838" s="26"/>
      <c r="W838" s="26"/>
      <c r="X838" s="26"/>
      <c r="Y838" s="26"/>
      <c r="Z838" s="26"/>
    </row>
    <row r="839" spans="1:26" ht="12.75" customHeight="1">
      <c r="A839" s="26"/>
      <c r="B839" s="26"/>
      <c r="C839" s="26"/>
      <c r="D839" s="26"/>
      <c r="E839" s="27"/>
      <c r="F839" s="27"/>
      <c r="G839" s="26"/>
      <c r="H839" s="26"/>
      <c r="I839" s="26"/>
      <c r="J839" s="26"/>
      <c r="K839" s="26"/>
      <c r="L839" s="26"/>
      <c r="M839" s="26"/>
      <c r="N839" s="26"/>
      <c r="O839" s="26"/>
      <c r="P839" s="26"/>
      <c r="Q839" s="26"/>
      <c r="R839" s="26"/>
      <c r="S839" s="26"/>
      <c r="T839" s="26"/>
      <c r="U839" s="26"/>
      <c r="V839" s="26"/>
      <c r="W839" s="26"/>
      <c r="X839" s="26"/>
      <c r="Y839" s="26"/>
      <c r="Z839" s="26"/>
    </row>
    <row r="840" spans="1:26" ht="12.75" customHeight="1">
      <c r="A840" s="26"/>
      <c r="B840" s="26"/>
      <c r="C840" s="26"/>
      <c r="D840" s="26"/>
      <c r="E840" s="27"/>
      <c r="F840" s="27"/>
      <c r="G840" s="26"/>
      <c r="H840" s="26"/>
      <c r="I840" s="26"/>
      <c r="J840" s="26"/>
      <c r="K840" s="26"/>
      <c r="L840" s="26"/>
      <c r="M840" s="26"/>
      <c r="N840" s="26"/>
      <c r="O840" s="26"/>
      <c r="P840" s="26"/>
      <c r="Q840" s="26"/>
      <c r="R840" s="26"/>
      <c r="S840" s="26"/>
      <c r="T840" s="26"/>
      <c r="U840" s="26"/>
      <c r="V840" s="26"/>
      <c r="W840" s="26"/>
      <c r="X840" s="26"/>
      <c r="Y840" s="26"/>
      <c r="Z840" s="26"/>
    </row>
    <row r="841" spans="1:26" ht="12.75" customHeight="1">
      <c r="A841" s="26"/>
      <c r="B841" s="26"/>
      <c r="C841" s="26"/>
      <c r="D841" s="26"/>
      <c r="E841" s="27"/>
      <c r="F841" s="27"/>
      <c r="G841" s="26"/>
      <c r="H841" s="26"/>
      <c r="I841" s="26"/>
      <c r="J841" s="26"/>
      <c r="K841" s="26"/>
      <c r="L841" s="26"/>
      <c r="M841" s="26"/>
      <c r="N841" s="26"/>
      <c r="O841" s="26"/>
      <c r="P841" s="26"/>
      <c r="Q841" s="26"/>
      <c r="R841" s="26"/>
      <c r="S841" s="26"/>
      <c r="T841" s="26"/>
      <c r="U841" s="26"/>
      <c r="V841" s="26"/>
      <c r="W841" s="26"/>
      <c r="X841" s="26"/>
      <c r="Y841" s="26"/>
      <c r="Z841" s="26"/>
    </row>
    <row r="842" spans="1:26" ht="12.75" customHeight="1">
      <c r="A842" s="26"/>
      <c r="B842" s="26"/>
      <c r="C842" s="26"/>
      <c r="D842" s="26"/>
      <c r="E842" s="27"/>
      <c r="F842" s="27"/>
      <c r="G842" s="26"/>
      <c r="H842" s="26"/>
      <c r="I842" s="26"/>
      <c r="J842" s="26"/>
      <c r="K842" s="26"/>
      <c r="L842" s="26"/>
      <c r="M842" s="26"/>
      <c r="N842" s="26"/>
      <c r="O842" s="26"/>
      <c r="P842" s="26"/>
      <c r="Q842" s="26"/>
      <c r="R842" s="26"/>
      <c r="S842" s="26"/>
      <c r="T842" s="26"/>
      <c r="U842" s="26"/>
      <c r="V842" s="26"/>
      <c r="W842" s="26"/>
      <c r="X842" s="26"/>
      <c r="Y842" s="26"/>
      <c r="Z842" s="26"/>
    </row>
    <row r="843" spans="1:26" ht="12.75" customHeight="1">
      <c r="A843" s="26"/>
      <c r="B843" s="26"/>
      <c r="C843" s="26"/>
      <c r="D843" s="26"/>
      <c r="E843" s="27"/>
      <c r="F843" s="27"/>
      <c r="G843" s="26"/>
      <c r="H843" s="26"/>
      <c r="I843" s="26"/>
      <c r="J843" s="26"/>
      <c r="K843" s="26"/>
      <c r="L843" s="26"/>
      <c r="M843" s="26"/>
      <c r="N843" s="26"/>
      <c r="O843" s="26"/>
      <c r="P843" s="26"/>
      <c r="Q843" s="26"/>
      <c r="R843" s="26"/>
      <c r="S843" s="26"/>
      <c r="T843" s="26"/>
      <c r="U843" s="26"/>
      <c r="V843" s="26"/>
      <c r="W843" s="26"/>
      <c r="X843" s="26"/>
      <c r="Y843" s="26"/>
      <c r="Z843" s="26"/>
    </row>
    <row r="844" spans="1:26" ht="12.75" customHeight="1">
      <c r="A844" s="26"/>
      <c r="B844" s="26"/>
      <c r="C844" s="26"/>
      <c r="D844" s="26"/>
      <c r="E844" s="27"/>
      <c r="F844" s="27"/>
      <c r="G844" s="26"/>
      <c r="H844" s="26"/>
      <c r="I844" s="26"/>
      <c r="J844" s="26"/>
      <c r="K844" s="26"/>
      <c r="L844" s="26"/>
      <c r="M844" s="26"/>
      <c r="N844" s="26"/>
      <c r="O844" s="26"/>
      <c r="P844" s="26"/>
      <c r="Q844" s="26"/>
      <c r="R844" s="26"/>
      <c r="S844" s="26"/>
      <c r="T844" s="26"/>
      <c r="U844" s="26"/>
      <c r="V844" s="26"/>
      <c r="W844" s="26"/>
      <c r="X844" s="26"/>
      <c r="Y844" s="26"/>
      <c r="Z844" s="26"/>
    </row>
    <row r="845" spans="1:26" ht="12.75" customHeight="1">
      <c r="A845" s="26"/>
      <c r="B845" s="26"/>
      <c r="C845" s="26"/>
      <c r="D845" s="26"/>
      <c r="E845" s="27"/>
      <c r="F845" s="27"/>
      <c r="G845" s="26"/>
      <c r="H845" s="26"/>
      <c r="I845" s="26"/>
      <c r="J845" s="26"/>
      <c r="K845" s="26"/>
      <c r="L845" s="26"/>
      <c r="M845" s="26"/>
      <c r="N845" s="26"/>
      <c r="O845" s="26"/>
      <c r="P845" s="26"/>
      <c r="Q845" s="26"/>
      <c r="R845" s="26"/>
      <c r="S845" s="26"/>
      <c r="T845" s="26"/>
      <c r="U845" s="26"/>
      <c r="V845" s="26"/>
      <c r="W845" s="26"/>
      <c r="X845" s="26"/>
      <c r="Y845" s="26"/>
      <c r="Z845" s="26"/>
    </row>
    <row r="846" spans="1:26" ht="12.75" customHeight="1">
      <c r="A846" s="26"/>
      <c r="B846" s="26"/>
      <c r="C846" s="26"/>
      <c r="D846" s="26"/>
      <c r="E846" s="27"/>
      <c r="F846" s="27"/>
      <c r="G846" s="26"/>
      <c r="H846" s="26"/>
      <c r="I846" s="26"/>
      <c r="J846" s="26"/>
      <c r="K846" s="26"/>
      <c r="L846" s="26"/>
      <c r="M846" s="26"/>
      <c r="N846" s="26"/>
      <c r="O846" s="26"/>
      <c r="P846" s="26"/>
      <c r="Q846" s="26"/>
      <c r="R846" s="26"/>
      <c r="S846" s="26"/>
      <c r="T846" s="26"/>
      <c r="U846" s="26"/>
      <c r="V846" s="26"/>
      <c r="W846" s="26"/>
      <c r="X846" s="26"/>
      <c r="Y846" s="26"/>
      <c r="Z846" s="26"/>
    </row>
    <row r="847" spans="1:26" ht="12.75" customHeight="1">
      <c r="A847" s="26"/>
      <c r="B847" s="26"/>
      <c r="C847" s="26"/>
      <c r="D847" s="26"/>
      <c r="E847" s="27"/>
      <c r="F847" s="27"/>
      <c r="G847" s="26"/>
      <c r="H847" s="26"/>
      <c r="I847" s="26"/>
      <c r="J847" s="26"/>
      <c r="K847" s="26"/>
      <c r="L847" s="26"/>
      <c r="M847" s="26"/>
      <c r="N847" s="26"/>
      <c r="O847" s="26"/>
      <c r="P847" s="26"/>
      <c r="Q847" s="26"/>
      <c r="R847" s="26"/>
      <c r="S847" s="26"/>
      <c r="T847" s="26"/>
      <c r="U847" s="26"/>
      <c r="V847" s="26"/>
      <c r="W847" s="26"/>
      <c r="X847" s="26"/>
      <c r="Y847" s="26"/>
      <c r="Z847" s="26"/>
    </row>
    <row r="848" spans="1:26" ht="12.75" customHeight="1">
      <c r="A848" s="26"/>
      <c r="B848" s="26"/>
      <c r="C848" s="26"/>
      <c r="D848" s="26"/>
      <c r="E848" s="27"/>
      <c r="F848" s="27"/>
      <c r="G848" s="26"/>
      <c r="H848" s="26"/>
      <c r="I848" s="26"/>
      <c r="J848" s="26"/>
      <c r="K848" s="26"/>
      <c r="L848" s="26"/>
      <c r="M848" s="26"/>
      <c r="N848" s="26"/>
      <c r="O848" s="26"/>
      <c r="P848" s="26"/>
      <c r="Q848" s="26"/>
      <c r="R848" s="26"/>
      <c r="S848" s="26"/>
      <c r="T848" s="26"/>
      <c r="U848" s="26"/>
      <c r="V848" s="26"/>
      <c r="W848" s="26"/>
      <c r="X848" s="26"/>
      <c r="Y848" s="26"/>
      <c r="Z848" s="26"/>
    </row>
    <row r="849" spans="1:26" ht="12.75" customHeight="1">
      <c r="A849" s="26"/>
      <c r="B849" s="26"/>
      <c r="C849" s="26"/>
      <c r="D849" s="26"/>
      <c r="E849" s="27"/>
      <c r="F849" s="27"/>
      <c r="G849" s="26"/>
      <c r="H849" s="26"/>
      <c r="I849" s="26"/>
      <c r="J849" s="26"/>
      <c r="K849" s="26"/>
      <c r="L849" s="26"/>
      <c r="M849" s="26"/>
      <c r="N849" s="26"/>
      <c r="O849" s="26"/>
      <c r="P849" s="26"/>
      <c r="Q849" s="26"/>
      <c r="R849" s="26"/>
      <c r="S849" s="26"/>
      <c r="T849" s="26"/>
      <c r="U849" s="26"/>
      <c r="V849" s="26"/>
      <c r="W849" s="26"/>
      <c r="X849" s="26"/>
      <c r="Y849" s="26"/>
      <c r="Z849" s="26"/>
    </row>
    <row r="850" spans="1:26" ht="12.75" customHeight="1">
      <c r="A850" s="26"/>
      <c r="B850" s="26"/>
      <c r="C850" s="26"/>
      <c r="D850" s="26"/>
      <c r="E850" s="27"/>
      <c r="F850" s="27"/>
      <c r="G850" s="26"/>
      <c r="H850" s="26"/>
      <c r="I850" s="26"/>
      <c r="J850" s="26"/>
      <c r="K850" s="26"/>
      <c r="L850" s="26"/>
      <c r="M850" s="26"/>
      <c r="N850" s="26"/>
      <c r="O850" s="26"/>
      <c r="P850" s="26"/>
      <c r="Q850" s="26"/>
      <c r="R850" s="26"/>
      <c r="S850" s="26"/>
      <c r="T850" s="26"/>
      <c r="U850" s="26"/>
      <c r="V850" s="26"/>
      <c r="W850" s="26"/>
      <c r="X850" s="26"/>
      <c r="Y850" s="26"/>
      <c r="Z850" s="26"/>
    </row>
    <row r="851" spans="1:26" ht="12.75" customHeight="1">
      <c r="A851" s="26"/>
      <c r="B851" s="26"/>
      <c r="C851" s="26"/>
      <c r="D851" s="26"/>
      <c r="E851" s="27"/>
      <c r="F851" s="27"/>
      <c r="G851" s="26"/>
      <c r="H851" s="26"/>
      <c r="I851" s="26"/>
      <c r="J851" s="26"/>
      <c r="K851" s="26"/>
      <c r="L851" s="26"/>
      <c r="M851" s="26"/>
      <c r="N851" s="26"/>
      <c r="O851" s="26"/>
      <c r="P851" s="26"/>
      <c r="Q851" s="26"/>
      <c r="R851" s="26"/>
      <c r="S851" s="26"/>
      <c r="T851" s="26"/>
      <c r="U851" s="26"/>
      <c r="V851" s="26"/>
      <c r="W851" s="26"/>
      <c r="X851" s="26"/>
      <c r="Y851" s="26"/>
      <c r="Z851" s="26"/>
    </row>
    <row r="852" spans="1:26" ht="12.75" customHeight="1">
      <c r="A852" s="26"/>
      <c r="B852" s="26"/>
      <c r="C852" s="26"/>
      <c r="D852" s="26"/>
      <c r="E852" s="27"/>
      <c r="F852" s="27"/>
      <c r="G852" s="26"/>
      <c r="H852" s="26"/>
      <c r="I852" s="26"/>
      <c r="J852" s="26"/>
      <c r="K852" s="26"/>
      <c r="L852" s="26"/>
      <c r="M852" s="26"/>
      <c r="N852" s="26"/>
      <c r="O852" s="26"/>
      <c r="P852" s="26"/>
      <c r="Q852" s="26"/>
      <c r="R852" s="26"/>
      <c r="S852" s="26"/>
      <c r="T852" s="26"/>
      <c r="U852" s="26"/>
      <c r="V852" s="26"/>
      <c r="W852" s="26"/>
      <c r="X852" s="26"/>
      <c r="Y852" s="26"/>
      <c r="Z852" s="26"/>
    </row>
    <row r="853" spans="1:26" ht="12.75" customHeight="1">
      <c r="A853" s="26"/>
      <c r="B853" s="26"/>
      <c r="C853" s="26"/>
      <c r="D853" s="26"/>
      <c r="E853" s="27"/>
      <c r="F853" s="27"/>
      <c r="G853" s="26"/>
      <c r="H853" s="26"/>
      <c r="I853" s="26"/>
      <c r="J853" s="26"/>
      <c r="K853" s="26"/>
      <c r="L853" s="26"/>
      <c r="M853" s="26"/>
      <c r="N853" s="26"/>
      <c r="O853" s="26"/>
      <c r="P853" s="26"/>
      <c r="Q853" s="26"/>
      <c r="R853" s="26"/>
      <c r="S853" s="26"/>
      <c r="T853" s="26"/>
      <c r="U853" s="26"/>
      <c r="V853" s="26"/>
      <c r="W853" s="26"/>
      <c r="X853" s="26"/>
      <c r="Y853" s="26"/>
      <c r="Z853" s="26"/>
    </row>
    <row r="854" spans="1:26" ht="12.75" customHeight="1">
      <c r="A854" s="26"/>
      <c r="B854" s="26"/>
      <c r="C854" s="26"/>
      <c r="D854" s="26"/>
      <c r="E854" s="27"/>
      <c r="F854" s="27"/>
      <c r="G854" s="26"/>
      <c r="H854" s="26"/>
      <c r="I854" s="26"/>
      <c r="J854" s="26"/>
      <c r="K854" s="26"/>
      <c r="L854" s="26"/>
      <c r="M854" s="26"/>
      <c r="N854" s="26"/>
      <c r="O854" s="26"/>
      <c r="P854" s="26"/>
      <c r="Q854" s="26"/>
      <c r="R854" s="26"/>
      <c r="S854" s="26"/>
      <c r="T854" s="26"/>
      <c r="U854" s="26"/>
      <c r="V854" s="26"/>
      <c r="W854" s="26"/>
      <c r="X854" s="26"/>
      <c r="Y854" s="26"/>
      <c r="Z854" s="26"/>
    </row>
    <row r="855" spans="1:26" ht="12.75" customHeight="1">
      <c r="A855" s="26"/>
      <c r="B855" s="26"/>
      <c r="C855" s="26"/>
      <c r="D855" s="26"/>
      <c r="E855" s="27"/>
      <c r="F855" s="27"/>
      <c r="G855" s="26"/>
      <c r="H855" s="26"/>
      <c r="I855" s="26"/>
      <c r="J855" s="26"/>
      <c r="K855" s="26"/>
      <c r="L855" s="26"/>
      <c r="M855" s="26"/>
      <c r="N855" s="26"/>
      <c r="O855" s="26"/>
      <c r="P855" s="26"/>
      <c r="Q855" s="26"/>
      <c r="R855" s="26"/>
      <c r="S855" s="26"/>
      <c r="T855" s="26"/>
      <c r="U855" s="26"/>
      <c r="V855" s="26"/>
      <c r="W855" s="26"/>
      <c r="X855" s="26"/>
      <c r="Y855" s="26"/>
      <c r="Z855" s="26"/>
    </row>
    <row r="856" spans="1:26" ht="12.75" customHeight="1">
      <c r="A856" s="26"/>
      <c r="B856" s="26"/>
      <c r="C856" s="26"/>
      <c r="D856" s="26"/>
      <c r="E856" s="27"/>
      <c r="F856" s="27"/>
      <c r="G856" s="26"/>
      <c r="H856" s="26"/>
      <c r="I856" s="26"/>
      <c r="J856" s="26"/>
      <c r="K856" s="26"/>
      <c r="L856" s="26"/>
      <c r="M856" s="26"/>
      <c r="N856" s="26"/>
      <c r="O856" s="26"/>
      <c r="P856" s="26"/>
      <c r="Q856" s="26"/>
      <c r="R856" s="26"/>
      <c r="S856" s="26"/>
      <c r="T856" s="26"/>
      <c r="U856" s="26"/>
      <c r="V856" s="26"/>
      <c r="W856" s="26"/>
      <c r="X856" s="26"/>
      <c r="Y856" s="26"/>
      <c r="Z856" s="26"/>
    </row>
    <row r="857" spans="1:26" ht="12.75" customHeight="1">
      <c r="A857" s="26"/>
      <c r="B857" s="26"/>
      <c r="C857" s="26"/>
      <c r="D857" s="26"/>
      <c r="E857" s="27"/>
      <c r="F857" s="27"/>
      <c r="G857" s="26"/>
      <c r="H857" s="26"/>
      <c r="I857" s="26"/>
      <c r="J857" s="26"/>
      <c r="K857" s="26"/>
      <c r="L857" s="26"/>
      <c r="M857" s="26"/>
      <c r="N857" s="26"/>
      <c r="O857" s="26"/>
      <c r="P857" s="26"/>
      <c r="Q857" s="26"/>
      <c r="R857" s="26"/>
      <c r="S857" s="26"/>
      <c r="T857" s="26"/>
      <c r="U857" s="26"/>
      <c r="V857" s="26"/>
      <c r="W857" s="26"/>
      <c r="X857" s="26"/>
      <c r="Y857" s="26"/>
      <c r="Z857" s="26"/>
    </row>
    <row r="858" spans="1:26" ht="12.75" customHeight="1">
      <c r="A858" s="26"/>
      <c r="B858" s="26"/>
      <c r="C858" s="26"/>
      <c r="D858" s="26"/>
      <c r="E858" s="27"/>
      <c r="F858" s="27"/>
      <c r="G858" s="26"/>
      <c r="H858" s="26"/>
      <c r="I858" s="26"/>
      <c r="J858" s="26"/>
      <c r="K858" s="26"/>
      <c r="L858" s="26"/>
      <c r="M858" s="26"/>
      <c r="N858" s="26"/>
      <c r="O858" s="26"/>
      <c r="P858" s="26"/>
      <c r="Q858" s="26"/>
      <c r="R858" s="26"/>
      <c r="S858" s="26"/>
      <c r="T858" s="26"/>
      <c r="U858" s="26"/>
      <c r="V858" s="26"/>
      <c r="W858" s="26"/>
      <c r="X858" s="26"/>
      <c r="Y858" s="26"/>
      <c r="Z858" s="26"/>
    </row>
    <row r="859" spans="1:26" ht="12.75" customHeight="1">
      <c r="A859" s="26"/>
      <c r="B859" s="26"/>
      <c r="C859" s="26"/>
      <c r="D859" s="26"/>
      <c r="E859" s="27"/>
      <c r="F859" s="27"/>
      <c r="G859" s="26"/>
      <c r="H859" s="26"/>
      <c r="I859" s="26"/>
      <c r="J859" s="26"/>
      <c r="K859" s="26"/>
      <c r="L859" s="26"/>
      <c r="M859" s="26"/>
      <c r="N859" s="26"/>
      <c r="O859" s="26"/>
      <c r="P859" s="26"/>
      <c r="Q859" s="26"/>
      <c r="R859" s="26"/>
      <c r="S859" s="26"/>
      <c r="T859" s="26"/>
      <c r="U859" s="26"/>
      <c r="V859" s="26"/>
      <c r="W859" s="26"/>
      <c r="X859" s="26"/>
      <c r="Y859" s="26"/>
      <c r="Z859" s="26"/>
    </row>
    <row r="860" spans="1:26" ht="12.75" customHeight="1">
      <c r="A860" s="26"/>
      <c r="B860" s="26"/>
      <c r="C860" s="26"/>
      <c r="D860" s="26"/>
      <c r="E860" s="27"/>
      <c r="F860" s="27"/>
      <c r="G860" s="26"/>
      <c r="H860" s="26"/>
      <c r="I860" s="26"/>
      <c r="J860" s="26"/>
      <c r="K860" s="26"/>
      <c r="L860" s="26"/>
      <c r="M860" s="26"/>
      <c r="N860" s="26"/>
      <c r="O860" s="26"/>
      <c r="P860" s="26"/>
      <c r="Q860" s="26"/>
      <c r="R860" s="26"/>
      <c r="S860" s="26"/>
      <c r="T860" s="26"/>
      <c r="U860" s="26"/>
      <c r="V860" s="26"/>
      <c r="W860" s="26"/>
      <c r="X860" s="26"/>
      <c r="Y860" s="26"/>
      <c r="Z860" s="26"/>
    </row>
    <row r="861" spans="1:26" ht="12.75" customHeight="1">
      <c r="A861" s="26"/>
      <c r="B861" s="26"/>
      <c r="C861" s="26"/>
      <c r="D861" s="26"/>
      <c r="E861" s="27"/>
      <c r="F861" s="27"/>
      <c r="G861" s="26"/>
      <c r="H861" s="26"/>
      <c r="I861" s="26"/>
      <c r="J861" s="26"/>
      <c r="K861" s="26"/>
      <c r="L861" s="26"/>
      <c r="M861" s="26"/>
      <c r="N861" s="26"/>
      <c r="O861" s="26"/>
      <c r="P861" s="26"/>
      <c r="Q861" s="26"/>
      <c r="R861" s="26"/>
      <c r="S861" s="26"/>
      <c r="T861" s="26"/>
      <c r="U861" s="26"/>
      <c r="V861" s="26"/>
      <c r="W861" s="26"/>
      <c r="X861" s="26"/>
      <c r="Y861" s="26"/>
      <c r="Z861" s="26"/>
    </row>
    <row r="862" spans="1:26" ht="12.75" customHeight="1">
      <c r="A862" s="26"/>
      <c r="B862" s="26"/>
      <c r="C862" s="26"/>
      <c r="D862" s="26"/>
      <c r="E862" s="27"/>
      <c r="F862" s="27"/>
      <c r="G862" s="26"/>
      <c r="H862" s="26"/>
      <c r="I862" s="26"/>
      <c r="J862" s="26"/>
      <c r="K862" s="26"/>
      <c r="L862" s="26"/>
      <c r="M862" s="26"/>
      <c r="N862" s="26"/>
      <c r="O862" s="26"/>
      <c r="P862" s="26"/>
      <c r="Q862" s="26"/>
      <c r="R862" s="26"/>
      <c r="S862" s="26"/>
      <c r="T862" s="26"/>
      <c r="U862" s="26"/>
      <c r="V862" s="26"/>
      <c r="W862" s="26"/>
      <c r="X862" s="26"/>
      <c r="Y862" s="26"/>
      <c r="Z862" s="26"/>
    </row>
    <row r="863" spans="1:26" ht="12.75" customHeight="1">
      <c r="A863" s="26"/>
      <c r="B863" s="26"/>
      <c r="C863" s="26"/>
      <c r="D863" s="26"/>
      <c r="E863" s="27"/>
      <c r="F863" s="27"/>
      <c r="G863" s="26"/>
      <c r="H863" s="26"/>
      <c r="I863" s="26"/>
      <c r="J863" s="26"/>
      <c r="K863" s="26"/>
      <c r="L863" s="26"/>
      <c r="M863" s="26"/>
      <c r="N863" s="26"/>
      <c r="O863" s="26"/>
      <c r="P863" s="26"/>
      <c r="Q863" s="26"/>
      <c r="R863" s="26"/>
      <c r="S863" s="26"/>
      <c r="T863" s="26"/>
      <c r="U863" s="26"/>
      <c r="V863" s="26"/>
      <c r="W863" s="26"/>
      <c r="X863" s="26"/>
      <c r="Y863" s="26"/>
      <c r="Z863" s="26"/>
    </row>
    <row r="864" spans="1:26" ht="12.75" customHeight="1">
      <c r="A864" s="26"/>
      <c r="B864" s="26"/>
      <c r="C864" s="26"/>
      <c r="D864" s="26"/>
      <c r="E864" s="27"/>
      <c r="F864" s="27"/>
      <c r="G864" s="26"/>
      <c r="H864" s="26"/>
      <c r="I864" s="26"/>
      <c r="J864" s="26"/>
      <c r="K864" s="26"/>
      <c r="L864" s="26"/>
      <c r="M864" s="26"/>
      <c r="N864" s="26"/>
      <c r="O864" s="26"/>
      <c r="P864" s="26"/>
      <c r="Q864" s="26"/>
      <c r="R864" s="26"/>
      <c r="S864" s="26"/>
      <c r="T864" s="26"/>
      <c r="U864" s="26"/>
      <c r="V864" s="26"/>
      <c r="W864" s="26"/>
      <c r="X864" s="26"/>
      <c r="Y864" s="26"/>
      <c r="Z864" s="26"/>
    </row>
    <row r="865" spans="1:26" ht="12.75" customHeight="1">
      <c r="A865" s="26"/>
      <c r="B865" s="26"/>
      <c r="C865" s="26"/>
      <c r="D865" s="26"/>
      <c r="E865" s="27"/>
      <c r="F865" s="27"/>
      <c r="G865" s="26"/>
      <c r="H865" s="26"/>
      <c r="I865" s="26"/>
      <c r="J865" s="26"/>
      <c r="K865" s="26"/>
      <c r="L865" s="26"/>
      <c r="M865" s="26"/>
      <c r="N865" s="26"/>
      <c r="O865" s="26"/>
      <c r="P865" s="26"/>
      <c r="Q865" s="26"/>
      <c r="R865" s="26"/>
      <c r="S865" s="26"/>
      <c r="T865" s="26"/>
      <c r="U865" s="26"/>
      <c r="V865" s="26"/>
      <c r="W865" s="26"/>
      <c r="X865" s="26"/>
      <c r="Y865" s="26"/>
      <c r="Z865" s="26"/>
    </row>
    <row r="866" spans="1:26" ht="12.75" customHeight="1">
      <c r="A866" s="26"/>
      <c r="B866" s="26"/>
      <c r="C866" s="26"/>
      <c r="D866" s="26"/>
      <c r="E866" s="27"/>
      <c r="F866" s="27"/>
      <c r="G866" s="26"/>
      <c r="H866" s="26"/>
      <c r="I866" s="26"/>
      <c r="J866" s="26"/>
      <c r="K866" s="26"/>
      <c r="L866" s="26"/>
      <c r="M866" s="26"/>
      <c r="N866" s="26"/>
      <c r="O866" s="26"/>
      <c r="P866" s="26"/>
      <c r="Q866" s="26"/>
      <c r="R866" s="26"/>
      <c r="S866" s="26"/>
      <c r="T866" s="26"/>
      <c r="U866" s="26"/>
      <c r="V866" s="26"/>
      <c r="W866" s="26"/>
      <c r="X866" s="26"/>
      <c r="Y866" s="26"/>
      <c r="Z866" s="26"/>
    </row>
    <row r="867" spans="1:26" ht="12.75" customHeight="1">
      <c r="A867" s="26"/>
      <c r="B867" s="26"/>
      <c r="C867" s="26"/>
      <c r="D867" s="26"/>
      <c r="E867" s="27"/>
      <c r="F867" s="27"/>
      <c r="G867" s="26"/>
      <c r="H867" s="26"/>
      <c r="I867" s="26"/>
      <c r="J867" s="26"/>
      <c r="K867" s="26"/>
      <c r="L867" s="26"/>
      <c r="M867" s="26"/>
      <c r="N867" s="26"/>
      <c r="O867" s="26"/>
      <c r="P867" s="26"/>
      <c r="Q867" s="26"/>
      <c r="R867" s="26"/>
      <c r="S867" s="26"/>
      <c r="T867" s="26"/>
      <c r="U867" s="26"/>
      <c r="V867" s="26"/>
      <c r="W867" s="26"/>
      <c r="X867" s="26"/>
      <c r="Y867" s="26"/>
      <c r="Z867" s="26"/>
    </row>
    <row r="868" spans="1:26" ht="12.75" customHeight="1">
      <c r="A868" s="26"/>
      <c r="B868" s="26"/>
      <c r="C868" s="26"/>
      <c r="D868" s="26"/>
      <c r="E868" s="27"/>
      <c r="F868" s="27"/>
      <c r="G868" s="26"/>
      <c r="H868" s="26"/>
      <c r="I868" s="26"/>
      <c r="J868" s="26"/>
      <c r="K868" s="26"/>
      <c r="L868" s="26"/>
      <c r="M868" s="26"/>
      <c r="N868" s="26"/>
      <c r="O868" s="26"/>
      <c r="P868" s="26"/>
      <c r="Q868" s="26"/>
      <c r="R868" s="26"/>
      <c r="S868" s="26"/>
      <c r="T868" s="26"/>
      <c r="U868" s="26"/>
      <c r="V868" s="26"/>
      <c r="W868" s="26"/>
      <c r="X868" s="26"/>
      <c r="Y868" s="26"/>
      <c r="Z868" s="26"/>
    </row>
    <row r="869" spans="1:26" ht="12.75" customHeight="1">
      <c r="A869" s="26"/>
      <c r="B869" s="26"/>
      <c r="C869" s="26"/>
      <c r="D869" s="26"/>
      <c r="E869" s="27"/>
      <c r="F869" s="27"/>
      <c r="G869" s="26"/>
      <c r="H869" s="26"/>
      <c r="I869" s="26"/>
      <c r="J869" s="26"/>
      <c r="K869" s="26"/>
      <c r="L869" s="26"/>
      <c r="M869" s="26"/>
      <c r="N869" s="26"/>
      <c r="O869" s="26"/>
      <c r="P869" s="26"/>
      <c r="Q869" s="26"/>
      <c r="R869" s="26"/>
      <c r="S869" s="26"/>
      <c r="T869" s="26"/>
      <c r="U869" s="26"/>
      <c r="V869" s="26"/>
      <c r="W869" s="26"/>
      <c r="X869" s="26"/>
      <c r="Y869" s="26"/>
      <c r="Z869" s="26"/>
    </row>
    <row r="870" spans="1:26" ht="12.75" customHeight="1">
      <c r="A870" s="26"/>
      <c r="B870" s="26"/>
      <c r="C870" s="26"/>
      <c r="D870" s="26"/>
      <c r="E870" s="27"/>
      <c r="F870" s="27"/>
      <c r="G870" s="26"/>
      <c r="H870" s="26"/>
      <c r="I870" s="26"/>
      <c r="J870" s="26"/>
      <c r="K870" s="26"/>
      <c r="L870" s="26"/>
      <c r="M870" s="26"/>
      <c r="N870" s="26"/>
      <c r="O870" s="26"/>
      <c r="P870" s="26"/>
      <c r="Q870" s="26"/>
      <c r="R870" s="26"/>
      <c r="S870" s="26"/>
      <c r="T870" s="26"/>
      <c r="U870" s="26"/>
      <c r="V870" s="26"/>
      <c r="W870" s="26"/>
      <c r="X870" s="26"/>
      <c r="Y870" s="26"/>
      <c r="Z870" s="26"/>
    </row>
    <row r="871" spans="1:26" ht="12.75" customHeight="1">
      <c r="A871" s="26"/>
      <c r="B871" s="26"/>
      <c r="C871" s="26"/>
      <c r="D871" s="26"/>
      <c r="E871" s="27"/>
      <c r="F871" s="27"/>
      <c r="G871" s="26"/>
      <c r="H871" s="26"/>
      <c r="I871" s="26"/>
      <c r="J871" s="26"/>
      <c r="K871" s="26"/>
      <c r="L871" s="26"/>
      <c r="M871" s="26"/>
      <c r="N871" s="26"/>
      <c r="O871" s="26"/>
      <c r="P871" s="26"/>
      <c r="Q871" s="26"/>
      <c r="R871" s="26"/>
      <c r="S871" s="26"/>
      <c r="T871" s="26"/>
      <c r="U871" s="26"/>
      <c r="V871" s="26"/>
      <c r="W871" s="26"/>
      <c r="X871" s="26"/>
      <c r="Y871" s="26"/>
      <c r="Z871" s="26"/>
    </row>
    <row r="872" spans="1:26" ht="12.75" customHeight="1">
      <c r="A872" s="26"/>
      <c r="B872" s="26"/>
      <c r="C872" s="26"/>
      <c r="D872" s="26"/>
      <c r="E872" s="27"/>
      <c r="F872" s="27"/>
      <c r="G872" s="26"/>
      <c r="H872" s="26"/>
      <c r="I872" s="26"/>
      <c r="J872" s="26"/>
      <c r="K872" s="26"/>
      <c r="L872" s="26"/>
      <c r="M872" s="26"/>
      <c r="N872" s="26"/>
      <c r="O872" s="26"/>
      <c r="P872" s="26"/>
      <c r="Q872" s="26"/>
      <c r="R872" s="26"/>
      <c r="S872" s="26"/>
      <c r="T872" s="26"/>
      <c r="U872" s="26"/>
      <c r="V872" s="26"/>
      <c r="W872" s="26"/>
      <c r="X872" s="26"/>
      <c r="Y872" s="26"/>
      <c r="Z872" s="26"/>
    </row>
    <row r="873" spans="1:26" ht="12.75" customHeight="1">
      <c r="A873" s="26"/>
      <c r="B873" s="26"/>
      <c r="C873" s="26"/>
      <c r="D873" s="26"/>
      <c r="E873" s="27"/>
      <c r="F873" s="27"/>
      <c r="G873" s="26"/>
      <c r="H873" s="26"/>
      <c r="I873" s="26"/>
      <c r="J873" s="26"/>
      <c r="K873" s="26"/>
      <c r="L873" s="26"/>
      <c r="M873" s="26"/>
      <c r="N873" s="26"/>
      <c r="O873" s="26"/>
      <c r="P873" s="26"/>
      <c r="Q873" s="26"/>
      <c r="R873" s="26"/>
      <c r="S873" s="26"/>
      <c r="T873" s="26"/>
      <c r="U873" s="26"/>
      <c r="V873" s="26"/>
      <c r="W873" s="26"/>
      <c r="X873" s="26"/>
      <c r="Y873" s="26"/>
      <c r="Z873" s="26"/>
    </row>
    <row r="874" spans="1:26" ht="12.75" customHeight="1">
      <c r="A874" s="26"/>
      <c r="B874" s="26"/>
      <c r="C874" s="26"/>
      <c r="D874" s="26"/>
      <c r="E874" s="27"/>
      <c r="F874" s="27"/>
      <c r="G874" s="26"/>
      <c r="H874" s="26"/>
      <c r="I874" s="26"/>
      <c r="J874" s="26"/>
      <c r="K874" s="26"/>
      <c r="L874" s="26"/>
      <c r="M874" s="26"/>
      <c r="N874" s="26"/>
      <c r="O874" s="26"/>
      <c r="P874" s="26"/>
      <c r="Q874" s="26"/>
      <c r="R874" s="26"/>
      <c r="S874" s="26"/>
      <c r="T874" s="26"/>
      <c r="U874" s="26"/>
      <c r="V874" s="26"/>
      <c r="W874" s="26"/>
      <c r="X874" s="26"/>
      <c r="Y874" s="26"/>
      <c r="Z874" s="26"/>
    </row>
    <row r="875" spans="1:26" ht="12.75" customHeight="1">
      <c r="A875" s="26"/>
      <c r="B875" s="26"/>
      <c r="C875" s="26"/>
      <c r="D875" s="26"/>
      <c r="E875" s="27"/>
      <c r="F875" s="27"/>
      <c r="G875" s="26"/>
      <c r="H875" s="26"/>
      <c r="I875" s="26"/>
      <c r="J875" s="26"/>
      <c r="K875" s="26"/>
      <c r="L875" s="26"/>
      <c r="M875" s="26"/>
      <c r="N875" s="26"/>
      <c r="O875" s="26"/>
      <c r="P875" s="26"/>
      <c r="Q875" s="26"/>
      <c r="R875" s="26"/>
      <c r="S875" s="26"/>
      <c r="T875" s="26"/>
      <c r="U875" s="26"/>
      <c r="V875" s="26"/>
      <c r="W875" s="26"/>
      <c r="X875" s="26"/>
      <c r="Y875" s="26"/>
      <c r="Z875" s="26"/>
    </row>
    <row r="876" spans="1:26" ht="12.75" customHeight="1">
      <c r="A876" s="26"/>
      <c r="B876" s="26"/>
      <c r="C876" s="26"/>
      <c r="D876" s="26"/>
      <c r="E876" s="27"/>
      <c r="F876" s="27"/>
      <c r="G876" s="26"/>
      <c r="H876" s="26"/>
      <c r="I876" s="26"/>
      <c r="J876" s="26"/>
      <c r="K876" s="26"/>
      <c r="L876" s="26"/>
      <c r="M876" s="26"/>
      <c r="N876" s="26"/>
      <c r="O876" s="26"/>
      <c r="P876" s="26"/>
      <c r="Q876" s="26"/>
      <c r="R876" s="26"/>
      <c r="S876" s="26"/>
      <c r="T876" s="26"/>
      <c r="U876" s="26"/>
      <c r="V876" s="26"/>
      <c r="W876" s="26"/>
      <c r="X876" s="26"/>
      <c r="Y876" s="26"/>
      <c r="Z876" s="26"/>
    </row>
    <row r="877" spans="1:26" ht="12.75" customHeight="1">
      <c r="A877" s="26"/>
      <c r="B877" s="26"/>
      <c r="C877" s="26"/>
      <c r="D877" s="26"/>
      <c r="E877" s="27"/>
      <c r="F877" s="27"/>
      <c r="G877" s="26"/>
      <c r="H877" s="26"/>
      <c r="I877" s="26"/>
      <c r="J877" s="26"/>
      <c r="K877" s="26"/>
      <c r="L877" s="26"/>
      <c r="M877" s="26"/>
      <c r="N877" s="26"/>
      <c r="O877" s="26"/>
      <c r="P877" s="26"/>
      <c r="Q877" s="26"/>
      <c r="R877" s="26"/>
      <c r="S877" s="26"/>
      <c r="T877" s="26"/>
      <c r="U877" s="26"/>
      <c r="V877" s="26"/>
      <c r="W877" s="26"/>
      <c r="X877" s="26"/>
      <c r="Y877" s="26"/>
      <c r="Z877" s="26"/>
    </row>
    <row r="878" spans="1:26" ht="12.75" customHeight="1">
      <c r="A878" s="26"/>
      <c r="B878" s="26"/>
      <c r="C878" s="26"/>
      <c r="D878" s="26"/>
      <c r="E878" s="27"/>
      <c r="F878" s="27"/>
      <c r="G878" s="26"/>
      <c r="H878" s="26"/>
      <c r="I878" s="26"/>
      <c r="J878" s="26"/>
      <c r="K878" s="26"/>
      <c r="L878" s="26"/>
      <c r="M878" s="26"/>
      <c r="N878" s="26"/>
      <c r="O878" s="26"/>
      <c r="P878" s="26"/>
      <c r="Q878" s="26"/>
      <c r="R878" s="26"/>
      <c r="S878" s="26"/>
      <c r="T878" s="26"/>
      <c r="U878" s="26"/>
      <c r="V878" s="26"/>
      <c r="W878" s="26"/>
      <c r="X878" s="26"/>
      <c r="Y878" s="26"/>
      <c r="Z878" s="26"/>
    </row>
    <row r="879" spans="1:26" ht="12.75" customHeight="1">
      <c r="A879" s="26"/>
      <c r="B879" s="26"/>
      <c r="C879" s="26"/>
      <c r="D879" s="26"/>
      <c r="E879" s="27"/>
      <c r="F879" s="27"/>
      <c r="G879" s="26"/>
      <c r="H879" s="26"/>
      <c r="I879" s="26"/>
      <c r="J879" s="26"/>
      <c r="K879" s="26"/>
      <c r="L879" s="26"/>
      <c r="M879" s="26"/>
      <c r="N879" s="26"/>
      <c r="O879" s="26"/>
      <c r="P879" s="26"/>
      <c r="Q879" s="26"/>
      <c r="R879" s="26"/>
      <c r="S879" s="26"/>
      <c r="T879" s="26"/>
      <c r="U879" s="26"/>
      <c r="V879" s="26"/>
      <c r="W879" s="26"/>
      <c r="X879" s="26"/>
      <c r="Y879" s="26"/>
      <c r="Z879" s="26"/>
    </row>
    <row r="880" spans="1:26" ht="12.75" customHeight="1">
      <c r="A880" s="26"/>
      <c r="B880" s="26"/>
      <c r="C880" s="26"/>
      <c r="D880" s="26"/>
      <c r="E880" s="27"/>
      <c r="F880" s="27"/>
      <c r="G880" s="26"/>
      <c r="H880" s="26"/>
      <c r="I880" s="26"/>
      <c r="J880" s="26"/>
      <c r="K880" s="26"/>
      <c r="L880" s="26"/>
      <c r="M880" s="26"/>
      <c r="N880" s="26"/>
      <c r="O880" s="26"/>
      <c r="P880" s="26"/>
      <c r="Q880" s="26"/>
      <c r="R880" s="26"/>
      <c r="S880" s="26"/>
      <c r="T880" s="26"/>
      <c r="U880" s="26"/>
      <c r="V880" s="26"/>
      <c r="W880" s="26"/>
      <c r="X880" s="26"/>
      <c r="Y880" s="26"/>
      <c r="Z880" s="26"/>
    </row>
    <row r="881" spans="1:26" ht="12.75" customHeight="1">
      <c r="A881" s="26"/>
      <c r="B881" s="26"/>
      <c r="C881" s="26"/>
      <c r="D881" s="26"/>
      <c r="E881" s="27"/>
      <c r="F881" s="27"/>
      <c r="G881" s="26"/>
      <c r="H881" s="26"/>
      <c r="I881" s="26"/>
      <c r="J881" s="26"/>
      <c r="K881" s="26"/>
      <c r="L881" s="26"/>
      <c r="M881" s="26"/>
      <c r="N881" s="26"/>
      <c r="O881" s="26"/>
      <c r="P881" s="26"/>
      <c r="Q881" s="26"/>
      <c r="R881" s="26"/>
      <c r="S881" s="26"/>
      <c r="T881" s="26"/>
      <c r="U881" s="26"/>
      <c r="V881" s="26"/>
      <c r="W881" s="26"/>
      <c r="X881" s="26"/>
      <c r="Y881" s="26"/>
      <c r="Z881" s="26"/>
    </row>
    <row r="882" spans="1:26" ht="12.75" customHeight="1">
      <c r="A882" s="26"/>
      <c r="B882" s="26"/>
      <c r="C882" s="26"/>
      <c r="D882" s="26"/>
      <c r="E882" s="27"/>
      <c r="F882" s="27"/>
      <c r="G882" s="26"/>
      <c r="H882" s="26"/>
      <c r="I882" s="26"/>
      <c r="J882" s="26"/>
      <c r="K882" s="26"/>
      <c r="L882" s="26"/>
      <c r="M882" s="26"/>
      <c r="N882" s="26"/>
      <c r="O882" s="26"/>
      <c r="P882" s="26"/>
      <c r="Q882" s="26"/>
      <c r="R882" s="26"/>
      <c r="S882" s="26"/>
      <c r="T882" s="26"/>
      <c r="U882" s="26"/>
      <c r="V882" s="26"/>
      <c r="W882" s="26"/>
      <c r="X882" s="26"/>
      <c r="Y882" s="26"/>
      <c r="Z882" s="26"/>
    </row>
    <row r="883" spans="1:26" ht="12.75" customHeight="1">
      <c r="A883" s="26"/>
      <c r="B883" s="26"/>
      <c r="C883" s="26"/>
      <c r="D883" s="26"/>
      <c r="E883" s="27"/>
      <c r="F883" s="27"/>
      <c r="G883" s="26"/>
      <c r="H883" s="26"/>
      <c r="I883" s="26"/>
      <c r="J883" s="26"/>
      <c r="K883" s="26"/>
      <c r="L883" s="26"/>
      <c r="M883" s="26"/>
      <c r="N883" s="26"/>
      <c r="O883" s="26"/>
      <c r="P883" s="26"/>
      <c r="Q883" s="26"/>
      <c r="R883" s="26"/>
      <c r="S883" s="26"/>
      <c r="T883" s="26"/>
      <c r="U883" s="26"/>
      <c r="V883" s="26"/>
      <c r="W883" s="26"/>
      <c r="X883" s="26"/>
      <c r="Y883" s="26"/>
      <c r="Z883" s="26"/>
    </row>
    <row r="884" spans="1:26" ht="12.75" customHeight="1">
      <c r="A884" s="26"/>
      <c r="B884" s="26"/>
      <c r="C884" s="26"/>
      <c r="D884" s="26"/>
      <c r="E884" s="27"/>
      <c r="F884" s="27"/>
      <c r="G884" s="26"/>
      <c r="H884" s="26"/>
      <c r="I884" s="26"/>
      <c r="J884" s="26"/>
      <c r="K884" s="26"/>
      <c r="L884" s="26"/>
      <c r="M884" s="26"/>
      <c r="N884" s="26"/>
      <c r="O884" s="26"/>
      <c r="P884" s="26"/>
      <c r="Q884" s="26"/>
      <c r="R884" s="26"/>
      <c r="S884" s="26"/>
      <c r="T884" s="26"/>
      <c r="U884" s="26"/>
      <c r="V884" s="26"/>
      <c r="W884" s="26"/>
      <c r="X884" s="26"/>
      <c r="Y884" s="26"/>
      <c r="Z884" s="26"/>
    </row>
    <row r="885" spans="1:26" ht="12.75" customHeight="1">
      <c r="A885" s="26"/>
      <c r="B885" s="26"/>
      <c r="C885" s="26"/>
      <c r="D885" s="26"/>
      <c r="E885" s="27"/>
      <c r="F885" s="27"/>
      <c r="G885" s="26"/>
      <c r="H885" s="26"/>
      <c r="I885" s="26"/>
      <c r="J885" s="26"/>
      <c r="K885" s="26"/>
      <c r="L885" s="26"/>
      <c r="M885" s="26"/>
      <c r="N885" s="26"/>
      <c r="O885" s="26"/>
      <c r="P885" s="26"/>
      <c r="Q885" s="26"/>
      <c r="R885" s="26"/>
      <c r="S885" s="26"/>
      <c r="T885" s="26"/>
      <c r="U885" s="26"/>
      <c r="V885" s="26"/>
      <c r="W885" s="26"/>
      <c r="X885" s="26"/>
      <c r="Y885" s="26"/>
      <c r="Z885" s="26"/>
    </row>
    <row r="886" spans="1:26" ht="12.75" customHeight="1">
      <c r="A886" s="26"/>
      <c r="B886" s="26"/>
      <c r="C886" s="26"/>
      <c r="D886" s="26"/>
      <c r="E886" s="27"/>
      <c r="F886" s="27"/>
      <c r="G886" s="26"/>
      <c r="H886" s="26"/>
      <c r="I886" s="26"/>
      <c r="J886" s="26"/>
      <c r="K886" s="26"/>
      <c r="L886" s="26"/>
      <c r="M886" s="26"/>
      <c r="N886" s="26"/>
      <c r="O886" s="26"/>
      <c r="P886" s="26"/>
      <c r="Q886" s="26"/>
      <c r="R886" s="26"/>
      <c r="S886" s="26"/>
      <c r="T886" s="26"/>
      <c r="U886" s="26"/>
      <c r="V886" s="26"/>
      <c r="W886" s="26"/>
      <c r="X886" s="26"/>
      <c r="Y886" s="26"/>
      <c r="Z886" s="26"/>
    </row>
    <row r="887" spans="1:26" ht="12.75" customHeight="1">
      <c r="A887" s="26"/>
      <c r="B887" s="26"/>
      <c r="C887" s="26"/>
      <c r="D887" s="26"/>
      <c r="E887" s="27"/>
      <c r="F887" s="27"/>
      <c r="G887" s="26"/>
      <c r="H887" s="26"/>
      <c r="I887" s="26"/>
      <c r="J887" s="26"/>
      <c r="K887" s="26"/>
      <c r="L887" s="26"/>
      <c r="M887" s="26"/>
      <c r="N887" s="26"/>
      <c r="O887" s="26"/>
      <c r="P887" s="26"/>
      <c r="Q887" s="26"/>
      <c r="R887" s="26"/>
      <c r="S887" s="26"/>
      <c r="T887" s="26"/>
      <c r="U887" s="26"/>
      <c r="V887" s="26"/>
      <c r="W887" s="26"/>
      <c r="X887" s="26"/>
      <c r="Y887" s="26"/>
      <c r="Z887" s="26"/>
    </row>
    <row r="888" spans="1:26" ht="12.75" customHeight="1">
      <c r="A888" s="26"/>
      <c r="B888" s="26"/>
      <c r="C888" s="26"/>
      <c r="D888" s="26"/>
      <c r="E888" s="27"/>
      <c r="F888" s="27"/>
      <c r="G888" s="26"/>
      <c r="H888" s="26"/>
      <c r="I888" s="26"/>
      <c r="J888" s="26"/>
      <c r="K888" s="26"/>
      <c r="L888" s="26"/>
      <c r="M888" s="26"/>
      <c r="N888" s="26"/>
      <c r="O888" s="26"/>
      <c r="P888" s="26"/>
      <c r="Q888" s="26"/>
      <c r="R888" s="26"/>
      <c r="S888" s="26"/>
      <c r="T888" s="26"/>
      <c r="U888" s="26"/>
      <c r="V888" s="26"/>
      <c r="W888" s="26"/>
      <c r="X888" s="26"/>
      <c r="Y888" s="26"/>
      <c r="Z888" s="26"/>
    </row>
    <row r="889" spans="1:26" ht="12.75" customHeight="1">
      <c r="A889" s="26"/>
      <c r="B889" s="26"/>
      <c r="C889" s="26"/>
      <c r="D889" s="26"/>
      <c r="E889" s="27"/>
      <c r="F889" s="27"/>
      <c r="G889" s="26"/>
      <c r="H889" s="26"/>
      <c r="I889" s="26"/>
      <c r="J889" s="26"/>
      <c r="K889" s="26"/>
      <c r="L889" s="26"/>
      <c r="M889" s="26"/>
      <c r="N889" s="26"/>
      <c r="O889" s="26"/>
      <c r="P889" s="26"/>
      <c r="Q889" s="26"/>
      <c r="R889" s="26"/>
      <c r="S889" s="26"/>
      <c r="T889" s="26"/>
      <c r="U889" s="26"/>
      <c r="V889" s="26"/>
      <c r="W889" s="26"/>
      <c r="X889" s="26"/>
      <c r="Y889" s="26"/>
      <c r="Z889" s="26"/>
    </row>
    <row r="890" spans="1:26" ht="12.75" customHeight="1">
      <c r="A890" s="26"/>
      <c r="B890" s="26"/>
      <c r="C890" s="26"/>
      <c r="D890" s="26"/>
      <c r="E890" s="27"/>
      <c r="F890" s="27"/>
      <c r="G890" s="26"/>
      <c r="H890" s="26"/>
      <c r="I890" s="26"/>
      <c r="J890" s="26"/>
      <c r="K890" s="26"/>
      <c r="L890" s="26"/>
      <c r="M890" s="26"/>
      <c r="N890" s="26"/>
      <c r="O890" s="26"/>
      <c r="P890" s="26"/>
      <c r="Q890" s="26"/>
      <c r="R890" s="26"/>
      <c r="S890" s="26"/>
      <c r="T890" s="26"/>
      <c r="U890" s="26"/>
      <c r="V890" s="26"/>
      <c r="W890" s="26"/>
      <c r="X890" s="26"/>
      <c r="Y890" s="26"/>
      <c r="Z890" s="26"/>
    </row>
    <row r="891" spans="1:26" ht="12.75" customHeight="1">
      <c r="A891" s="26"/>
      <c r="B891" s="26"/>
      <c r="C891" s="26"/>
      <c r="D891" s="26"/>
      <c r="E891" s="27"/>
      <c r="F891" s="27"/>
      <c r="G891" s="26"/>
      <c r="H891" s="26"/>
      <c r="I891" s="26"/>
      <c r="J891" s="26"/>
      <c r="K891" s="26"/>
      <c r="L891" s="26"/>
      <c r="M891" s="26"/>
      <c r="N891" s="26"/>
      <c r="O891" s="26"/>
      <c r="P891" s="26"/>
      <c r="Q891" s="26"/>
      <c r="R891" s="26"/>
      <c r="S891" s="26"/>
      <c r="T891" s="26"/>
      <c r="U891" s="26"/>
      <c r="V891" s="26"/>
      <c r="W891" s="26"/>
      <c r="X891" s="26"/>
      <c r="Y891" s="26"/>
      <c r="Z891" s="26"/>
    </row>
    <row r="892" spans="1:26" ht="12.75" customHeight="1">
      <c r="A892" s="26"/>
      <c r="B892" s="26"/>
      <c r="C892" s="26"/>
      <c r="D892" s="26"/>
      <c r="E892" s="27"/>
      <c r="F892" s="27"/>
      <c r="G892" s="26"/>
      <c r="H892" s="26"/>
      <c r="I892" s="26"/>
      <c r="J892" s="26"/>
      <c r="K892" s="26"/>
      <c r="L892" s="26"/>
      <c r="M892" s="26"/>
      <c r="N892" s="26"/>
      <c r="O892" s="26"/>
      <c r="P892" s="26"/>
      <c r="Q892" s="26"/>
      <c r="R892" s="26"/>
      <c r="S892" s="26"/>
      <c r="T892" s="26"/>
      <c r="U892" s="26"/>
      <c r="V892" s="26"/>
      <c r="W892" s="26"/>
      <c r="X892" s="26"/>
      <c r="Y892" s="26"/>
      <c r="Z892" s="26"/>
    </row>
    <row r="893" spans="1:26" ht="12.75" customHeight="1">
      <c r="A893" s="26"/>
      <c r="B893" s="26"/>
      <c r="C893" s="26"/>
      <c r="D893" s="26"/>
      <c r="E893" s="27"/>
      <c r="F893" s="27"/>
      <c r="G893" s="26"/>
      <c r="H893" s="26"/>
      <c r="I893" s="26"/>
      <c r="J893" s="26"/>
      <c r="K893" s="26"/>
      <c r="L893" s="26"/>
      <c r="M893" s="26"/>
      <c r="N893" s="26"/>
      <c r="O893" s="26"/>
      <c r="P893" s="26"/>
      <c r="Q893" s="26"/>
      <c r="R893" s="26"/>
      <c r="S893" s="26"/>
      <c r="T893" s="26"/>
      <c r="U893" s="26"/>
      <c r="V893" s="26"/>
      <c r="W893" s="26"/>
      <c r="X893" s="26"/>
      <c r="Y893" s="26"/>
      <c r="Z893" s="26"/>
    </row>
    <row r="894" spans="1:26" ht="12.75" customHeight="1">
      <c r="A894" s="26"/>
      <c r="B894" s="26"/>
      <c r="C894" s="26"/>
      <c r="D894" s="26"/>
      <c r="E894" s="27"/>
      <c r="F894" s="27"/>
      <c r="G894" s="26"/>
      <c r="H894" s="26"/>
      <c r="I894" s="26"/>
      <c r="J894" s="26"/>
      <c r="K894" s="26"/>
      <c r="L894" s="26"/>
      <c r="M894" s="26"/>
      <c r="N894" s="26"/>
      <c r="O894" s="26"/>
      <c r="P894" s="26"/>
      <c r="Q894" s="26"/>
      <c r="R894" s="26"/>
      <c r="S894" s="26"/>
      <c r="T894" s="26"/>
      <c r="U894" s="26"/>
      <c r="V894" s="26"/>
      <c r="W894" s="26"/>
      <c r="X894" s="26"/>
      <c r="Y894" s="26"/>
      <c r="Z894" s="26"/>
    </row>
    <row r="895" spans="1:26" ht="12.75" customHeight="1">
      <c r="A895" s="26"/>
      <c r="B895" s="26"/>
      <c r="C895" s="26"/>
      <c r="D895" s="26"/>
      <c r="E895" s="27"/>
      <c r="F895" s="27"/>
      <c r="G895" s="26"/>
      <c r="H895" s="26"/>
      <c r="I895" s="26"/>
      <c r="J895" s="26"/>
      <c r="K895" s="26"/>
      <c r="L895" s="26"/>
      <c r="M895" s="26"/>
      <c r="N895" s="26"/>
      <c r="O895" s="26"/>
      <c r="P895" s="26"/>
      <c r="Q895" s="26"/>
      <c r="R895" s="26"/>
      <c r="S895" s="26"/>
      <c r="T895" s="26"/>
      <c r="U895" s="26"/>
      <c r="V895" s="26"/>
      <c r="W895" s="26"/>
      <c r="X895" s="26"/>
      <c r="Y895" s="26"/>
      <c r="Z895" s="26"/>
    </row>
    <row r="896" spans="1:26" ht="12.75" customHeight="1">
      <c r="A896" s="26"/>
      <c r="B896" s="26"/>
      <c r="C896" s="26"/>
      <c r="D896" s="26"/>
      <c r="E896" s="27"/>
      <c r="F896" s="27"/>
      <c r="G896" s="26"/>
      <c r="H896" s="26"/>
      <c r="I896" s="26"/>
      <c r="J896" s="26"/>
      <c r="K896" s="26"/>
      <c r="L896" s="26"/>
      <c r="M896" s="26"/>
      <c r="N896" s="26"/>
      <c r="O896" s="26"/>
      <c r="P896" s="26"/>
      <c r="Q896" s="26"/>
      <c r="R896" s="26"/>
      <c r="S896" s="26"/>
      <c r="T896" s="26"/>
      <c r="U896" s="26"/>
      <c r="V896" s="26"/>
      <c r="W896" s="26"/>
      <c r="X896" s="26"/>
      <c r="Y896" s="26"/>
      <c r="Z896" s="26"/>
    </row>
    <row r="897" spans="1:26" ht="12.75" customHeight="1">
      <c r="A897" s="26"/>
      <c r="B897" s="26"/>
      <c r="C897" s="26"/>
      <c r="D897" s="26"/>
      <c r="E897" s="27"/>
      <c r="F897" s="27"/>
      <c r="G897" s="26"/>
      <c r="H897" s="26"/>
      <c r="I897" s="26"/>
      <c r="J897" s="26"/>
      <c r="K897" s="26"/>
      <c r="L897" s="26"/>
      <c r="M897" s="26"/>
      <c r="N897" s="26"/>
      <c r="O897" s="26"/>
      <c r="P897" s="26"/>
      <c r="Q897" s="26"/>
      <c r="R897" s="26"/>
      <c r="S897" s="26"/>
      <c r="T897" s="26"/>
      <c r="U897" s="26"/>
      <c r="V897" s="26"/>
      <c r="W897" s="26"/>
      <c r="X897" s="26"/>
      <c r="Y897" s="26"/>
      <c r="Z897" s="26"/>
    </row>
    <row r="898" spans="1:26" ht="12.75" customHeight="1">
      <c r="A898" s="26"/>
      <c r="B898" s="26"/>
      <c r="C898" s="26"/>
      <c r="D898" s="26"/>
      <c r="E898" s="27"/>
      <c r="F898" s="27"/>
      <c r="G898" s="26"/>
      <c r="H898" s="26"/>
      <c r="I898" s="26"/>
      <c r="J898" s="26"/>
      <c r="K898" s="26"/>
      <c r="L898" s="26"/>
      <c r="M898" s="26"/>
      <c r="N898" s="26"/>
      <c r="O898" s="26"/>
      <c r="P898" s="26"/>
      <c r="Q898" s="26"/>
      <c r="R898" s="26"/>
      <c r="S898" s="26"/>
      <c r="T898" s="26"/>
      <c r="U898" s="26"/>
      <c r="V898" s="26"/>
      <c r="W898" s="26"/>
      <c r="X898" s="26"/>
      <c r="Y898" s="26"/>
      <c r="Z898" s="26"/>
    </row>
    <row r="899" spans="1:26" ht="12.75" customHeight="1">
      <c r="A899" s="26"/>
      <c r="B899" s="26"/>
      <c r="C899" s="26"/>
      <c r="D899" s="26"/>
      <c r="E899" s="27"/>
      <c r="F899" s="27"/>
      <c r="G899" s="26"/>
      <c r="H899" s="26"/>
      <c r="I899" s="26"/>
      <c r="J899" s="26"/>
      <c r="K899" s="26"/>
      <c r="L899" s="26"/>
      <c r="M899" s="26"/>
      <c r="N899" s="26"/>
      <c r="O899" s="26"/>
      <c r="P899" s="26"/>
      <c r="Q899" s="26"/>
      <c r="R899" s="26"/>
      <c r="S899" s="26"/>
      <c r="T899" s="26"/>
      <c r="U899" s="26"/>
      <c r="V899" s="26"/>
      <c r="W899" s="26"/>
      <c r="X899" s="26"/>
      <c r="Y899" s="26"/>
      <c r="Z899" s="26"/>
    </row>
    <row r="900" spans="1:26" ht="12.75" customHeight="1">
      <c r="A900" s="26"/>
      <c r="B900" s="26"/>
      <c r="C900" s="26"/>
      <c r="D900" s="26"/>
      <c r="E900" s="27"/>
      <c r="F900" s="27"/>
      <c r="G900" s="26"/>
      <c r="H900" s="26"/>
      <c r="I900" s="26"/>
      <c r="J900" s="26"/>
      <c r="K900" s="26"/>
      <c r="L900" s="26"/>
      <c r="M900" s="26"/>
      <c r="N900" s="26"/>
      <c r="O900" s="26"/>
      <c r="P900" s="26"/>
      <c r="Q900" s="26"/>
      <c r="R900" s="26"/>
      <c r="S900" s="26"/>
      <c r="T900" s="26"/>
      <c r="U900" s="26"/>
      <c r="V900" s="26"/>
      <c r="W900" s="26"/>
      <c r="X900" s="26"/>
      <c r="Y900" s="26"/>
      <c r="Z900" s="26"/>
    </row>
    <row r="901" spans="1:26" ht="12.75" customHeight="1">
      <c r="A901" s="26"/>
      <c r="B901" s="26"/>
      <c r="C901" s="26"/>
      <c r="D901" s="26"/>
      <c r="E901" s="27"/>
      <c r="F901" s="27"/>
      <c r="G901" s="26"/>
      <c r="H901" s="26"/>
      <c r="I901" s="26"/>
      <c r="J901" s="26"/>
      <c r="K901" s="26"/>
      <c r="L901" s="26"/>
      <c r="M901" s="26"/>
      <c r="N901" s="26"/>
      <c r="O901" s="26"/>
      <c r="P901" s="26"/>
      <c r="Q901" s="26"/>
      <c r="R901" s="26"/>
      <c r="S901" s="26"/>
      <c r="T901" s="26"/>
      <c r="U901" s="26"/>
      <c r="V901" s="26"/>
      <c r="W901" s="26"/>
      <c r="X901" s="26"/>
      <c r="Y901" s="26"/>
      <c r="Z901" s="26"/>
    </row>
    <row r="902" spans="1:26" ht="12.75" customHeight="1">
      <c r="A902" s="26"/>
      <c r="B902" s="26"/>
      <c r="C902" s="26"/>
      <c r="D902" s="26"/>
      <c r="E902" s="27"/>
      <c r="F902" s="27"/>
      <c r="G902" s="26"/>
      <c r="H902" s="26"/>
      <c r="I902" s="26"/>
      <c r="J902" s="26"/>
      <c r="K902" s="26"/>
      <c r="L902" s="26"/>
      <c r="M902" s="26"/>
      <c r="N902" s="26"/>
      <c r="O902" s="26"/>
      <c r="P902" s="26"/>
      <c r="Q902" s="26"/>
      <c r="R902" s="26"/>
      <c r="S902" s="26"/>
      <c r="T902" s="26"/>
      <c r="U902" s="26"/>
      <c r="V902" s="26"/>
      <c r="W902" s="26"/>
      <c r="X902" s="26"/>
      <c r="Y902" s="26"/>
      <c r="Z902" s="26"/>
    </row>
    <row r="903" spans="1:26" ht="12.75" customHeight="1">
      <c r="A903" s="26"/>
      <c r="B903" s="26"/>
      <c r="C903" s="26"/>
      <c r="D903" s="26"/>
      <c r="E903" s="27"/>
      <c r="F903" s="27"/>
      <c r="G903" s="26"/>
      <c r="H903" s="26"/>
      <c r="I903" s="26"/>
      <c r="J903" s="26"/>
      <c r="K903" s="26"/>
      <c r="L903" s="26"/>
      <c r="M903" s="26"/>
      <c r="N903" s="26"/>
      <c r="O903" s="26"/>
      <c r="P903" s="26"/>
      <c r="Q903" s="26"/>
      <c r="R903" s="26"/>
      <c r="S903" s="26"/>
      <c r="T903" s="26"/>
      <c r="U903" s="26"/>
      <c r="V903" s="26"/>
      <c r="W903" s="26"/>
      <c r="X903" s="26"/>
      <c r="Y903" s="26"/>
      <c r="Z903" s="26"/>
    </row>
    <row r="904" spans="1:26" ht="12.75" customHeight="1">
      <c r="A904" s="26"/>
      <c r="B904" s="26"/>
      <c r="C904" s="26"/>
      <c r="D904" s="26"/>
      <c r="E904" s="27"/>
      <c r="F904" s="27"/>
      <c r="G904" s="26"/>
      <c r="H904" s="26"/>
      <c r="I904" s="26"/>
      <c r="J904" s="26"/>
      <c r="K904" s="26"/>
      <c r="L904" s="26"/>
      <c r="M904" s="26"/>
      <c r="N904" s="26"/>
      <c r="O904" s="26"/>
      <c r="P904" s="26"/>
      <c r="Q904" s="26"/>
      <c r="R904" s="26"/>
      <c r="S904" s="26"/>
      <c r="T904" s="26"/>
      <c r="U904" s="26"/>
      <c r="V904" s="26"/>
      <c r="W904" s="26"/>
      <c r="X904" s="26"/>
      <c r="Y904" s="26"/>
      <c r="Z904" s="26"/>
    </row>
    <row r="905" spans="1:26" ht="12.75" customHeight="1">
      <c r="A905" s="26"/>
      <c r="B905" s="26"/>
      <c r="C905" s="26"/>
      <c r="D905" s="26"/>
      <c r="E905" s="27"/>
      <c r="F905" s="27"/>
      <c r="G905" s="26"/>
      <c r="H905" s="26"/>
      <c r="I905" s="26"/>
      <c r="J905" s="26"/>
      <c r="K905" s="26"/>
      <c r="L905" s="26"/>
      <c r="M905" s="26"/>
      <c r="N905" s="26"/>
      <c r="O905" s="26"/>
      <c r="P905" s="26"/>
      <c r="Q905" s="26"/>
      <c r="R905" s="26"/>
      <c r="S905" s="26"/>
      <c r="T905" s="26"/>
      <c r="U905" s="26"/>
      <c r="V905" s="26"/>
      <c r="W905" s="26"/>
      <c r="X905" s="26"/>
      <c r="Y905" s="26"/>
      <c r="Z905" s="26"/>
    </row>
    <row r="906" spans="1:26" ht="12.75" customHeight="1">
      <c r="A906" s="26"/>
      <c r="B906" s="26"/>
      <c r="C906" s="26"/>
      <c r="D906" s="26"/>
      <c r="E906" s="27"/>
      <c r="F906" s="27"/>
      <c r="G906" s="26"/>
      <c r="H906" s="26"/>
      <c r="I906" s="26"/>
      <c r="J906" s="26"/>
      <c r="K906" s="26"/>
      <c r="L906" s="26"/>
      <c r="M906" s="26"/>
      <c r="N906" s="26"/>
      <c r="O906" s="26"/>
      <c r="P906" s="26"/>
      <c r="Q906" s="26"/>
      <c r="R906" s="26"/>
      <c r="S906" s="26"/>
      <c r="T906" s="26"/>
      <c r="U906" s="26"/>
      <c r="V906" s="26"/>
      <c r="W906" s="26"/>
      <c r="X906" s="26"/>
      <c r="Y906" s="26"/>
      <c r="Z906" s="26"/>
    </row>
    <row r="907" spans="1:26" ht="12.75" customHeight="1">
      <c r="A907" s="26"/>
      <c r="B907" s="26"/>
      <c r="C907" s="26"/>
      <c r="D907" s="26"/>
      <c r="E907" s="27"/>
      <c r="F907" s="27"/>
      <c r="G907" s="26"/>
      <c r="H907" s="26"/>
      <c r="I907" s="26"/>
      <c r="J907" s="26"/>
      <c r="K907" s="26"/>
      <c r="L907" s="26"/>
      <c r="M907" s="26"/>
      <c r="N907" s="26"/>
      <c r="O907" s="26"/>
      <c r="P907" s="26"/>
      <c r="Q907" s="26"/>
      <c r="R907" s="26"/>
      <c r="S907" s="26"/>
      <c r="T907" s="26"/>
      <c r="U907" s="26"/>
      <c r="V907" s="26"/>
      <c r="W907" s="26"/>
      <c r="X907" s="26"/>
      <c r="Y907" s="26"/>
      <c r="Z907" s="26"/>
    </row>
    <row r="908" spans="1:26" ht="12.75" customHeight="1">
      <c r="A908" s="26"/>
      <c r="B908" s="26"/>
      <c r="C908" s="26"/>
      <c r="D908" s="26"/>
      <c r="E908" s="27"/>
      <c r="F908" s="27"/>
      <c r="G908" s="26"/>
      <c r="H908" s="26"/>
      <c r="I908" s="26"/>
      <c r="J908" s="26"/>
      <c r="K908" s="26"/>
      <c r="L908" s="26"/>
      <c r="M908" s="26"/>
      <c r="N908" s="26"/>
      <c r="O908" s="26"/>
      <c r="P908" s="26"/>
      <c r="Q908" s="26"/>
      <c r="R908" s="26"/>
      <c r="S908" s="26"/>
      <c r="T908" s="26"/>
      <c r="U908" s="26"/>
      <c r="V908" s="26"/>
      <c r="W908" s="26"/>
      <c r="X908" s="26"/>
      <c r="Y908" s="26"/>
      <c r="Z908" s="26"/>
    </row>
    <row r="909" spans="1:26" ht="12.75" customHeight="1">
      <c r="A909" s="26"/>
      <c r="B909" s="26"/>
      <c r="C909" s="26"/>
      <c r="D909" s="26"/>
      <c r="E909" s="27"/>
      <c r="F909" s="27"/>
      <c r="G909" s="26"/>
      <c r="H909" s="26"/>
      <c r="I909" s="26"/>
      <c r="J909" s="26"/>
      <c r="K909" s="26"/>
      <c r="L909" s="26"/>
      <c r="M909" s="26"/>
      <c r="N909" s="26"/>
      <c r="O909" s="26"/>
      <c r="P909" s="26"/>
      <c r="Q909" s="26"/>
      <c r="R909" s="26"/>
      <c r="S909" s="26"/>
      <c r="T909" s="26"/>
      <c r="U909" s="26"/>
      <c r="V909" s="26"/>
      <c r="W909" s="26"/>
      <c r="X909" s="26"/>
      <c r="Y909" s="26"/>
      <c r="Z909" s="26"/>
    </row>
    <row r="910" spans="1:26" ht="12.75" customHeight="1">
      <c r="A910" s="26"/>
      <c r="B910" s="26"/>
      <c r="C910" s="26"/>
      <c r="D910" s="26"/>
      <c r="E910" s="27"/>
      <c r="F910" s="27"/>
      <c r="G910" s="26"/>
      <c r="H910" s="26"/>
      <c r="I910" s="26"/>
      <c r="J910" s="26"/>
      <c r="K910" s="26"/>
      <c r="L910" s="26"/>
      <c r="M910" s="26"/>
      <c r="N910" s="26"/>
      <c r="O910" s="26"/>
      <c r="P910" s="26"/>
      <c r="Q910" s="26"/>
      <c r="R910" s="26"/>
      <c r="S910" s="26"/>
      <c r="T910" s="26"/>
      <c r="U910" s="26"/>
      <c r="V910" s="26"/>
      <c r="W910" s="26"/>
      <c r="X910" s="26"/>
      <c r="Y910" s="26"/>
      <c r="Z910" s="26"/>
    </row>
    <row r="911" spans="1:26" ht="12.75" customHeight="1">
      <c r="A911" s="26"/>
      <c r="B911" s="26"/>
      <c r="C911" s="26"/>
      <c r="D911" s="26"/>
      <c r="E911" s="27"/>
      <c r="F911" s="27"/>
      <c r="G911" s="26"/>
      <c r="H911" s="26"/>
      <c r="I911" s="26"/>
      <c r="J911" s="26"/>
      <c r="K911" s="26"/>
      <c r="L911" s="26"/>
      <c r="M911" s="26"/>
      <c r="N911" s="26"/>
      <c r="O911" s="26"/>
      <c r="P911" s="26"/>
      <c r="Q911" s="26"/>
      <c r="R911" s="26"/>
      <c r="S911" s="26"/>
      <c r="T911" s="26"/>
      <c r="U911" s="26"/>
      <c r="V911" s="26"/>
      <c r="W911" s="26"/>
      <c r="X911" s="26"/>
      <c r="Y911" s="26"/>
      <c r="Z911" s="26"/>
    </row>
    <row r="912" spans="1:26" ht="12.75" customHeight="1">
      <c r="A912" s="26"/>
      <c r="B912" s="26"/>
      <c r="C912" s="26"/>
      <c r="D912" s="26"/>
      <c r="E912" s="27"/>
      <c r="F912" s="27"/>
      <c r="G912" s="26"/>
      <c r="H912" s="26"/>
      <c r="I912" s="26"/>
      <c r="J912" s="26"/>
      <c r="K912" s="26"/>
      <c r="L912" s="26"/>
      <c r="M912" s="26"/>
      <c r="N912" s="26"/>
      <c r="O912" s="26"/>
      <c r="P912" s="26"/>
      <c r="Q912" s="26"/>
      <c r="R912" s="26"/>
      <c r="S912" s="26"/>
      <c r="T912" s="26"/>
      <c r="U912" s="26"/>
      <c r="V912" s="26"/>
      <c r="W912" s="26"/>
      <c r="X912" s="26"/>
      <c r="Y912" s="26"/>
      <c r="Z912" s="26"/>
    </row>
    <row r="913" spans="1:26" ht="12.75" customHeight="1">
      <c r="A913" s="26"/>
      <c r="B913" s="26"/>
      <c r="C913" s="26"/>
      <c r="D913" s="26"/>
      <c r="E913" s="27"/>
      <c r="F913" s="27"/>
      <c r="G913" s="26"/>
      <c r="H913" s="26"/>
      <c r="I913" s="26"/>
      <c r="J913" s="26"/>
      <c r="K913" s="26"/>
      <c r="L913" s="26"/>
      <c r="M913" s="26"/>
      <c r="N913" s="26"/>
      <c r="O913" s="26"/>
      <c r="P913" s="26"/>
      <c r="Q913" s="26"/>
      <c r="R913" s="26"/>
      <c r="S913" s="26"/>
      <c r="T913" s="26"/>
      <c r="U913" s="26"/>
      <c r="V913" s="26"/>
      <c r="W913" s="26"/>
      <c r="X913" s="26"/>
      <c r="Y913" s="26"/>
      <c r="Z913" s="26"/>
    </row>
    <row r="914" spans="1:26" ht="12.75" customHeight="1">
      <c r="A914" s="26"/>
      <c r="B914" s="26"/>
      <c r="C914" s="26"/>
      <c r="D914" s="26"/>
      <c r="E914" s="27"/>
      <c r="F914" s="27"/>
      <c r="G914" s="26"/>
      <c r="H914" s="26"/>
      <c r="I914" s="26"/>
      <c r="J914" s="26"/>
      <c r="K914" s="26"/>
      <c r="L914" s="26"/>
      <c r="M914" s="26"/>
      <c r="N914" s="26"/>
      <c r="O914" s="26"/>
      <c r="P914" s="26"/>
      <c r="Q914" s="26"/>
      <c r="R914" s="26"/>
      <c r="S914" s="26"/>
      <c r="T914" s="26"/>
      <c r="U914" s="26"/>
      <c r="V914" s="26"/>
      <c r="W914" s="26"/>
      <c r="X914" s="26"/>
      <c r="Y914" s="26"/>
      <c r="Z914" s="26"/>
    </row>
    <row r="915" spans="1:26" ht="12.75" customHeight="1">
      <c r="A915" s="26"/>
      <c r="B915" s="26"/>
      <c r="C915" s="26"/>
      <c r="D915" s="26"/>
      <c r="E915" s="27"/>
      <c r="F915" s="27"/>
      <c r="G915" s="26"/>
      <c r="H915" s="26"/>
      <c r="I915" s="26"/>
      <c r="J915" s="26"/>
      <c r="K915" s="26"/>
      <c r="L915" s="26"/>
      <c r="M915" s="26"/>
      <c r="N915" s="26"/>
      <c r="O915" s="26"/>
      <c r="P915" s="26"/>
      <c r="Q915" s="26"/>
      <c r="R915" s="26"/>
      <c r="S915" s="26"/>
      <c r="T915" s="26"/>
      <c r="U915" s="26"/>
      <c r="V915" s="26"/>
      <c r="W915" s="26"/>
      <c r="X915" s="26"/>
      <c r="Y915" s="26"/>
      <c r="Z915" s="26"/>
    </row>
    <row r="916" spans="1:26" ht="12.75" customHeight="1">
      <c r="A916" s="26"/>
      <c r="B916" s="26"/>
      <c r="C916" s="26"/>
      <c r="D916" s="26"/>
      <c r="E916" s="27"/>
      <c r="F916" s="27"/>
      <c r="G916" s="26"/>
      <c r="H916" s="26"/>
      <c r="I916" s="26"/>
      <c r="J916" s="26"/>
      <c r="K916" s="26"/>
      <c r="L916" s="26"/>
      <c r="M916" s="26"/>
      <c r="N916" s="26"/>
      <c r="O916" s="26"/>
      <c r="P916" s="26"/>
      <c r="Q916" s="26"/>
      <c r="R916" s="26"/>
      <c r="S916" s="26"/>
      <c r="T916" s="26"/>
      <c r="U916" s="26"/>
      <c r="V916" s="26"/>
      <c r="W916" s="26"/>
      <c r="X916" s="26"/>
      <c r="Y916" s="26"/>
      <c r="Z916" s="26"/>
    </row>
    <row r="917" spans="1:26" ht="12.75" customHeight="1">
      <c r="A917" s="26"/>
      <c r="B917" s="26"/>
      <c r="C917" s="26"/>
      <c r="D917" s="26"/>
      <c r="E917" s="27"/>
      <c r="F917" s="27"/>
      <c r="G917" s="26"/>
      <c r="H917" s="26"/>
      <c r="I917" s="26"/>
      <c r="J917" s="26"/>
      <c r="K917" s="26"/>
      <c r="L917" s="26"/>
      <c r="M917" s="26"/>
      <c r="N917" s="26"/>
      <c r="O917" s="26"/>
      <c r="P917" s="26"/>
      <c r="Q917" s="26"/>
      <c r="R917" s="26"/>
      <c r="S917" s="26"/>
      <c r="T917" s="26"/>
      <c r="U917" s="26"/>
      <c r="V917" s="26"/>
      <c r="W917" s="26"/>
      <c r="X917" s="26"/>
      <c r="Y917" s="26"/>
      <c r="Z917" s="26"/>
    </row>
    <row r="918" spans="1:26" ht="12.75" customHeight="1">
      <c r="A918" s="26"/>
      <c r="B918" s="26"/>
      <c r="C918" s="26"/>
      <c r="D918" s="26"/>
      <c r="E918" s="27"/>
      <c r="F918" s="27"/>
      <c r="G918" s="26"/>
      <c r="H918" s="26"/>
      <c r="I918" s="26"/>
      <c r="J918" s="26"/>
      <c r="K918" s="26"/>
      <c r="L918" s="26"/>
      <c r="M918" s="26"/>
      <c r="N918" s="26"/>
      <c r="O918" s="26"/>
      <c r="P918" s="26"/>
      <c r="Q918" s="26"/>
      <c r="R918" s="26"/>
      <c r="S918" s="26"/>
      <c r="T918" s="26"/>
      <c r="U918" s="26"/>
      <c r="V918" s="26"/>
      <c r="W918" s="26"/>
      <c r="X918" s="26"/>
      <c r="Y918" s="26"/>
      <c r="Z918" s="26"/>
    </row>
    <row r="919" spans="1:26" ht="12.75" customHeight="1">
      <c r="A919" s="26"/>
      <c r="B919" s="26"/>
      <c r="C919" s="26"/>
      <c r="D919" s="26"/>
      <c r="E919" s="27"/>
      <c r="F919" s="27"/>
      <c r="G919" s="26"/>
      <c r="H919" s="26"/>
      <c r="I919" s="26"/>
      <c r="J919" s="26"/>
      <c r="K919" s="26"/>
      <c r="L919" s="26"/>
      <c r="M919" s="26"/>
      <c r="N919" s="26"/>
      <c r="O919" s="26"/>
      <c r="P919" s="26"/>
      <c r="Q919" s="26"/>
      <c r="R919" s="26"/>
      <c r="S919" s="26"/>
      <c r="T919" s="26"/>
      <c r="U919" s="26"/>
      <c r="V919" s="26"/>
      <c r="W919" s="26"/>
      <c r="X919" s="26"/>
      <c r="Y919" s="26"/>
      <c r="Z919" s="26"/>
    </row>
    <row r="920" spans="1:26" ht="12.75" customHeight="1">
      <c r="A920" s="26"/>
      <c r="B920" s="26"/>
      <c r="C920" s="26"/>
      <c r="D920" s="26"/>
      <c r="E920" s="27"/>
      <c r="F920" s="27"/>
      <c r="G920" s="26"/>
      <c r="H920" s="26"/>
      <c r="I920" s="26"/>
      <c r="J920" s="26"/>
      <c r="K920" s="26"/>
      <c r="L920" s="26"/>
      <c r="M920" s="26"/>
      <c r="N920" s="26"/>
      <c r="O920" s="26"/>
      <c r="P920" s="26"/>
      <c r="Q920" s="26"/>
      <c r="R920" s="26"/>
      <c r="S920" s="26"/>
      <c r="T920" s="26"/>
      <c r="U920" s="26"/>
      <c r="V920" s="26"/>
      <c r="W920" s="26"/>
      <c r="X920" s="26"/>
      <c r="Y920" s="26"/>
      <c r="Z920" s="26"/>
    </row>
    <row r="921" spans="1:26" ht="12.75" customHeight="1">
      <c r="A921" s="26"/>
      <c r="B921" s="26"/>
      <c r="C921" s="26"/>
      <c r="D921" s="26"/>
      <c r="E921" s="27"/>
      <c r="F921" s="27"/>
      <c r="G921" s="26"/>
      <c r="H921" s="26"/>
      <c r="I921" s="26"/>
      <c r="J921" s="26"/>
      <c r="K921" s="26"/>
      <c r="L921" s="26"/>
      <c r="M921" s="26"/>
      <c r="N921" s="26"/>
      <c r="O921" s="26"/>
      <c r="P921" s="26"/>
      <c r="Q921" s="26"/>
      <c r="R921" s="26"/>
      <c r="S921" s="26"/>
      <c r="T921" s="26"/>
      <c r="U921" s="26"/>
      <c r="V921" s="26"/>
      <c r="W921" s="26"/>
      <c r="X921" s="26"/>
      <c r="Y921" s="26"/>
      <c r="Z921" s="26"/>
    </row>
    <row r="922" spans="1:26" ht="12.75" customHeight="1">
      <c r="A922" s="26"/>
      <c r="B922" s="26"/>
      <c r="C922" s="26"/>
      <c r="D922" s="26"/>
      <c r="E922" s="27"/>
      <c r="F922" s="27"/>
      <c r="G922" s="26"/>
      <c r="H922" s="26"/>
      <c r="I922" s="26"/>
      <c r="J922" s="26"/>
      <c r="K922" s="26"/>
      <c r="L922" s="26"/>
      <c r="M922" s="26"/>
      <c r="N922" s="26"/>
      <c r="O922" s="26"/>
      <c r="P922" s="26"/>
      <c r="Q922" s="26"/>
      <c r="R922" s="26"/>
      <c r="S922" s="26"/>
      <c r="T922" s="26"/>
      <c r="U922" s="26"/>
      <c r="V922" s="26"/>
      <c r="W922" s="26"/>
      <c r="X922" s="26"/>
      <c r="Y922" s="26"/>
      <c r="Z922" s="26"/>
    </row>
    <row r="923" spans="1:26" ht="12.75" customHeight="1">
      <c r="A923" s="26"/>
      <c r="B923" s="26"/>
      <c r="C923" s="26"/>
      <c r="D923" s="26"/>
      <c r="E923" s="27"/>
      <c r="F923" s="27"/>
      <c r="G923" s="26"/>
      <c r="H923" s="26"/>
      <c r="I923" s="26"/>
      <c r="J923" s="26"/>
      <c r="K923" s="26"/>
      <c r="L923" s="26"/>
      <c r="M923" s="26"/>
      <c r="N923" s="26"/>
      <c r="O923" s="26"/>
      <c r="P923" s="26"/>
      <c r="Q923" s="26"/>
      <c r="R923" s="26"/>
      <c r="S923" s="26"/>
      <c r="T923" s="26"/>
      <c r="U923" s="26"/>
      <c r="V923" s="26"/>
      <c r="W923" s="26"/>
      <c r="X923" s="26"/>
      <c r="Y923" s="26"/>
      <c r="Z923" s="26"/>
    </row>
    <row r="924" spans="1:26" ht="12.75" customHeight="1">
      <c r="A924" s="26"/>
      <c r="B924" s="26"/>
      <c r="C924" s="26"/>
      <c r="D924" s="26"/>
      <c r="E924" s="27"/>
      <c r="F924" s="27"/>
      <c r="G924" s="26"/>
      <c r="H924" s="26"/>
      <c r="I924" s="26"/>
      <c r="J924" s="26"/>
      <c r="K924" s="26"/>
      <c r="L924" s="26"/>
      <c r="M924" s="26"/>
      <c r="N924" s="26"/>
      <c r="O924" s="26"/>
      <c r="P924" s="26"/>
      <c r="Q924" s="26"/>
      <c r="R924" s="26"/>
      <c r="S924" s="26"/>
      <c r="T924" s="26"/>
      <c r="U924" s="26"/>
      <c r="V924" s="26"/>
      <c r="W924" s="26"/>
      <c r="X924" s="26"/>
      <c r="Y924" s="26"/>
      <c r="Z924" s="26"/>
    </row>
    <row r="925" spans="1:26" ht="12.75" customHeight="1">
      <c r="A925" s="26"/>
      <c r="B925" s="26"/>
      <c r="C925" s="26"/>
      <c r="D925" s="26"/>
      <c r="E925" s="27"/>
      <c r="F925" s="27"/>
      <c r="G925" s="26"/>
      <c r="H925" s="26"/>
      <c r="I925" s="26"/>
      <c r="J925" s="26"/>
      <c r="K925" s="26"/>
      <c r="L925" s="26"/>
      <c r="M925" s="26"/>
      <c r="N925" s="26"/>
      <c r="O925" s="26"/>
      <c r="P925" s="26"/>
      <c r="Q925" s="26"/>
      <c r="R925" s="26"/>
      <c r="S925" s="26"/>
      <c r="T925" s="26"/>
      <c r="U925" s="26"/>
      <c r="V925" s="26"/>
      <c r="W925" s="26"/>
      <c r="X925" s="26"/>
      <c r="Y925" s="26"/>
      <c r="Z925" s="26"/>
    </row>
    <row r="926" spans="1:26" ht="12.75" customHeight="1">
      <c r="A926" s="26"/>
      <c r="B926" s="26"/>
      <c r="C926" s="26"/>
      <c r="D926" s="26"/>
      <c r="E926" s="27"/>
      <c r="F926" s="27"/>
      <c r="G926" s="26"/>
      <c r="H926" s="26"/>
      <c r="I926" s="26"/>
      <c r="J926" s="26"/>
      <c r="K926" s="26"/>
      <c r="L926" s="26"/>
      <c r="M926" s="26"/>
      <c r="N926" s="26"/>
      <c r="O926" s="26"/>
      <c r="P926" s="26"/>
      <c r="Q926" s="26"/>
      <c r="R926" s="26"/>
      <c r="S926" s="26"/>
      <c r="T926" s="26"/>
      <c r="U926" s="26"/>
      <c r="V926" s="26"/>
      <c r="W926" s="26"/>
      <c r="X926" s="26"/>
      <c r="Y926" s="26"/>
      <c r="Z926" s="26"/>
    </row>
    <row r="927" spans="1:26" ht="12.75" customHeight="1">
      <c r="A927" s="26"/>
      <c r="B927" s="26"/>
      <c r="C927" s="26"/>
      <c r="D927" s="26"/>
      <c r="E927" s="27"/>
      <c r="F927" s="27"/>
      <c r="G927" s="26"/>
      <c r="H927" s="26"/>
      <c r="I927" s="26"/>
      <c r="J927" s="26"/>
      <c r="K927" s="26"/>
      <c r="L927" s="26"/>
      <c r="M927" s="26"/>
      <c r="N927" s="26"/>
      <c r="O927" s="26"/>
      <c r="P927" s="26"/>
      <c r="Q927" s="26"/>
      <c r="R927" s="26"/>
      <c r="S927" s="26"/>
      <c r="T927" s="26"/>
      <c r="U927" s="26"/>
      <c r="V927" s="26"/>
      <c r="W927" s="26"/>
      <c r="X927" s="26"/>
      <c r="Y927" s="26"/>
      <c r="Z927" s="26"/>
    </row>
    <row r="928" spans="1:26" ht="12.75" customHeight="1">
      <c r="A928" s="26"/>
      <c r="B928" s="26"/>
      <c r="C928" s="26"/>
      <c r="D928" s="26"/>
      <c r="E928" s="27"/>
      <c r="F928" s="27"/>
      <c r="G928" s="26"/>
      <c r="H928" s="26"/>
      <c r="I928" s="26"/>
      <c r="J928" s="26"/>
      <c r="K928" s="26"/>
      <c r="L928" s="26"/>
      <c r="M928" s="26"/>
      <c r="N928" s="26"/>
      <c r="O928" s="26"/>
      <c r="P928" s="26"/>
      <c r="Q928" s="26"/>
      <c r="R928" s="26"/>
      <c r="S928" s="26"/>
      <c r="T928" s="26"/>
      <c r="U928" s="26"/>
      <c r="V928" s="26"/>
      <c r="W928" s="26"/>
      <c r="X928" s="26"/>
      <c r="Y928" s="26"/>
      <c r="Z928" s="26"/>
    </row>
    <row r="929" spans="1:26" ht="12.75" customHeight="1">
      <c r="A929" s="26"/>
      <c r="B929" s="26"/>
      <c r="C929" s="26"/>
      <c r="D929" s="26"/>
      <c r="E929" s="27"/>
      <c r="F929" s="27"/>
      <c r="G929" s="26"/>
      <c r="H929" s="26"/>
      <c r="I929" s="26"/>
      <c r="J929" s="26"/>
      <c r="K929" s="26"/>
      <c r="L929" s="26"/>
      <c r="M929" s="26"/>
      <c r="N929" s="26"/>
      <c r="O929" s="26"/>
      <c r="P929" s="26"/>
      <c r="Q929" s="26"/>
      <c r="R929" s="26"/>
      <c r="S929" s="26"/>
      <c r="T929" s="26"/>
      <c r="U929" s="26"/>
      <c r="V929" s="26"/>
      <c r="W929" s="26"/>
      <c r="X929" s="26"/>
      <c r="Y929" s="26"/>
      <c r="Z929" s="26"/>
    </row>
    <row r="930" spans="1:26" ht="12.75" customHeight="1">
      <c r="A930" s="26"/>
      <c r="B930" s="26"/>
      <c r="C930" s="26"/>
      <c r="D930" s="26"/>
      <c r="E930" s="27"/>
      <c r="F930" s="27"/>
      <c r="G930" s="26"/>
      <c r="H930" s="26"/>
      <c r="I930" s="26"/>
      <c r="J930" s="26"/>
      <c r="K930" s="26"/>
      <c r="L930" s="26"/>
      <c r="M930" s="26"/>
      <c r="N930" s="26"/>
      <c r="O930" s="26"/>
      <c r="P930" s="26"/>
      <c r="Q930" s="26"/>
      <c r="R930" s="26"/>
      <c r="S930" s="26"/>
      <c r="T930" s="26"/>
      <c r="U930" s="26"/>
      <c r="V930" s="26"/>
      <c r="W930" s="26"/>
      <c r="X930" s="26"/>
      <c r="Y930" s="26"/>
      <c r="Z930" s="26"/>
    </row>
    <row r="931" spans="1:26" ht="12.75" customHeight="1">
      <c r="A931" s="26"/>
      <c r="B931" s="26"/>
      <c r="C931" s="26"/>
      <c r="D931" s="26"/>
      <c r="E931" s="27"/>
      <c r="F931" s="27"/>
      <c r="G931" s="26"/>
      <c r="H931" s="26"/>
      <c r="I931" s="26"/>
      <c r="J931" s="26"/>
      <c r="K931" s="26"/>
      <c r="L931" s="26"/>
      <c r="M931" s="26"/>
      <c r="N931" s="26"/>
      <c r="O931" s="26"/>
      <c r="P931" s="26"/>
      <c r="Q931" s="26"/>
      <c r="R931" s="26"/>
      <c r="S931" s="26"/>
      <c r="T931" s="26"/>
      <c r="U931" s="26"/>
      <c r="V931" s="26"/>
      <c r="W931" s="26"/>
      <c r="X931" s="26"/>
      <c r="Y931" s="26"/>
      <c r="Z931" s="26"/>
    </row>
    <row r="932" spans="1:26" ht="12.75" customHeight="1">
      <c r="A932" s="26"/>
      <c r="B932" s="26"/>
      <c r="C932" s="26"/>
      <c r="D932" s="26"/>
      <c r="E932" s="27"/>
      <c r="F932" s="27"/>
      <c r="G932" s="26"/>
      <c r="H932" s="26"/>
      <c r="I932" s="26"/>
      <c r="J932" s="26"/>
      <c r="K932" s="26"/>
      <c r="L932" s="26"/>
      <c r="M932" s="26"/>
      <c r="N932" s="26"/>
      <c r="O932" s="26"/>
      <c r="P932" s="26"/>
      <c r="Q932" s="26"/>
      <c r="R932" s="26"/>
      <c r="S932" s="26"/>
      <c r="T932" s="26"/>
      <c r="U932" s="26"/>
      <c r="V932" s="26"/>
      <c r="W932" s="26"/>
      <c r="X932" s="26"/>
      <c r="Y932" s="26"/>
      <c r="Z932" s="26"/>
    </row>
    <row r="933" spans="1:26" ht="12.75" customHeight="1">
      <c r="A933" s="26"/>
      <c r="B933" s="26"/>
      <c r="C933" s="26"/>
      <c r="D933" s="26"/>
      <c r="E933" s="27"/>
      <c r="F933" s="27"/>
      <c r="G933" s="26"/>
      <c r="H933" s="26"/>
      <c r="I933" s="26"/>
      <c r="J933" s="26"/>
      <c r="K933" s="26"/>
      <c r="L933" s="26"/>
      <c r="M933" s="26"/>
      <c r="N933" s="26"/>
      <c r="O933" s="26"/>
      <c r="P933" s="26"/>
      <c r="Q933" s="26"/>
      <c r="R933" s="26"/>
      <c r="S933" s="26"/>
      <c r="T933" s="26"/>
      <c r="U933" s="26"/>
      <c r="V933" s="26"/>
      <c r="W933" s="26"/>
      <c r="X933" s="26"/>
      <c r="Y933" s="26"/>
      <c r="Z933" s="26"/>
    </row>
    <row r="934" spans="1:26" ht="12.75" customHeight="1">
      <c r="A934" s="26"/>
      <c r="B934" s="26"/>
      <c r="C934" s="26"/>
      <c r="D934" s="26"/>
      <c r="E934" s="27"/>
      <c r="F934" s="27"/>
      <c r="G934" s="26"/>
      <c r="H934" s="26"/>
      <c r="I934" s="26"/>
      <c r="J934" s="26"/>
      <c r="K934" s="26"/>
      <c r="L934" s="26"/>
      <c r="M934" s="26"/>
      <c r="N934" s="26"/>
      <c r="O934" s="26"/>
      <c r="P934" s="26"/>
      <c r="Q934" s="26"/>
      <c r="R934" s="26"/>
      <c r="S934" s="26"/>
      <c r="T934" s="26"/>
      <c r="U934" s="26"/>
      <c r="V934" s="26"/>
      <c r="W934" s="26"/>
      <c r="X934" s="26"/>
      <c r="Y934" s="26"/>
      <c r="Z934" s="26"/>
    </row>
    <row r="935" spans="1:26" ht="12.75" customHeight="1">
      <c r="A935" s="26"/>
      <c r="B935" s="26"/>
      <c r="C935" s="26"/>
      <c r="D935" s="26"/>
      <c r="E935" s="27"/>
      <c r="F935" s="27"/>
      <c r="G935" s="26"/>
      <c r="H935" s="26"/>
      <c r="I935" s="26"/>
      <c r="J935" s="26"/>
      <c r="K935" s="26"/>
      <c r="L935" s="26"/>
      <c r="M935" s="26"/>
      <c r="N935" s="26"/>
      <c r="O935" s="26"/>
      <c r="P935" s="26"/>
      <c r="Q935" s="26"/>
      <c r="R935" s="26"/>
      <c r="S935" s="26"/>
      <c r="T935" s="26"/>
      <c r="U935" s="26"/>
      <c r="V935" s="26"/>
      <c r="W935" s="26"/>
      <c r="X935" s="26"/>
      <c r="Y935" s="26"/>
      <c r="Z935" s="26"/>
    </row>
    <row r="936" spans="1:26" ht="12.75" customHeight="1">
      <c r="A936" s="26"/>
      <c r="B936" s="26"/>
      <c r="C936" s="26"/>
      <c r="D936" s="26"/>
      <c r="E936" s="27"/>
      <c r="F936" s="27"/>
      <c r="G936" s="26"/>
      <c r="H936" s="26"/>
      <c r="I936" s="26"/>
      <c r="J936" s="26"/>
      <c r="K936" s="26"/>
      <c r="L936" s="26"/>
      <c r="M936" s="26"/>
      <c r="N936" s="26"/>
      <c r="O936" s="26"/>
      <c r="P936" s="26"/>
      <c r="Q936" s="26"/>
      <c r="R936" s="26"/>
      <c r="S936" s="26"/>
      <c r="T936" s="26"/>
      <c r="U936" s="26"/>
      <c r="V936" s="26"/>
      <c r="W936" s="26"/>
      <c r="X936" s="26"/>
      <c r="Y936" s="26"/>
      <c r="Z936" s="26"/>
    </row>
    <row r="937" spans="1:26" ht="12.75" customHeight="1">
      <c r="A937" s="26"/>
      <c r="B937" s="26"/>
      <c r="C937" s="26"/>
      <c r="D937" s="26"/>
      <c r="E937" s="27"/>
      <c r="F937" s="27"/>
      <c r="G937" s="26"/>
      <c r="H937" s="26"/>
      <c r="I937" s="26"/>
      <c r="J937" s="26"/>
      <c r="K937" s="26"/>
      <c r="L937" s="26"/>
      <c r="M937" s="26"/>
      <c r="N937" s="26"/>
      <c r="O937" s="26"/>
      <c r="P937" s="26"/>
      <c r="Q937" s="26"/>
      <c r="R937" s="26"/>
      <c r="S937" s="26"/>
      <c r="T937" s="26"/>
      <c r="U937" s="26"/>
      <c r="V937" s="26"/>
      <c r="W937" s="26"/>
      <c r="X937" s="26"/>
      <c r="Y937" s="26"/>
      <c r="Z937" s="26"/>
    </row>
    <row r="938" spans="1:26" ht="12.75" customHeight="1">
      <c r="A938" s="26"/>
      <c r="B938" s="26"/>
      <c r="C938" s="26"/>
      <c r="D938" s="26"/>
      <c r="E938" s="27"/>
      <c r="F938" s="27"/>
      <c r="G938" s="26"/>
      <c r="H938" s="26"/>
      <c r="I938" s="26"/>
      <c r="J938" s="26"/>
      <c r="K938" s="26"/>
      <c r="L938" s="26"/>
      <c r="M938" s="26"/>
      <c r="N938" s="26"/>
      <c r="O938" s="26"/>
      <c r="P938" s="26"/>
      <c r="Q938" s="26"/>
      <c r="R938" s="26"/>
      <c r="S938" s="26"/>
      <c r="T938" s="26"/>
      <c r="U938" s="26"/>
      <c r="V938" s="26"/>
      <c r="W938" s="26"/>
      <c r="X938" s="26"/>
      <c r="Y938" s="26"/>
      <c r="Z938" s="26"/>
    </row>
    <row r="939" spans="1:26" ht="12.75" customHeight="1">
      <c r="A939" s="26"/>
      <c r="B939" s="26"/>
      <c r="C939" s="26"/>
      <c r="D939" s="26"/>
      <c r="E939" s="27"/>
      <c r="F939" s="27"/>
      <c r="G939" s="26"/>
      <c r="H939" s="26"/>
      <c r="I939" s="26"/>
      <c r="J939" s="26"/>
      <c r="K939" s="26"/>
      <c r="L939" s="26"/>
      <c r="M939" s="26"/>
      <c r="N939" s="26"/>
      <c r="O939" s="26"/>
      <c r="P939" s="26"/>
      <c r="Q939" s="26"/>
      <c r="R939" s="26"/>
      <c r="S939" s="26"/>
      <c r="T939" s="26"/>
      <c r="U939" s="26"/>
      <c r="V939" s="26"/>
      <c r="W939" s="26"/>
      <c r="X939" s="26"/>
      <c r="Y939" s="26"/>
      <c r="Z939" s="26"/>
    </row>
    <row r="940" spans="1:26" ht="12.75" customHeight="1">
      <c r="A940" s="26"/>
      <c r="B940" s="26"/>
      <c r="C940" s="26"/>
      <c r="D940" s="26"/>
      <c r="E940" s="27"/>
      <c r="F940" s="27"/>
      <c r="G940" s="26"/>
      <c r="H940" s="26"/>
      <c r="I940" s="26"/>
      <c r="J940" s="26"/>
      <c r="K940" s="26"/>
      <c r="L940" s="26"/>
      <c r="M940" s="26"/>
      <c r="N940" s="26"/>
      <c r="O940" s="26"/>
      <c r="P940" s="26"/>
      <c r="Q940" s="26"/>
      <c r="R940" s="26"/>
      <c r="S940" s="26"/>
      <c r="T940" s="26"/>
      <c r="U940" s="26"/>
      <c r="V940" s="26"/>
      <c r="W940" s="26"/>
      <c r="X940" s="26"/>
      <c r="Y940" s="26"/>
      <c r="Z940" s="26"/>
    </row>
    <row r="941" spans="1:26" ht="12.75" customHeight="1">
      <c r="A941" s="26"/>
      <c r="B941" s="26"/>
      <c r="C941" s="26"/>
      <c r="D941" s="26"/>
      <c r="E941" s="27"/>
      <c r="F941" s="27"/>
      <c r="G941" s="26"/>
      <c r="H941" s="26"/>
      <c r="I941" s="26"/>
      <c r="J941" s="26"/>
      <c r="K941" s="26"/>
      <c r="L941" s="26"/>
      <c r="M941" s="26"/>
      <c r="N941" s="26"/>
      <c r="O941" s="26"/>
      <c r="P941" s="26"/>
      <c r="Q941" s="26"/>
      <c r="R941" s="26"/>
      <c r="S941" s="26"/>
      <c r="T941" s="26"/>
      <c r="U941" s="26"/>
      <c r="V941" s="26"/>
      <c r="W941" s="26"/>
      <c r="X941" s="26"/>
      <c r="Y941" s="26"/>
      <c r="Z941" s="26"/>
    </row>
    <row r="942" spans="1:26" ht="12.75" customHeight="1">
      <c r="A942" s="26"/>
      <c r="B942" s="26"/>
      <c r="C942" s="26"/>
      <c r="D942" s="26"/>
      <c r="E942" s="27"/>
      <c r="F942" s="27"/>
      <c r="G942" s="26"/>
      <c r="H942" s="26"/>
      <c r="I942" s="26"/>
      <c r="J942" s="26"/>
      <c r="K942" s="26"/>
      <c r="L942" s="26"/>
      <c r="M942" s="26"/>
      <c r="N942" s="26"/>
      <c r="O942" s="26"/>
      <c r="P942" s="26"/>
      <c r="Q942" s="26"/>
      <c r="R942" s="26"/>
      <c r="S942" s="26"/>
      <c r="T942" s="26"/>
      <c r="U942" s="26"/>
      <c r="V942" s="26"/>
      <c r="W942" s="26"/>
      <c r="X942" s="26"/>
      <c r="Y942" s="26"/>
      <c r="Z942" s="26"/>
    </row>
    <row r="943" spans="1:26" ht="12.75" customHeight="1">
      <c r="A943" s="26"/>
      <c r="B943" s="26"/>
      <c r="C943" s="26"/>
      <c r="D943" s="26"/>
      <c r="E943" s="27"/>
      <c r="F943" s="27"/>
      <c r="G943" s="26"/>
      <c r="H943" s="26"/>
      <c r="I943" s="26"/>
      <c r="J943" s="26"/>
      <c r="K943" s="26"/>
      <c r="L943" s="26"/>
      <c r="M943" s="26"/>
      <c r="N943" s="26"/>
      <c r="O943" s="26"/>
      <c r="P943" s="26"/>
      <c r="Q943" s="26"/>
      <c r="R943" s="26"/>
      <c r="S943" s="26"/>
      <c r="T943" s="26"/>
      <c r="U943" s="26"/>
      <c r="V943" s="26"/>
      <c r="W943" s="26"/>
      <c r="X943" s="26"/>
      <c r="Y943" s="26"/>
      <c r="Z943" s="26"/>
    </row>
    <row r="944" spans="1:26" ht="12.75" customHeight="1">
      <c r="A944" s="26"/>
      <c r="B944" s="26"/>
      <c r="C944" s="26"/>
      <c r="D944" s="26"/>
      <c r="E944" s="27"/>
      <c r="F944" s="27"/>
      <c r="G944" s="26"/>
      <c r="H944" s="26"/>
      <c r="I944" s="26"/>
      <c r="J944" s="26"/>
      <c r="K944" s="26"/>
      <c r="L944" s="26"/>
      <c r="M944" s="26"/>
      <c r="N944" s="26"/>
      <c r="O944" s="26"/>
      <c r="P944" s="26"/>
      <c r="Q944" s="26"/>
      <c r="R944" s="26"/>
      <c r="S944" s="26"/>
      <c r="T944" s="26"/>
      <c r="U944" s="26"/>
      <c r="V944" s="26"/>
      <c r="W944" s="26"/>
      <c r="X944" s="26"/>
      <c r="Y944" s="26"/>
      <c r="Z944" s="26"/>
    </row>
    <row r="945" spans="1:26" ht="12.75" customHeight="1">
      <c r="A945" s="26"/>
      <c r="B945" s="26"/>
      <c r="C945" s="26"/>
      <c r="D945" s="26"/>
      <c r="E945" s="27"/>
      <c r="F945" s="27"/>
      <c r="G945" s="26"/>
      <c r="H945" s="26"/>
      <c r="I945" s="26"/>
      <c r="J945" s="26"/>
      <c r="K945" s="26"/>
      <c r="L945" s="26"/>
      <c r="M945" s="26"/>
      <c r="N945" s="26"/>
      <c r="O945" s="26"/>
      <c r="P945" s="26"/>
      <c r="Q945" s="26"/>
      <c r="R945" s="26"/>
      <c r="S945" s="26"/>
      <c r="T945" s="26"/>
      <c r="U945" s="26"/>
      <c r="V945" s="26"/>
      <c r="W945" s="26"/>
      <c r="X945" s="26"/>
      <c r="Y945" s="26"/>
      <c r="Z945" s="26"/>
    </row>
    <row r="946" spans="1:26" ht="12.75" customHeight="1">
      <c r="A946" s="26"/>
      <c r="B946" s="26"/>
      <c r="C946" s="26"/>
      <c r="D946" s="26"/>
      <c r="E946" s="27"/>
      <c r="F946" s="27"/>
      <c r="G946" s="26"/>
      <c r="H946" s="26"/>
      <c r="I946" s="26"/>
      <c r="J946" s="26"/>
      <c r="K946" s="26"/>
      <c r="L946" s="26"/>
      <c r="M946" s="26"/>
      <c r="N946" s="26"/>
      <c r="O946" s="26"/>
      <c r="P946" s="26"/>
      <c r="Q946" s="26"/>
      <c r="R946" s="26"/>
      <c r="S946" s="26"/>
      <c r="T946" s="26"/>
      <c r="U946" s="26"/>
      <c r="V946" s="26"/>
      <c r="W946" s="26"/>
      <c r="X946" s="26"/>
      <c r="Y946" s="26"/>
      <c r="Z946" s="26"/>
    </row>
    <row r="947" spans="1:26" ht="12.75" customHeight="1">
      <c r="A947" s="26"/>
      <c r="B947" s="26"/>
      <c r="C947" s="26"/>
      <c r="D947" s="26"/>
      <c r="E947" s="27"/>
      <c r="F947" s="27"/>
      <c r="G947" s="26"/>
      <c r="H947" s="26"/>
      <c r="I947" s="26"/>
      <c r="J947" s="26"/>
      <c r="K947" s="26"/>
      <c r="L947" s="26"/>
      <c r="M947" s="26"/>
      <c r="N947" s="26"/>
      <c r="O947" s="26"/>
      <c r="P947" s="26"/>
      <c r="Q947" s="26"/>
      <c r="R947" s="26"/>
      <c r="S947" s="26"/>
      <c r="T947" s="26"/>
      <c r="U947" s="26"/>
      <c r="V947" s="26"/>
      <c r="W947" s="26"/>
      <c r="X947" s="26"/>
      <c r="Y947" s="26"/>
      <c r="Z947" s="26"/>
    </row>
    <row r="948" spans="1:26" ht="12.75" customHeight="1">
      <c r="A948" s="26"/>
      <c r="B948" s="26"/>
      <c r="C948" s="26"/>
      <c r="D948" s="26"/>
      <c r="E948" s="27"/>
      <c r="F948" s="27"/>
      <c r="G948" s="26"/>
      <c r="H948" s="26"/>
      <c r="I948" s="26"/>
      <c r="J948" s="26"/>
      <c r="K948" s="26"/>
      <c r="L948" s="26"/>
      <c r="M948" s="26"/>
      <c r="N948" s="26"/>
      <c r="O948" s="26"/>
      <c r="P948" s="26"/>
      <c r="Q948" s="26"/>
      <c r="R948" s="26"/>
      <c r="S948" s="26"/>
      <c r="T948" s="26"/>
      <c r="U948" s="26"/>
      <c r="V948" s="26"/>
      <c r="W948" s="26"/>
      <c r="X948" s="26"/>
      <c r="Y948" s="26"/>
      <c r="Z948" s="26"/>
    </row>
    <row r="949" spans="1:26" ht="12.75" customHeight="1">
      <c r="A949" s="26"/>
      <c r="B949" s="26"/>
      <c r="C949" s="26"/>
      <c r="D949" s="26"/>
      <c r="E949" s="27"/>
      <c r="F949" s="27"/>
      <c r="G949" s="26"/>
      <c r="H949" s="26"/>
      <c r="I949" s="26"/>
      <c r="J949" s="26"/>
      <c r="K949" s="26"/>
      <c r="L949" s="26"/>
      <c r="M949" s="26"/>
      <c r="N949" s="26"/>
      <c r="O949" s="26"/>
      <c r="P949" s="26"/>
      <c r="Q949" s="26"/>
      <c r="R949" s="26"/>
      <c r="S949" s="26"/>
      <c r="T949" s="26"/>
      <c r="U949" s="26"/>
      <c r="V949" s="26"/>
      <c r="W949" s="26"/>
      <c r="X949" s="26"/>
      <c r="Y949" s="26"/>
      <c r="Z949" s="26"/>
    </row>
    <row r="950" spans="1:26" ht="12.75" customHeight="1">
      <c r="A950" s="26"/>
      <c r="B950" s="26"/>
      <c r="C950" s="26"/>
      <c r="D950" s="26"/>
      <c r="E950" s="27"/>
      <c r="F950" s="27"/>
      <c r="G950" s="26"/>
      <c r="H950" s="26"/>
      <c r="I950" s="26"/>
      <c r="J950" s="26"/>
      <c r="K950" s="26"/>
      <c r="L950" s="26"/>
      <c r="M950" s="26"/>
      <c r="N950" s="26"/>
      <c r="O950" s="26"/>
      <c r="P950" s="26"/>
      <c r="Q950" s="26"/>
      <c r="R950" s="26"/>
      <c r="S950" s="26"/>
      <c r="T950" s="26"/>
      <c r="U950" s="26"/>
      <c r="V950" s="26"/>
      <c r="W950" s="26"/>
      <c r="X950" s="26"/>
      <c r="Y950" s="26"/>
      <c r="Z950" s="26"/>
    </row>
    <row r="951" spans="1:26" ht="12.75" customHeight="1">
      <c r="A951" s="26"/>
      <c r="B951" s="26"/>
      <c r="C951" s="26"/>
      <c r="D951" s="26"/>
      <c r="E951" s="27"/>
      <c r="F951" s="27"/>
      <c r="G951" s="26"/>
      <c r="H951" s="26"/>
      <c r="I951" s="26"/>
      <c r="J951" s="26"/>
      <c r="K951" s="26"/>
      <c r="L951" s="26"/>
      <c r="M951" s="26"/>
      <c r="N951" s="26"/>
      <c r="O951" s="26"/>
      <c r="P951" s="26"/>
      <c r="Q951" s="26"/>
      <c r="R951" s="26"/>
      <c r="S951" s="26"/>
      <c r="T951" s="26"/>
      <c r="U951" s="26"/>
      <c r="V951" s="26"/>
      <c r="W951" s="26"/>
      <c r="X951" s="26"/>
      <c r="Y951" s="26"/>
      <c r="Z951" s="26"/>
    </row>
    <row r="952" spans="1:26" ht="12.75" customHeight="1">
      <c r="A952" s="26"/>
      <c r="B952" s="26"/>
      <c r="C952" s="26"/>
      <c r="D952" s="26"/>
      <c r="E952" s="27"/>
      <c r="F952" s="27"/>
      <c r="G952" s="26"/>
      <c r="H952" s="26"/>
      <c r="I952" s="26"/>
      <c r="J952" s="26"/>
      <c r="K952" s="26"/>
      <c r="L952" s="26"/>
      <c r="M952" s="26"/>
      <c r="N952" s="26"/>
      <c r="O952" s="26"/>
      <c r="P952" s="26"/>
      <c r="Q952" s="26"/>
      <c r="R952" s="26"/>
      <c r="S952" s="26"/>
      <c r="T952" s="26"/>
      <c r="U952" s="26"/>
      <c r="V952" s="26"/>
      <c r="W952" s="26"/>
      <c r="X952" s="26"/>
      <c r="Y952" s="26"/>
      <c r="Z952" s="26"/>
    </row>
    <row r="953" spans="1:26" ht="12.75" customHeight="1">
      <c r="A953" s="26"/>
      <c r="B953" s="26"/>
      <c r="C953" s="26"/>
      <c r="D953" s="26"/>
      <c r="E953" s="27"/>
      <c r="F953" s="27"/>
      <c r="G953" s="26"/>
      <c r="H953" s="26"/>
      <c r="I953" s="26"/>
      <c r="J953" s="26"/>
      <c r="K953" s="26"/>
      <c r="L953" s="26"/>
      <c r="M953" s="26"/>
      <c r="N953" s="26"/>
      <c r="O953" s="26"/>
      <c r="P953" s="26"/>
      <c r="Q953" s="26"/>
      <c r="R953" s="26"/>
      <c r="S953" s="26"/>
      <c r="T953" s="26"/>
      <c r="U953" s="26"/>
      <c r="V953" s="26"/>
      <c r="W953" s="26"/>
      <c r="X953" s="26"/>
      <c r="Y953" s="26"/>
      <c r="Z953" s="26"/>
    </row>
    <row r="954" spans="1:26" ht="12.75" customHeight="1">
      <c r="A954" s="26"/>
      <c r="B954" s="26"/>
      <c r="C954" s="26"/>
      <c r="D954" s="26"/>
      <c r="E954" s="27"/>
      <c r="F954" s="27"/>
      <c r="G954" s="26"/>
      <c r="H954" s="26"/>
      <c r="I954" s="26"/>
      <c r="J954" s="26"/>
      <c r="K954" s="26"/>
      <c r="L954" s="26"/>
      <c r="M954" s="26"/>
      <c r="N954" s="26"/>
      <c r="O954" s="26"/>
      <c r="P954" s="26"/>
      <c r="Q954" s="26"/>
      <c r="R954" s="26"/>
      <c r="S954" s="26"/>
      <c r="T954" s="26"/>
      <c r="U954" s="26"/>
      <c r="V954" s="26"/>
      <c r="W954" s="26"/>
      <c r="X954" s="26"/>
      <c r="Y954" s="26"/>
      <c r="Z954" s="26"/>
    </row>
    <row r="955" spans="1:26" ht="12.75" customHeight="1">
      <c r="A955" s="26"/>
      <c r="B955" s="26"/>
      <c r="C955" s="26"/>
      <c r="D955" s="26"/>
      <c r="E955" s="27"/>
      <c r="F955" s="27"/>
      <c r="G955" s="26"/>
      <c r="H955" s="26"/>
      <c r="I955" s="26"/>
      <c r="J955" s="26"/>
      <c r="K955" s="26"/>
      <c r="L955" s="26"/>
      <c r="M955" s="26"/>
      <c r="N955" s="26"/>
      <c r="O955" s="26"/>
      <c r="P955" s="26"/>
      <c r="Q955" s="26"/>
      <c r="R955" s="26"/>
      <c r="S955" s="26"/>
      <c r="T955" s="26"/>
      <c r="U955" s="26"/>
      <c r="V955" s="26"/>
      <c r="W955" s="26"/>
      <c r="X955" s="26"/>
      <c r="Y955" s="26"/>
      <c r="Z955" s="26"/>
    </row>
    <row r="956" spans="1:26" ht="12.75" customHeight="1">
      <c r="A956" s="26"/>
      <c r="B956" s="26"/>
      <c r="C956" s="26"/>
      <c r="D956" s="26"/>
      <c r="E956" s="27"/>
      <c r="F956" s="27"/>
      <c r="G956" s="26"/>
      <c r="H956" s="26"/>
      <c r="I956" s="26"/>
      <c r="J956" s="26"/>
      <c r="K956" s="26"/>
      <c r="L956" s="26"/>
      <c r="M956" s="26"/>
      <c r="N956" s="26"/>
      <c r="O956" s="26"/>
      <c r="P956" s="26"/>
      <c r="Q956" s="26"/>
      <c r="R956" s="26"/>
      <c r="S956" s="26"/>
      <c r="T956" s="26"/>
      <c r="U956" s="26"/>
      <c r="V956" s="26"/>
      <c r="W956" s="26"/>
      <c r="X956" s="26"/>
      <c r="Y956" s="26"/>
      <c r="Z956" s="26"/>
    </row>
    <row r="957" spans="1:26" ht="12.75" customHeight="1">
      <c r="A957" s="26"/>
      <c r="B957" s="26"/>
      <c r="C957" s="26"/>
      <c r="D957" s="26"/>
      <c r="E957" s="27"/>
      <c r="F957" s="27"/>
      <c r="G957" s="26"/>
      <c r="H957" s="26"/>
      <c r="I957" s="26"/>
      <c r="J957" s="26"/>
      <c r="K957" s="26"/>
      <c r="L957" s="26"/>
      <c r="M957" s="26"/>
      <c r="N957" s="26"/>
      <c r="O957" s="26"/>
      <c r="P957" s="26"/>
      <c r="Q957" s="26"/>
      <c r="R957" s="26"/>
      <c r="S957" s="26"/>
      <c r="T957" s="26"/>
      <c r="U957" s="26"/>
      <c r="V957" s="26"/>
      <c r="W957" s="26"/>
      <c r="X957" s="26"/>
      <c r="Y957" s="26"/>
      <c r="Z957" s="26"/>
    </row>
    <row r="958" spans="1:26" ht="12.75" customHeight="1">
      <c r="A958" s="26"/>
      <c r="B958" s="26"/>
      <c r="C958" s="26"/>
      <c r="D958" s="26"/>
      <c r="E958" s="27"/>
      <c r="F958" s="27"/>
      <c r="G958" s="26"/>
      <c r="H958" s="26"/>
      <c r="I958" s="26"/>
      <c r="J958" s="26"/>
      <c r="K958" s="26"/>
      <c r="L958" s="26"/>
      <c r="M958" s="26"/>
      <c r="N958" s="26"/>
      <c r="O958" s="26"/>
      <c r="P958" s="26"/>
      <c r="Q958" s="26"/>
      <c r="R958" s="26"/>
      <c r="S958" s="26"/>
      <c r="T958" s="26"/>
      <c r="U958" s="26"/>
      <c r="V958" s="26"/>
      <c r="W958" s="26"/>
      <c r="X958" s="26"/>
      <c r="Y958" s="26"/>
      <c r="Z958" s="26"/>
    </row>
    <row r="959" spans="1:26" ht="12.75" customHeight="1">
      <c r="A959" s="26"/>
      <c r="B959" s="26"/>
      <c r="C959" s="26"/>
      <c r="D959" s="26"/>
      <c r="E959" s="27"/>
      <c r="F959" s="27"/>
      <c r="G959" s="26"/>
      <c r="H959" s="26"/>
      <c r="I959" s="26"/>
      <c r="J959" s="26"/>
      <c r="K959" s="26"/>
      <c r="L959" s="26"/>
      <c r="M959" s="26"/>
      <c r="N959" s="26"/>
      <c r="O959" s="26"/>
      <c r="P959" s="26"/>
      <c r="Q959" s="26"/>
      <c r="R959" s="26"/>
      <c r="S959" s="26"/>
      <c r="T959" s="26"/>
      <c r="U959" s="26"/>
      <c r="V959" s="26"/>
      <c r="W959" s="26"/>
      <c r="X959" s="26"/>
      <c r="Y959" s="26"/>
      <c r="Z959" s="26"/>
    </row>
    <row r="960" spans="1:26" ht="12.75" customHeight="1">
      <c r="A960" s="26"/>
      <c r="B960" s="26"/>
      <c r="C960" s="26"/>
      <c r="D960" s="26"/>
      <c r="E960" s="27"/>
      <c r="F960" s="27"/>
      <c r="G960" s="26"/>
      <c r="H960" s="26"/>
      <c r="I960" s="26"/>
      <c r="J960" s="26"/>
      <c r="K960" s="26"/>
      <c r="L960" s="26"/>
      <c r="M960" s="26"/>
      <c r="N960" s="26"/>
      <c r="O960" s="26"/>
      <c r="P960" s="26"/>
      <c r="Q960" s="26"/>
      <c r="R960" s="26"/>
      <c r="S960" s="26"/>
      <c r="T960" s="26"/>
      <c r="U960" s="26"/>
      <c r="V960" s="26"/>
      <c r="W960" s="26"/>
      <c r="X960" s="26"/>
      <c r="Y960" s="26"/>
      <c r="Z960" s="26"/>
    </row>
    <row r="961" spans="1:26" ht="12.75" customHeight="1">
      <c r="A961" s="26"/>
      <c r="B961" s="26"/>
      <c r="C961" s="26"/>
      <c r="D961" s="26"/>
      <c r="E961" s="27"/>
      <c r="F961" s="27"/>
      <c r="G961" s="26"/>
      <c r="H961" s="26"/>
      <c r="I961" s="26"/>
      <c r="J961" s="26"/>
      <c r="K961" s="26"/>
      <c r="L961" s="26"/>
      <c r="M961" s="26"/>
      <c r="N961" s="26"/>
      <c r="O961" s="26"/>
      <c r="P961" s="26"/>
      <c r="Q961" s="26"/>
      <c r="R961" s="26"/>
      <c r="S961" s="26"/>
      <c r="T961" s="26"/>
      <c r="U961" s="26"/>
      <c r="V961" s="26"/>
      <c r="W961" s="26"/>
      <c r="X961" s="26"/>
      <c r="Y961" s="26"/>
      <c r="Z961" s="26"/>
    </row>
    <row r="962" spans="1:26" ht="12.75" customHeight="1">
      <c r="A962" s="26"/>
      <c r="B962" s="26"/>
      <c r="C962" s="26"/>
      <c r="D962" s="26"/>
      <c r="E962" s="27"/>
      <c r="F962" s="27"/>
      <c r="G962" s="26"/>
      <c r="H962" s="26"/>
      <c r="I962" s="26"/>
      <c r="J962" s="26"/>
      <c r="K962" s="26"/>
      <c r="L962" s="26"/>
      <c r="M962" s="26"/>
      <c r="N962" s="26"/>
      <c r="O962" s="26"/>
      <c r="P962" s="26"/>
      <c r="Q962" s="26"/>
      <c r="R962" s="26"/>
      <c r="S962" s="26"/>
      <c r="T962" s="26"/>
      <c r="U962" s="26"/>
      <c r="V962" s="26"/>
      <c r="W962" s="26"/>
      <c r="X962" s="26"/>
      <c r="Y962" s="26"/>
      <c r="Z962" s="26"/>
    </row>
    <row r="963" spans="1:26" ht="12.75" customHeight="1">
      <c r="A963" s="26"/>
      <c r="B963" s="26"/>
      <c r="C963" s="26"/>
      <c r="D963" s="26"/>
      <c r="E963" s="27"/>
      <c r="F963" s="27"/>
      <c r="G963" s="26"/>
      <c r="H963" s="26"/>
      <c r="I963" s="26"/>
      <c r="J963" s="26"/>
      <c r="K963" s="26"/>
      <c r="L963" s="26"/>
      <c r="M963" s="26"/>
      <c r="N963" s="26"/>
      <c r="O963" s="26"/>
      <c r="P963" s="26"/>
      <c r="Q963" s="26"/>
      <c r="R963" s="26"/>
      <c r="S963" s="26"/>
      <c r="T963" s="26"/>
      <c r="U963" s="26"/>
      <c r="V963" s="26"/>
      <c r="W963" s="26"/>
      <c r="X963" s="26"/>
      <c r="Y963" s="26"/>
      <c r="Z963" s="26"/>
    </row>
    <row r="964" spans="1:26" ht="12.75" customHeight="1">
      <c r="A964" s="26"/>
      <c r="B964" s="26"/>
      <c r="C964" s="26"/>
      <c r="D964" s="26"/>
      <c r="E964" s="27"/>
      <c r="F964" s="27"/>
      <c r="G964" s="26"/>
      <c r="H964" s="26"/>
      <c r="I964" s="26"/>
      <c r="J964" s="26"/>
      <c r="K964" s="26"/>
      <c r="L964" s="26"/>
      <c r="M964" s="26"/>
      <c r="N964" s="26"/>
      <c r="O964" s="26"/>
      <c r="P964" s="26"/>
      <c r="Q964" s="26"/>
      <c r="R964" s="26"/>
      <c r="S964" s="26"/>
      <c r="T964" s="26"/>
      <c r="U964" s="26"/>
      <c r="V964" s="26"/>
      <c r="W964" s="26"/>
      <c r="X964" s="26"/>
      <c r="Y964" s="26"/>
      <c r="Z964" s="26"/>
    </row>
    <row r="965" spans="1:26" ht="12.75" customHeight="1">
      <c r="A965" s="26"/>
      <c r="B965" s="26"/>
      <c r="C965" s="26"/>
      <c r="D965" s="26"/>
      <c r="E965" s="27"/>
      <c r="F965" s="27"/>
      <c r="G965" s="26"/>
      <c r="H965" s="26"/>
      <c r="I965" s="26"/>
      <c r="J965" s="26"/>
      <c r="K965" s="26"/>
      <c r="L965" s="26"/>
      <c r="M965" s="26"/>
      <c r="N965" s="26"/>
      <c r="O965" s="26"/>
      <c r="P965" s="26"/>
      <c r="Q965" s="26"/>
      <c r="R965" s="26"/>
      <c r="S965" s="26"/>
      <c r="T965" s="26"/>
      <c r="U965" s="26"/>
      <c r="V965" s="26"/>
      <c r="W965" s="26"/>
      <c r="X965" s="26"/>
      <c r="Y965" s="26"/>
      <c r="Z965" s="26"/>
    </row>
    <row r="966" spans="1:26" ht="12.75" customHeight="1">
      <c r="A966" s="26"/>
      <c r="B966" s="26"/>
      <c r="C966" s="26"/>
      <c r="D966" s="26"/>
      <c r="E966" s="27"/>
      <c r="F966" s="27"/>
      <c r="G966" s="26"/>
      <c r="H966" s="26"/>
      <c r="I966" s="26"/>
      <c r="J966" s="26"/>
      <c r="K966" s="26"/>
      <c r="L966" s="26"/>
      <c r="M966" s="26"/>
      <c r="N966" s="26"/>
      <c r="O966" s="26"/>
      <c r="P966" s="26"/>
      <c r="Q966" s="26"/>
      <c r="R966" s="26"/>
      <c r="S966" s="26"/>
      <c r="T966" s="26"/>
      <c r="U966" s="26"/>
      <c r="V966" s="26"/>
      <c r="W966" s="26"/>
      <c r="X966" s="26"/>
      <c r="Y966" s="26"/>
      <c r="Z966" s="26"/>
    </row>
    <row r="967" spans="1:26" ht="12.75" customHeight="1">
      <c r="A967" s="26"/>
      <c r="B967" s="26"/>
      <c r="C967" s="26"/>
      <c r="D967" s="26"/>
      <c r="E967" s="27"/>
      <c r="F967" s="27"/>
      <c r="G967" s="26"/>
      <c r="H967" s="26"/>
      <c r="I967" s="26"/>
      <c r="J967" s="26"/>
      <c r="K967" s="26"/>
      <c r="L967" s="26"/>
      <c r="M967" s="26"/>
      <c r="N967" s="26"/>
      <c r="O967" s="26"/>
      <c r="P967" s="26"/>
      <c r="Q967" s="26"/>
      <c r="R967" s="26"/>
      <c r="S967" s="26"/>
      <c r="T967" s="26"/>
      <c r="U967" s="26"/>
      <c r="V967" s="26"/>
      <c r="W967" s="26"/>
      <c r="X967" s="26"/>
      <c r="Y967" s="26"/>
      <c r="Z967" s="26"/>
    </row>
    <row r="968" spans="1:26" ht="12.75" customHeight="1">
      <c r="A968" s="26"/>
      <c r="B968" s="26"/>
      <c r="C968" s="26"/>
      <c r="D968" s="26"/>
      <c r="E968" s="27"/>
      <c r="F968" s="27"/>
      <c r="G968" s="26"/>
      <c r="H968" s="26"/>
      <c r="I968" s="26"/>
      <c r="J968" s="26"/>
      <c r="K968" s="26"/>
      <c r="L968" s="26"/>
      <c r="M968" s="26"/>
      <c r="N968" s="26"/>
      <c r="O968" s="26"/>
      <c r="P968" s="26"/>
      <c r="Q968" s="26"/>
      <c r="R968" s="26"/>
      <c r="S968" s="26"/>
      <c r="T968" s="26"/>
      <c r="U968" s="26"/>
      <c r="V968" s="26"/>
      <c r="W968" s="26"/>
      <c r="X968" s="26"/>
      <c r="Y968" s="26"/>
      <c r="Z968" s="26"/>
    </row>
    <row r="969" spans="1:26" ht="12.75" customHeight="1">
      <c r="A969" s="26"/>
      <c r="B969" s="26"/>
      <c r="C969" s="26"/>
      <c r="D969" s="26"/>
      <c r="E969" s="27"/>
      <c r="F969" s="27"/>
      <c r="G969" s="26"/>
      <c r="H969" s="26"/>
      <c r="I969" s="26"/>
      <c r="J969" s="26"/>
      <c r="K969" s="26"/>
      <c r="L969" s="26"/>
      <c r="M969" s="26"/>
      <c r="N969" s="26"/>
      <c r="O969" s="26"/>
      <c r="P969" s="26"/>
      <c r="Q969" s="26"/>
      <c r="R969" s="26"/>
      <c r="S969" s="26"/>
      <c r="T969" s="26"/>
      <c r="U969" s="26"/>
      <c r="V969" s="26"/>
      <c r="W969" s="26"/>
      <c r="X969" s="26"/>
      <c r="Y969" s="26"/>
      <c r="Z969" s="26"/>
    </row>
    <row r="970" spans="1:26" ht="12.75" customHeight="1">
      <c r="A970" s="26"/>
      <c r="B970" s="26"/>
      <c r="C970" s="26"/>
      <c r="D970" s="26"/>
      <c r="E970" s="27"/>
      <c r="F970" s="27"/>
      <c r="G970" s="26"/>
      <c r="H970" s="26"/>
      <c r="I970" s="26"/>
      <c r="J970" s="26"/>
      <c r="K970" s="26"/>
      <c r="L970" s="26"/>
      <c r="M970" s="26"/>
      <c r="N970" s="26"/>
      <c r="O970" s="26"/>
      <c r="P970" s="26"/>
      <c r="Q970" s="26"/>
      <c r="R970" s="26"/>
      <c r="S970" s="26"/>
      <c r="T970" s="26"/>
      <c r="U970" s="26"/>
      <c r="V970" s="26"/>
      <c r="W970" s="26"/>
      <c r="X970" s="26"/>
      <c r="Y970" s="26"/>
      <c r="Z970" s="26"/>
    </row>
    <row r="971" spans="1:26" ht="12.75" customHeight="1">
      <c r="A971" s="26"/>
      <c r="B971" s="26"/>
      <c r="C971" s="26"/>
      <c r="D971" s="26"/>
      <c r="E971" s="27"/>
      <c r="F971" s="27"/>
      <c r="G971" s="26"/>
      <c r="H971" s="26"/>
      <c r="I971" s="26"/>
      <c r="J971" s="26"/>
      <c r="K971" s="26"/>
      <c r="L971" s="26"/>
      <c r="M971" s="26"/>
      <c r="N971" s="26"/>
      <c r="O971" s="26"/>
      <c r="P971" s="26"/>
      <c r="Q971" s="26"/>
      <c r="R971" s="26"/>
      <c r="S971" s="26"/>
      <c r="T971" s="26"/>
      <c r="U971" s="26"/>
      <c r="V971" s="26"/>
      <c r="W971" s="26"/>
      <c r="X971" s="26"/>
      <c r="Y971" s="26"/>
      <c r="Z971" s="26"/>
    </row>
    <row r="972" spans="1:26" ht="12.75" customHeight="1">
      <c r="A972" s="26"/>
      <c r="B972" s="26"/>
      <c r="C972" s="26"/>
      <c r="D972" s="26"/>
      <c r="E972" s="27"/>
      <c r="F972" s="27"/>
      <c r="G972" s="26"/>
      <c r="H972" s="26"/>
      <c r="I972" s="26"/>
      <c r="J972" s="26"/>
      <c r="K972" s="26"/>
      <c r="L972" s="26"/>
      <c r="M972" s="26"/>
      <c r="N972" s="26"/>
      <c r="O972" s="26"/>
      <c r="P972" s="26"/>
      <c r="Q972" s="26"/>
      <c r="R972" s="26"/>
      <c r="S972" s="26"/>
      <c r="T972" s="26"/>
      <c r="U972" s="26"/>
      <c r="V972" s="26"/>
      <c r="W972" s="26"/>
      <c r="X972" s="26"/>
      <c r="Y972" s="26"/>
      <c r="Z972" s="26"/>
    </row>
    <row r="973" spans="1:26" ht="12.75" customHeight="1">
      <c r="A973" s="26"/>
      <c r="B973" s="26"/>
      <c r="C973" s="26"/>
      <c r="D973" s="26"/>
      <c r="E973" s="27"/>
      <c r="F973" s="27"/>
      <c r="G973" s="26"/>
      <c r="H973" s="26"/>
      <c r="I973" s="26"/>
      <c r="J973" s="26"/>
      <c r="K973" s="26"/>
      <c r="L973" s="26"/>
      <c r="M973" s="26"/>
      <c r="N973" s="26"/>
      <c r="O973" s="26"/>
      <c r="P973" s="26"/>
      <c r="Q973" s="26"/>
      <c r="R973" s="26"/>
      <c r="S973" s="26"/>
      <c r="T973" s="26"/>
      <c r="U973" s="26"/>
      <c r="V973" s="26"/>
      <c r="W973" s="26"/>
      <c r="X973" s="26"/>
      <c r="Y973" s="26"/>
      <c r="Z973" s="26"/>
    </row>
    <row r="974" spans="1:26" ht="12.75" customHeight="1">
      <c r="A974" s="26"/>
      <c r="B974" s="26"/>
      <c r="C974" s="26"/>
      <c r="D974" s="26"/>
      <c r="E974" s="27"/>
      <c r="F974" s="27"/>
      <c r="G974" s="26"/>
      <c r="H974" s="26"/>
      <c r="I974" s="26"/>
      <c r="J974" s="26"/>
      <c r="K974" s="26"/>
      <c r="L974" s="26"/>
      <c r="M974" s="26"/>
      <c r="N974" s="26"/>
      <c r="O974" s="26"/>
      <c r="P974" s="26"/>
      <c r="Q974" s="26"/>
      <c r="R974" s="26"/>
      <c r="S974" s="26"/>
      <c r="T974" s="26"/>
      <c r="U974" s="26"/>
      <c r="V974" s="26"/>
      <c r="W974" s="26"/>
      <c r="X974" s="26"/>
      <c r="Y974" s="26"/>
      <c r="Z974" s="26"/>
    </row>
    <row r="975" spans="1:26" ht="12.75" customHeight="1">
      <c r="A975" s="26"/>
      <c r="B975" s="26"/>
      <c r="C975" s="26"/>
      <c r="D975" s="26"/>
      <c r="E975" s="27"/>
      <c r="F975" s="27"/>
      <c r="G975" s="26"/>
      <c r="H975" s="26"/>
      <c r="I975" s="26"/>
      <c r="J975" s="26"/>
      <c r="K975" s="26"/>
      <c r="L975" s="26"/>
      <c r="M975" s="26"/>
      <c r="N975" s="26"/>
      <c r="O975" s="26"/>
      <c r="P975" s="26"/>
      <c r="Q975" s="26"/>
      <c r="R975" s="26"/>
      <c r="S975" s="26"/>
      <c r="T975" s="26"/>
      <c r="U975" s="26"/>
      <c r="V975" s="26"/>
      <c r="W975" s="26"/>
      <c r="X975" s="26"/>
      <c r="Y975" s="26"/>
      <c r="Z975" s="26"/>
    </row>
    <row r="976" spans="1:26" ht="12.75" customHeight="1">
      <c r="A976" s="26"/>
      <c r="B976" s="26"/>
      <c r="C976" s="26"/>
      <c r="D976" s="26"/>
      <c r="E976" s="27"/>
      <c r="F976" s="27"/>
      <c r="G976" s="26"/>
      <c r="H976" s="26"/>
      <c r="I976" s="26"/>
      <c r="J976" s="26"/>
      <c r="K976" s="26"/>
      <c r="L976" s="26"/>
      <c r="M976" s="26"/>
      <c r="N976" s="26"/>
      <c r="O976" s="26"/>
      <c r="P976" s="26"/>
      <c r="Q976" s="26"/>
      <c r="R976" s="26"/>
      <c r="S976" s="26"/>
      <c r="T976" s="26"/>
      <c r="U976" s="26"/>
      <c r="V976" s="26"/>
      <c r="W976" s="26"/>
      <c r="X976" s="26"/>
      <c r="Y976" s="26"/>
      <c r="Z976" s="26"/>
    </row>
    <row r="977" spans="1:26" ht="12.75" customHeight="1">
      <c r="A977" s="26"/>
      <c r="B977" s="26"/>
      <c r="C977" s="26"/>
      <c r="D977" s="26"/>
      <c r="E977" s="27"/>
      <c r="F977" s="27"/>
      <c r="G977" s="26"/>
      <c r="H977" s="26"/>
      <c r="I977" s="26"/>
      <c r="J977" s="26"/>
      <c r="K977" s="26"/>
      <c r="L977" s="26"/>
      <c r="M977" s="26"/>
      <c r="N977" s="26"/>
      <c r="O977" s="26"/>
      <c r="P977" s="26"/>
      <c r="Q977" s="26"/>
      <c r="R977" s="26"/>
      <c r="S977" s="26"/>
      <c r="T977" s="26"/>
      <c r="U977" s="26"/>
      <c r="V977" s="26"/>
      <c r="W977" s="26"/>
      <c r="X977" s="26"/>
      <c r="Y977" s="26"/>
      <c r="Z977" s="26"/>
    </row>
    <row r="978" spans="1:26" ht="12.75" customHeight="1">
      <c r="A978" s="26"/>
      <c r="B978" s="26"/>
      <c r="C978" s="26"/>
      <c r="D978" s="26"/>
      <c r="E978" s="27"/>
      <c r="F978" s="27"/>
      <c r="G978" s="26"/>
      <c r="H978" s="26"/>
      <c r="I978" s="26"/>
      <c r="J978" s="26"/>
      <c r="K978" s="26"/>
      <c r="L978" s="26"/>
      <c r="M978" s="26"/>
      <c r="N978" s="26"/>
      <c r="O978" s="26"/>
      <c r="P978" s="26"/>
      <c r="Q978" s="26"/>
      <c r="R978" s="26"/>
      <c r="S978" s="26"/>
      <c r="T978" s="26"/>
      <c r="U978" s="26"/>
      <c r="V978" s="26"/>
      <c r="W978" s="26"/>
      <c r="X978" s="26"/>
      <c r="Y978" s="26"/>
      <c r="Z978" s="26"/>
    </row>
    <row r="979" spans="1:26" ht="12.75" customHeight="1">
      <c r="A979" s="26"/>
      <c r="B979" s="26"/>
      <c r="C979" s="26"/>
      <c r="D979" s="26"/>
      <c r="E979" s="27"/>
      <c r="F979" s="27"/>
      <c r="G979" s="26"/>
      <c r="H979" s="26"/>
      <c r="I979" s="26"/>
      <c r="J979" s="26"/>
      <c r="K979" s="26"/>
      <c r="L979" s="26"/>
      <c r="M979" s="26"/>
      <c r="N979" s="26"/>
      <c r="O979" s="26"/>
      <c r="P979" s="26"/>
      <c r="Q979" s="26"/>
      <c r="R979" s="26"/>
      <c r="S979" s="26"/>
      <c r="T979" s="26"/>
      <c r="U979" s="26"/>
      <c r="V979" s="26"/>
      <c r="W979" s="26"/>
      <c r="X979" s="26"/>
      <c r="Y979" s="26"/>
      <c r="Z979" s="26"/>
    </row>
    <row r="980" spans="1:26" ht="12.75" customHeight="1">
      <c r="A980" s="26"/>
      <c r="B980" s="26"/>
      <c r="C980" s="26"/>
      <c r="D980" s="26"/>
      <c r="E980" s="27"/>
      <c r="F980" s="27"/>
      <c r="G980" s="26"/>
      <c r="H980" s="26"/>
      <c r="I980" s="26"/>
      <c r="J980" s="26"/>
      <c r="K980" s="26"/>
      <c r="L980" s="26"/>
      <c r="M980" s="26"/>
      <c r="N980" s="26"/>
      <c r="O980" s="26"/>
      <c r="P980" s="26"/>
      <c r="Q980" s="26"/>
      <c r="R980" s="26"/>
      <c r="S980" s="26"/>
      <c r="T980" s="26"/>
      <c r="U980" s="26"/>
      <c r="V980" s="26"/>
      <c r="W980" s="26"/>
      <c r="X980" s="26"/>
      <c r="Y980" s="26"/>
      <c r="Z980" s="26"/>
    </row>
    <row r="981" spans="1:26" ht="12.75" customHeight="1">
      <c r="A981" s="26"/>
      <c r="B981" s="26"/>
      <c r="C981" s="26"/>
      <c r="D981" s="26"/>
      <c r="E981" s="27"/>
      <c r="F981" s="27"/>
      <c r="G981" s="26"/>
      <c r="H981" s="26"/>
      <c r="I981" s="26"/>
      <c r="J981" s="26"/>
      <c r="K981" s="26"/>
      <c r="L981" s="26"/>
      <c r="M981" s="26"/>
      <c r="N981" s="26"/>
      <c r="O981" s="26"/>
      <c r="P981" s="26"/>
      <c r="Q981" s="26"/>
      <c r="R981" s="26"/>
      <c r="S981" s="26"/>
      <c r="T981" s="26"/>
      <c r="U981" s="26"/>
      <c r="V981" s="26"/>
      <c r="W981" s="26"/>
      <c r="X981" s="26"/>
      <c r="Y981" s="26"/>
      <c r="Z981" s="26"/>
    </row>
    <row r="982" spans="1:26" ht="12.75" customHeight="1">
      <c r="A982" s="26"/>
      <c r="B982" s="26"/>
      <c r="C982" s="26"/>
      <c r="D982" s="26"/>
      <c r="E982" s="27"/>
      <c r="F982" s="27"/>
      <c r="G982" s="26"/>
      <c r="H982" s="26"/>
      <c r="I982" s="26"/>
      <c r="J982" s="26"/>
      <c r="K982" s="26"/>
      <c r="L982" s="26"/>
      <c r="M982" s="26"/>
      <c r="N982" s="26"/>
      <c r="O982" s="26"/>
      <c r="P982" s="26"/>
      <c r="Q982" s="26"/>
      <c r="R982" s="26"/>
      <c r="S982" s="26"/>
      <c r="T982" s="26"/>
      <c r="U982" s="26"/>
      <c r="V982" s="26"/>
      <c r="W982" s="26"/>
      <c r="X982" s="26"/>
      <c r="Y982" s="26"/>
      <c r="Z982" s="26"/>
    </row>
    <row r="983" spans="1:26" ht="12.75" customHeight="1">
      <c r="A983" s="26"/>
      <c r="B983" s="26"/>
      <c r="C983" s="26"/>
      <c r="D983" s="26"/>
      <c r="E983" s="27"/>
      <c r="F983" s="27"/>
      <c r="G983" s="26"/>
      <c r="H983" s="26"/>
      <c r="I983" s="26"/>
      <c r="J983" s="26"/>
      <c r="K983" s="26"/>
      <c r="L983" s="26"/>
      <c r="M983" s="26"/>
      <c r="N983" s="26"/>
      <c r="O983" s="26"/>
      <c r="P983" s="26"/>
      <c r="Q983" s="26"/>
      <c r="R983" s="26"/>
      <c r="S983" s="26"/>
      <c r="T983" s="26"/>
      <c r="U983" s="26"/>
      <c r="V983" s="26"/>
      <c r="W983" s="26"/>
      <c r="X983" s="26"/>
      <c r="Y983" s="26"/>
      <c r="Z983" s="26"/>
    </row>
    <row r="984" spans="1:26" ht="12.75" customHeight="1">
      <c r="A984" s="26"/>
      <c r="B984" s="26"/>
      <c r="C984" s="26"/>
      <c r="D984" s="26"/>
      <c r="E984" s="27"/>
      <c r="F984" s="27"/>
      <c r="G984" s="26"/>
      <c r="H984" s="26"/>
      <c r="I984" s="26"/>
      <c r="J984" s="26"/>
      <c r="K984" s="26"/>
      <c r="L984" s="26"/>
      <c r="M984" s="26"/>
      <c r="N984" s="26"/>
      <c r="O984" s="26"/>
      <c r="P984" s="26"/>
      <c r="Q984" s="26"/>
      <c r="R984" s="26"/>
      <c r="S984" s="26"/>
      <c r="T984" s="26"/>
      <c r="U984" s="26"/>
      <c r="V984" s="26"/>
      <c r="W984" s="26"/>
      <c r="X984" s="26"/>
      <c r="Y984" s="26"/>
      <c r="Z984" s="26"/>
    </row>
    <row r="985" spans="1:26" ht="12.75" customHeight="1">
      <c r="A985" s="26"/>
      <c r="B985" s="26"/>
      <c r="C985" s="26"/>
      <c r="D985" s="26"/>
      <c r="E985" s="27"/>
      <c r="F985" s="27"/>
      <c r="G985" s="26"/>
      <c r="H985" s="26"/>
      <c r="I985" s="26"/>
      <c r="J985" s="26"/>
      <c r="K985" s="26"/>
      <c r="L985" s="26"/>
      <c r="M985" s="26"/>
      <c r="N985" s="26"/>
      <c r="O985" s="26"/>
      <c r="P985" s="26"/>
      <c r="Q985" s="26"/>
      <c r="R985" s="26"/>
      <c r="S985" s="26"/>
      <c r="T985" s="26"/>
      <c r="U985" s="26"/>
      <c r="V985" s="26"/>
      <c r="W985" s="26"/>
      <c r="X985" s="26"/>
      <c r="Y985" s="26"/>
      <c r="Z985" s="26"/>
    </row>
    <row r="986" spans="1:26" ht="12.75" customHeight="1">
      <c r="A986" s="26"/>
      <c r="B986" s="26"/>
      <c r="C986" s="26"/>
      <c r="D986" s="26"/>
      <c r="E986" s="27"/>
      <c r="F986" s="27"/>
      <c r="G986" s="26"/>
      <c r="H986" s="26"/>
      <c r="I986" s="26"/>
      <c r="J986" s="26"/>
      <c r="K986" s="26"/>
      <c r="L986" s="26"/>
      <c r="M986" s="26"/>
      <c r="N986" s="26"/>
      <c r="O986" s="26"/>
      <c r="P986" s="26"/>
      <c r="Q986" s="26"/>
      <c r="R986" s="26"/>
      <c r="S986" s="26"/>
      <c r="T986" s="26"/>
      <c r="U986" s="26"/>
      <c r="V986" s="26"/>
      <c r="W986" s="26"/>
      <c r="X986" s="26"/>
      <c r="Y986" s="26"/>
      <c r="Z986" s="26"/>
    </row>
    <row r="987" spans="1:26" ht="12.75" customHeight="1">
      <c r="A987" s="26"/>
      <c r="B987" s="26"/>
      <c r="C987" s="26"/>
      <c r="D987" s="26"/>
      <c r="E987" s="27"/>
      <c r="F987" s="27"/>
      <c r="G987" s="26"/>
      <c r="H987" s="26"/>
      <c r="I987" s="26"/>
      <c r="J987" s="26"/>
      <c r="K987" s="26"/>
      <c r="L987" s="26"/>
      <c r="M987" s="26"/>
      <c r="N987" s="26"/>
      <c r="O987" s="26"/>
      <c r="P987" s="26"/>
      <c r="Q987" s="26"/>
      <c r="R987" s="26"/>
      <c r="S987" s="26"/>
      <c r="T987" s="26"/>
      <c r="U987" s="26"/>
      <c r="V987" s="26"/>
      <c r="W987" s="26"/>
      <c r="X987" s="26"/>
      <c r="Y987" s="26"/>
      <c r="Z987" s="26"/>
    </row>
    <row r="988" spans="1:26" ht="12.75" customHeight="1">
      <c r="A988" s="26"/>
      <c r="B988" s="26"/>
      <c r="C988" s="26"/>
      <c r="D988" s="26"/>
      <c r="E988" s="27"/>
      <c r="F988" s="27"/>
      <c r="G988" s="26"/>
      <c r="H988" s="26"/>
      <c r="I988" s="26"/>
      <c r="J988" s="26"/>
      <c r="K988" s="26"/>
      <c r="L988" s="26"/>
      <c r="M988" s="26"/>
      <c r="N988" s="26"/>
      <c r="O988" s="26"/>
      <c r="P988" s="26"/>
      <c r="Q988" s="26"/>
      <c r="R988" s="26"/>
      <c r="S988" s="26"/>
      <c r="T988" s="26"/>
      <c r="U988" s="26"/>
      <c r="V988" s="26"/>
      <c r="W988" s="26"/>
      <c r="X988" s="26"/>
      <c r="Y988" s="26"/>
      <c r="Z988" s="26"/>
    </row>
    <row r="989" spans="1:26" ht="12.75" customHeight="1">
      <c r="A989" s="26"/>
      <c r="B989" s="26"/>
      <c r="C989" s="26"/>
      <c r="D989" s="26"/>
      <c r="E989" s="27"/>
      <c r="F989" s="27"/>
      <c r="G989" s="26"/>
      <c r="H989" s="26"/>
      <c r="I989" s="26"/>
      <c r="J989" s="26"/>
      <c r="K989" s="26"/>
      <c r="L989" s="26"/>
      <c r="M989" s="26"/>
      <c r="N989" s="26"/>
      <c r="O989" s="26"/>
      <c r="P989" s="26"/>
      <c r="Q989" s="26"/>
      <c r="R989" s="26"/>
      <c r="S989" s="26"/>
      <c r="T989" s="26"/>
      <c r="U989" s="26"/>
      <c r="V989" s="26"/>
      <c r="W989" s="26"/>
      <c r="X989" s="26"/>
      <c r="Y989" s="26"/>
      <c r="Z989" s="26"/>
    </row>
    <row r="990" spans="1:26" ht="12.75" customHeight="1">
      <c r="A990" s="26"/>
      <c r="B990" s="26"/>
      <c r="C990" s="26"/>
      <c r="D990" s="26"/>
      <c r="E990" s="27"/>
      <c r="F990" s="27"/>
      <c r="G990" s="26"/>
      <c r="H990" s="26"/>
      <c r="I990" s="26"/>
      <c r="J990" s="26"/>
      <c r="K990" s="26"/>
      <c r="L990" s="26"/>
      <c r="M990" s="26"/>
      <c r="N990" s="26"/>
      <c r="O990" s="26"/>
      <c r="P990" s="26"/>
      <c r="Q990" s="26"/>
      <c r="R990" s="26"/>
      <c r="S990" s="26"/>
      <c r="T990" s="26"/>
      <c r="U990" s="26"/>
      <c r="V990" s="26"/>
      <c r="W990" s="26"/>
      <c r="X990" s="26"/>
      <c r="Y990" s="26"/>
      <c r="Z990" s="26"/>
    </row>
    <row r="991" spans="1:26" ht="12.75" customHeight="1">
      <c r="A991" s="26"/>
      <c r="B991" s="26"/>
      <c r="C991" s="26"/>
      <c r="D991" s="26"/>
      <c r="E991" s="27"/>
      <c r="F991" s="27"/>
      <c r="G991" s="26"/>
      <c r="H991" s="26"/>
      <c r="I991" s="26"/>
      <c r="J991" s="26"/>
      <c r="K991" s="26"/>
      <c r="L991" s="26"/>
      <c r="M991" s="26"/>
      <c r="N991" s="26"/>
      <c r="O991" s="26"/>
      <c r="P991" s="26"/>
      <c r="Q991" s="26"/>
      <c r="R991" s="26"/>
      <c r="S991" s="26"/>
      <c r="T991" s="26"/>
      <c r="U991" s="26"/>
      <c r="V991" s="26"/>
      <c r="W991" s="26"/>
      <c r="X991" s="26"/>
      <c r="Y991" s="26"/>
      <c r="Z991" s="26"/>
    </row>
    <row r="992" spans="1:26" ht="12.75" customHeight="1">
      <c r="A992" s="26"/>
      <c r="B992" s="26"/>
      <c r="C992" s="26"/>
      <c r="D992" s="26"/>
      <c r="E992" s="27"/>
      <c r="F992" s="27"/>
      <c r="G992" s="26"/>
      <c r="H992" s="26"/>
      <c r="I992" s="26"/>
      <c r="J992" s="26"/>
      <c r="K992" s="26"/>
      <c r="L992" s="26"/>
      <c r="M992" s="26"/>
      <c r="N992" s="26"/>
      <c r="O992" s="26"/>
      <c r="P992" s="26"/>
      <c r="Q992" s="26"/>
      <c r="R992" s="26"/>
      <c r="S992" s="26"/>
      <c r="T992" s="26"/>
      <c r="U992" s="26"/>
      <c r="V992" s="26"/>
      <c r="W992" s="26"/>
      <c r="X992" s="26"/>
      <c r="Y992" s="26"/>
      <c r="Z992" s="26"/>
    </row>
    <row r="993" spans="1:26" ht="12.75" customHeight="1">
      <c r="A993" s="26"/>
      <c r="B993" s="26"/>
      <c r="C993" s="26"/>
      <c r="D993" s="26"/>
      <c r="E993" s="27"/>
      <c r="F993" s="27"/>
      <c r="G993" s="26"/>
      <c r="H993" s="26"/>
      <c r="I993" s="26"/>
      <c r="J993" s="26"/>
      <c r="K993" s="26"/>
      <c r="L993" s="26"/>
      <c r="M993" s="26"/>
      <c r="N993" s="26"/>
      <c r="O993" s="26"/>
      <c r="P993" s="26"/>
      <c r="Q993" s="26"/>
      <c r="R993" s="26"/>
      <c r="S993" s="26"/>
      <c r="T993" s="26"/>
      <c r="U993" s="26"/>
      <c r="V993" s="26"/>
      <c r="W993" s="26"/>
      <c r="X993" s="26"/>
      <c r="Y993" s="26"/>
      <c r="Z993" s="26"/>
    </row>
    <row r="994" spans="1:26" ht="12.75" customHeight="1">
      <c r="A994" s="26"/>
      <c r="B994" s="26"/>
      <c r="C994" s="26"/>
      <c r="D994" s="26"/>
      <c r="E994" s="27"/>
      <c r="F994" s="27"/>
      <c r="G994" s="26"/>
      <c r="H994" s="26"/>
      <c r="I994" s="26"/>
      <c r="J994" s="26"/>
      <c r="K994" s="26"/>
      <c r="L994" s="26"/>
      <c r="M994" s="26"/>
      <c r="N994" s="26"/>
      <c r="O994" s="26"/>
      <c r="P994" s="26"/>
      <c r="Q994" s="26"/>
      <c r="R994" s="26"/>
      <c r="S994" s="26"/>
      <c r="T994" s="26"/>
      <c r="U994" s="26"/>
      <c r="V994" s="26"/>
      <c r="W994" s="26"/>
      <c r="X994" s="26"/>
      <c r="Y994" s="26"/>
      <c r="Z994" s="26"/>
    </row>
  </sheetData>
  <mergeCells count="4">
    <mergeCell ref="E3:F3"/>
    <mergeCell ref="A5:K5"/>
    <mergeCell ref="A39:G39"/>
    <mergeCell ref="A106:K106"/>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4:M225"/>
  <sheetViews>
    <sheetView tabSelected="1" zoomScale="115" zoomScaleNormal="165" workbookViewId="0">
      <selection activeCell="L18" sqref="L18"/>
    </sheetView>
  </sheetViews>
  <sheetFormatPr baseColWidth="10" defaultColWidth="10.6640625" defaultRowHeight="13"/>
  <cols>
    <col min="2" max="2" width="12" customWidth="1"/>
    <col min="3" max="3" width="21.1640625" customWidth="1"/>
    <col min="4" max="4" width="22.33203125" customWidth="1"/>
    <col min="5" max="5" width="42.6640625" customWidth="1"/>
    <col min="6" max="6" width="12.6640625" customWidth="1"/>
    <col min="7" max="7" width="10" customWidth="1"/>
  </cols>
  <sheetData>
    <row r="4" spans="1:13" ht="16">
      <c r="B4" s="103" t="s">
        <v>298</v>
      </c>
      <c r="C4" s="104"/>
      <c r="D4" s="104"/>
      <c r="E4" s="104"/>
      <c r="F4" s="104"/>
      <c r="G4" s="104"/>
    </row>
    <row r="5" spans="1:13" ht="28">
      <c r="B5" s="105" t="s">
        <v>14</v>
      </c>
      <c r="C5" s="105" t="s">
        <v>61</v>
      </c>
      <c r="D5" s="105" t="s">
        <v>62</v>
      </c>
      <c r="E5" s="105" t="s">
        <v>63</v>
      </c>
      <c r="F5" s="105" t="s">
        <v>64</v>
      </c>
      <c r="G5" s="105" t="s">
        <v>65</v>
      </c>
      <c r="H5" s="106" t="s">
        <v>286</v>
      </c>
      <c r="I5" s="106" t="s">
        <v>287</v>
      </c>
      <c r="J5" s="107" t="s">
        <v>282</v>
      </c>
      <c r="K5" s="107" t="s">
        <v>283</v>
      </c>
      <c r="L5" s="105" t="s">
        <v>299</v>
      </c>
      <c r="M5" s="933" t="s">
        <v>300</v>
      </c>
    </row>
    <row r="6" spans="1:13">
      <c r="B6" s="108">
        <v>1</v>
      </c>
      <c r="C6" s="109" t="s">
        <v>67</v>
      </c>
      <c r="D6" s="109" t="s">
        <v>68</v>
      </c>
      <c r="E6" s="109" t="s">
        <v>69</v>
      </c>
      <c r="F6" s="109"/>
      <c r="G6" s="109" t="s">
        <v>70</v>
      </c>
      <c r="H6" s="110">
        <v>45658</v>
      </c>
      <c r="I6" s="110">
        <v>46022</v>
      </c>
      <c r="J6" s="111">
        <f>I6-H6+1</f>
        <v>365</v>
      </c>
      <c r="K6" s="111">
        <f>ROUND(J6/365*12,0)</f>
        <v>12</v>
      </c>
      <c r="L6" s="114">
        <f>'PTPN I DIR'!H18*K6/12</f>
        <v>81.72999999999999</v>
      </c>
      <c r="M6" s="113" t="str">
        <f t="array" ref="M6">IF(SUMPRODUCT(($D$6:$D$121=D6)*($H$6:$H$121&lt;I6)*($I$6:$I$121&gt;H6))&gt;1,"Rangkap","")</f>
        <v/>
      </c>
    </row>
    <row r="7" spans="1:13">
      <c r="B7" s="108">
        <v>2</v>
      </c>
      <c r="C7" s="109" t="s">
        <v>67</v>
      </c>
      <c r="D7" s="109" t="s">
        <v>72</v>
      </c>
      <c r="E7" s="109" t="s">
        <v>301</v>
      </c>
      <c r="F7" s="109"/>
      <c r="G7" s="109" t="s">
        <v>70</v>
      </c>
      <c r="H7" s="110">
        <v>45658</v>
      </c>
      <c r="I7" s="110">
        <v>46022</v>
      </c>
      <c r="J7" s="111">
        <v>365</v>
      </c>
      <c r="K7" s="111">
        <v>12</v>
      </c>
      <c r="L7" s="114">
        <f>'PTPN I DIR'!H100*K7/12</f>
        <v>83.560000000000016</v>
      </c>
      <c r="M7" s="113" t="str">
        <f t="array" ref="M7">IF(SUMPRODUCT(($D$6:$D$121=D7)*($H$6:$H$121&lt;I7)*($I$6:$I$121&gt;H7))&gt;1,"Rangkap","")</f>
        <v/>
      </c>
    </row>
    <row r="8" spans="1:13">
      <c r="B8" s="108">
        <v>3</v>
      </c>
      <c r="C8" s="109" t="s">
        <v>67</v>
      </c>
      <c r="D8" s="109" t="s">
        <v>75</v>
      </c>
      <c r="E8" s="109" t="s">
        <v>302</v>
      </c>
      <c r="F8" s="109"/>
      <c r="G8" s="109" t="s">
        <v>70</v>
      </c>
      <c r="H8" s="110">
        <v>45658</v>
      </c>
      <c r="I8" s="110">
        <v>46022</v>
      </c>
      <c r="J8" s="111">
        <v>365</v>
      </c>
      <c r="K8" s="111">
        <v>12</v>
      </c>
      <c r="L8" s="114">
        <f>'PTPN I DIR'!H114*K8/12</f>
        <v>81.41</v>
      </c>
      <c r="M8" s="113" t="str">
        <f t="array" ref="M8">IF(SUMPRODUCT(($D$6:$D$121=D8)*($H$6:$H$121&lt;I8)*($I$6:$I$121&gt;H8))&gt;1,"Rangkap","")</f>
        <v/>
      </c>
    </row>
    <row r="9" spans="1:13">
      <c r="B9" s="108">
        <v>4</v>
      </c>
      <c r="C9" s="109" t="s">
        <v>67</v>
      </c>
      <c r="D9" s="109" t="s">
        <v>78</v>
      </c>
      <c r="E9" s="109" t="s">
        <v>303</v>
      </c>
      <c r="F9" s="109"/>
      <c r="G9" s="109" t="s">
        <v>70</v>
      </c>
      <c r="H9" s="110">
        <v>45658</v>
      </c>
      <c r="I9" s="110">
        <v>46022</v>
      </c>
      <c r="J9" s="111">
        <v>365</v>
      </c>
      <c r="K9" s="111">
        <v>12</v>
      </c>
      <c r="L9" s="114">
        <f>'PTPN I DIR'!H78*K9/12</f>
        <v>84.38</v>
      </c>
      <c r="M9" s="113" t="str">
        <f t="array" ref="M9">IF(SUMPRODUCT(($D$6:$D$121=D9)*($H$6:$H$121&lt;I9)*($I$6:$I$121&gt;H9))&gt;1,"Rangkap","")</f>
        <v/>
      </c>
    </row>
    <row r="10" spans="1:13">
      <c r="B10" s="108">
        <v>5</v>
      </c>
      <c r="C10" s="109" t="s">
        <v>67</v>
      </c>
      <c r="D10" s="109" t="s">
        <v>81</v>
      </c>
      <c r="E10" s="109" t="s">
        <v>82</v>
      </c>
      <c r="F10" s="109"/>
      <c r="G10" s="109" t="s">
        <v>70</v>
      </c>
      <c r="H10" s="110">
        <v>45658</v>
      </c>
      <c r="I10" s="110">
        <v>46022</v>
      </c>
      <c r="J10" s="111">
        <v>365</v>
      </c>
      <c r="K10" s="111">
        <v>12</v>
      </c>
      <c r="L10" s="114">
        <f>'PTPN I DIR'!H38*K10/12</f>
        <v>84.55</v>
      </c>
      <c r="M10" s="113" t="str">
        <f t="array" ref="M10">IF(SUMPRODUCT(($D$6:$D$121=D10)*($H$6:$H$121&lt;I10)*($I$6:$I$121&gt;H10))&gt;1,"Rangkap","")</f>
        <v/>
      </c>
    </row>
    <row r="11" spans="1:13">
      <c r="B11" s="108">
        <v>6</v>
      </c>
      <c r="C11" s="109" t="s">
        <v>67</v>
      </c>
      <c r="D11" s="109" t="s">
        <v>84</v>
      </c>
      <c r="E11" s="109" t="s">
        <v>85</v>
      </c>
      <c r="F11" s="109"/>
      <c r="G11" s="109" t="s">
        <v>70</v>
      </c>
      <c r="H11" s="110">
        <v>45658</v>
      </c>
      <c r="I11" s="110">
        <v>46022</v>
      </c>
      <c r="J11" s="111">
        <v>365</v>
      </c>
      <c r="K11" s="111">
        <v>12</v>
      </c>
      <c r="L11" s="114">
        <f>'PTPN I DIR'!H59*K11/12</f>
        <v>85.579999999999984</v>
      </c>
      <c r="M11" s="113" t="str">
        <f t="array" ref="M11">IF(SUMPRODUCT(($D$6:$D$121=D11)*($H$6:$H$121&lt;I11)*($I$6:$I$121&gt;H11))&gt;1,"Rangkap","")</f>
        <v/>
      </c>
    </row>
    <row r="12" spans="1:13">
      <c r="B12" s="108">
        <v>7</v>
      </c>
      <c r="C12" s="109" t="s">
        <v>87</v>
      </c>
      <c r="D12" s="109" t="s">
        <v>88</v>
      </c>
      <c r="E12" s="109" t="s">
        <v>89</v>
      </c>
      <c r="F12" s="109"/>
      <c r="G12" s="109"/>
      <c r="H12" s="110">
        <v>45658</v>
      </c>
      <c r="I12" s="110">
        <v>45972</v>
      </c>
      <c r="J12" s="111">
        <v>304</v>
      </c>
      <c r="K12" s="111">
        <v>10</v>
      </c>
      <c r="L12" s="112">
        <f>N1R1!M60*K12/12</f>
        <v>79.513327388120317</v>
      </c>
      <c r="M12" s="113" t="str">
        <f t="array" ref="M12">IF(SUMPRODUCT(($D$6:$D$121=D12)*($H$6:$H$121&lt;I12)*($I$6:$I$121&gt;H12))&gt;1,"Rangkap","")</f>
        <v/>
      </c>
    </row>
    <row r="13" spans="1:13">
      <c r="A13" s="935" t="s">
        <v>981</v>
      </c>
      <c r="B13" s="108">
        <v>8</v>
      </c>
      <c r="C13" s="109" t="s">
        <v>87</v>
      </c>
      <c r="D13" s="109" t="s">
        <v>91</v>
      </c>
      <c r="E13" s="109" t="s">
        <v>92</v>
      </c>
      <c r="F13" s="109"/>
      <c r="G13" s="109"/>
      <c r="H13" s="110">
        <v>45658</v>
      </c>
      <c r="I13" s="110">
        <v>46022</v>
      </c>
      <c r="J13" s="111">
        <v>365</v>
      </c>
      <c r="K13" s="111">
        <v>12</v>
      </c>
      <c r="L13" s="112">
        <f>N1R1!Q60*K13/12</f>
        <v>96.051929279057845</v>
      </c>
      <c r="M13" s="113" t="str">
        <f t="array" ref="M13">IF(SUMPRODUCT(($D$6:$D$121=D13)*($H$6:$H$121&lt;I13)*($I$6:$I$121&gt;H13))&gt;1,"Rangkap","")</f>
        <v>Rangkap</v>
      </c>
    </row>
    <row r="14" spans="1:13">
      <c r="B14" s="108">
        <v>9</v>
      </c>
      <c r="C14" s="109" t="s">
        <v>87</v>
      </c>
      <c r="D14" s="109" t="s">
        <v>91</v>
      </c>
      <c r="E14" s="109" t="s">
        <v>93</v>
      </c>
      <c r="F14" s="109"/>
      <c r="G14" s="109"/>
      <c r="H14" s="110">
        <v>45962</v>
      </c>
      <c r="I14" s="110">
        <v>46022</v>
      </c>
      <c r="J14" s="111">
        <v>61</v>
      </c>
      <c r="K14" s="111">
        <v>2</v>
      </c>
      <c r="L14" s="112">
        <v>15.9</v>
      </c>
      <c r="M14" s="113" t="str">
        <f t="array" ref="M14">IF(SUMPRODUCT(($D$6:$D$121=D14)*($H$6:$H$121&lt;I14)*($I$6:$I$121&gt;H14))&gt;1,"Rangkap","")</f>
        <v>Rangkap</v>
      </c>
    </row>
    <row r="15" spans="1:13">
      <c r="B15" s="108">
        <v>10</v>
      </c>
      <c r="C15" s="109" t="s">
        <v>87</v>
      </c>
      <c r="D15" s="109" t="s">
        <v>96</v>
      </c>
      <c r="E15" s="109" t="s">
        <v>97</v>
      </c>
      <c r="F15" s="109"/>
      <c r="G15" s="109"/>
      <c r="H15" s="110">
        <v>45662</v>
      </c>
      <c r="I15" s="110">
        <v>46022</v>
      </c>
      <c r="J15" s="111">
        <v>361</v>
      </c>
      <c r="K15" s="111">
        <v>12</v>
      </c>
      <c r="L15" s="112">
        <f>N1R1!Q60*K15/12</f>
        <v>96.051929279057845</v>
      </c>
      <c r="M15" s="113" t="str">
        <f t="array" ref="M15">IF(SUMPRODUCT(($D$6:$D$121=D15)*($H$6:$H$121&lt;I15)*($I$6:$I$121&gt;H15))&gt;1,"Rangkap","")</f>
        <v/>
      </c>
    </row>
    <row r="16" spans="1:13">
      <c r="B16" s="108">
        <v>11</v>
      </c>
      <c r="C16" s="109" t="s">
        <v>99</v>
      </c>
      <c r="D16" s="109" t="s">
        <v>100</v>
      </c>
      <c r="E16" s="109" t="s">
        <v>101</v>
      </c>
      <c r="F16" s="109"/>
      <c r="G16" s="109"/>
      <c r="H16" s="110">
        <v>45658</v>
      </c>
      <c r="I16" s="110">
        <v>46022</v>
      </c>
      <c r="J16" s="111">
        <v>365</v>
      </c>
      <c r="K16" s="111">
        <v>12</v>
      </c>
      <c r="L16" s="112">
        <f>N1R2!M87*K16/12</f>
        <v>81.97129286423295</v>
      </c>
      <c r="M16" s="113" t="str">
        <f t="array" ref="M16">IF(SUMPRODUCT(($D$6:$D$121=D16)*($H$6:$H$121&lt;I16)*($I$6:$I$121&gt;H16))&gt;1,"Rangkap","")</f>
        <v/>
      </c>
    </row>
    <row r="17" spans="1:13">
      <c r="B17" s="108">
        <v>12</v>
      </c>
      <c r="C17" s="109" t="s">
        <v>99</v>
      </c>
      <c r="D17" s="109" t="s">
        <v>102</v>
      </c>
      <c r="E17" s="109" t="s">
        <v>103</v>
      </c>
      <c r="F17" s="109"/>
      <c r="G17" s="109"/>
      <c r="H17" s="110">
        <v>45658</v>
      </c>
      <c r="I17" s="110">
        <v>46022</v>
      </c>
      <c r="J17" s="111">
        <v>365</v>
      </c>
      <c r="K17" s="111">
        <v>12</v>
      </c>
      <c r="L17" s="112">
        <f>N1R2!O87*K17/12</f>
        <v>80.074078824191076</v>
      </c>
      <c r="M17" s="113" t="str">
        <f t="array" ref="M17">IF(SUMPRODUCT(($D$6:$D$121=D17)*($H$6:$H$121&lt;I17)*($I$6:$I$121&gt;H17))&gt;1,"Rangkap","")</f>
        <v/>
      </c>
    </row>
    <row r="18" spans="1:13">
      <c r="B18" s="108">
        <v>13</v>
      </c>
      <c r="C18" s="109" t="s">
        <v>99</v>
      </c>
      <c r="D18" s="109" t="s">
        <v>104</v>
      </c>
      <c r="E18" s="109" t="s">
        <v>105</v>
      </c>
      <c r="F18" s="109"/>
      <c r="G18" s="109"/>
      <c r="H18" s="110">
        <v>45658</v>
      </c>
      <c r="I18" s="110">
        <v>46022</v>
      </c>
      <c r="J18" s="111">
        <v>365</v>
      </c>
      <c r="K18" s="111">
        <v>12</v>
      </c>
      <c r="L18" s="112">
        <f>N1R2!Q87*K18/12</f>
        <v>85.589760486031807</v>
      </c>
      <c r="M18" s="113" t="str">
        <f t="array" ref="M18">IF(SUMPRODUCT(($D$6:$D$121=D18)*($H$6:$H$121&lt;I18)*($I$6:$I$121&gt;H18))&gt;1,"Rangkap","")</f>
        <v/>
      </c>
    </row>
    <row r="19" spans="1:13">
      <c r="B19" s="108">
        <v>14</v>
      </c>
      <c r="C19" s="109" t="s">
        <v>99</v>
      </c>
      <c r="D19" s="109" t="s">
        <v>106</v>
      </c>
      <c r="E19" s="109" t="s">
        <v>107</v>
      </c>
      <c r="F19" s="109"/>
      <c r="G19" s="109"/>
      <c r="H19" s="110">
        <v>45658</v>
      </c>
      <c r="I19" s="110">
        <v>46022</v>
      </c>
      <c r="J19" s="111">
        <v>365</v>
      </c>
      <c r="K19" s="111">
        <v>12</v>
      </c>
      <c r="L19" s="112">
        <f>N1R2!Q87*K19/12</f>
        <v>85.589760486031807</v>
      </c>
      <c r="M19" s="113" t="str">
        <f t="array" ref="M19">IF(SUMPRODUCT(($D$6:$D$121=D19)*($H$6:$H$121&lt;I19)*($I$6:$I$121&gt;H19))&gt;1,"Rangkap","")</f>
        <v/>
      </c>
    </row>
    <row r="20" spans="1:13">
      <c r="B20" s="108">
        <v>15</v>
      </c>
      <c r="C20" s="109" t="s">
        <v>108</v>
      </c>
      <c r="D20" s="109" t="s">
        <v>109</v>
      </c>
      <c r="E20" s="109" t="s">
        <v>110</v>
      </c>
      <c r="F20" s="109"/>
      <c r="G20" s="109"/>
      <c r="H20" s="110">
        <v>45658</v>
      </c>
      <c r="I20" s="110">
        <v>46022</v>
      </c>
      <c r="J20" s="111">
        <v>365</v>
      </c>
      <c r="K20" s="111">
        <v>12</v>
      </c>
      <c r="L20" s="112">
        <f>N1R3!M90*K20/12</f>
        <v>93.7163625139803</v>
      </c>
      <c r="M20" s="113" t="str">
        <f t="array" ref="M20">IF(SUMPRODUCT(($D$6:$D$121=D20)*($H$6:$H$121&lt;I20)*($I$6:$I$121&gt;H20))&gt;1,"Rangkap","")</f>
        <v/>
      </c>
    </row>
    <row r="21" spans="1:13">
      <c r="B21" s="108">
        <v>16</v>
      </c>
      <c r="C21" s="109" t="s">
        <v>108</v>
      </c>
      <c r="D21" s="109" t="s">
        <v>111</v>
      </c>
      <c r="E21" s="109" t="s">
        <v>112</v>
      </c>
      <c r="F21" s="109"/>
      <c r="G21" s="109"/>
      <c r="H21" s="110">
        <v>45658</v>
      </c>
      <c r="I21" s="110">
        <v>46022</v>
      </c>
      <c r="J21" s="111">
        <v>365</v>
      </c>
      <c r="K21" s="111">
        <v>12</v>
      </c>
      <c r="L21" s="112">
        <f>N1R3!O90*K21/12</f>
        <v>91.091047183808129</v>
      </c>
      <c r="M21" s="113" t="str">
        <f t="array" ref="M21">IF(SUMPRODUCT(($D$6:$D$121=D21)*($H$6:$H$121&lt;I21)*($I$6:$I$121&gt;H21))&gt;1,"Rangkap","")</f>
        <v/>
      </c>
    </row>
    <row r="22" spans="1:13">
      <c r="B22" s="108">
        <v>17</v>
      </c>
      <c r="C22" s="109" t="s">
        <v>113</v>
      </c>
      <c r="D22" s="109" t="s">
        <v>114</v>
      </c>
      <c r="E22" s="109" t="s">
        <v>115</v>
      </c>
      <c r="F22" s="109"/>
      <c r="G22" s="109"/>
      <c r="H22" s="110">
        <v>45658</v>
      </c>
      <c r="I22" s="110">
        <v>45808</v>
      </c>
      <c r="J22" s="111">
        <v>151</v>
      </c>
      <c r="K22" s="111">
        <v>5</v>
      </c>
      <c r="L22" s="112">
        <f>N1R4!M67*K22/12</f>
        <v>32.506174011535137</v>
      </c>
      <c r="M22" s="113" t="str">
        <f t="array" ref="M22">IF(SUMPRODUCT(($D$6:$D$121=D22)*($H$6:$H$121&lt;I22)*($I$6:$I$121&gt;H22))&gt;1,"Rangkap","")</f>
        <v/>
      </c>
    </row>
    <row r="23" spans="1:13">
      <c r="A23" s="935" t="s">
        <v>982</v>
      </c>
      <c r="B23" s="108">
        <v>18</v>
      </c>
      <c r="C23" s="109" t="s">
        <v>113</v>
      </c>
      <c r="D23" s="109" t="s">
        <v>114</v>
      </c>
      <c r="E23" s="109" t="s">
        <v>116</v>
      </c>
      <c r="F23" s="109"/>
      <c r="G23" s="109"/>
      <c r="H23" s="110">
        <v>45809</v>
      </c>
      <c r="I23" s="110">
        <v>46022</v>
      </c>
      <c r="J23" s="111">
        <v>214</v>
      </c>
      <c r="K23" s="111">
        <v>7</v>
      </c>
      <c r="L23" s="112">
        <v>44.5</v>
      </c>
      <c r="M23" s="113" t="str">
        <f t="array" ref="M23">IF(SUMPRODUCT(($D$6:$D$121=D23)*($H$6:$H$121&lt;I23)*($I$6:$I$121&gt;H23))&gt;1,"Rangkap","")</f>
        <v>Rangkap</v>
      </c>
    </row>
    <row r="24" spans="1:13">
      <c r="B24" s="108">
        <v>19</v>
      </c>
      <c r="C24" s="109" t="s">
        <v>113</v>
      </c>
      <c r="D24" s="109" t="s">
        <v>114</v>
      </c>
      <c r="E24" s="109" t="s">
        <v>939</v>
      </c>
      <c r="F24" s="109"/>
      <c r="G24" s="109"/>
      <c r="H24" s="110">
        <v>45992</v>
      </c>
      <c r="I24" s="110">
        <v>46022</v>
      </c>
      <c r="J24" s="111">
        <v>31</v>
      </c>
      <c r="K24" s="111">
        <v>1</v>
      </c>
      <c r="L24" s="112">
        <v>6.5</v>
      </c>
      <c r="M24" s="113" t="str">
        <f t="array" ref="M24">IF(SUMPRODUCT(($D$6:$D$121=D24)*($H$6:$H$121&lt;I24)*($I$6:$I$121&gt;H24))&gt;1,"Rangkap","")</f>
        <v>Rangkap</v>
      </c>
    </row>
    <row r="25" spans="1:13">
      <c r="B25" s="108">
        <v>20</v>
      </c>
      <c r="C25" s="109" t="s">
        <v>119</v>
      </c>
      <c r="D25" s="109" t="s">
        <v>120</v>
      </c>
      <c r="E25" s="109" t="s">
        <v>121</v>
      </c>
      <c r="F25" s="109"/>
      <c r="G25" s="109"/>
      <c r="H25" s="110">
        <v>45658</v>
      </c>
      <c r="I25" s="110">
        <v>45991</v>
      </c>
      <c r="J25" s="111">
        <v>334</v>
      </c>
      <c r="K25" s="111">
        <v>11</v>
      </c>
      <c r="L25" s="112">
        <f>N1R5!M91*K25/12</f>
        <v>86.355087879217251</v>
      </c>
      <c r="M25" s="113" t="str">
        <f t="array" ref="M25">IF(SUMPRODUCT(($D$6:$D$121=D25)*($H$6:$H$121&lt;I25)*($I$6:$I$121&gt;H25))&gt;1,"Rangkap","")</f>
        <v/>
      </c>
    </row>
    <row r="26" spans="1:13">
      <c r="B26" s="108">
        <v>21</v>
      </c>
      <c r="C26" s="109" t="s">
        <v>119</v>
      </c>
      <c r="D26" s="109" t="s">
        <v>125</v>
      </c>
      <c r="E26" s="109" t="s">
        <v>126</v>
      </c>
      <c r="F26" s="109"/>
      <c r="G26" s="109"/>
      <c r="H26" s="110">
        <v>45658</v>
      </c>
      <c r="I26" s="110">
        <v>46022</v>
      </c>
      <c r="J26" s="111">
        <v>365</v>
      </c>
      <c r="K26" s="111">
        <v>12</v>
      </c>
      <c r="L26" s="112">
        <f>N1R5!O91*K26/12</f>
        <v>91.818108285262312</v>
      </c>
      <c r="M26" s="113" t="str">
        <f t="array" ref="M26">IF(SUMPRODUCT(($D$6:$D$121=D26)*($H$6:$H$121&lt;I26)*($I$6:$I$121&gt;H26))&gt;1,"Rangkap","")</f>
        <v/>
      </c>
    </row>
    <row r="27" spans="1:13">
      <c r="B27" s="108">
        <v>22</v>
      </c>
      <c r="C27" s="109" t="s">
        <v>119</v>
      </c>
      <c r="D27" s="109" t="s">
        <v>128</v>
      </c>
      <c r="E27" s="109" t="s">
        <v>116</v>
      </c>
      <c r="F27" s="109"/>
      <c r="G27" s="109"/>
      <c r="H27" s="110">
        <v>45658</v>
      </c>
      <c r="I27" s="110">
        <v>45808</v>
      </c>
      <c r="J27" s="111">
        <v>151</v>
      </c>
      <c r="K27" s="111">
        <v>5</v>
      </c>
      <c r="L27" s="112">
        <f>N1R5!Q91*K27/12</f>
        <v>40.013774030318238</v>
      </c>
      <c r="M27" s="113" t="str">
        <f t="array" ref="M27">IF(SUMPRODUCT(($D$6:$D$121=D27)*($H$6:$H$121&lt;I27)*($I$6:$I$121&gt;H27))&gt;1,"Rangkap","")</f>
        <v/>
      </c>
    </row>
    <row r="28" spans="1:13">
      <c r="B28" s="108">
        <v>23</v>
      </c>
      <c r="C28" s="109" t="s">
        <v>129</v>
      </c>
      <c r="D28" s="109" t="s">
        <v>130</v>
      </c>
      <c r="E28" s="109" t="s">
        <v>131</v>
      </c>
      <c r="F28" s="109"/>
      <c r="G28" s="109"/>
      <c r="H28" s="110">
        <v>45658</v>
      </c>
      <c r="I28" s="110">
        <v>46022</v>
      </c>
      <c r="J28" s="111">
        <v>365</v>
      </c>
      <c r="K28" s="111">
        <v>12</v>
      </c>
      <c r="L28" s="112">
        <f>N1R7!M84*K28/12</f>
        <v>82.927896324565822</v>
      </c>
      <c r="M28" s="113" t="str">
        <f t="array" ref="M28">IF(SUMPRODUCT(($D$6:$D$121=D28)*($H$6:$H$121&lt;I28)*($I$6:$I$121&gt;H28))&gt;1,"Rangkap","")</f>
        <v/>
      </c>
    </row>
    <row r="29" spans="1:13">
      <c r="B29" s="108">
        <v>24</v>
      </c>
      <c r="C29" s="109" t="s">
        <v>129</v>
      </c>
      <c r="D29" s="109" t="s">
        <v>134</v>
      </c>
      <c r="E29" s="109" t="s">
        <v>135</v>
      </c>
      <c r="F29" s="109"/>
      <c r="G29" s="109"/>
      <c r="H29" s="110">
        <v>45658</v>
      </c>
      <c r="I29" s="110">
        <v>45808</v>
      </c>
      <c r="J29" s="111">
        <v>151</v>
      </c>
      <c r="K29" s="111">
        <v>5</v>
      </c>
      <c r="L29" s="112">
        <f>N1R7!Q84*K29/12</f>
        <v>34.976626883032772</v>
      </c>
      <c r="M29" s="113" t="str">
        <f t="array" ref="M29">IF(SUMPRODUCT(($D$6:$D$121=D29)*($H$6:$H$121&lt;I29)*($I$6:$I$121&gt;H29))&gt;1,"Rangkap","")</f>
        <v/>
      </c>
    </row>
    <row r="30" spans="1:13">
      <c r="B30" s="108">
        <v>25</v>
      </c>
      <c r="C30" s="109" t="s">
        <v>129</v>
      </c>
      <c r="D30" s="109" t="s">
        <v>137</v>
      </c>
      <c r="E30" s="109" t="s">
        <v>138</v>
      </c>
      <c r="F30" s="109"/>
      <c r="G30" s="109"/>
      <c r="H30" s="110">
        <v>45658</v>
      </c>
      <c r="I30" s="110">
        <v>46022</v>
      </c>
      <c r="J30" s="111">
        <v>365</v>
      </c>
      <c r="K30" s="111">
        <v>12</v>
      </c>
      <c r="L30" s="112">
        <f>N1R7!O84*K30/12</f>
        <v>82.078565330547789</v>
      </c>
      <c r="M30" s="113" t="str">
        <f t="array" ref="M30">IF(SUMPRODUCT(($D$6:$D$121=D30)*($H$6:$H$121&lt;I30)*($I$6:$I$121&gt;H30))&gt;1,"Rangkap","")</f>
        <v/>
      </c>
    </row>
    <row r="31" spans="1:13">
      <c r="A31" s="935" t="s">
        <v>136</v>
      </c>
      <c r="B31" s="108">
        <v>26</v>
      </c>
      <c r="C31" s="109" t="s">
        <v>129</v>
      </c>
      <c r="D31" s="109" t="s">
        <v>140</v>
      </c>
      <c r="E31" s="109" t="s">
        <v>141</v>
      </c>
      <c r="F31" s="109"/>
      <c r="G31" s="109"/>
      <c r="H31" s="110">
        <v>45809</v>
      </c>
      <c r="I31" s="110">
        <v>46022</v>
      </c>
      <c r="J31" s="111">
        <v>214</v>
      </c>
      <c r="K31" s="111">
        <v>7</v>
      </c>
      <c r="L31" s="112">
        <f>N1R7!Q84*K31/12</f>
        <v>48.967277636245875</v>
      </c>
      <c r="M31" s="113" t="str">
        <f t="array" ref="M31">IF(SUMPRODUCT(($D$6:$D$121=D31)*($H$6:$H$121&lt;I31)*($I$6:$I$121&gt;H31))&gt;1,"Rangkap","")</f>
        <v>Rangkap</v>
      </c>
    </row>
    <row r="32" spans="1:13">
      <c r="B32" s="108">
        <v>27</v>
      </c>
      <c r="C32" s="109" t="s">
        <v>143</v>
      </c>
      <c r="D32" s="109" t="s">
        <v>144</v>
      </c>
      <c r="E32" s="109" t="s">
        <v>145</v>
      </c>
      <c r="F32" s="109"/>
      <c r="G32" s="109"/>
      <c r="H32" s="110">
        <v>45658</v>
      </c>
      <c r="I32" s="110">
        <v>45808</v>
      </c>
      <c r="J32" s="111">
        <v>151</v>
      </c>
      <c r="K32" s="111">
        <v>5</v>
      </c>
      <c r="L32" s="112">
        <f>N1R8!M67*K32/12</f>
        <v>33.635415620072699</v>
      </c>
      <c r="M32" s="113" t="str">
        <f t="array" ref="M32">IF(SUMPRODUCT(($D$6:$D$121=D32)*($H$6:$H$121&lt;I32)*($I$6:$I$121&gt;H32))&gt;1,"Rangkap","")</f>
        <v/>
      </c>
    </row>
    <row r="33" spans="2:13">
      <c r="B33" s="108">
        <v>28</v>
      </c>
      <c r="C33" s="109" t="s">
        <v>143</v>
      </c>
      <c r="D33" s="109" t="s">
        <v>147</v>
      </c>
      <c r="E33" s="109" t="s">
        <v>148</v>
      </c>
      <c r="F33" s="109"/>
      <c r="G33" s="109"/>
      <c r="H33" s="110">
        <v>45658</v>
      </c>
      <c r="I33" s="110">
        <v>46022</v>
      </c>
      <c r="J33" s="111">
        <v>365</v>
      </c>
      <c r="K33" s="111">
        <v>12</v>
      </c>
      <c r="L33" s="112">
        <f>N1R8!Q67*K33/12</f>
        <v>80.258495259514206</v>
      </c>
      <c r="M33" s="113" t="str">
        <f t="array" ref="M33">IF(SUMPRODUCT(($D$6:$D$121=D33)*($H$6:$H$121&lt;I33)*($I$6:$I$121&gt;H33))&gt;1,"Rangkap","")</f>
        <v>Rangkap</v>
      </c>
    </row>
    <row r="34" spans="2:13">
      <c r="B34" s="108">
        <v>29</v>
      </c>
      <c r="C34" s="109"/>
      <c r="D34" s="109" t="s">
        <v>147</v>
      </c>
      <c r="E34" s="109" t="s">
        <v>150</v>
      </c>
      <c r="F34" s="109"/>
      <c r="G34" s="109"/>
      <c r="H34" s="110">
        <v>45658</v>
      </c>
      <c r="I34" s="110">
        <v>46022</v>
      </c>
      <c r="J34" s="111">
        <f>I34-H34+1</f>
        <v>365</v>
      </c>
      <c r="K34" s="111">
        <f>ROUND(J34/365*12,0)</f>
        <v>12</v>
      </c>
      <c r="L34" s="112">
        <f>N1R8!M67*K34/12</f>
        <v>80.724997488174481</v>
      </c>
      <c r="M34" s="113" t="str">
        <f t="array" ref="M34">IF(SUMPRODUCT(($D$6:$D$121=D34)*($H$6:$H$121&lt;I34)*($I$6:$I$121&gt;H34))&gt;1,"Rangkap","")</f>
        <v>Rangkap</v>
      </c>
    </row>
    <row r="35" spans="2:13">
      <c r="B35" s="108">
        <v>30</v>
      </c>
      <c r="C35" s="109" t="s">
        <v>143</v>
      </c>
      <c r="D35" s="109" t="s">
        <v>152</v>
      </c>
      <c r="E35" s="109" t="s">
        <v>153</v>
      </c>
      <c r="F35" s="109"/>
      <c r="G35" s="109"/>
      <c r="H35" s="110">
        <v>45809</v>
      </c>
      <c r="I35" s="110">
        <v>46022</v>
      </c>
      <c r="J35" s="111">
        <v>214</v>
      </c>
      <c r="K35" s="111">
        <v>7</v>
      </c>
      <c r="L35" s="112">
        <f>N1R8!O67*K35/12</f>
        <v>47.361708168153598</v>
      </c>
      <c r="M35" s="113" t="str">
        <f t="array" ref="M35">IF(SUMPRODUCT(($D$6:$D$121=D35)*($H$6:$H$121&lt;I35)*($I$6:$I$121&gt;H35))&gt;1,"Rangkap","")</f>
        <v/>
      </c>
    </row>
    <row r="36" spans="2:13">
      <c r="B36" s="108">
        <v>31</v>
      </c>
      <c r="C36" s="109" t="s">
        <v>155</v>
      </c>
      <c r="D36" s="109" t="s">
        <v>156</v>
      </c>
      <c r="E36" s="109" t="s">
        <v>69</v>
      </c>
      <c r="F36" s="109"/>
      <c r="G36" s="109" t="s">
        <v>70</v>
      </c>
      <c r="H36" s="110">
        <v>45658</v>
      </c>
      <c r="I36" s="110">
        <v>46022</v>
      </c>
      <c r="J36" s="111">
        <v>365</v>
      </c>
      <c r="K36" s="111">
        <v>12</v>
      </c>
      <c r="L36" s="114">
        <f>'PTPN IV DIR'!K26*K36/12</f>
        <v>89.8</v>
      </c>
      <c r="M36" s="113" t="str">
        <f t="array" ref="M36">IF(SUMPRODUCT(($D$6:$D$121=D36)*($H$6:$H$121&lt;I36)*($I$6:$I$121&gt;H36))&gt;1,"Rangkap","")</f>
        <v/>
      </c>
    </row>
    <row r="37" spans="2:13">
      <c r="B37" s="108">
        <v>32</v>
      </c>
      <c r="C37" s="109" t="s">
        <v>155</v>
      </c>
      <c r="D37" s="109" t="s">
        <v>157</v>
      </c>
      <c r="E37" s="109" t="s">
        <v>301</v>
      </c>
      <c r="F37" s="109"/>
      <c r="G37" s="109" t="s">
        <v>70</v>
      </c>
      <c r="H37" s="110">
        <v>45658</v>
      </c>
      <c r="I37" s="110">
        <v>45823</v>
      </c>
      <c r="J37" s="111">
        <v>166</v>
      </c>
      <c r="K37" s="111">
        <v>5</v>
      </c>
      <c r="L37" s="114">
        <f>'PTPN IV DIR'!K53*K37/12</f>
        <v>35.94166666666667</v>
      </c>
      <c r="M37" s="113" t="str">
        <f t="array" ref="M37">IF(SUMPRODUCT(($D$6:$D$121=D37)*($H$6:$H$121&lt;I37)*($I$6:$I$121&gt;H37))&gt;1,"Rangkap","")</f>
        <v/>
      </c>
    </row>
    <row r="38" spans="2:13">
      <c r="B38" s="108">
        <v>33</v>
      </c>
      <c r="C38" s="109" t="s">
        <v>155</v>
      </c>
      <c r="D38" s="109" t="s">
        <v>158</v>
      </c>
      <c r="E38" s="109" t="s">
        <v>304</v>
      </c>
      <c r="F38" s="109"/>
      <c r="G38" s="109" t="s">
        <v>70</v>
      </c>
      <c r="H38" s="110">
        <v>45658</v>
      </c>
      <c r="I38" s="110">
        <v>45823</v>
      </c>
      <c r="J38" s="111">
        <v>166</v>
      </c>
      <c r="K38" s="111">
        <v>5</v>
      </c>
      <c r="L38" s="114">
        <f>'PTPN IV DIR'!K72*K38/12</f>
        <v>40.233333333333334</v>
      </c>
      <c r="M38" s="113" t="str">
        <f t="array" ref="M38">IF(SUMPRODUCT(($D$6:$D$121=D38)*($H$6:$H$121&lt;I38)*($I$6:$I$121&gt;H38))&gt;1,"Rangkap","")</f>
        <v/>
      </c>
    </row>
    <row r="39" spans="2:13">
      <c r="B39" s="108">
        <v>34</v>
      </c>
      <c r="C39" s="109" t="s">
        <v>155</v>
      </c>
      <c r="D39" s="109" t="s">
        <v>160</v>
      </c>
      <c r="E39" s="109" t="s">
        <v>303</v>
      </c>
      <c r="F39" s="109"/>
      <c r="G39" s="109" t="s">
        <v>70</v>
      </c>
      <c r="H39" s="110">
        <v>45658</v>
      </c>
      <c r="I39" s="110">
        <v>46022</v>
      </c>
      <c r="J39" s="111">
        <v>365</v>
      </c>
      <c r="K39" s="111">
        <v>12</v>
      </c>
      <c r="L39" s="114">
        <f>'PTPN IV DIR'!K114*K39/12</f>
        <v>93.89</v>
      </c>
      <c r="M39" s="113" t="str">
        <f t="array" ref="M39">IF(SUMPRODUCT(($D$6:$D$121=D39)*($H$6:$H$121&lt;I39)*($I$6:$I$121&gt;H39))&gt;1,"Rangkap","")</f>
        <v/>
      </c>
    </row>
    <row r="40" spans="2:13">
      <c r="B40" s="108">
        <v>35</v>
      </c>
      <c r="C40" s="109" t="s">
        <v>155</v>
      </c>
      <c r="D40" s="109" t="s">
        <v>161</v>
      </c>
      <c r="E40" s="109" t="s">
        <v>82</v>
      </c>
      <c r="F40" s="109"/>
      <c r="G40" s="109" t="s">
        <v>70</v>
      </c>
      <c r="H40" s="110">
        <v>45658</v>
      </c>
      <c r="I40" s="110">
        <v>46022</v>
      </c>
      <c r="J40" s="111">
        <v>365</v>
      </c>
      <c r="K40" s="111">
        <v>12</v>
      </c>
      <c r="L40" s="114">
        <f>'PTPN IV DIR'!K136*K40/12</f>
        <v>87.43</v>
      </c>
      <c r="M40" s="113" t="str">
        <f t="array" ref="M40">IF(SUMPRODUCT(($D$6:$D$121=D40)*($H$6:$H$121&lt;I40)*($I$6:$I$121&gt;H40))&gt;1,"Rangkap","")</f>
        <v/>
      </c>
    </row>
    <row r="41" spans="2:13">
      <c r="B41" s="108">
        <v>36</v>
      </c>
      <c r="C41" s="109" t="s">
        <v>155</v>
      </c>
      <c r="D41" s="109" t="s">
        <v>162</v>
      </c>
      <c r="E41" s="109" t="s">
        <v>85</v>
      </c>
      <c r="F41" s="109"/>
      <c r="G41" s="109" t="s">
        <v>70</v>
      </c>
      <c r="H41" s="110">
        <v>45658</v>
      </c>
      <c r="I41" s="110">
        <v>45972</v>
      </c>
      <c r="J41" s="111">
        <v>315</v>
      </c>
      <c r="K41" s="111">
        <v>10</v>
      </c>
      <c r="L41" s="114">
        <f>'PTPN IV DIR'!K158*K41/12</f>
        <v>75.7</v>
      </c>
      <c r="M41" s="113" t="str">
        <f t="array" ref="M41">IF(SUMPRODUCT(($D$6:$D$121=D41)*($H$6:$H$121&lt;I41)*($I$6:$I$121&gt;H41))&gt;1,"Rangkap","")</f>
        <v/>
      </c>
    </row>
    <row r="42" spans="2:13">
      <c r="B42" s="108">
        <v>37</v>
      </c>
      <c r="C42" s="109" t="s">
        <v>155</v>
      </c>
      <c r="D42" s="109" t="s">
        <v>166</v>
      </c>
      <c r="E42" s="109" t="s">
        <v>167</v>
      </c>
      <c r="F42" s="109"/>
      <c r="G42" s="109" t="s">
        <v>70</v>
      </c>
      <c r="H42" s="110">
        <v>45658</v>
      </c>
      <c r="I42" s="110">
        <v>46022</v>
      </c>
      <c r="J42" s="111">
        <v>365</v>
      </c>
      <c r="K42" s="111">
        <v>12</v>
      </c>
      <c r="L42" s="114">
        <f>'PTPN IV DIR'!K91*K42/12</f>
        <v>85.40000000000002</v>
      </c>
      <c r="M42" s="113" t="str">
        <f t="array" ref="M42">IF(SUMPRODUCT(($D$6:$D$121=D42)*($H$6:$H$121&lt;I42)*($I$6:$I$121&gt;H42))&gt;1,"Rangkap","")</f>
        <v/>
      </c>
    </row>
    <row r="43" spans="2:13">
      <c r="B43" s="108">
        <v>38</v>
      </c>
      <c r="C43" s="109" t="s">
        <v>155</v>
      </c>
      <c r="D43" s="109" t="s">
        <v>170</v>
      </c>
      <c r="E43" s="109" t="s">
        <v>171</v>
      </c>
      <c r="F43" s="109"/>
      <c r="G43" s="109" t="s">
        <v>172</v>
      </c>
      <c r="H43" s="110">
        <v>45962</v>
      </c>
      <c r="I43" s="110">
        <v>46022</v>
      </c>
      <c r="J43" s="111">
        <v>61</v>
      </c>
      <c r="K43" s="111">
        <v>2</v>
      </c>
      <c r="L43" s="112"/>
      <c r="M43" s="113" t="str">
        <f t="array" ref="M43">IF(SUMPRODUCT(($D$6:$D$121=D43)*($H$6:$H$121&lt;I43)*($I$6:$I$121&gt;H43))&gt;1,"Rangkap","")</f>
        <v/>
      </c>
    </row>
    <row r="44" spans="2:13">
      <c r="B44" s="108">
        <v>39</v>
      </c>
      <c r="C44" s="109" t="s">
        <v>174</v>
      </c>
      <c r="D44" s="109" t="s">
        <v>175</v>
      </c>
      <c r="E44" s="109" t="s">
        <v>176</v>
      </c>
      <c r="F44" s="109"/>
      <c r="G44" s="109"/>
      <c r="H44" s="110">
        <v>45658</v>
      </c>
      <c r="I44" s="110">
        <v>46022</v>
      </c>
      <c r="J44" s="111">
        <v>365</v>
      </c>
      <c r="K44" s="111">
        <v>12</v>
      </c>
      <c r="L44" s="112">
        <f>N4R1!R94*K44/12</f>
        <v>88.593043792459525</v>
      </c>
      <c r="M44" s="113" t="str">
        <f t="array" ref="M44">IF(SUMPRODUCT(($D$6:$D$121=D44)*($H$6:$H$121&lt;I44)*($I$6:$I$121&gt;H44))&gt;1,"Rangkap","")</f>
        <v/>
      </c>
    </row>
    <row r="45" spans="2:13">
      <c r="B45" s="108">
        <v>40</v>
      </c>
      <c r="C45" s="109" t="s">
        <v>174</v>
      </c>
      <c r="D45" s="109" t="s">
        <v>177</v>
      </c>
      <c r="E45" s="109" t="s">
        <v>178</v>
      </c>
      <c r="F45" s="109"/>
      <c r="G45" s="109"/>
      <c r="H45" s="110">
        <v>45658</v>
      </c>
      <c r="I45" s="110">
        <v>46022</v>
      </c>
      <c r="J45" s="111">
        <v>365</v>
      </c>
      <c r="K45" s="111">
        <v>12</v>
      </c>
      <c r="L45" s="112">
        <f>N4R1!T94*K45/12</f>
        <v>89.727552471773535</v>
      </c>
      <c r="M45" s="113" t="str">
        <f t="array" ref="M45">IF(SUMPRODUCT(($D$6:$D$121=D45)*($H$6:$H$121&lt;I45)*($I$6:$I$121&gt;H45))&gt;1,"Rangkap","")</f>
        <v>Rangkap</v>
      </c>
    </row>
    <row r="46" spans="2:13">
      <c r="B46" s="108">
        <v>41</v>
      </c>
      <c r="C46" s="109" t="s">
        <v>174</v>
      </c>
      <c r="D46" s="109" t="s">
        <v>179</v>
      </c>
      <c r="E46" s="109" t="s">
        <v>180</v>
      </c>
      <c r="F46" s="109"/>
      <c r="G46" s="109"/>
      <c r="H46" s="110">
        <v>45658</v>
      </c>
      <c r="I46" s="110">
        <v>46022</v>
      </c>
      <c r="J46" s="111">
        <v>365</v>
      </c>
      <c r="K46" s="111">
        <v>12</v>
      </c>
      <c r="L46" s="112">
        <f>N4R1!T94*K46/12</f>
        <v>89.727552471773535</v>
      </c>
      <c r="M46" s="113" t="str">
        <f t="array" ref="M46">IF(SUMPRODUCT(($D$6:$D$121=D46)*($H$6:$H$121&lt;I46)*($I$6:$I$121&gt;H46))&gt;1,"Rangkap","")</f>
        <v/>
      </c>
    </row>
    <row r="47" spans="2:13">
      <c r="B47" s="108">
        <v>42</v>
      </c>
      <c r="C47" s="109" t="s">
        <v>174</v>
      </c>
      <c r="D47" s="109" t="s">
        <v>181</v>
      </c>
      <c r="E47" s="109" t="s">
        <v>92</v>
      </c>
      <c r="F47" s="109"/>
      <c r="G47" s="109"/>
      <c r="H47" s="110">
        <v>45658</v>
      </c>
      <c r="I47" s="110">
        <v>45691</v>
      </c>
      <c r="J47" s="111">
        <v>34</v>
      </c>
      <c r="K47" s="111">
        <v>1</v>
      </c>
      <c r="L47" s="112">
        <f>N4R1!V94*K47/12</f>
        <v>7.2911142630198258</v>
      </c>
      <c r="M47" s="113" t="str">
        <f t="array" ref="M47">IF(SUMPRODUCT(($D$6:$D$121=D47)*($H$6:$H$121&lt;I47)*($I$6:$I$121&gt;H47))&gt;1,"Rangkap","")</f>
        <v/>
      </c>
    </row>
    <row r="48" spans="2:13">
      <c r="B48" s="108">
        <v>43</v>
      </c>
      <c r="C48" s="109" t="s">
        <v>174</v>
      </c>
      <c r="D48" s="109" t="s">
        <v>182</v>
      </c>
      <c r="E48" s="109" t="s">
        <v>92</v>
      </c>
      <c r="F48" s="109"/>
      <c r="G48" s="109"/>
      <c r="H48" s="110">
        <v>45809</v>
      </c>
      <c r="I48" s="110">
        <v>46022</v>
      </c>
      <c r="J48" s="111">
        <v>214</v>
      </c>
      <c r="K48" s="111">
        <v>7</v>
      </c>
      <c r="L48" s="112">
        <f>N4R1!V94*K48/12</f>
        <v>51.037799841138785</v>
      </c>
      <c r="M48" s="113" t="str">
        <f t="array" ref="M48">IF(SUMPRODUCT(($D$6:$D$121=D48)*($H$6:$H$121&lt;I48)*($I$6:$I$121&gt;H48))&gt;1,"Rangkap","")</f>
        <v/>
      </c>
    </row>
    <row r="49" spans="1:13">
      <c r="B49" s="108">
        <v>44</v>
      </c>
      <c r="C49" s="109" t="s">
        <v>174</v>
      </c>
      <c r="D49" s="109" t="s">
        <v>183</v>
      </c>
      <c r="E49" s="109" t="s">
        <v>92</v>
      </c>
      <c r="F49" s="109"/>
      <c r="G49" s="109"/>
      <c r="H49" s="110">
        <v>45658</v>
      </c>
      <c r="I49" s="110">
        <v>45727</v>
      </c>
      <c r="J49" s="111">
        <v>70</v>
      </c>
      <c r="K49" s="111">
        <v>2</v>
      </c>
      <c r="L49" s="112">
        <f>N4R1!V94*K49/12</f>
        <v>14.582228526039652</v>
      </c>
      <c r="M49" s="113" t="str">
        <f t="array" ref="M49">IF(SUMPRODUCT(($D$6:$D$121=D49)*($H$6:$H$121&lt;I49)*($I$6:$I$121&gt;H49))&gt;1,"Rangkap","")</f>
        <v/>
      </c>
    </row>
    <row r="50" spans="1:13">
      <c r="B50" s="108">
        <v>45</v>
      </c>
      <c r="C50" s="109" t="s">
        <v>184</v>
      </c>
      <c r="D50" s="109" t="s">
        <v>185</v>
      </c>
      <c r="E50" s="109" t="s">
        <v>186</v>
      </c>
      <c r="F50" s="109"/>
      <c r="G50" s="109"/>
      <c r="H50" s="110">
        <v>45658</v>
      </c>
      <c r="I50" s="110">
        <v>45728</v>
      </c>
      <c r="J50" s="111">
        <v>71</v>
      </c>
      <c r="K50" s="111">
        <v>2</v>
      </c>
      <c r="L50" s="112">
        <f>N4R2!R100*K50/12</f>
        <v>14.588146565574595</v>
      </c>
      <c r="M50" s="113" t="str">
        <f t="array" ref="M50">IF(SUMPRODUCT(($D$6:$D$121=D50)*($H$6:$H$121&lt;I50)*($I$6:$I$121&gt;H50))&gt;1,"Rangkap","")</f>
        <v/>
      </c>
    </row>
    <row r="51" spans="1:13">
      <c r="A51" s="935" t="s">
        <v>983</v>
      </c>
      <c r="B51" s="108">
        <v>46</v>
      </c>
      <c r="C51" s="109" t="s">
        <v>184</v>
      </c>
      <c r="D51" s="109" t="s">
        <v>177</v>
      </c>
      <c r="E51" s="109" t="s">
        <v>187</v>
      </c>
      <c r="F51" s="109"/>
      <c r="G51" s="109"/>
      <c r="H51" s="110">
        <v>45658</v>
      </c>
      <c r="I51" s="110">
        <v>45992</v>
      </c>
      <c r="J51" s="111">
        <v>335</v>
      </c>
      <c r="K51" s="111">
        <v>11</v>
      </c>
      <c r="L51" s="112">
        <f>N4R2!T100*K51/12</f>
        <v>81.388101482473886</v>
      </c>
      <c r="M51" s="113" t="str">
        <f t="array" ref="M51">IF(SUMPRODUCT(($D$6:$D$121=D51)*($H$6:$H$121&lt;I51)*($I$6:$I$121&gt;H51))&gt;1,"Rangkap","")</f>
        <v>Rangkap</v>
      </c>
    </row>
    <row r="52" spans="1:13">
      <c r="B52" s="108">
        <v>47</v>
      </c>
      <c r="C52" s="109" t="s">
        <v>184</v>
      </c>
      <c r="D52" s="109" t="s">
        <v>188</v>
      </c>
      <c r="E52" s="109" t="s">
        <v>189</v>
      </c>
      <c r="F52" s="109"/>
      <c r="G52" s="109"/>
      <c r="H52" s="110">
        <v>45658</v>
      </c>
      <c r="I52" s="110">
        <v>46022</v>
      </c>
      <c r="J52" s="111">
        <v>365</v>
      </c>
      <c r="K52" s="111">
        <v>12</v>
      </c>
      <c r="L52" s="112">
        <f>N4R2!T100*K52/12</f>
        <v>88.787019799062421</v>
      </c>
      <c r="M52" s="113" t="str">
        <f t="array" ref="M52">IF(SUMPRODUCT(($D$6:$D$121=D52)*($H$6:$H$121&lt;I52)*($I$6:$I$121&gt;H52))&gt;1,"Rangkap","")</f>
        <v/>
      </c>
    </row>
    <row r="53" spans="1:13">
      <c r="B53" s="108">
        <v>48</v>
      </c>
      <c r="C53" s="109" t="s">
        <v>184</v>
      </c>
      <c r="D53" s="109" t="s">
        <v>183</v>
      </c>
      <c r="E53" s="109" t="s">
        <v>186</v>
      </c>
      <c r="F53" s="109"/>
      <c r="G53" s="109"/>
      <c r="H53" s="110">
        <v>45727</v>
      </c>
      <c r="I53" s="110">
        <v>46022</v>
      </c>
      <c r="J53" s="111">
        <v>296</v>
      </c>
      <c r="K53" s="111">
        <v>10</v>
      </c>
      <c r="L53" s="112">
        <f>N4R2!R100*K53/12</f>
        <v>72.940732827872978</v>
      </c>
      <c r="M53" s="113" t="str">
        <f t="array" ref="M53">IF(SUMPRODUCT(($D$6:$D$121=D53)*($H$6:$H$121&lt;I53)*($I$6:$I$121&gt;H53))&gt;1,"Rangkap","")</f>
        <v/>
      </c>
    </row>
    <row r="54" spans="1:13">
      <c r="B54" s="108">
        <v>50</v>
      </c>
      <c r="C54" s="109" t="s">
        <v>184</v>
      </c>
      <c r="D54" s="109" t="s">
        <v>190</v>
      </c>
      <c r="E54" s="109" t="s">
        <v>187</v>
      </c>
      <c r="F54" s="109"/>
      <c r="G54" s="109"/>
      <c r="H54" s="110">
        <v>45658</v>
      </c>
      <c r="I54" s="110">
        <v>45808</v>
      </c>
      <c r="J54" s="111">
        <v>151</v>
      </c>
      <c r="K54" s="111">
        <v>5</v>
      </c>
      <c r="L54" s="112">
        <f>N4R2!T100*K54/12</f>
        <v>36.994591582942675</v>
      </c>
      <c r="M54" s="113" t="str">
        <f t="array" ref="M54">IF(SUMPRODUCT(($D$6:$D$121=D54)*($H$6:$H$121&lt;I54)*($I$6:$I$121&gt;H54))&gt;1,"Rangkap","")</f>
        <v/>
      </c>
    </row>
    <row r="55" spans="1:13">
      <c r="B55" s="108">
        <v>51</v>
      </c>
      <c r="C55" s="109" t="s">
        <v>184</v>
      </c>
      <c r="D55" s="109" t="s">
        <v>190</v>
      </c>
      <c r="E55" s="109" t="s">
        <v>105</v>
      </c>
      <c r="F55" s="109"/>
      <c r="G55" s="109"/>
      <c r="H55" s="110">
        <v>45809</v>
      </c>
      <c r="I55" s="110">
        <v>46022</v>
      </c>
      <c r="J55" s="111">
        <v>214</v>
      </c>
      <c r="K55" s="111">
        <v>7</v>
      </c>
      <c r="L55" s="112">
        <f>N4R2!V100*K55/12</f>
        <v>49.854017188620197</v>
      </c>
      <c r="M55" s="113" t="str">
        <f t="array" ref="M55">IF(SUMPRODUCT(($D$6:$D$121=D55)*($H$6:$H$121&lt;I55)*($I$6:$I$121&gt;H55))&gt;1,"Rangkap","")</f>
        <v/>
      </c>
    </row>
    <row r="56" spans="1:13">
      <c r="B56" s="108">
        <v>52</v>
      </c>
      <c r="C56" s="109" t="s">
        <v>184</v>
      </c>
      <c r="D56" s="109" t="s">
        <v>191</v>
      </c>
      <c r="E56" s="109" t="s">
        <v>192</v>
      </c>
      <c r="F56" s="109"/>
      <c r="G56" s="109"/>
      <c r="H56" s="110">
        <v>45809</v>
      </c>
      <c r="I56" s="110">
        <v>46022</v>
      </c>
      <c r="J56" s="111">
        <v>214</v>
      </c>
      <c r="K56" s="111">
        <v>7</v>
      </c>
      <c r="L56" s="112">
        <f>N4R2!T100*K56/12</f>
        <v>51.792428216119752</v>
      </c>
      <c r="M56" s="113" t="str">
        <f t="array" ref="M56">IF(SUMPRODUCT(($D$6:$D$121=D56)*($H$6:$H$121&lt;I56)*($I$6:$I$121&gt;H56))&gt;1,"Rangkap","")</f>
        <v/>
      </c>
    </row>
    <row r="57" spans="1:13">
      <c r="B57" s="108">
        <v>53</v>
      </c>
      <c r="C57" s="109" t="s">
        <v>193</v>
      </c>
      <c r="D57" s="109" t="s">
        <v>194</v>
      </c>
      <c r="E57" s="109" t="s">
        <v>112</v>
      </c>
      <c r="F57" s="109"/>
      <c r="G57" s="109"/>
      <c r="H57" s="110">
        <v>45658</v>
      </c>
      <c r="I57" s="110">
        <v>45916</v>
      </c>
      <c r="J57" s="111">
        <v>259</v>
      </c>
      <c r="K57" s="111">
        <v>9</v>
      </c>
      <c r="L57" s="112">
        <f>N4R3!T108*K57/12</f>
        <v>67.679604455693848</v>
      </c>
      <c r="M57" s="113" t="str">
        <f t="array" ref="M57">IF(SUMPRODUCT(($D$6:$D$121=D57)*($H$6:$H$121&lt;I57)*($I$6:$I$121&gt;H57))&gt;1,"Rangkap","")</f>
        <v/>
      </c>
    </row>
    <row r="58" spans="1:13">
      <c r="B58" s="108">
        <v>55</v>
      </c>
      <c r="C58" s="109" t="s">
        <v>193</v>
      </c>
      <c r="D58" s="109" t="s">
        <v>195</v>
      </c>
      <c r="E58" s="109" t="s">
        <v>196</v>
      </c>
      <c r="F58" s="109"/>
      <c r="G58" s="109"/>
      <c r="H58" s="110">
        <v>45692</v>
      </c>
      <c r="I58" s="110">
        <v>46022</v>
      </c>
      <c r="J58" s="111">
        <v>331</v>
      </c>
      <c r="K58" s="111">
        <v>11</v>
      </c>
      <c r="L58" s="112">
        <f>N4R3!V108*K58/12</f>
        <v>81.485869572451733</v>
      </c>
      <c r="M58" s="113" t="str">
        <f t="array" ref="M58">IF(SUMPRODUCT(($D$6:$D$121=D58)*($H$6:$H$121&lt;I58)*($I$6:$I$121&gt;H58))&gt;1,"Rangkap","")</f>
        <v/>
      </c>
    </row>
    <row r="59" spans="1:13">
      <c r="B59" s="108">
        <v>56</v>
      </c>
      <c r="C59" s="109" t="s">
        <v>193</v>
      </c>
      <c r="D59" s="109" t="s">
        <v>197</v>
      </c>
      <c r="E59" s="109" t="s">
        <v>123</v>
      </c>
      <c r="F59" s="109"/>
      <c r="G59" s="109"/>
      <c r="H59" s="110">
        <v>45922</v>
      </c>
      <c r="I59" s="110">
        <v>46022</v>
      </c>
      <c r="J59" s="111">
        <v>101</v>
      </c>
      <c r="K59" s="111">
        <v>3</v>
      </c>
      <c r="L59" s="112">
        <f>N4R3!T108*K59/12</f>
        <v>22.559868151897955</v>
      </c>
      <c r="M59" s="113" t="str">
        <f t="array" ref="M59">IF(SUMPRODUCT(($D$6:$D$121=D59)*($H$6:$H$121&lt;I59)*($I$6:$I$121&gt;H59))&gt;1,"Rangkap","")</f>
        <v/>
      </c>
    </row>
    <row r="60" spans="1:13">
      <c r="B60" s="108">
        <v>57</v>
      </c>
      <c r="C60" s="109" t="s">
        <v>198</v>
      </c>
      <c r="D60" s="109" t="s">
        <v>199</v>
      </c>
      <c r="E60" s="109" t="s">
        <v>200</v>
      </c>
      <c r="F60" s="109"/>
      <c r="G60" s="109"/>
      <c r="H60" s="110">
        <v>45658</v>
      </c>
      <c r="I60" s="110">
        <v>46022</v>
      </c>
      <c r="J60" s="111">
        <v>365</v>
      </c>
      <c r="K60" s="111">
        <v>12</v>
      </c>
      <c r="L60" s="112">
        <f>N4R4!R101*K60/12</f>
        <v>79.966980222598721</v>
      </c>
      <c r="M60" s="113" t="str">
        <f t="array" ref="M60">IF(SUMPRODUCT(($D$6:$D$121=D60)*($H$6:$H$121&lt;I60)*($I$6:$I$121&gt;H60))&gt;1,"Rangkap","")</f>
        <v/>
      </c>
    </row>
    <row r="61" spans="1:13">
      <c r="B61" s="108">
        <v>58</v>
      </c>
      <c r="C61" s="109" t="s">
        <v>198</v>
      </c>
      <c r="D61" s="109" t="s">
        <v>201</v>
      </c>
      <c r="E61" s="109" t="s">
        <v>200</v>
      </c>
      <c r="F61" s="109"/>
      <c r="G61" s="109"/>
      <c r="H61" s="110">
        <v>45658</v>
      </c>
      <c r="I61" s="110">
        <v>45728</v>
      </c>
      <c r="J61" s="111">
        <v>71</v>
      </c>
      <c r="K61" s="111">
        <v>2</v>
      </c>
      <c r="L61" s="112">
        <f>N4R4!R101*K61/12</f>
        <v>13.327830037099787</v>
      </c>
      <c r="M61" s="113" t="str">
        <f t="array" ref="M61">IF(SUMPRODUCT(($D$6:$D$121=D61)*($H$6:$H$121&lt;I61)*($I$6:$I$121&gt;H61))&gt;1,"Rangkap","")</f>
        <v/>
      </c>
    </row>
    <row r="62" spans="1:13">
      <c r="B62" s="108">
        <v>59</v>
      </c>
      <c r="C62" s="109" t="s">
        <v>198</v>
      </c>
      <c r="D62" s="109" t="s">
        <v>202</v>
      </c>
      <c r="E62" s="109" t="s">
        <v>203</v>
      </c>
      <c r="F62" s="109"/>
      <c r="G62" s="109"/>
      <c r="H62" s="110">
        <v>45658</v>
      </c>
      <c r="I62" s="110">
        <v>45809</v>
      </c>
      <c r="J62" s="111">
        <v>152</v>
      </c>
      <c r="K62" s="111">
        <v>5</v>
      </c>
      <c r="L62" s="112">
        <f>N4R4!V101*K62/12</f>
        <v>32.100722981419295</v>
      </c>
      <c r="M62" s="113" t="str">
        <f t="array" ref="M62">IF(SUMPRODUCT(($D$6:$D$121=D62)*($H$6:$H$121&lt;I62)*($I$6:$I$121&gt;H62))&gt;1,"Rangkap","")</f>
        <v/>
      </c>
    </row>
    <row r="63" spans="1:13">
      <c r="B63" s="108">
        <v>60</v>
      </c>
      <c r="C63" s="109" t="s">
        <v>198</v>
      </c>
      <c r="D63" s="109" t="s">
        <v>204</v>
      </c>
      <c r="E63" s="109" t="s">
        <v>203</v>
      </c>
      <c r="F63" s="109"/>
      <c r="G63" s="109"/>
      <c r="H63" s="110">
        <v>45809</v>
      </c>
      <c r="I63" s="110">
        <v>46022</v>
      </c>
      <c r="J63" s="111">
        <v>214</v>
      </c>
      <c r="K63" s="111">
        <v>7</v>
      </c>
      <c r="L63" s="112">
        <f>N4R4!V101*K63/12</f>
        <v>44.941012173987019</v>
      </c>
      <c r="M63" s="113" t="str">
        <f t="array" ref="M63">IF(SUMPRODUCT(($D$6:$D$121=D63)*($H$6:$H$121&lt;I63)*($I$6:$I$121&gt;H63))&gt;1,"Rangkap","")</f>
        <v/>
      </c>
    </row>
    <row r="64" spans="1:13">
      <c r="B64" s="108">
        <v>62</v>
      </c>
      <c r="C64" s="109" t="s">
        <v>198</v>
      </c>
      <c r="D64" s="109" t="s">
        <v>134</v>
      </c>
      <c r="E64" s="109" t="s">
        <v>123</v>
      </c>
      <c r="F64" s="109"/>
      <c r="G64" s="109"/>
      <c r="H64" s="110">
        <v>45809</v>
      </c>
      <c r="I64" s="110">
        <v>46022</v>
      </c>
      <c r="J64" s="111">
        <v>152</v>
      </c>
      <c r="K64" s="111">
        <v>5</v>
      </c>
      <c r="L64" s="112">
        <f>N4R4!T101*K64/12</f>
        <v>33.581491365714413</v>
      </c>
      <c r="M64" s="113" t="str">
        <f t="array" ref="M64">IF(SUMPRODUCT(($D$6:$D$121=D64)*($H$6:$H$121&lt;I64)*($I$6:$I$121&gt;H64))&gt;1,"Rangkap","")</f>
        <v/>
      </c>
    </row>
    <row r="65" spans="2:13">
      <c r="B65" s="108">
        <v>63</v>
      </c>
      <c r="C65" s="109" t="s">
        <v>205</v>
      </c>
      <c r="D65" s="109" t="s">
        <v>185</v>
      </c>
      <c r="E65" s="109" t="s">
        <v>206</v>
      </c>
      <c r="F65" s="109"/>
      <c r="G65" s="109"/>
      <c r="H65" s="110">
        <v>45728</v>
      </c>
      <c r="I65" s="110">
        <v>46022</v>
      </c>
      <c r="J65" s="111">
        <v>295</v>
      </c>
      <c r="K65" s="111">
        <v>10</v>
      </c>
      <c r="L65" s="112">
        <f>N4R5!R90*K65/12</f>
        <v>63.167440555660953</v>
      </c>
      <c r="M65" s="113" t="str">
        <f t="array" ref="M65">IF(SUMPRODUCT(($D$6:$D$121=D65)*($H$6:$H$121&lt;I65)*($I$6:$I$121&gt;H65))&gt;1,"Rangkap","")</f>
        <v/>
      </c>
    </row>
    <row r="66" spans="2:13">
      <c r="B66" s="108">
        <v>64</v>
      </c>
      <c r="C66" s="109" t="s">
        <v>205</v>
      </c>
      <c r="D66" s="109" t="s">
        <v>207</v>
      </c>
      <c r="E66" s="109" t="s">
        <v>208</v>
      </c>
      <c r="F66" s="109"/>
      <c r="G66" s="109"/>
      <c r="H66" s="110">
        <v>45658</v>
      </c>
      <c r="I66" s="110">
        <v>45879</v>
      </c>
      <c r="J66" s="111">
        <v>222</v>
      </c>
      <c r="K66" s="111">
        <v>7</v>
      </c>
      <c r="L66" s="112">
        <f>N4R5!T90*K66/12</f>
        <v>44.12330450172081</v>
      </c>
      <c r="M66" s="113" t="str">
        <f t="array" ref="M66">IF(SUMPRODUCT(($D$6:$D$121=D66)*($H$6:$H$121&lt;I66)*($I$6:$I$121&gt;H66))&gt;1,"Rangkap","")</f>
        <v/>
      </c>
    </row>
    <row r="67" spans="2:13">
      <c r="B67" s="108">
        <v>65</v>
      </c>
      <c r="C67" s="109" t="s">
        <v>205</v>
      </c>
      <c r="D67" s="109" t="s">
        <v>207</v>
      </c>
      <c r="E67" s="109" t="s">
        <v>209</v>
      </c>
      <c r="F67" s="109"/>
      <c r="G67" s="109"/>
      <c r="H67" s="110">
        <v>45880</v>
      </c>
      <c r="I67" s="110">
        <v>46022</v>
      </c>
      <c r="J67" s="111">
        <v>143</v>
      </c>
      <c r="K67" s="111">
        <v>5</v>
      </c>
      <c r="L67" s="112">
        <f>N4R5!T90*K67/12</f>
        <v>31.516646072657721</v>
      </c>
      <c r="M67" s="113" t="str">
        <f t="array" ref="M67">IF(SUMPRODUCT(($D$6:$D$121=D67)*($H$6:$H$121&lt;I67)*($I$6:$I$121&gt;H67))&gt;1,"Rangkap","")</f>
        <v/>
      </c>
    </row>
    <row r="68" spans="2:13">
      <c r="B68" s="108">
        <v>66</v>
      </c>
      <c r="C68" s="109" t="s">
        <v>205</v>
      </c>
      <c r="D68" s="109" t="s">
        <v>210</v>
      </c>
      <c r="E68" s="109" t="s">
        <v>209</v>
      </c>
      <c r="F68" s="109"/>
      <c r="G68" s="109"/>
      <c r="H68" s="110">
        <v>45658</v>
      </c>
      <c r="I68" s="110">
        <v>45879</v>
      </c>
      <c r="J68" s="111">
        <v>222</v>
      </c>
      <c r="K68" s="111">
        <v>7</v>
      </c>
      <c r="L68" s="112">
        <f>N4R5!T90*K68/12</f>
        <v>44.12330450172081</v>
      </c>
      <c r="M68" s="113" t="str">
        <f t="array" ref="M68">IF(SUMPRODUCT(($D$6:$D$121=D68)*($H$6:$H$121&lt;I68)*($I$6:$I$121&gt;H68))&gt;1,"Rangkap","")</f>
        <v/>
      </c>
    </row>
    <row r="69" spans="2:13">
      <c r="B69" s="108">
        <v>67</v>
      </c>
      <c r="C69" s="109" t="s">
        <v>205</v>
      </c>
      <c r="D69" s="109" t="s">
        <v>210</v>
      </c>
      <c r="E69" s="109" t="s">
        <v>208</v>
      </c>
      <c r="F69" s="109"/>
      <c r="G69" s="109"/>
      <c r="H69" s="110">
        <v>45880</v>
      </c>
      <c r="I69" s="110">
        <v>46022</v>
      </c>
      <c r="J69" s="111">
        <v>143</v>
      </c>
      <c r="K69" s="111">
        <v>5</v>
      </c>
      <c r="L69" s="112">
        <f>N4R5!T90*K69/12</f>
        <v>31.516646072657721</v>
      </c>
      <c r="M69" s="113" t="str">
        <f t="array" ref="M69">IF(SUMPRODUCT(($D$6:$D$121=D69)*($H$6:$H$121&lt;I69)*($I$6:$I$121&gt;H69))&gt;1,"Rangkap","")</f>
        <v/>
      </c>
    </row>
    <row r="70" spans="2:13">
      <c r="B70" s="108">
        <v>68</v>
      </c>
      <c r="C70" s="109" t="s">
        <v>205</v>
      </c>
      <c r="D70" s="109" t="s">
        <v>211</v>
      </c>
      <c r="E70" s="109" t="s">
        <v>116</v>
      </c>
      <c r="F70" s="109"/>
      <c r="G70" s="109"/>
      <c r="H70" s="110">
        <v>45658</v>
      </c>
      <c r="I70" s="110">
        <v>46022</v>
      </c>
      <c r="J70" s="111">
        <v>365</v>
      </c>
      <c r="K70" s="111">
        <v>12</v>
      </c>
      <c r="L70" s="112">
        <f>N4R5!V90*K70/12</f>
        <v>74.484656027331269</v>
      </c>
      <c r="M70" s="113" t="str">
        <f t="array" ref="M70">IF(SUMPRODUCT(($D$6:$D$121=D70)*($H$6:$H$121&lt;I70)*($I$6:$I$121&gt;H70))&gt;1,"Rangkap","")</f>
        <v/>
      </c>
    </row>
    <row r="71" spans="2:13">
      <c r="B71" s="108">
        <v>69</v>
      </c>
      <c r="C71" s="109" t="s">
        <v>212</v>
      </c>
      <c r="D71" s="109" t="s">
        <v>213</v>
      </c>
      <c r="E71" s="109" t="s">
        <v>214</v>
      </c>
      <c r="F71" s="109"/>
      <c r="G71" s="109"/>
      <c r="H71" s="110">
        <v>45658</v>
      </c>
      <c r="I71" s="110">
        <v>45916</v>
      </c>
      <c r="J71" s="111">
        <v>259</v>
      </c>
      <c r="K71" s="111">
        <v>9</v>
      </c>
      <c r="L71" s="112">
        <f>N4R6!R83*K71/12</f>
        <v>62.634533012953625</v>
      </c>
      <c r="M71" s="113" t="str">
        <f t="array" ref="M71">IF(SUMPRODUCT(($D$6:$D$121=D71)*($H$6:$H$121&lt;I71)*($I$6:$I$121&gt;H71))&gt;1,"Rangkap","")</f>
        <v/>
      </c>
    </row>
    <row r="72" spans="2:13">
      <c r="B72" s="108">
        <v>70</v>
      </c>
      <c r="C72" s="109" t="s">
        <v>212</v>
      </c>
      <c r="D72" s="109" t="s">
        <v>215</v>
      </c>
      <c r="E72" s="109" t="s">
        <v>216</v>
      </c>
      <c r="F72" s="109"/>
      <c r="G72" s="109"/>
      <c r="H72" s="110">
        <v>45778</v>
      </c>
      <c r="I72" s="110">
        <v>46022</v>
      </c>
      <c r="J72" s="111">
        <v>245</v>
      </c>
      <c r="K72" s="111">
        <v>8</v>
      </c>
      <c r="L72" s="112">
        <f>N4R6!T83*K72/12</f>
        <v>56.990515008135084</v>
      </c>
      <c r="M72" s="113" t="str">
        <f t="array" ref="M72">IF(SUMPRODUCT(($D$6:$D$121=D72)*($H$6:$H$121&lt;I72)*($I$6:$I$121&gt;H72))&gt;1,"Rangkap","")</f>
        <v/>
      </c>
    </row>
    <row r="73" spans="2:13">
      <c r="B73" s="108">
        <v>71</v>
      </c>
      <c r="C73" s="109" t="s">
        <v>212</v>
      </c>
      <c r="D73" s="109" t="s">
        <v>181</v>
      </c>
      <c r="E73" s="109" t="s">
        <v>217</v>
      </c>
      <c r="F73" s="109"/>
      <c r="G73" s="109"/>
      <c r="H73" s="110">
        <v>45692</v>
      </c>
      <c r="I73" s="110">
        <v>45809</v>
      </c>
      <c r="J73" s="111">
        <v>118</v>
      </c>
      <c r="K73" s="111">
        <v>4</v>
      </c>
      <c r="L73" s="112">
        <f>N4R6!V83*K73/12</f>
        <v>26.470859655914456</v>
      </c>
      <c r="M73" s="113" t="str">
        <f t="array" ref="M73">IF(SUMPRODUCT(($D$6:$D$121=D73)*($H$6:$H$121&lt;I73)*($I$6:$I$121&gt;H73))&gt;1,"Rangkap","")</f>
        <v/>
      </c>
    </row>
    <row r="74" spans="2:13">
      <c r="B74" s="108">
        <v>72</v>
      </c>
      <c r="C74" s="109" t="s">
        <v>212</v>
      </c>
      <c r="D74" s="109" t="s">
        <v>202</v>
      </c>
      <c r="E74" s="109" t="s">
        <v>196</v>
      </c>
      <c r="F74" s="109"/>
      <c r="G74" s="109"/>
      <c r="H74" s="110">
        <v>45809</v>
      </c>
      <c r="I74" s="110">
        <v>46022</v>
      </c>
      <c r="J74" s="111">
        <v>214</v>
      </c>
      <c r="K74" s="111">
        <v>7</v>
      </c>
      <c r="L74" s="112">
        <f>N4R6!V83*K74/12</f>
        <v>46.324004397850302</v>
      </c>
      <c r="M74" s="113" t="str">
        <f t="array" ref="M74">IF(SUMPRODUCT(($D$6:$D$121=D74)*($H$6:$H$121&lt;I74)*($I$6:$I$121&gt;H74))&gt;1,"Rangkap","")</f>
        <v/>
      </c>
    </row>
    <row r="75" spans="2:13">
      <c r="B75" s="108">
        <v>73</v>
      </c>
      <c r="C75" s="109" t="s">
        <v>212</v>
      </c>
      <c r="D75" s="109" t="s">
        <v>194</v>
      </c>
      <c r="E75" s="109" t="s">
        <v>218</v>
      </c>
      <c r="F75" s="109"/>
      <c r="G75" s="109"/>
      <c r="H75" s="110">
        <v>45917</v>
      </c>
      <c r="I75" s="110">
        <v>46022</v>
      </c>
      <c r="J75" s="111">
        <v>106</v>
      </c>
      <c r="K75" s="111">
        <v>3</v>
      </c>
      <c r="L75" s="112">
        <f>N4R6!R83*K75/12</f>
        <v>20.878177670984542</v>
      </c>
      <c r="M75" s="113" t="str">
        <f t="array" ref="M75">IF(SUMPRODUCT(($D$6:$D$121=D75)*($H$6:$H$121&lt;I75)*($I$6:$I$121&gt;H75))&gt;1,"Rangkap","")</f>
        <v/>
      </c>
    </row>
    <row r="76" spans="2:13">
      <c r="B76" s="108">
        <v>74</v>
      </c>
      <c r="C76" s="109" t="s">
        <v>219</v>
      </c>
      <c r="D76" s="109" t="s">
        <v>220</v>
      </c>
      <c r="E76" s="109" t="s">
        <v>131</v>
      </c>
      <c r="F76" s="109"/>
      <c r="G76" s="109"/>
      <c r="H76" s="110">
        <v>45658</v>
      </c>
      <c r="I76" s="110">
        <v>46022</v>
      </c>
      <c r="J76" s="111">
        <v>365</v>
      </c>
      <c r="K76" s="111">
        <v>12</v>
      </c>
      <c r="L76" s="112">
        <f>N4R7!R72*K76/12</f>
        <v>77.354700448999267</v>
      </c>
      <c r="M76" s="113" t="str">
        <f t="array" ref="M76">IF(SUMPRODUCT(($D$6:$D$121=D76)*($H$6:$H$121&lt;I76)*($I$6:$I$121&gt;H76))&gt;1,"Rangkap","")</f>
        <v/>
      </c>
    </row>
    <row r="77" spans="2:13">
      <c r="B77" s="108">
        <v>75</v>
      </c>
      <c r="C77" s="109" t="s">
        <v>219</v>
      </c>
      <c r="D77" s="109" t="s">
        <v>221</v>
      </c>
      <c r="E77" s="109" t="s">
        <v>135</v>
      </c>
      <c r="F77" s="109"/>
      <c r="G77" s="109"/>
      <c r="H77" s="110">
        <v>45658</v>
      </c>
      <c r="I77" s="110">
        <v>46022</v>
      </c>
      <c r="J77" s="111">
        <v>365</v>
      </c>
      <c r="K77" s="111">
        <v>12</v>
      </c>
      <c r="L77" s="112">
        <f>N4R7!V72*K77/12</f>
        <v>77.399185673606112</v>
      </c>
      <c r="M77" s="113" t="str">
        <f t="array" ref="M77">IF(SUMPRODUCT(($D$6:$D$121=D77)*($H$6:$H$121&lt;I77)*($I$6:$I$121&gt;H77))&gt;1,"Rangkap","")</f>
        <v/>
      </c>
    </row>
    <row r="78" spans="2:13">
      <c r="B78" s="108">
        <v>76</v>
      </c>
      <c r="C78" s="109" t="s">
        <v>219</v>
      </c>
      <c r="D78" s="109" t="s">
        <v>222</v>
      </c>
      <c r="E78" s="109" t="s">
        <v>138</v>
      </c>
      <c r="F78" s="109"/>
      <c r="G78" s="109"/>
      <c r="H78" s="110">
        <v>45658</v>
      </c>
      <c r="I78" s="110">
        <v>46022</v>
      </c>
      <c r="J78" s="111">
        <v>365</v>
      </c>
      <c r="K78" s="111">
        <v>12</v>
      </c>
      <c r="L78" s="112">
        <f>N4R7!T72*K78/12</f>
        <v>77.278198306893898</v>
      </c>
      <c r="M78" s="113" t="str">
        <f t="array" ref="M78">IF(SUMPRODUCT(($D$6:$D$121=D78)*($H$6:$H$121&lt;I78)*($I$6:$I$121&gt;H78))&gt;1,"Rangkap","")</f>
        <v/>
      </c>
    </row>
    <row r="79" spans="2:13">
      <c r="B79" s="108">
        <v>77</v>
      </c>
      <c r="C79" s="109" t="s">
        <v>223</v>
      </c>
      <c r="D79" s="109" t="s">
        <v>224</v>
      </c>
      <c r="E79" s="109" t="s">
        <v>69</v>
      </c>
      <c r="F79" s="109"/>
      <c r="G79" s="109" t="s">
        <v>70</v>
      </c>
      <c r="H79" s="110">
        <v>45658</v>
      </c>
      <c r="I79" s="110">
        <v>46022</v>
      </c>
      <c r="J79" s="111">
        <v>365</v>
      </c>
      <c r="K79" s="111">
        <v>12</v>
      </c>
      <c r="L79" s="112"/>
      <c r="M79" s="113" t="str">
        <f t="array" ref="M79">IF(SUMPRODUCT(($D$6:$D$121=D79)*($H$6:$H$121&lt;I79)*($I$6:$I$121&gt;H79))&gt;1,"Rangkap","")</f>
        <v/>
      </c>
    </row>
    <row r="80" spans="2:13">
      <c r="B80" s="108">
        <v>78</v>
      </c>
      <c r="C80" s="109" t="s">
        <v>223</v>
      </c>
      <c r="D80" s="109" t="s">
        <v>225</v>
      </c>
      <c r="E80" s="109" t="s">
        <v>301</v>
      </c>
      <c r="F80" s="109"/>
      <c r="G80" s="109" t="s">
        <v>70</v>
      </c>
      <c r="H80" s="110">
        <v>45658</v>
      </c>
      <c r="I80" s="110">
        <v>46022</v>
      </c>
      <c r="J80" s="111">
        <v>365</v>
      </c>
      <c r="K80" s="111">
        <v>12</v>
      </c>
      <c r="L80" s="112"/>
      <c r="M80" s="113" t="str">
        <f t="array" ref="M80">IF(SUMPRODUCT(($D$6:$D$121=D80)*($H$6:$H$121&lt;I80)*($I$6:$I$121&gt;H80))&gt;1,"Rangkap","")</f>
        <v/>
      </c>
    </row>
    <row r="81" spans="2:13">
      <c r="B81" s="108">
        <v>79</v>
      </c>
      <c r="C81" s="109" t="s">
        <v>223</v>
      </c>
      <c r="D81" s="109" t="s">
        <v>226</v>
      </c>
      <c r="E81" s="109" t="s">
        <v>227</v>
      </c>
      <c r="F81" s="109"/>
      <c r="G81" s="109" t="s">
        <v>70</v>
      </c>
      <c r="H81" s="110">
        <v>45658</v>
      </c>
      <c r="I81" s="110">
        <v>46022</v>
      </c>
      <c r="J81" s="111">
        <v>365</v>
      </c>
      <c r="K81" s="111">
        <v>12</v>
      </c>
      <c r="L81" s="112"/>
      <c r="M81" s="113" t="str">
        <f t="array" ref="M81">IF(SUMPRODUCT(($D$6:$D$121=D81)*($H$6:$H$121&lt;I81)*($I$6:$I$121&gt;H81))&gt;1,"Rangkap","")</f>
        <v/>
      </c>
    </row>
    <row r="82" spans="2:13">
      <c r="B82" s="108">
        <v>80</v>
      </c>
      <c r="C82" s="109" t="s">
        <v>223</v>
      </c>
      <c r="D82" s="109" t="s">
        <v>228</v>
      </c>
      <c r="E82" s="109" t="s">
        <v>82</v>
      </c>
      <c r="F82" s="109"/>
      <c r="G82" s="109" t="s">
        <v>70</v>
      </c>
      <c r="H82" s="110">
        <v>45658</v>
      </c>
      <c r="I82" s="110">
        <v>46022</v>
      </c>
      <c r="J82" s="111">
        <v>365</v>
      </c>
      <c r="K82" s="111">
        <v>12</v>
      </c>
      <c r="L82" s="112"/>
      <c r="M82" s="113" t="str">
        <f t="array" ref="M82">IF(SUMPRODUCT(($D$6:$D$121=D82)*($H$6:$H$121&lt;I82)*($I$6:$I$121&gt;H82))&gt;1,"Rangkap","")</f>
        <v/>
      </c>
    </row>
    <row r="83" spans="2:13">
      <c r="B83" s="108">
        <v>81</v>
      </c>
      <c r="C83" s="109" t="s">
        <v>223</v>
      </c>
      <c r="D83" s="109" t="s">
        <v>229</v>
      </c>
      <c r="E83" s="109" t="s">
        <v>230</v>
      </c>
      <c r="F83" s="109"/>
      <c r="G83" s="109" t="s">
        <v>70</v>
      </c>
      <c r="H83" s="110">
        <v>45658</v>
      </c>
      <c r="I83" s="110">
        <v>45735</v>
      </c>
      <c r="J83" s="111">
        <v>78</v>
      </c>
      <c r="K83" s="111">
        <v>3</v>
      </c>
      <c r="L83" s="112"/>
      <c r="M83" s="113" t="str">
        <f t="array" ref="M83">IF(SUMPRODUCT(($D$6:$D$121=D83)*($H$6:$H$121&lt;I83)*($I$6:$I$121&gt;H83))&gt;1,"Rangkap","")</f>
        <v/>
      </c>
    </row>
    <row r="84" spans="2:13">
      <c r="B84" s="108">
        <v>82</v>
      </c>
      <c r="C84" s="109" t="s">
        <v>223</v>
      </c>
      <c r="D84" s="109" t="s">
        <v>231</v>
      </c>
      <c r="E84" s="109" t="s">
        <v>232</v>
      </c>
      <c r="F84" s="109"/>
      <c r="G84" s="109" t="s">
        <v>70</v>
      </c>
      <c r="H84" s="110">
        <v>45840</v>
      </c>
      <c r="I84" s="110">
        <v>46022</v>
      </c>
      <c r="J84" s="111">
        <v>183</v>
      </c>
      <c r="K84" s="111">
        <v>6</v>
      </c>
      <c r="L84" s="112"/>
      <c r="M84" s="113" t="str">
        <f t="array" ref="M84">IF(SUMPRODUCT(($D$6:$D$121=D84)*($H$6:$H$121&lt;I84)*($I$6:$I$121&gt;H84))&gt;1,"Rangkap","")</f>
        <v/>
      </c>
    </row>
    <row r="85" spans="2:13">
      <c r="B85" s="108">
        <v>83</v>
      </c>
      <c r="C85" s="109" t="s">
        <v>223</v>
      </c>
      <c r="D85" s="109" t="s">
        <v>233</v>
      </c>
      <c r="E85" s="109" t="s">
        <v>234</v>
      </c>
      <c r="F85" s="109"/>
      <c r="G85" s="109"/>
      <c r="H85" s="110">
        <v>45658</v>
      </c>
      <c r="I85" s="110">
        <v>45840</v>
      </c>
      <c r="J85" s="111">
        <v>183</v>
      </c>
      <c r="K85" s="111">
        <v>6</v>
      </c>
      <c r="L85" s="112">
        <f>'PT SGN'!AQ29*K85/12</f>
        <v>40.437089392626547</v>
      </c>
      <c r="M85" s="113" t="str">
        <f t="array" ref="M85">IF(SUMPRODUCT(($D$6:$D$121=D85)*($H$6:$H$121&lt;I85)*($I$6:$I$121&gt;H85))&gt;1,"Rangkap","")</f>
        <v/>
      </c>
    </row>
    <row r="86" spans="2:13">
      <c r="B86" s="108">
        <v>84</v>
      </c>
      <c r="C86" s="109" t="s">
        <v>223</v>
      </c>
      <c r="D86" s="109" t="s">
        <v>233</v>
      </c>
      <c r="E86" s="109" t="s">
        <v>235</v>
      </c>
      <c r="F86" s="109"/>
      <c r="G86" s="109" t="s">
        <v>70</v>
      </c>
      <c r="H86" s="110">
        <v>45840</v>
      </c>
      <c r="I86" s="110">
        <v>46022</v>
      </c>
      <c r="J86" s="111">
        <v>183</v>
      </c>
      <c r="K86" s="111">
        <v>6</v>
      </c>
      <c r="L86" s="112"/>
      <c r="M86" s="113" t="str">
        <f t="array" ref="M86">IF(SUMPRODUCT(($D$6:$D$121=D86)*($H$6:$H$121&lt;I86)*($I$6:$I$121&gt;H86))&gt;1,"Rangkap","")</f>
        <v/>
      </c>
    </row>
    <row r="87" spans="2:13">
      <c r="B87" s="108">
        <v>85</v>
      </c>
      <c r="C87" s="109" t="s">
        <v>223</v>
      </c>
      <c r="D87" s="109" t="s">
        <v>236</v>
      </c>
      <c r="E87" s="109" t="s">
        <v>237</v>
      </c>
      <c r="F87" s="109"/>
      <c r="G87" s="109"/>
      <c r="H87" s="110">
        <v>45658</v>
      </c>
      <c r="I87" s="110">
        <v>45991</v>
      </c>
      <c r="J87" s="111">
        <v>334</v>
      </c>
      <c r="K87" s="111">
        <v>11</v>
      </c>
      <c r="L87" s="112">
        <f>'PT SGN'!AQ29*K87/12</f>
        <v>74.134663886482002</v>
      </c>
      <c r="M87" s="113" t="str">
        <f t="array" ref="M87">IF(SUMPRODUCT(($D$6:$D$121=D87)*($H$6:$H$121&lt;I87)*($I$6:$I$121&gt;H87))&gt;1,"Rangkap","")</f>
        <v/>
      </c>
    </row>
    <row r="88" spans="2:13">
      <c r="B88" s="108">
        <v>86</v>
      </c>
      <c r="C88" s="109" t="s">
        <v>223</v>
      </c>
      <c r="D88" s="109" t="s">
        <v>238</v>
      </c>
      <c r="E88" s="109" t="s">
        <v>239</v>
      </c>
      <c r="F88" s="109"/>
      <c r="G88" s="109"/>
      <c r="H88" s="110">
        <v>45869</v>
      </c>
      <c r="I88" s="110">
        <v>46022</v>
      </c>
      <c r="J88" s="111">
        <v>154</v>
      </c>
      <c r="K88" s="111">
        <v>5</v>
      </c>
      <c r="L88" s="112">
        <f>'PT SGN'!AQ29*K88/12</f>
        <v>33.697574493855456</v>
      </c>
      <c r="M88" s="113" t="str">
        <f t="array" ref="M88">IF(SUMPRODUCT(($D$6:$D$121=D88)*($H$6:$H$121&lt;I88)*($I$6:$I$121&gt;H88))&gt;1,"Rangkap","")</f>
        <v/>
      </c>
    </row>
    <row r="89" spans="2:13">
      <c r="B89" s="108">
        <v>87</v>
      </c>
      <c r="C89" s="109" t="s">
        <v>223</v>
      </c>
      <c r="D89" s="109" t="s">
        <v>144</v>
      </c>
      <c r="E89" s="109" t="s">
        <v>196</v>
      </c>
      <c r="F89" s="109"/>
      <c r="G89" s="109"/>
      <c r="H89" s="110">
        <v>45809</v>
      </c>
      <c r="I89" s="110">
        <v>46022</v>
      </c>
      <c r="J89" s="111">
        <v>214</v>
      </c>
      <c r="K89" s="111">
        <v>7</v>
      </c>
      <c r="L89" s="112">
        <f>'PT SGN'!AT29*K89/12</f>
        <v>38.762634063520814</v>
      </c>
      <c r="M89" s="113" t="str">
        <f t="array" ref="M89">IF(SUMPRODUCT(($D$6:$D$121=D89)*($H$6:$H$121&lt;I89)*($I$6:$I$121&gt;H89))&gt;1,"Rangkap","")</f>
        <v/>
      </c>
    </row>
    <row r="90" spans="2:13">
      <c r="B90" s="108">
        <v>88</v>
      </c>
      <c r="C90" s="109" t="s">
        <v>223</v>
      </c>
      <c r="D90" s="109" t="s">
        <v>240</v>
      </c>
      <c r="E90" s="109" t="s">
        <v>241</v>
      </c>
      <c r="F90" s="109"/>
      <c r="G90" s="109"/>
      <c r="H90" s="110">
        <v>45658</v>
      </c>
      <c r="I90" s="110">
        <v>45992</v>
      </c>
      <c r="J90" s="111">
        <v>335</v>
      </c>
      <c r="K90" s="111">
        <v>11</v>
      </c>
      <c r="L90" s="112">
        <f>'PT SGN'!AQ29*K90/12</f>
        <v>74.134663886482002</v>
      </c>
      <c r="M90" s="113" t="str">
        <f t="array" ref="M90">IF(SUMPRODUCT(($D$6:$D$121=D90)*($H$6:$H$121&lt;I90)*($I$6:$I$121&gt;H90))&gt;1,"Rangkap","")</f>
        <v/>
      </c>
    </row>
    <row r="91" spans="2:13">
      <c r="B91" s="108">
        <v>89</v>
      </c>
      <c r="C91" s="109" t="s">
        <v>223</v>
      </c>
      <c r="D91" s="109" t="s">
        <v>240</v>
      </c>
      <c r="E91" s="109" t="s">
        <v>122</v>
      </c>
      <c r="F91" s="109"/>
      <c r="G91" s="109"/>
      <c r="H91" s="110">
        <v>45992</v>
      </c>
      <c r="I91" s="110">
        <v>46022</v>
      </c>
      <c r="J91" s="111">
        <v>31</v>
      </c>
      <c r="K91" s="111">
        <v>1</v>
      </c>
      <c r="L91" s="112">
        <f>'PT SGN'!AQ29*K91/12</f>
        <v>6.7395148987710911</v>
      </c>
      <c r="M91" s="113" t="str">
        <f t="array" ref="M91">IF(SUMPRODUCT(($D$6:$D$121=D91)*($H$6:$H$121&lt;I91)*($I$6:$I$121&gt;H91))&gt;1,"Rangkap","")</f>
        <v/>
      </c>
    </row>
    <row r="92" spans="2:13">
      <c r="B92" s="108">
        <v>90</v>
      </c>
      <c r="C92" s="109" t="s">
        <v>242</v>
      </c>
      <c r="D92" s="109" t="s">
        <v>243</v>
      </c>
      <c r="E92" s="109" t="s">
        <v>244</v>
      </c>
      <c r="F92" s="109"/>
      <c r="G92" s="109"/>
      <c r="H92" s="110">
        <v>45658</v>
      </c>
      <c r="I92" s="110">
        <v>46022</v>
      </c>
      <c r="J92" s="111">
        <v>365</v>
      </c>
      <c r="K92" s="111">
        <v>12</v>
      </c>
      <c r="L92" s="114">
        <f>RPN!R33*K92/12</f>
        <v>88.099316809536433</v>
      </c>
      <c r="M92" s="113" t="str">
        <f t="array" ref="M92">IF(SUMPRODUCT(($D$6:$D$121=D92)*($H$6:$H$121&lt;I92)*($I$6:$I$121&gt;H92))&gt;1,"Rangkap","")</f>
        <v/>
      </c>
    </row>
    <row r="93" spans="2:13">
      <c r="B93" s="108">
        <v>91</v>
      </c>
      <c r="C93" s="109" t="s">
        <v>242</v>
      </c>
      <c r="D93" s="109" t="s">
        <v>245</v>
      </c>
      <c r="E93" s="109" t="s">
        <v>192</v>
      </c>
      <c r="F93" s="109"/>
      <c r="G93" s="109"/>
      <c r="H93" s="110">
        <v>45658</v>
      </c>
      <c r="I93" s="110">
        <v>46022</v>
      </c>
      <c r="J93" s="111">
        <v>365</v>
      </c>
      <c r="K93" s="111">
        <v>12</v>
      </c>
      <c r="L93" s="112">
        <f>RPN!Y33*K93/12</f>
        <v>87.009252516204754</v>
      </c>
      <c r="M93" s="113" t="str">
        <f t="array" ref="M93">IF(SUMPRODUCT(($D$6:$D$121=D93)*($H$6:$H$121&lt;I93)*($I$6:$I$121&gt;H93))&gt;1,"Rangkap","")</f>
        <v/>
      </c>
    </row>
    <row r="94" spans="2:13">
      <c r="B94" s="108">
        <v>92</v>
      </c>
      <c r="C94" s="109" t="s">
        <v>242</v>
      </c>
      <c r="D94" s="109" t="s">
        <v>246</v>
      </c>
      <c r="E94" s="109" t="s">
        <v>247</v>
      </c>
      <c r="F94" s="109"/>
      <c r="G94" s="109"/>
      <c r="H94" s="110">
        <v>45658</v>
      </c>
      <c r="I94" s="110">
        <v>46022</v>
      </c>
      <c r="J94" s="111">
        <v>365</v>
      </c>
      <c r="K94" s="111">
        <v>12</v>
      </c>
      <c r="L94" s="112">
        <f>RPN!Y33*K94/12</f>
        <v>87.009252516204754</v>
      </c>
      <c r="M94" s="113" t="str">
        <f t="array" ref="M94">IF(SUMPRODUCT(($D$6:$D$121=D94)*($H$6:$H$121&lt;I94)*($I$6:$I$121&gt;H94))&gt;1,"Rangkap","")</f>
        <v/>
      </c>
    </row>
    <row r="95" spans="2:13">
      <c r="B95" s="108">
        <v>93</v>
      </c>
      <c r="C95" s="109" t="s">
        <v>242</v>
      </c>
      <c r="D95" s="109" t="s">
        <v>248</v>
      </c>
      <c r="E95" s="109" t="s">
        <v>196</v>
      </c>
      <c r="F95" s="109"/>
      <c r="G95" s="109"/>
      <c r="H95" s="110">
        <v>45658</v>
      </c>
      <c r="I95" s="110">
        <v>46022</v>
      </c>
      <c r="J95" s="111">
        <v>365</v>
      </c>
      <c r="K95" s="111">
        <v>12</v>
      </c>
      <c r="L95" s="112">
        <f>RPN!AB33*K95/12</f>
        <v>87.643837336658791</v>
      </c>
      <c r="M95" s="113" t="str">
        <f t="array" ref="M95">IF(SUMPRODUCT(($D$6:$D$121=D95)*($H$6:$H$121&lt;I95)*($I$6:$I$121&gt;H95))&gt;1,"Rangkap","")</f>
        <v/>
      </c>
    </row>
    <row r="96" spans="2:13">
      <c r="B96" s="108">
        <v>94</v>
      </c>
      <c r="C96" s="109" t="s">
        <v>242</v>
      </c>
      <c r="D96" s="109" t="s">
        <v>249</v>
      </c>
      <c r="E96" s="109" t="s">
        <v>250</v>
      </c>
      <c r="F96" s="109"/>
      <c r="G96" s="109"/>
      <c r="H96" s="110">
        <v>45658</v>
      </c>
      <c r="I96" s="110">
        <v>46022</v>
      </c>
      <c r="J96" s="111">
        <v>365</v>
      </c>
      <c r="K96" s="111">
        <v>12</v>
      </c>
      <c r="L96" s="112">
        <f>RPN!Y33*K96/12</f>
        <v>87.009252516204754</v>
      </c>
      <c r="M96" s="113" t="str">
        <f t="array" ref="M96">IF(SUMPRODUCT(($D$6:$D$121=D96)*($H$6:$H$121&lt;I96)*($I$6:$I$121&gt;H96))&gt;1,"Rangkap","")</f>
        <v/>
      </c>
    </row>
    <row r="97" spans="1:13">
      <c r="B97" s="108">
        <v>95</v>
      </c>
      <c r="C97" s="109" t="s">
        <v>251</v>
      </c>
      <c r="D97" s="109" t="s">
        <v>252</v>
      </c>
      <c r="E97" s="109" t="s">
        <v>244</v>
      </c>
      <c r="F97" s="109"/>
      <c r="G97" s="109"/>
      <c r="H97" s="110">
        <v>45658</v>
      </c>
      <c r="I97" s="110">
        <v>46022</v>
      </c>
      <c r="J97" s="111">
        <v>365</v>
      </c>
      <c r="K97" s="111">
        <v>12</v>
      </c>
      <c r="L97" s="114">
        <f>LPP!Q30*K97/12</f>
        <v>101.1283220466516</v>
      </c>
      <c r="M97" s="113" t="str">
        <f t="array" ref="M97">IF(SUMPRODUCT(($D$6:$D$121=D97)*($H$6:$H$121&lt;I97)*($I$6:$I$121&gt;H97))&gt;1,"Rangkap","")</f>
        <v/>
      </c>
    </row>
    <row r="98" spans="1:13">
      <c r="B98" s="108">
        <v>96</v>
      </c>
      <c r="C98" s="109" t="s">
        <v>251</v>
      </c>
      <c r="D98" s="109" t="s">
        <v>253</v>
      </c>
      <c r="E98" s="109" t="s">
        <v>123</v>
      </c>
      <c r="F98" s="109"/>
      <c r="G98" s="109"/>
      <c r="H98" s="110">
        <v>45658</v>
      </c>
      <c r="I98" s="110">
        <v>46022</v>
      </c>
      <c r="J98" s="111">
        <v>365</v>
      </c>
      <c r="K98" s="111">
        <v>12</v>
      </c>
      <c r="L98" s="112">
        <f>LPP!X30*K98/12</f>
        <v>104.94082768999245</v>
      </c>
      <c r="M98" s="113" t="str">
        <f t="array" ref="M98">IF(SUMPRODUCT(($D$6:$D$121=D98)*($H$6:$H$121&lt;I98)*($I$6:$I$121&gt;H98))&gt;1,"Rangkap","")</f>
        <v/>
      </c>
    </row>
    <row r="99" spans="1:13">
      <c r="B99" s="108">
        <v>97</v>
      </c>
      <c r="C99" s="109" t="s">
        <v>251</v>
      </c>
      <c r="D99" s="109" t="s">
        <v>254</v>
      </c>
      <c r="E99" s="109" t="s">
        <v>196</v>
      </c>
      <c r="F99" s="109"/>
      <c r="G99" s="109"/>
      <c r="H99" s="110">
        <v>45658</v>
      </c>
      <c r="I99" s="110">
        <v>46022</v>
      </c>
      <c r="J99" s="111">
        <v>365</v>
      </c>
      <c r="K99" s="111">
        <v>12</v>
      </c>
      <c r="L99" s="112">
        <f>LPP!AA30*K99/12</f>
        <v>97.77581640331077</v>
      </c>
      <c r="M99" s="113" t="str">
        <f t="array" ref="M99">IF(SUMPRODUCT(($D$6:$D$121=D99)*($H$6:$H$121&lt;I99)*($I$6:$I$121&gt;H99))&gt;1,"Rangkap","")</f>
        <v/>
      </c>
    </row>
    <row r="100" spans="1:13">
      <c r="A100" s="935" t="s">
        <v>984</v>
      </c>
      <c r="B100" s="108">
        <v>98</v>
      </c>
      <c r="C100" s="109" t="s">
        <v>255</v>
      </c>
      <c r="D100" s="109" t="s">
        <v>256</v>
      </c>
      <c r="E100" s="109" t="s">
        <v>244</v>
      </c>
      <c r="F100" s="109"/>
      <c r="G100" s="109"/>
      <c r="H100" s="110">
        <v>45994</v>
      </c>
      <c r="I100" s="110">
        <v>46022</v>
      </c>
      <c r="J100" s="111">
        <v>29</v>
      </c>
      <c r="K100" s="111">
        <v>1</v>
      </c>
      <c r="L100" s="114">
        <f>KINRA!T35*K100/12</f>
        <v>7.4811241395359724</v>
      </c>
      <c r="M100" s="113" t="str">
        <f t="array" ref="M100">IF(SUMPRODUCT(($D$6:$D$121=D100)*($H$6:$H$121&lt;I100)*($I$6:$I$121&gt;H100))&gt;1,"Rangkap","")</f>
        <v>Rangkap</v>
      </c>
    </row>
    <row r="101" spans="1:13">
      <c r="B101" s="108">
        <v>99</v>
      </c>
      <c r="C101" s="109" t="s">
        <v>255</v>
      </c>
      <c r="D101" s="109" t="s">
        <v>257</v>
      </c>
      <c r="E101" s="109" t="s">
        <v>244</v>
      </c>
      <c r="F101" s="109"/>
      <c r="G101" s="109"/>
      <c r="H101" s="110">
        <v>45658</v>
      </c>
      <c r="I101" s="110">
        <v>45994</v>
      </c>
      <c r="J101" s="111">
        <v>337</v>
      </c>
      <c r="K101" s="111">
        <v>11</v>
      </c>
      <c r="L101" s="114">
        <f>KINRA!T35*K101/12</f>
        <v>82.292365534895694</v>
      </c>
      <c r="M101" s="113" t="str">
        <f t="array" ref="M101">IF(SUMPRODUCT(($D$6:$D$121=D101)*($H$6:$H$121&lt;I101)*($I$6:$I$121&gt;H101))&gt;1,"Rangkap","")</f>
        <v/>
      </c>
    </row>
    <row r="102" spans="1:13">
      <c r="B102" s="108">
        <v>100</v>
      </c>
      <c r="C102" s="109" t="s">
        <v>255</v>
      </c>
      <c r="D102" s="109" t="s">
        <v>258</v>
      </c>
      <c r="E102" s="109" t="s">
        <v>196</v>
      </c>
      <c r="F102" s="109"/>
      <c r="G102" s="109"/>
      <c r="H102" s="110">
        <v>45658</v>
      </c>
      <c r="I102" s="110">
        <v>46022</v>
      </c>
      <c r="J102" s="111">
        <v>365</v>
      </c>
      <c r="K102" s="111">
        <v>12</v>
      </c>
      <c r="L102" s="112">
        <f>KINRA!AD35*K102/12</f>
        <v>86.492949451350952</v>
      </c>
      <c r="M102" s="113" t="str">
        <f t="array" ref="M102">IF(SUMPRODUCT(($D$6:$D$121=D102)*($H$6:$H$121&lt;I102)*($I$6:$I$121&gt;H102))&gt;1,"Rangkap","")</f>
        <v/>
      </c>
    </row>
    <row r="103" spans="1:13">
      <c r="B103" s="108">
        <v>101</v>
      </c>
      <c r="C103" s="109" t="s">
        <v>255</v>
      </c>
      <c r="D103" s="109" t="s">
        <v>259</v>
      </c>
      <c r="E103" s="109" t="s">
        <v>123</v>
      </c>
      <c r="F103" s="109"/>
      <c r="G103" s="109"/>
      <c r="H103" s="110">
        <v>45658</v>
      </c>
      <c r="I103" s="110">
        <v>46022</v>
      </c>
      <c r="J103" s="111">
        <v>365</v>
      </c>
      <c r="K103" s="111">
        <v>12</v>
      </c>
      <c r="L103" s="112">
        <f>KINRA!AA35*K103/12</f>
        <v>84.40854778318176</v>
      </c>
      <c r="M103" s="113" t="str">
        <f t="array" ref="M103">IF(SUMPRODUCT(($D$6:$D$121=D103)*($H$6:$H$121&lt;I103)*($I$6:$I$121&gt;H103))&gt;1,"Rangkap","")</f>
        <v/>
      </c>
    </row>
    <row r="104" spans="1:13">
      <c r="B104" s="108">
        <v>102</v>
      </c>
      <c r="C104" s="109" t="s">
        <v>260</v>
      </c>
      <c r="D104" s="109" t="s">
        <v>261</v>
      </c>
      <c r="E104" s="109" t="s">
        <v>244</v>
      </c>
      <c r="F104" s="109"/>
      <c r="G104" s="109"/>
      <c r="H104" s="110">
        <v>45658</v>
      </c>
      <c r="I104" s="110">
        <v>46022</v>
      </c>
      <c r="J104" s="111">
        <v>365</v>
      </c>
      <c r="K104" s="111">
        <v>12</v>
      </c>
      <c r="L104" s="114">
        <f>SPMN!R42*K104/12</f>
        <v>91.026694523809525</v>
      </c>
      <c r="M104" s="113" t="str">
        <f t="array" ref="M104">IF(SUMPRODUCT(($D$6:$D$121=D104)*($H$6:$H$121&lt;I104)*($I$6:$I$121&gt;H104))&gt;1,"Rangkap","")</f>
        <v/>
      </c>
    </row>
    <row r="105" spans="1:13">
      <c r="B105" s="108">
        <v>103</v>
      </c>
      <c r="C105" s="109" t="s">
        <v>260</v>
      </c>
      <c r="D105" s="109" t="s">
        <v>262</v>
      </c>
      <c r="E105" s="109" t="s">
        <v>123</v>
      </c>
      <c r="F105" s="109"/>
      <c r="G105" s="109"/>
      <c r="H105" s="110">
        <v>45658</v>
      </c>
      <c r="I105" s="110">
        <v>46022</v>
      </c>
      <c r="J105" s="111">
        <v>365</v>
      </c>
      <c r="K105" s="111">
        <v>12</v>
      </c>
      <c r="L105" s="112">
        <f>SPMN!Y42*K105/12</f>
        <v>93.027368154761916</v>
      </c>
      <c r="M105" s="113" t="str">
        <f t="array" ref="M105">IF(SUMPRODUCT(($D$6:$D$121=D105)*($H$6:$H$121&lt;I105)*($I$6:$I$121&gt;H105))&gt;1,"Rangkap","")</f>
        <v/>
      </c>
    </row>
    <row r="106" spans="1:13">
      <c r="B106" s="108">
        <v>104</v>
      </c>
      <c r="C106" s="109" t="s">
        <v>263</v>
      </c>
      <c r="D106" s="109" t="s">
        <v>257</v>
      </c>
      <c r="E106" s="109" t="s">
        <v>244</v>
      </c>
      <c r="F106" s="109"/>
      <c r="G106" s="109"/>
      <c r="H106" s="110">
        <v>45994</v>
      </c>
      <c r="I106" s="110">
        <v>46022</v>
      </c>
      <c r="J106" s="111">
        <v>29</v>
      </c>
      <c r="K106" s="111">
        <v>1</v>
      </c>
      <c r="L106" s="114">
        <f>IKN!R33*K106/12</f>
        <v>6.7853861942596323</v>
      </c>
      <c r="M106" s="113" t="str">
        <f t="array" ref="M106">IF(SUMPRODUCT(($D$6:$D$121=D106)*($H$6:$H$121&lt;I106)*($I$6:$I$121&gt;H106))&gt;1,"Rangkap","")</f>
        <v/>
      </c>
    </row>
    <row r="107" spans="1:13">
      <c r="B107" s="108">
        <v>105</v>
      </c>
      <c r="C107" s="109" t="s">
        <v>263</v>
      </c>
      <c r="D107" s="109" t="s">
        <v>264</v>
      </c>
      <c r="E107" s="109" t="s">
        <v>244</v>
      </c>
      <c r="F107" s="109"/>
      <c r="G107" s="109"/>
      <c r="H107" s="110">
        <v>45658</v>
      </c>
      <c r="I107" s="110">
        <v>45964</v>
      </c>
      <c r="J107" s="111">
        <v>307</v>
      </c>
      <c r="K107" s="111">
        <v>10</v>
      </c>
      <c r="L107" s="114">
        <f>IKN!R33*K107/12</f>
        <v>67.853861942596325</v>
      </c>
      <c r="M107" s="113" t="str">
        <f t="array" ref="M107">IF(SUMPRODUCT(($D$6:$D$121=D107)*($H$6:$H$121&lt;I107)*($I$6:$I$121&gt;H107))&gt;1,"Rangkap","")</f>
        <v/>
      </c>
    </row>
    <row r="108" spans="1:13">
      <c r="B108" s="108">
        <v>106</v>
      </c>
      <c r="C108" s="109" t="s">
        <v>263</v>
      </c>
      <c r="D108" s="109" t="s">
        <v>265</v>
      </c>
      <c r="E108" s="109" t="s">
        <v>123</v>
      </c>
      <c r="F108" s="109"/>
      <c r="G108" s="109"/>
      <c r="H108" s="110">
        <v>45658</v>
      </c>
      <c r="I108" s="110">
        <v>46022</v>
      </c>
      <c r="J108" s="111">
        <v>365</v>
      </c>
      <c r="K108" s="111">
        <v>12</v>
      </c>
      <c r="L108" s="112">
        <f>IKN!Y33*K108/12</f>
        <v>84.960580608734205</v>
      </c>
      <c r="M108" s="113" t="str">
        <f t="array" ref="M108">IF(SUMPRODUCT(($D$6:$D$121=D108)*($H$6:$H$121&lt;I108)*($I$6:$I$121&gt;H108))&gt;1,"Rangkap","")</f>
        <v/>
      </c>
    </row>
    <row r="109" spans="1:13">
      <c r="B109" s="108">
        <v>107</v>
      </c>
      <c r="C109" s="109" t="s">
        <v>266</v>
      </c>
      <c r="D109" s="109" t="s">
        <v>267</v>
      </c>
      <c r="E109" s="109" t="s">
        <v>244</v>
      </c>
      <c r="F109" s="109"/>
      <c r="G109" s="109"/>
      <c r="H109" s="110">
        <v>45658</v>
      </c>
      <c r="I109" s="110">
        <v>46022</v>
      </c>
      <c r="J109" s="111">
        <v>365</v>
      </c>
      <c r="K109" s="111">
        <v>12</v>
      </c>
      <c r="L109" s="114">
        <f>BIN!R39*K109/12</f>
        <v>64.782114639344485</v>
      </c>
      <c r="M109" s="113" t="str">
        <f t="array" ref="M109">IF(SUMPRODUCT(($D$6:$D$121=D109)*($H$6:$H$121&lt;I109)*($I$6:$I$121&gt;H109))&gt;1,"Rangkap","")</f>
        <v/>
      </c>
    </row>
    <row r="110" spans="1:13">
      <c r="B110" s="108">
        <v>108</v>
      </c>
      <c r="C110" s="109" t="s">
        <v>266</v>
      </c>
      <c r="D110" s="109" t="s">
        <v>268</v>
      </c>
      <c r="E110" s="109" t="s">
        <v>123</v>
      </c>
      <c r="F110" s="109"/>
      <c r="G110" s="109"/>
      <c r="H110" s="110">
        <v>45658</v>
      </c>
      <c r="I110" s="110">
        <v>46022</v>
      </c>
      <c r="J110" s="111">
        <v>365</v>
      </c>
      <c r="K110" s="111">
        <v>12</v>
      </c>
      <c r="L110" s="112">
        <f>BIN!Y39*K110/12</f>
        <v>68.927602729087965</v>
      </c>
      <c r="M110" s="113" t="str">
        <f t="array" ref="M110">IF(SUMPRODUCT(($D$6:$D$121=D110)*($H$6:$H$121&lt;I110)*($I$6:$I$121&gt;H110))&gt;1,"Rangkap","")</f>
        <v/>
      </c>
    </row>
    <row r="111" spans="1:13">
      <c r="B111" s="108">
        <v>109</v>
      </c>
      <c r="C111" s="109" t="s">
        <v>269</v>
      </c>
      <c r="D111" s="109" t="s">
        <v>270</v>
      </c>
      <c r="E111" s="109" t="s">
        <v>244</v>
      </c>
      <c r="F111" s="109"/>
      <c r="G111" s="109" t="s">
        <v>271</v>
      </c>
      <c r="H111" s="110"/>
      <c r="I111" s="110"/>
      <c r="J111" s="111"/>
      <c r="K111" s="111"/>
      <c r="L111" s="112"/>
      <c r="M111" s="113" t="str">
        <f t="array" ref="M111">IF(SUMPRODUCT(($D$6:$D$121=D111)*($H$6:$H$121&lt;I111)*($I$6:$I$121&gt;H111))&gt;1,"Rangkap","")</f>
        <v/>
      </c>
    </row>
    <row r="112" spans="1:13">
      <c r="B112" s="108">
        <v>110</v>
      </c>
      <c r="C112" s="109" t="s">
        <v>269</v>
      </c>
      <c r="D112" s="109" t="s">
        <v>272</v>
      </c>
      <c r="E112" s="109" t="s">
        <v>244</v>
      </c>
      <c r="F112" s="109"/>
      <c r="G112" s="109" t="s">
        <v>271</v>
      </c>
      <c r="H112" s="110"/>
      <c r="I112" s="110"/>
      <c r="J112" s="111"/>
      <c r="K112" s="111"/>
      <c r="L112" s="112"/>
      <c r="M112" s="113" t="str">
        <f t="array" ref="M112">IF(SUMPRODUCT(($D$6:$D$121=D112)*($H$6:$H$121&lt;I112)*($I$6:$I$121&gt;H112))&gt;1,"Rangkap","")</f>
        <v/>
      </c>
    </row>
    <row r="113" spans="2:13">
      <c r="B113" s="108">
        <v>111</v>
      </c>
      <c r="C113" s="109" t="s">
        <v>269</v>
      </c>
      <c r="D113" s="109" t="s">
        <v>273</v>
      </c>
      <c r="E113" s="109" t="s">
        <v>123</v>
      </c>
      <c r="F113" s="109"/>
      <c r="G113" s="109" t="s">
        <v>271</v>
      </c>
      <c r="H113" s="110"/>
      <c r="I113" s="110"/>
      <c r="J113" s="111"/>
      <c r="K113" s="111"/>
      <c r="L113" s="112"/>
      <c r="M113" s="113" t="str">
        <f t="array" ref="M113">IF(SUMPRODUCT(($D$6:$D$121=D113)*($H$6:$H$121&lt;I113)*($I$6:$I$121&gt;H113))&gt;1,"Rangkap","")</f>
        <v/>
      </c>
    </row>
    <row r="114" spans="2:13">
      <c r="B114" s="108">
        <v>112</v>
      </c>
      <c r="C114" s="109" t="s">
        <v>269</v>
      </c>
      <c r="D114" s="109" t="s">
        <v>274</v>
      </c>
      <c r="E114" s="109" t="s">
        <v>196</v>
      </c>
      <c r="F114" s="109"/>
      <c r="G114" s="109" t="s">
        <v>271</v>
      </c>
      <c r="H114" s="110"/>
      <c r="I114" s="110"/>
      <c r="J114" s="111"/>
      <c r="K114" s="111"/>
      <c r="L114" s="112"/>
      <c r="M114" s="113" t="str">
        <f t="array" ref="M114">IF(SUMPRODUCT(($D$6:$D$121=D114)*($H$6:$H$121&lt;I114)*($I$6:$I$121&gt;H114))&gt;1,"Rangkap","")</f>
        <v/>
      </c>
    </row>
    <row r="115" spans="2:13">
      <c r="B115" s="108">
        <v>113</v>
      </c>
      <c r="C115" s="109" t="s">
        <v>275</v>
      </c>
      <c r="D115" s="109" t="s">
        <v>276</v>
      </c>
      <c r="E115" s="109" t="s">
        <v>244</v>
      </c>
      <c r="F115" s="109"/>
      <c r="G115" s="109"/>
      <c r="H115" s="110">
        <v>45658</v>
      </c>
      <c r="I115" s="110">
        <v>46022</v>
      </c>
      <c r="J115" s="111">
        <f t="shared" ref="J115:J121" si="0">I115-H115+1</f>
        <v>365</v>
      </c>
      <c r="K115" s="111">
        <f t="shared" ref="K115:K121" si="1">ROUND(J115/365*12,0)</f>
        <v>12</v>
      </c>
      <c r="L115" s="114">
        <f>KPBN!R29*K115/12</f>
        <v>61.784112021142185</v>
      </c>
      <c r="M115" s="113" t="str">
        <f t="array" ref="M115">IF(SUMPRODUCT(($D$6:$D$121=D115)*($H$6:$H$121&lt;I115)*($I$6:$I$121&gt;H115))&gt;1,"Rangkap","")</f>
        <v/>
      </c>
    </row>
    <row r="116" spans="2:13">
      <c r="B116" s="108">
        <v>114</v>
      </c>
      <c r="C116" s="109" t="s">
        <v>275</v>
      </c>
      <c r="D116" s="109" t="s">
        <v>256</v>
      </c>
      <c r="E116" s="109" t="s">
        <v>192</v>
      </c>
      <c r="F116" s="109"/>
      <c r="G116" s="109"/>
      <c r="H116" s="110">
        <v>45994</v>
      </c>
      <c r="I116" s="110">
        <v>46022</v>
      </c>
      <c r="J116" s="111">
        <f t="shared" si="0"/>
        <v>29</v>
      </c>
      <c r="K116" s="111">
        <f t="shared" si="1"/>
        <v>1</v>
      </c>
      <c r="L116" s="114">
        <f>KPBN!Y29*K116/12</f>
        <v>5.6056474142664401</v>
      </c>
      <c r="M116" s="113" t="str">
        <f t="array" ref="M116">IF(SUMPRODUCT(($D$6:$D$121=D116)*($H$6:$H$121&lt;I116)*($I$6:$I$121&gt;H116))&gt;1,"Rangkap","")</f>
        <v>Rangkap</v>
      </c>
    </row>
    <row r="117" spans="2:13">
      <c r="B117" s="108">
        <v>115</v>
      </c>
      <c r="C117" s="109" t="s">
        <v>275</v>
      </c>
      <c r="D117" s="109" t="s">
        <v>256</v>
      </c>
      <c r="E117" s="109" t="s">
        <v>123</v>
      </c>
      <c r="F117" s="109"/>
      <c r="G117" s="109"/>
      <c r="H117" s="110">
        <v>45658</v>
      </c>
      <c r="I117" s="110">
        <v>45964</v>
      </c>
      <c r="J117" s="111">
        <f t="shared" si="0"/>
        <v>307</v>
      </c>
      <c r="K117" s="111">
        <f t="shared" si="1"/>
        <v>10</v>
      </c>
      <c r="L117" s="114">
        <f>KPBN!Y29*K117/12</f>
        <v>56.056474142664399</v>
      </c>
      <c r="M117" s="113" t="str">
        <f t="array" ref="M117">IF(SUMPRODUCT(($D$6:$D$121=D117)*($H$6:$H$121&lt;I117)*($I$6:$I$121&gt;H117))&gt;1,"Rangkap","")</f>
        <v/>
      </c>
    </row>
    <row r="118" spans="2:13">
      <c r="B118" s="108">
        <v>116</v>
      </c>
      <c r="C118" s="109" t="s">
        <v>275</v>
      </c>
      <c r="D118" s="109" t="s">
        <v>140</v>
      </c>
      <c r="E118" s="109" t="s">
        <v>196</v>
      </c>
      <c r="F118" s="109"/>
      <c r="G118" s="109"/>
      <c r="H118" s="110">
        <v>45663</v>
      </c>
      <c r="I118" s="110">
        <v>46022</v>
      </c>
      <c r="J118" s="111">
        <f t="shared" si="0"/>
        <v>360</v>
      </c>
      <c r="K118" s="111">
        <f t="shared" si="1"/>
        <v>12</v>
      </c>
      <c r="L118" s="114">
        <f>KPBN!AB29*K118/12</f>
        <v>55.922319843581796</v>
      </c>
      <c r="M118" s="113" t="str">
        <f t="array" ref="M118">IF(SUMPRODUCT(($D$6:$D$121=D118)*($H$6:$H$121&lt;I118)*($I$6:$I$121&gt;H118))&gt;1,"Rangkap","")</f>
        <v>Rangkap</v>
      </c>
    </row>
    <row r="119" spans="2:13">
      <c r="B119" s="108">
        <v>117</v>
      </c>
      <c r="C119" s="109" t="s">
        <v>275</v>
      </c>
      <c r="D119" s="109" t="s">
        <v>264</v>
      </c>
      <c r="E119" s="109" t="s">
        <v>123</v>
      </c>
      <c r="F119" s="109"/>
      <c r="G119" s="109"/>
      <c r="H119" s="110">
        <v>45994</v>
      </c>
      <c r="I119" s="110">
        <v>46022</v>
      </c>
      <c r="J119" s="111">
        <f t="shared" si="0"/>
        <v>29</v>
      </c>
      <c r="K119" s="111">
        <f t="shared" si="1"/>
        <v>1</v>
      </c>
      <c r="L119" s="114">
        <f>KPBN!Y29*K119/12</f>
        <v>5.6056474142664401</v>
      </c>
      <c r="M119" s="113" t="str">
        <f t="array" ref="M119">IF(SUMPRODUCT(($D$6:$D$121=D119)*($H$6:$H$121&lt;I119)*($I$6:$I$121&gt;H119))&gt;1,"Rangkap","")</f>
        <v/>
      </c>
    </row>
    <row r="120" spans="2:13">
      <c r="B120" s="108">
        <v>118</v>
      </c>
      <c r="C120" s="109" t="s">
        <v>275</v>
      </c>
      <c r="D120" s="109" t="s">
        <v>277</v>
      </c>
      <c r="E120" s="109" t="s">
        <v>196</v>
      </c>
      <c r="F120" s="109"/>
      <c r="G120" s="109"/>
      <c r="H120" s="110">
        <v>45663</v>
      </c>
      <c r="I120" s="110">
        <v>46022</v>
      </c>
      <c r="J120" s="111">
        <f t="shared" si="0"/>
        <v>360</v>
      </c>
      <c r="K120" s="111">
        <f t="shared" si="1"/>
        <v>12</v>
      </c>
      <c r="L120" s="114">
        <f>KPBN!AB29*K120/12</f>
        <v>55.922319843581796</v>
      </c>
      <c r="M120" s="113" t="str">
        <f t="array" ref="M120">IF(SUMPRODUCT(($D$6:$D$121=D120)*($H$6:$H$121&lt;I120)*($I$6:$I$121&gt;H120))&gt;1,"Rangkap","")</f>
        <v/>
      </c>
    </row>
    <row r="121" spans="2:13">
      <c r="B121" s="108">
        <v>119</v>
      </c>
      <c r="C121" s="109" t="s">
        <v>275</v>
      </c>
      <c r="D121" s="109" t="s">
        <v>140</v>
      </c>
      <c r="E121" s="109" t="s">
        <v>196</v>
      </c>
      <c r="F121" s="109"/>
      <c r="G121" s="109"/>
      <c r="H121" s="110">
        <v>45658</v>
      </c>
      <c r="I121" s="110">
        <v>45808</v>
      </c>
      <c r="J121" s="111">
        <f t="shared" si="0"/>
        <v>151</v>
      </c>
      <c r="K121" s="111">
        <f t="shared" si="1"/>
        <v>5</v>
      </c>
      <c r="L121" s="114">
        <f>KPBN!AB29*K121/12</f>
        <v>23.300966601492416</v>
      </c>
      <c r="M121" s="113" t="str">
        <f t="array" ref="M121">IF(SUMPRODUCT(($D$6:$D$121=D121)*($H$6:$H$121&lt;I121)*($I$6:$I$121&gt;H121))&gt;1,"Rangkap","")</f>
        <v>Rangkap</v>
      </c>
    </row>
    <row r="128" spans="2:13" ht="16">
      <c r="B128" s="103" t="s">
        <v>305</v>
      </c>
    </row>
    <row r="129" spans="2:9">
      <c r="B129" s="115" t="s">
        <v>14</v>
      </c>
      <c r="C129" s="115" t="s">
        <v>62</v>
      </c>
      <c r="D129" s="115" t="s">
        <v>306</v>
      </c>
      <c r="E129" s="115" t="s">
        <v>63</v>
      </c>
      <c r="F129" s="115" t="s">
        <v>15</v>
      </c>
      <c r="G129" s="115" t="s">
        <v>307</v>
      </c>
      <c r="H129" s="115" t="s">
        <v>283</v>
      </c>
      <c r="I129" s="115" t="s">
        <v>308</v>
      </c>
    </row>
    <row r="130" spans="2:9">
      <c r="B130" s="108">
        <v>1</v>
      </c>
      <c r="C130" s="109" t="s">
        <v>68</v>
      </c>
      <c r="D130" s="109" t="s">
        <v>67</v>
      </c>
      <c r="E130" s="109" t="s">
        <v>69</v>
      </c>
      <c r="F130" s="108" t="str">
        <f>_xlfn.XLOOKUP(C130,List!$C:$C,List!$J:$J,"—")</f>
        <v>PKWT</v>
      </c>
      <c r="G130" s="112"/>
      <c r="H130" s="116"/>
      <c r="I130" s="109" t="s">
        <v>309</v>
      </c>
    </row>
    <row r="131" spans="2:9">
      <c r="B131" s="108">
        <v>2</v>
      </c>
      <c r="C131" s="109" t="s">
        <v>72</v>
      </c>
      <c r="D131" s="109" t="s">
        <v>67</v>
      </c>
      <c r="E131" s="109" t="s">
        <v>301</v>
      </c>
      <c r="F131" s="108" t="str">
        <f>_xlfn.XLOOKUP(C131,List!$C:$C,List!$J:$J,"—")</f>
        <v>PKWT</v>
      </c>
      <c r="G131" s="112"/>
      <c r="H131" s="116"/>
      <c r="I131" s="109" t="s">
        <v>309</v>
      </c>
    </row>
    <row r="132" spans="2:9">
      <c r="B132" s="108">
        <v>3</v>
      </c>
      <c r="C132" s="109" t="s">
        <v>75</v>
      </c>
      <c r="D132" s="109" t="s">
        <v>67</v>
      </c>
      <c r="E132" s="109" t="s">
        <v>302</v>
      </c>
      <c r="F132" s="108" t="str">
        <f>_xlfn.XLOOKUP(C132,List!$C:$C,List!$J:$J,"—")</f>
        <v>PKWT</v>
      </c>
      <c r="G132" s="112"/>
      <c r="H132" s="116"/>
      <c r="I132" s="109" t="s">
        <v>309</v>
      </c>
    </row>
    <row r="133" spans="2:9">
      <c r="B133" s="108">
        <v>4</v>
      </c>
      <c r="C133" s="109" t="s">
        <v>78</v>
      </c>
      <c r="D133" s="109" t="s">
        <v>67</v>
      </c>
      <c r="E133" s="109" t="s">
        <v>303</v>
      </c>
      <c r="F133" s="108" t="str">
        <f>_xlfn.XLOOKUP(C133,List!$C:$C,List!$J:$J,"—")</f>
        <v>PKWT</v>
      </c>
      <c r="G133" s="112"/>
      <c r="H133" s="116"/>
      <c r="I133" s="109" t="s">
        <v>309</v>
      </c>
    </row>
    <row r="134" spans="2:9">
      <c r="B134" s="108">
        <v>5</v>
      </c>
      <c r="C134" s="109" t="s">
        <v>81</v>
      </c>
      <c r="D134" s="109" t="s">
        <v>67</v>
      </c>
      <c r="E134" s="109" t="s">
        <v>82</v>
      </c>
      <c r="F134" s="108" t="str">
        <f>_xlfn.XLOOKUP(C134,List!$C:$C,List!$J:$J,"—")</f>
        <v>PKWT</v>
      </c>
      <c r="G134" s="112"/>
      <c r="H134" s="116"/>
      <c r="I134" s="109" t="s">
        <v>309</v>
      </c>
    </row>
    <row r="135" spans="2:9">
      <c r="B135" s="108">
        <v>6</v>
      </c>
      <c r="C135" s="109" t="s">
        <v>84</v>
      </c>
      <c r="D135" s="109" t="s">
        <v>67</v>
      </c>
      <c r="E135" s="109" t="s">
        <v>85</v>
      </c>
      <c r="F135" s="108" t="str">
        <f>_xlfn.XLOOKUP(C135,List!$C:$C,List!$J:$J,"—")</f>
        <v>PKWT</v>
      </c>
      <c r="G135" s="112"/>
      <c r="H135" s="116"/>
      <c r="I135" s="109" t="s">
        <v>309</v>
      </c>
    </row>
    <row r="136" spans="2:9">
      <c r="B136" s="108">
        <v>7</v>
      </c>
      <c r="C136" s="109" t="s">
        <v>88</v>
      </c>
      <c r="D136" s="109" t="s">
        <v>87</v>
      </c>
      <c r="E136" s="109" t="s">
        <v>89</v>
      </c>
      <c r="F136" s="108" t="str">
        <f>_xlfn.XLOOKUP(C136,List!$C:$C,List!$J:$J,"—")</f>
        <v>PKWT</v>
      </c>
      <c r="G136" s="112">
        <f>L12</f>
        <v>79.513327388120317</v>
      </c>
      <c r="H136" s="116">
        <f>K12</f>
        <v>10</v>
      </c>
      <c r="I136" s="109"/>
    </row>
    <row r="137" spans="2:9">
      <c r="B137" s="108">
        <v>8</v>
      </c>
      <c r="C137" s="109" t="s">
        <v>100</v>
      </c>
      <c r="D137" s="109" t="s">
        <v>99</v>
      </c>
      <c r="E137" s="109" t="s">
        <v>101</v>
      </c>
      <c r="F137" s="108" t="str">
        <f>_xlfn.XLOOKUP(C137,List!$C:$C,List!$J:$J,"—")</f>
        <v>PKWT</v>
      </c>
      <c r="G137" s="112">
        <f>L16</f>
        <v>81.97129286423295</v>
      </c>
      <c r="H137" s="116">
        <f>K16</f>
        <v>12</v>
      </c>
      <c r="I137" s="109"/>
    </row>
    <row r="138" spans="2:9">
      <c r="B138" s="108">
        <v>9</v>
      </c>
      <c r="C138" s="109" t="s">
        <v>106</v>
      </c>
      <c r="D138" s="109" t="s">
        <v>99</v>
      </c>
      <c r="E138" s="109" t="s">
        <v>107</v>
      </c>
      <c r="F138" s="108" t="str">
        <f>_xlfn.XLOOKUP(C138,List!$C:$C,List!$J:$J,"—")</f>
        <v>PKWT</v>
      </c>
      <c r="G138" s="112">
        <f>L19</f>
        <v>85.589760486031807</v>
      </c>
      <c r="H138" s="116">
        <f>K19</f>
        <v>12</v>
      </c>
      <c r="I138" s="109"/>
    </row>
    <row r="139" spans="2:9">
      <c r="B139" s="108">
        <v>10</v>
      </c>
      <c r="C139" s="109" t="s">
        <v>109</v>
      </c>
      <c r="D139" s="109" t="s">
        <v>108</v>
      </c>
      <c r="E139" s="109" t="s">
        <v>110</v>
      </c>
      <c r="F139" s="108" t="str">
        <f>_xlfn.XLOOKUP(C139,List!$C:$C,List!$J:$J,"—")</f>
        <v>PKWT</v>
      </c>
      <c r="G139" s="112">
        <f>L20</f>
        <v>93.7163625139803</v>
      </c>
      <c r="H139" s="116">
        <f>K20</f>
        <v>12</v>
      </c>
      <c r="I139" s="109"/>
    </row>
    <row r="140" spans="2:9">
      <c r="B140" s="108">
        <v>11</v>
      </c>
      <c r="C140" s="109" t="s">
        <v>130</v>
      </c>
      <c r="D140" s="109" t="s">
        <v>129</v>
      </c>
      <c r="E140" s="109" t="s">
        <v>131</v>
      </c>
      <c r="F140" s="108" t="str">
        <f>_xlfn.XLOOKUP(C140,List!$C:$C,List!$J:$J,"—")</f>
        <v>PKWT</v>
      </c>
      <c r="G140" s="112">
        <f>L28</f>
        <v>82.927896324565822</v>
      </c>
      <c r="H140" s="116">
        <f>K28</f>
        <v>12</v>
      </c>
      <c r="I140" s="109"/>
    </row>
    <row r="141" spans="2:9">
      <c r="B141" s="108">
        <v>12</v>
      </c>
      <c r="C141" s="109" t="s">
        <v>144</v>
      </c>
      <c r="D141" s="109" t="s">
        <v>143</v>
      </c>
      <c r="E141" s="109" t="s">
        <v>310</v>
      </c>
      <c r="F141" s="108" t="str">
        <f>_xlfn.XLOOKUP(C141,List!$C:$C,List!$J:$J,"—")</f>
        <v>PKWT</v>
      </c>
      <c r="G141" s="112">
        <f>L32+L89</f>
        <v>72.398049683593513</v>
      </c>
      <c r="H141" s="116">
        <f>K32+K89</f>
        <v>12</v>
      </c>
      <c r="I141" s="109" t="s">
        <v>311</v>
      </c>
    </row>
    <row r="142" spans="2:9">
      <c r="B142" s="108">
        <v>13</v>
      </c>
      <c r="C142" s="109" t="s">
        <v>156</v>
      </c>
      <c r="D142" s="109" t="s">
        <v>155</v>
      </c>
      <c r="E142" s="109" t="s">
        <v>69</v>
      </c>
      <c r="F142" s="108" t="str">
        <f>_xlfn.XLOOKUP(C142,List!$C:$C,List!$J:$J,"—")</f>
        <v>PKWT</v>
      </c>
      <c r="G142" s="112"/>
      <c r="H142" s="116"/>
      <c r="I142" s="109" t="s">
        <v>309</v>
      </c>
    </row>
    <row r="143" spans="2:9">
      <c r="B143" s="108">
        <v>14</v>
      </c>
      <c r="C143" s="109" t="s">
        <v>157</v>
      </c>
      <c r="D143" s="109" t="s">
        <v>155</v>
      </c>
      <c r="E143" s="109" t="s">
        <v>301</v>
      </c>
      <c r="F143" s="108" t="str">
        <f>_xlfn.XLOOKUP(C143,List!$C:$C,List!$J:$J,"—")</f>
        <v>PKWT</v>
      </c>
      <c r="G143" s="112"/>
      <c r="H143" s="116"/>
      <c r="I143" s="109" t="s">
        <v>309</v>
      </c>
    </row>
    <row r="144" spans="2:9">
      <c r="B144" s="108">
        <v>15</v>
      </c>
      <c r="C144" s="109" t="s">
        <v>158</v>
      </c>
      <c r="D144" s="109" t="s">
        <v>155</v>
      </c>
      <c r="E144" s="109" t="s">
        <v>304</v>
      </c>
      <c r="F144" s="108" t="str">
        <f>_xlfn.XLOOKUP(C144,List!$C:$C,List!$J:$J,"—")</f>
        <v>PKWT</v>
      </c>
      <c r="G144" s="112"/>
      <c r="H144" s="116"/>
      <c r="I144" s="109" t="s">
        <v>309</v>
      </c>
    </row>
    <row r="145" spans="2:9">
      <c r="B145" s="108">
        <v>16</v>
      </c>
      <c r="C145" s="109" t="s">
        <v>160</v>
      </c>
      <c r="D145" s="109" t="s">
        <v>155</v>
      </c>
      <c r="E145" s="109" t="s">
        <v>303</v>
      </c>
      <c r="F145" s="108" t="str">
        <f>_xlfn.XLOOKUP(C145,List!$C:$C,List!$J:$J,"—")</f>
        <v>PKWT</v>
      </c>
      <c r="G145" s="112"/>
      <c r="H145" s="116"/>
      <c r="I145" s="109" t="s">
        <v>309</v>
      </c>
    </row>
    <row r="146" spans="2:9">
      <c r="B146" s="108">
        <v>17</v>
      </c>
      <c r="C146" s="109" t="s">
        <v>161</v>
      </c>
      <c r="D146" s="109" t="s">
        <v>155</v>
      </c>
      <c r="E146" s="109" t="s">
        <v>82</v>
      </c>
      <c r="F146" s="108" t="str">
        <f>_xlfn.XLOOKUP(C146,List!$C:$C,List!$J:$J,"—")</f>
        <v>PKWT</v>
      </c>
      <c r="G146" s="112"/>
      <c r="H146" s="116"/>
      <c r="I146" s="109" t="s">
        <v>309</v>
      </c>
    </row>
    <row r="147" spans="2:9">
      <c r="B147" s="108">
        <v>18</v>
      </c>
      <c r="C147" s="109" t="s">
        <v>162</v>
      </c>
      <c r="D147" s="109" t="s">
        <v>155</v>
      </c>
      <c r="E147" s="109" t="s">
        <v>85</v>
      </c>
      <c r="F147" s="108" t="str">
        <f>_xlfn.XLOOKUP(C147,List!$C:$C,List!$J:$J,"—")</f>
        <v>PKWT</v>
      </c>
      <c r="G147" s="112"/>
      <c r="H147" s="116"/>
      <c r="I147" s="109" t="s">
        <v>309</v>
      </c>
    </row>
    <row r="148" spans="2:9">
      <c r="B148" s="108">
        <v>19</v>
      </c>
      <c r="C148" s="109" t="s">
        <v>166</v>
      </c>
      <c r="D148" s="109" t="s">
        <v>155</v>
      </c>
      <c r="E148" s="109" t="s">
        <v>167</v>
      </c>
      <c r="F148" s="108" t="str">
        <f>_xlfn.XLOOKUP(C148,List!$C:$C,List!$J:$J,"—")</f>
        <v>PKWT</v>
      </c>
      <c r="G148" s="112"/>
      <c r="H148" s="116"/>
      <c r="I148" s="109" t="s">
        <v>309</v>
      </c>
    </row>
    <row r="149" spans="2:9">
      <c r="B149" s="108">
        <v>20</v>
      </c>
      <c r="C149" s="109" t="s">
        <v>170</v>
      </c>
      <c r="D149" s="109" t="s">
        <v>155</v>
      </c>
      <c r="E149" s="109" t="s">
        <v>171</v>
      </c>
      <c r="F149" s="108" t="str">
        <f>_xlfn.XLOOKUP(C149,List!$C:$C,List!$J:$J,"—")</f>
        <v>PKWT</v>
      </c>
      <c r="G149" s="112"/>
      <c r="H149" s="116"/>
      <c r="I149" s="109" t="s">
        <v>309</v>
      </c>
    </row>
    <row r="150" spans="2:9">
      <c r="B150" s="108">
        <v>21</v>
      </c>
      <c r="C150" s="109" t="s">
        <v>175</v>
      </c>
      <c r="D150" s="109" t="s">
        <v>174</v>
      </c>
      <c r="E150" s="109" t="s">
        <v>176</v>
      </c>
      <c r="F150" s="108" t="str">
        <f>_xlfn.XLOOKUP(C150,List!$C:$C,List!$J:$J,"—")</f>
        <v>PKWT</v>
      </c>
      <c r="G150" s="112">
        <f>L44</f>
        <v>88.593043792459525</v>
      </c>
      <c r="H150" s="116">
        <f>K44</f>
        <v>12</v>
      </c>
      <c r="I150" s="109"/>
    </row>
    <row r="151" spans="2:9">
      <c r="B151" s="108">
        <v>22</v>
      </c>
      <c r="C151" s="109" t="s">
        <v>179</v>
      </c>
      <c r="D151" s="109" t="s">
        <v>174</v>
      </c>
      <c r="E151" s="109" t="s">
        <v>180</v>
      </c>
      <c r="F151" s="108" t="str">
        <f>_xlfn.XLOOKUP(C151,List!$C:$C,List!$J:$J,"—")</f>
        <v>PKWT</v>
      </c>
      <c r="G151" s="112">
        <f>L46</f>
        <v>89.727552471773535</v>
      </c>
      <c r="H151" s="116">
        <f>K46</f>
        <v>12</v>
      </c>
      <c r="I151" s="109"/>
    </row>
    <row r="152" spans="2:9">
      <c r="B152" s="108">
        <v>23</v>
      </c>
      <c r="C152" s="109" t="s">
        <v>181</v>
      </c>
      <c r="D152" s="109" t="s">
        <v>174</v>
      </c>
      <c r="E152" s="109" t="s">
        <v>312</v>
      </c>
      <c r="F152" s="108" t="str">
        <f>_xlfn.XLOOKUP(C152,List!$C:$C,List!$J:$J,"—")</f>
        <v>PKWT</v>
      </c>
      <c r="G152" s="112">
        <f>L47+L73</f>
        <v>33.761973918934281</v>
      </c>
      <c r="H152" s="116">
        <f>K47+K73</f>
        <v>5</v>
      </c>
      <c r="I152" s="109" t="s">
        <v>313</v>
      </c>
    </row>
    <row r="153" spans="2:9">
      <c r="B153" s="108">
        <v>24</v>
      </c>
      <c r="C153" s="109" t="s">
        <v>185</v>
      </c>
      <c r="D153" s="109" t="s">
        <v>184</v>
      </c>
      <c r="E153" s="109" t="s">
        <v>314</v>
      </c>
      <c r="F153" s="108" t="str">
        <f>_xlfn.XLOOKUP(C153,List!$C:$C,List!$J:$J,"—")</f>
        <v>PKWT</v>
      </c>
      <c r="G153" s="112">
        <f>L50+L65</f>
        <v>77.75558712123555</v>
      </c>
      <c r="H153" s="116">
        <f>K50+K65</f>
        <v>12</v>
      </c>
      <c r="I153" s="109" t="s">
        <v>315</v>
      </c>
    </row>
    <row r="154" spans="2:9">
      <c r="B154" s="108">
        <v>25</v>
      </c>
      <c r="C154" s="109" t="s">
        <v>220</v>
      </c>
      <c r="D154" s="109" t="s">
        <v>219</v>
      </c>
      <c r="E154" s="109" t="s">
        <v>131</v>
      </c>
      <c r="F154" s="108" t="str">
        <f>_xlfn.XLOOKUP(C154,List!$C:$C,List!$J:$J,"—")</f>
        <v>PKWT</v>
      </c>
      <c r="G154" s="112">
        <f>L76</f>
        <v>77.354700448999267</v>
      </c>
      <c r="H154" s="116">
        <f>K76</f>
        <v>12</v>
      </c>
      <c r="I154" s="109"/>
    </row>
    <row r="155" spans="2:9">
      <c r="B155" s="108">
        <v>26</v>
      </c>
      <c r="C155" s="109" t="s">
        <v>224</v>
      </c>
      <c r="D155" s="109" t="s">
        <v>223</v>
      </c>
      <c r="E155" s="109" t="s">
        <v>69</v>
      </c>
      <c r="F155" s="108" t="str">
        <f>_xlfn.XLOOKUP(C155,List!$C:$C,List!$J:$J,"—")</f>
        <v>PKWT</v>
      </c>
      <c r="G155" s="112"/>
      <c r="H155" s="116"/>
      <c r="I155" s="109" t="s">
        <v>309</v>
      </c>
    </row>
    <row r="156" spans="2:9">
      <c r="B156" s="108">
        <v>27</v>
      </c>
      <c r="C156" s="109" t="s">
        <v>225</v>
      </c>
      <c r="D156" s="109" t="s">
        <v>223</v>
      </c>
      <c r="E156" s="109" t="s">
        <v>301</v>
      </c>
      <c r="F156" s="108" t="str">
        <f>_xlfn.XLOOKUP(C156,List!$C:$C,List!$J:$J,"—")</f>
        <v>PKWT</v>
      </c>
      <c r="G156" s="112"/>
      <c r="H156" s="116"/>
      <c r="I156" s="109" t="s">
        <v>309</v>
      </c>
    </row>
    <row r="157" spans="2:9">
      <c r="B157" s="108">
        <v>28</v>
      </c>
      <c r="C157" s="109" t="s">
        <v>226</v>
      </c>
      <c r="D157" s="109" t="s">
        <v>223</v>
      </c>
      <c r="E157" s="109" t="s">
        <v>227</v>
      </c>
      <c r="F157" s="108" t="str">
        <f>_xlfn.XLOOKUP(C157,List!$C:$C,List!$J:$J,"—")</f>
        <v>PKWT</v>
      </c>
      <c r="G157" s="112"/>
      <c r="H157" s="116"/>
      <c r="I157" s="109" t="s">
        <v>309</v>
      </c>
    </row>
    <row r="158" spans="2:9">
      <c r="B158" s="108">
        <v>29</v>
      </c>
      <c r="C158" s="109" t="s">
        <v>228</v>
      </c>
      <c r="D158" s="109" t="s">
        <v>223</v>
      </c>
      <c r="E158" s="109" t="s">
        <v>82</v>
      </c>
      <c r="F158" s="108" t="str">
        <f>_xlfn.XLOOKUP(C158,List!$C:$C,List!$J:$J,"—")</f>
        <v>PKWT</v>
      </c>
      <c r="G158" s="112"/>
      <c r="H158" s="116"/>
      <c r="I158" s="109" t="s">
        <v>309</v>
      </c>
    </row>
    <row r="159" spans="2:9">
      <c r="B159" s="108">
        <v>30</v>
      </c>
      <c r="C159" s="109" t="s">
        <v>229</v>
      </c>
      <c r="D159" s="109" t="s">
        <v>223</v>
      </c>
      <c r="E159" s="109" t="s">
        <v>230</v>
      </c>
      <c r="F159" s="108" t="str">
        <f>_xlfn.XLOOKUP(C159,List!$C:$C,List!$J:$J,"—")</f>
        <v>PKWT</v>
      </c>
      <c r="G159" s="112"/>
      <c r="H159" s="116"/>
      <c r="I159" s="109" t="s">
        <v>309</v>
      </c>
    </row>
    <row r="160" spans="2:9">
      <c r="B160" s="108">
        <v>31</v>
      </c>
      <c r="C160" s="109" t="s">
        <v>231</v>
      </c>
      <c r="D160" s="109" t="s">
        <v>223</v>
      </c>
      <c r="E160" s="109" t="s">
        <v>232</v>
      </c>
      <c r="F160" s="108" t="str">
        <f>_xlfn.XLOOKUP(C160,List!$C:$C,List!$J:$J,"—")</f>
        <v>PKWT</v>
      </c>
      <c r="G160" s="112"/>
      <c r="H160" s="116"/>
      <c r="I160" s="109" t="s">
        <v>309</v>
      </c>
    </row>
    <row r="161" spans="2:9">
      <c r="B161" s="108">
        <v>32</v>
      </c>
      <c r="C161" s="109" t="s">
        <v>243</v>
      </c>
      <c r="D161" s="109" t="s">
        <v>242</v>
      </c>
      <c r="E161" s="109" t="s">
        <v>244</v>
      </c>
      <c r="F161" s="108" t="str">
        <f>_xlfn.XLOOKUP(C161,List!$C:$C,List!$J:$J,"—")</f>
        <v>PKWT</v>
      </c>
      <c r="G161" s="112">
        <f>L92</f>
        <v>88.099316809536433</v>
      </c>
      <c r="H161" s="116">
        <f>K92</f>
        <v>12</v>
      </c>
      <c r="I161" s="109"/>
    </row>
    <row r="162" spans="2:9">
      <c r="B162" s="108">
        <v>33</v>
      </c>
      <c r="C162" s="109" t="s">
        <v>270</v>
      </c>
      <c r="D162" s="109" t="s">
        <v>269</v>
      </c>
      <c r="E162" s="109" t="s">
        <v>244</v>
      </c>
      <c r="F162" s="108" t="str">
        <f>_xlfn.XLOOKUP(C162,List!$C:$C,List!$J:$J,"—")</f>
        <v>PKWT</v>
      </c>
      <c r="G162" s="112"/>
      <c r="H162" s="116"/>
      <c r="I162" s="109" t="s">
        <v>309</v>
      </c>
    </row>
    <row r="163" spans="2:9">
      <c r="B163" s="108">
        <v>34</v>
      </c>
      <c r="C163" s="109" t="s">
        <v>272</v>
      </c>
      <c r="D163" s="109" t="s">
        <v>269</v>
      </c>
      <c r="E163" s="109" t="s">
        <v>244</v>
      </c>
      <c r="F163" s="108" t="str">
        <f>_xlfn.XLOOKUP(C163,List!$C:$C,List!$J:$J,"—")</f>
        <v>PKWT</v>
      </c>
      <c r="G163" s="112"/>
      <c r="H163" s="116"/>
      <c r="I163" s="109" t="s">
        <v>309</v>
      </c>
    </row>
    <row r="164" spans="2:9">
      <c r="B164" s="108">
        <v>35</v>
      </c>
      <c r="C164" s="109" t="s">
        <v>276</v>
      </c>
      <c r="D164" s="109" t="s">
        <v>275</v>
      </c>
      <c r="E164" s="109" t="s">
        <v>244</v>
      </c>
      <c r="F164" s="108" t="str">
        <f>_xlfn.XLOOKUP(C164,List!$C:$C,List!$J:$J,"—")</f>
        <v>PKWT</v>
      </c>
      <c r="G164" s="112">
        <f>L115</f>
        <v>61.784112021142185</v>
      </c>
      <c r="H164" s="116">
        <f>K115</f>
        <v>12</v>
      </c>
      <c r="I164" s="109"/>
    </row>
    <row r="166" spans="2:9" ht="16">
      <c r="B166" s="103" t="s">
        <v>316</v>
      </c>
    </row>
    <row r="167" spans="2:9">
      <c r="B167" s="115" t="s">
        <v>14</v>
      </c>
      <c r="C167" s="115" t="s">
        <v>62</v>
      </c>
      <c r="D167" s="115" t="s">
        <v>306</v>
      </c>
      <c r="E167" s="115" t="s">
        <v>63</v>
      </c>
      <c r="F167" s="115" t="s">
        <v>15</v>
      </c>
      <c r="G167" s="115" t="s">
        <v>307</v>
      </c>
      <c r="H167" s="115" t="s">
        <v>283</v>
      </c>
      <c r="I167" s="115" t="s">
        <v>308</v>
      </c>
    </row>
    <row r="168" spans="2:9">
      <c r="B168" s="108">
        <v>1</v>
      </c>
      <c r="C168" s="109" t="s">
        <v>91</v>
      </c>
      <c r="D168" s="109" t="s">
        <v>87</v>
      </c>
      <c r="E168" s="109" t="s">
        <v>92</v>
      </c>
      <c r="F168" s="108" t="str">
        <f>_xlfn.XLOOKUP(C168,List!$C:$C,List!$J:$J,"—")</f>
        <v>PKWTT</v>
      </c>
      <c r="G168" s="112">
        <f>L13</f>
        <v>96.051929279057845</v>
      </c>
      <c r="H168" s="116">
        <f>K13</f>
        <v>12</v>
      </c>
      <c r="I168" s="109" t="s">
        <v>317</v>
      </c>
    </row>
    <row r="169" spans="2:9">
      <c r="B169" s="108">
        <v>2</v>
      </c>
      <c r="C169" s="109" t="s">
        <v>96</v>
      </c>
      <c r="D169" s="109" t="s">
        <v>87</v>
      </c>
      <c r="E169" s="109" t="s">
        <v>97</v>
      </c>
      <c r="F169" s="108" t="str">
        <f>_xlfn.XLOOKUP(C169,List!$C:$C,List!$J:$J,"—")</f>
        <v>PKWTT</v>
      </c>
      <c r="G169" s="112">
        <f>L15</f>
        <v>96.051929279057845</v>
      </c>
      <c r="H169" s="116">
        <f>K15</f>
        <v>12</v>
      </c>
      <c r="I169" s="109"/>
    </row>
    <row r="170" spans="2:9">
      <c r="B170" s="108">
        <v>3</v>
      </c>
      <c r="C170" s="109" t="s">
        <v>102</v>
      </c>
      <c r="D170" s="109" t="s">
        <v>99</v>
      </c>
      <c r="E170" s="109" t="s">
        <v>103</v>
      </c>
      <c r="F170" s="108" t="str">
        <f>_xlfn.XLOOKUP(C170,List!$C:$C,List!$J:$J,"—")</f>
        <v>PKWTT</v>
      </c>
      <c r="G170" s="112">
        <f>L17</f>
        <v>80.074078824191076</v>
      </c>
      <c r="H170" s="116">
        <f>K17</f>
        <v>12</v>
      </c>
      <c r="I170" s="109"/>
    </row>
    <row r="171" spans="2:9">
      <c r="B171" s="108">
        <v>4</v>
      </c>
      <c r="C171" s="109" t="s">
        <v>104</v>
      </c>
      <c r="D171" s="109" t="s">
        <v>99</v>
      </c>
      <c r="E171" s="109" t="s">
        <v>105</v>
      </c>
      <c r="F171" s="108" t="str">
        <f>_xlfn.XLOOKUP(C171,List!$C:$C,List!$J:$J,"—")</f>
        <v>PKWTT</v>
      </c>
      <c r="G171" s="112">
        <f>L18</f>
        <v>85.589760486031807</v>
      </c>
      <c r="H171" s="116">
        <f>K18</f>
        <v>12</v>
      </c>
      <c r="I171" s="109"/>
    </row>
    <row r="172" spans="2:9">
      <c r="B172" s="108">
        <v>5</v>
      </c>
      <c r="C172" s="109" t="s">
        <v>111</v>
      </c>
      <c r="D172" s="109" t="s">
        <v>108</v>
      </c>
      <c r="E172" s="109" t="s">
        <v>112</v>
      </c>
      <c r="F172" s="108" t="str">
        <f>_xlfn.XLOOKUP(C172,List!$C:$C,List!$J:$J,"—")</f>
        <v>PKWTT</v>
      </c>
      <c r="G172" s="112">
        <f>L21</f>
        <v>91.091047183808129</v>
      </c>
      <c r="H172" s="116">
        <f>K21</f>
        <v>12</v>
      </c>
      <c r="I172" s="109"/>
    </row>
    <row r="173" spans="2:9">
      <c r="B173" s="108">
        <v>6</v>
      </c>
      <c r="C173" s="109" t="s">
        <v>114</v>
      </c>
      <c r="D173" s="109" t="s">
        <v>113</v>
      </c>
      <c r="E173" s="109" t="s">
        <v>318</v>
      </c>
      <c r="F173" s="108" t="str">
        <f>_xlfn.XLOOKUP(C173,List!$C:$C,List!$J:$J,"—")</f>
        <v>PKWTT</v>
      </c>
      <c r="G173" s="112">
        <f>L22+L23</f>
        <v>77.006174011535137</v>
      </c>
      <c r="H173" s="116">
        <f>K22+K23</f>
        <v>12</v>
      </c>
      <c r="I173" s="109" t="s">
        <v>319</v>
      </c>
    </row>
    <row r="174" spans="2:9">
      <c r="B174" s="108">
        <v>7</v>
      </c>
      <c r="C174" s="109" t="s">
        <v>120</v>
      </c>
      <c r="D174" s="109" t="s">
        <v>119</v>
      </c>
      <c r="E174" s="109" t="s">
        <v>121</v>
      </c>
      <c r="F174" s="108" t="str">
        <f>_xlfn.XLOOKUP(C174,List!$C:$C,List!$J:$J,"—")</f>
        <v>PKWTT</v>
      </c>
      <c r="G174" s="112">
        <f>L25</f>
        <v>86.355087879217251</v>
      </c>
      <c r="H174" s="116">
        <f>K25</f>
        <v>11</v>
      </c>
      <c r="I174" s="109"/>
    </row>
    <row r="175" spans="2:9">
      <c r="B175" s="108">
        <v>8</v>
      </c>
      <c r="C175" s="109" t="s">
        <v>125</v>
      </c>
      <c r="D175" s="109" t="s">
        <v>119</v>
      </c>
      <c r="E175" s="109" t="s">
        <v>126</v>
      </c>
      <c r="F175" s="108" t="str">
        <f>_xlfn.XLOOKUP(C175,List!$C:$C,List!$J:$J,"—")</f>
        <v>PKWTT</v>
      </c>
      <c r="G175" s="112">
        <f>L26</f>
        <v>91.818108285262312</v>
      </c>
      <c r="H175" s="116">
        <f>K26</f>
        <v>12</v>
      </c>
      <c r="I175" s="109"/>
    </row>
    <row r="176" spans="2:9">
      <c r="B176" s="108">
        <v>9</v>
      </c>
      <c r="C176" s="109" t="s">
        <v>128</v>
      </c>
      <c r="D176" s="109" t="s">
        <v>119</v>
      </c>
      <c r="E176" s="109" t="s">
        <v>116</v>
      </c>
      <c r="F176" s="108" t="str">
        <f>_xlfn.XLOOKUP(C176,List!$C:$C,List!$J:$J,"—")</f>
        <v>PKWTT</v>
      </c>
      <c r="G176" s="112">
        <f>L27</f>
        <v>40.013774030318238</v>
      </c>
      <c r="H176" s="116">
        <f>K27</f>
        <v>5</v>
      </c>
      <c r="I176" s="109"/>
    </row>
    <row r="177" spans="2:9">
      <c r="B177" s="108">
        <v>10</v>
      </c>
      <c r="C177" s="109" t="s">
        <v>134</v>
      </c>
      <c r="D177" s="109" t="s">
        <v>129</v>
      </c>
      <c r="E177" s="109" t="s">
        <v>135</v>
      </c>
      <c r="F177" s="108" t="str">
        <f>_xlfn.XLOOKUP(C177,List!$C:$C,List!$J:$J,"—")</f>
        <v>PKWTT</v>
      </c>
      <c r="G177" s="112">
        <f>L29</f>
        <v>34.976626883032772</v>
      </c>
      <c r="H177" s="116">
        <f>K29</f>
        <v>5</v>
      </c>
      <c r="I177" s="109" t="s">
        <v>320</v>
      </c>
    </row>
    <row r="178" spans="2:9">
      <c r="B178" s="108">
        <v>11</v>
      </c>
      <c r="C178" s="109" t="s">
        <v>137</v>
      </c>
      <c r="D178" s="109" t="s">
        <v>129</v>
      </c>
      <c r="E178" s="109" t="s">
        <v>138</v>
      </c>
      <c r="F178" s="108" t="str">
        <f>_xlfn.XLOOKUP(C178,List!$C:$C,List!$J:$J,"—")</f>
        <v>PKWTT</v>
      </c>
      <c r="G178" s="112">
        <f>L30</f>
        <v>82.078565330547789</v>
      </c>
      <c r="H178" s="116">
        <f>K30</f>
        <v>12</v>
      </c>
      <c r="I178" s="109"/>
    </row>
    <row r="179" spans="2:9">
      <c r="B179" s="108">
        <v>12</v>
      </c>
      <c r="C179" s="109" t="s">
        <v>140</v>
      </c>
      <c r="D179" s="109" t="s">
        <v>275</v>
      </c>
      <c r="E179" s="109" t="s">
        <v>196</v>
      </c>
      <c r="F179" s="108" t="str">
        <f>_xlfn.XLOOKUP(C179,List!$C:$C,List!$J:$J,"—")</f>
        <v>PKWTT</v>
      </c>
      <c r="G179" s="112">
        <f>L118</f>
        <v>55.922319843581796</v>
      </c>
      <c r="H179" s="116">
        <f>K118</f>
        <v>12</v>
      </c>
      <c r="I179" s="109" t="s">
        <v>321</v>
      </c>
    </row>
    <row r="180" spans="2:9">
      <c r="B180" s="108">
        <v>13</v>
      </c>
      <c r="C180" s="109" t="s">
        <v>147</v>
      </c>
      <c r="D180" s="109"/>
      <c r="E180" s="109" t="s">
        <v>150</v>
      </c>
      <c r="F180" s="108" t="str">
        <f>_xlfn.XLOOKUP(C180,List!$C:$C,List!$J:$J,"—")</f>
        <v>PKWTT</v>
      </c>
      <c r="G180" s="112">
        <f>L34</f>
        <v>80.724997488174481</v>
      </c>
      <c r="H180" s="116">
        <f>K34</f>
        <v>12</v>
      </c>
      <c r="I180" s="109" t="s">
        <v>322</v>
      </c>
    </row>
    <row r="181" spans="2:9">
      <c r="B181" s="108">
        <v>14</v>
      </c>
      <c r="C181" s="109" t="s">
        <v>152</v>
      </c>
      <c r="D181" s="109" t="s">
        <v>143</v>
      </c>
      <c r="E181" s="109" t="s">
        <v>153</v>
      </c>
      <c r="F181" s="108" t="str">
        <f>_xlfn.XLOOKUP(C181,List!$C:$C,List!$J:$J,"—")</f>
        <v>PKWTT</v>
      </c>
      <c r="G181" s="112">
        <f>L35</f>
        <v>47.361708168153598</v>
      </c>
      <c r="H181" s="116">
        <f>K35</f>
        <v>7</v>
      </c>
      <c r="I181" s="109"/>
    </row>
    <row r="182" spans="2:9">
      <c r="B182" s="108">
        <v>15</v>
      </c>
      <c r="C182" s="109" t="s">
        <v>177</v>
      </c>
      <c r="D182" s="109" t="s">
        <v>174</v>
      </c>
      <c r="E182" s="109" t="s">
        <v>178</v>
      </c>
      <c r="F182" s="108" t="str">
        <f>_xlfn.XLOOKUP(C182,List!$C:$C,List!$J:$J,"—")</f>
        <v>PKWTT</v>
      </c>
      <c r="G182" s="112">
        <f>L45</f>
        <v>89.727552471773535</v>
      </c>
      <c r="H182" s="116">
        <f>K45</f>
        <v>12</v>
      </c>
      <c r="I182" s="109" t="s">
        <v>323</v>
      </c>
    </row>
    <row r="183" spans="2:9">
      <c r="B183" s="108">
        <v>16</v>
      </c>
      <c r="C183" s="109" t="s">
        <v>182</v>
      </c>
      <c r="D183" s="109" t="s">
        <v>174</v>
      </c>
      <c r="E183" s="109" t="s">
        <v>92</v>
      </c>
      <c r="F183" s="108" t="str">
        <f>_xlfn.XLOOKUP(C183,List!$C:$C,List!$J:$J,"—")</f>
        <v>PKWTT</v>
      </c>
      <c r="G183" s="112">
        <f>L48</f>
        <v>51.037799841138785</v>
      </c>
      <c r="H183" s="116">
        <f>K48</f>
        <v>7</v>
      </c>
      <c r="I183" s="109"/>
    </row>
    <row r="184" spans="2:9">
      <c r="B184" s="108">
        <v>17</v>
      </c>
      <c r="C184" s="109" t="s">
        <v>183</v>
      </c>
      <c r="D184" s="109" t="s">
        <v>174</v>
      </c>
      <c r="E184" s="109" t="s">
        <v>324</v>
      </c>
      <c r="F184" s="108" t="str">
        <f>_xlfn.XLOOKUP(C184,List!$C:$C,List!$J:$J,"—")</f>
        <v>PKWTT</v>
      </c>
      <c r="G184" s="112">
        <f>L49+L53</f>
        <v>87.522961353912635</v>
      </c>
      <c r="H184" s="116">
        <f>K49+K53</f>
        <v>12</v>
      </c>
      <c r="I184" s="109" t="s">
        <v>325</v>
      </c>
    </row>
    <row r="185" spans="2:9">
      <c r="B185" s="108">
        <v>18</v>
      </c>
      <c r="C185" s="109" t="s">
        <v>188</v>
      </c>
      <c r="D185" s="109" t="s">
        <v>184</v>
      </c>
      <c r="E185" s="109" t="s">
        <v>189</v>
      </c>
      <c r="F185" s="108" t="str">
        <f>_xlfn.XLOOKUP(C185,List!$C:$C,List!$J:$J,"—")</f>
        <v>PKWTT</v>
      </c>
      <c r="G185" s="112">
        <f>L52</f>
        <v>88.787019799062421</v>
      </c>
      <c r="H185" s="116">
        <f>K52</f>
        <v>12</v>
      </c>
      <c r="I185" s="109"/>
    </row>
    <row r="186" spans="2:9">
      <c r="B186" s="108">
        <v>19</v>
      </c>
      <c r="C186" s="109" t="s">
        <v>190</v>
      </c>
      <c r="D186" s="109" t="s">
        <v>184</v>
      </c>
      <c r="E186" s="109" t="s">
        <v>326</v>
      </c>
      <c r="F186" s="108" t="str">
        <f>_xlfn.XLOOKUP(C186,List!$C:$C,List!$J:$J,"—")</f>
        <v>PKWTT</v>
      </c>
      <c r="G186" s="112">
        <f>L54+L55</f>
        <v>86.84860877156288</v>
      </c>
      <c r="H186" s="116">
        <f>K54+K55</f>
        <v>12</v>
      </c>
      <c r="I186" s="109" t="s">
        <v>327</v>
      </c>
    </row>
    <row r="187" spans="2:9">
      <c r="B187" s="108">
        <v>20</v>
      </c>
      <c r="C187" s="109" t="s">
        <v>191</v>
      </c>
      <c r="D187" s="109" t="s">
        <v>184</v>
      </c>
      <c r="E187" s="109" t="s">
        <v>192</v>
      </c>
      <c r="F187" s="108" t="str">
        <f>_xlfn.XLOOKUP(C187,List!$C:$C,List!$J:$J,"—")</f>
        <v>PKWTT</v>
      </c>
      <c r="G187" s="112">
        <f>L56</f>
        <v>51.792428216119752</v>
      </c>
      <c r="H187" s="116">
        <f>K56</f>
        <v>7</v>
      </c>
      <c r="I187" s="109"/>
    </row>
    <row r="188" spans="2:9">
      <c r="B188" s="108">
        <v>21</v>
      </c>
      <c r="C188" s="109" t="s">
        <v>194</v>
      </c>
      <c r="D188" s="109" t="s">
        <v>193</v>
      </c>
      <c r="E188" s="109" t="s">
        <v>328</v>
      </c>
      <c r="F188" s="108" t="str">
        <f>_xlfn.XLOOKUP(C188,List!$C:$C,List!$J:$J,"—")</f>
        <v>PKWTT</v>
      </c>
      <c r="G188" s="112">
        <f>L57+L75</f>
        <v>88.55778212667839</v>
      </c>
      <c r="H188" s="116">
        <f>K57+K75</f>
        <v>12</v>
      </c>
      <c r="I188" s="109" t="s">
        <v>329</v>
      </c>
    </row>
    <row r="189" spans="2:9">
      <c r="B189" s="108">
        <v>22</v>
      </c>
      <c r="C189" s="109" t="s">
        <v>195</v>
      </c>
      <c r="D189" s="109" t="s">
        <v>193</v>
      </c>
      <c r="E189" s="109" t="s">
        <v>196</v>
      </c>
      <c r="F189" s="108" t="str">
        <f>_xlfn.XLOOKUP(C189,List!$C:$C,List!$J:$J,"—")</f>
        <v>PKWTT</v>
      </c>
      <c r="G189" s="112">
        <f>L58</f>
        <v>81.485869572451733</v>
      </c>
      <c r="H189" s="116">
        <f>K58</f>
        <v>11</v>
      </c>
      <c r="I189" s="109"/>
    </row>
    <row r="190" spans="2:9">
      <c r="B190" s="108">
        <v>23</v>
      </c>
      <c r="C190" s="109" t="s">
        <v>197</v>
      </c>
      <c r="D190" s="109" t="s">
        <v>193</v>
      </c>
      <c r="E190" s="109" t="s">
        <v>123</v>
      </c>
      <c r="F190" s="108" t="str">
        <f>_xlfn.XLOOKUP(C190,List!$C:$C,List!$J:$J,"—")</f>
        <v>PKWTT</v>
      </c>
      <c r="G190" s="112">
        <f>L59</f>
        <v>22.559868151897955</v>
      </c>
      <c r="H190" s="116">
        <f>K59</f>
        <v>3</v>
      </c>
      <c r="I190" s="109"/>
    </row>
    <row r="191" spans="2:9">
      <c r="B191" s="108">
        <v>24</v>
      </c>
      <c r="C191" s="109" t="s">
        <v>199</v>
      </c>
      <c r="D191" s="109" t="s">
        <v>198</v>
      </c>
      <c r="E191" s="109" t="s">
        <v>200</v>
      </c>
      <c r="F191" s="108" t="str">
        <f>_xlfn.XLOOKUP(C191,List!$C:$C,List!$J:$J,"—")</f>
        <v>PKWTT</v>
      </c>
      <c r="G191" s="112">
        <f>L60</f>
        <v>79.966980222598721</v>
      </c>
      <c r="H191" s="116">
        <f>K60</f>
        <v>12</v>
      </c>
      <c r="I191" s="109"/>
    </row>
    <row r="192" spans="2:9">
      <c r="B192" s="108">
        <v>25</v>
      </c>
      <c r="C192" s="109" t="s">
        <v>201</v>
      </c>
      <c r="D192" s="109" t="s">
        <v>198</v>
      </c>
      <c r="E192" s="109" t="s">
        <v>200</v>
      </c>
      <c r="F192" s="108" t="str">
        <f>_xlfn.XLOOKUP(C192,List!$C:$C,List!$J:$J,"—")</f>
        <v>PKWTT</v>
      </c>
      <c r="G192" s="112">
        <f>L61</f>
        <v>13.327830037099787</v>
      </c>
      <c r="H192" s="116">
        <f>K61</f>
        <v>2</v>
      </c>
      <c r="I192" s="109"/>
    </row>
    <row r="193" spans="2:9">
      <c r="B193" s="108">
        <v>26</v>
      </c>
      <c r="C193" s="109" t="s">
        <v>202</v>
      </c>
      <c r="D193" s="109" t="s">
        <v>198</v>
      </c>
      <c r="E193" s="109" t="s">
        <v>330</v>
      </c>
      <c r="F193" s="108" t="str">
        <f>_xlfn.XLOOKUP(C193,List!$C:$C,List!$J:$J,"—")</f>
        <v>PKWTT</v>
      </c>
      <c r="G193" s="112">
        <f>L62+L74</f>
        <v>78.424727379269598</v>
      </c>
      <c r="H193" s="116">
        <f>K62+K74</f>
        <v>12</v>
      </c>
      <c r="I193" s="109" t="s">
        <v>331</v>
      </c>
    </row>
    <row r="194" spans="2:9">
      <c r="B194" s="108">
        <v>27</v>
      </c>
      <c r="C194" s="109" t="s">
        <v>204</v>
      </c>
      <c r="D194" s="109" t="s">
        <v>198</v>
      </c>
      <c r="E194" s="109" t="s">
        <v>203</v>
      </c>
      <c r="F194" s="108" t="str">
        <f>_xlfn.XLOOKUP(C194,List!$C:$C,List!$J:$J,"—")</f>
        <v>PKWTT</v>
      </c>
      <c r="G194" s="112">
        <f>L63</f>
        <v>44.941012173987019</v>
      </c>
      <c r="H194" s="116">
        <f>K63</f>
        <v>7</v>
      </c>
      <c r="I194" s="109"/>
    </row>
    <row r="195" spans="2:9">
      <c r="B195" s="108">
        <v>28</v>
      </c>
      <c r="C195" s="109" t="s">
        <v>207</v>
      </c>
      <c r="D195" s="109" t="s">
        <v>205</v>
      </c>
      <c r="E195" s="109" t="s">
        <v>332</v>
      </c>
      <c r="F195" s="108" t="str">
        <f>_xlfn.XLOOKUP(C195,List!$C:$C,List!$J:$J,"—")</f>
        <v>PKWTT</v>
      </c>
      <c r="G195" s="112">
        <f>L66+L67</f>
        <v>75.639950574378531</v>
      </c>
      <c r="H195" s="116">
        <f>K66+K67</f>
        <v>12</v>
      </c>
      <c r="I195" s="109" t="s">
        <v>333</v>
      </c>
    </row>
    <row r="196" spans="2:9">
      <c r="B196" s="108">
        <v>29</v>
      </c>
      <c r="C196" s="109" t="s">
        <v>210</v>
      </c>
      <c r="D196" s="109" t="s">
        <v>205</v>
      </c>
      <c r="E196" s="109" t="s">
        <v>334</v>
      </c>
      <c r="F196" s="108" t="str">
        <f>_xlfn.XLOOKUP(C196,List!$C:$C,List!$J:$J,"—")</f>
        <v>PKWTT</v>
      </c>
      <c r="G196" s="112">
        <f>L68+L69</f>
        <v>75.639950574378531</v>
      </c>
      <c r="H196" s="116">
        <f>K68+K69</f>
        <v>12</v>
      </c>
      <c r="I196" s="109" t="s">
        <v>335</v>
      </c>
    </row>
    <row r="197" spans="2:9">
      <c r="B197" s="108">
        <v>30</v>
      </c>
      <c r="C197" s="109" t="s">
        <v>211</v>
      </c>
      <c r="D197" s="109" t="s">
        <v>205</v>
      </c>
      <c r="E197" s="109" t="s">
        <v>116</v>
      </c>
      <c r="F197" s="108" t="str">
        <f>_xlfn.XLOOKUP(C197,List!$C:$C,List!$J:$J,"—")</f>
        <v>PKWTT</v>
      </c>
      <c r="G197" s="112">
        <f>L70</f>
        <v>74.484656027331269</v>
      </c>
      <c r="H197" s="116">
        <f>K70</f>
        <v>12</v>
      </c>
      <c r="I197" s="109"/>
    </row>
    <row r="198" spans="2:9">
      <c r="B198" s="108">
        <v>31</v>
      </c>
      <c r="C198" s="109" t="s">
        <v>213</v>
      </c>
      <c r="D198" s="109" t="s">
        <v>212</v>
      </c>
      <c r="E198" s="109" t="s">
        <v>214</v>
      </c>
      <c r="F198" s="108" t="str">
        <f>_xlfn.XLOOKUP(C198,List!$C:$C,List!$J:$J,"—")</f>
        <v>PKWTT</v>
      </c>
      <c r="G198" s="112">
        <f>L71</f>
        <v>62.634533012953625</v>
      </c>
      <c r="H198" s="116">
        <f>K71</f>
        <v>9</v>
      </c>
      <c r="I198" s="109"/>
    </row>
    <row r="199" spans="2:9">
      <c r="B199" s="108">
        <v>32</v>
      </c>
      <c r="C199" s="109" t="s">
        <v>215</v>
      </c>
      <c r="D199" s="109" t="s">
        <v>212</v>
      </c>
      <c r="E199" s="109" t="s">
        <v>216</v>
      </c>
      <c r="F199" s="108" t="str">
        <f>_xlfn.XLOOKUP(C199,List!$C:$C,List!$J:$J,"—")</f>
        <v>PKWTT</v>
      </c>
      <c r="G199" s="112">
        <f>L72</f>
        <v>56.990515008135084</v>
      </c>
      <c r="H199" s="116">
        <f>K72</f>
        <v>8</v>
      </c>
      <c r="I199" s="109"/>
    </row>
    <row r="200" spans="2:9">
      <c r="B200" s="108">
        <v>33</v>
      </c>
      <c r="C200" s="109" t="s">
        <v>221</v>
      </c>
      <c r="D200" s="109" t="s">
        <v>219</v>
      </c>
      <c r="E200" s="109" t="s">
        <v>135</v>
      </c>
      <c r="F200" s="108" t="str">
        <f>_xlfn.XLOOKUP(C200,List!$C:$C,List!$J:$J,"—")</f>
        <v>PKWTT</v>
      </c>
      <c r="G200" s="112">
        <f>L77</f>
        <v>77.399185673606112</v>
      </c>
      <c r="H200" s="116">
        <f>K77</f>
        <v>12</v>
      </c>
      <c r="I200" s="109"/>
    </row>
    <row r="201" spans="2:9">
      <c r="B201" s="108">
        <v>34</v>
      </c>
      <c r="C201" s="109" t="s">
        <v>222</v>
      </c>
      <c r="D201" s="109" t="s">
        <v>219</v>
      </c>
      <c r="E201" s="109" t="s">
        <v>138</v>
      </c>
      <c r="F201" s="108" t="str">
        <f>_xlfn.XLOOKUP(C201,List!$C:$C,List!$J:$J,"—")</f>
        <v>PKWTT</v>
      </c>
      <c r="G201" s="112">
        <f>L78</f>
        <v>77.278198306893898</v>
      </c>
      <c r="H201" s="116">
        <f>K78</f>
        <v>12</v>
      </c>
      <c r="I201" s="109"/>
    </row>
    <row r="202" spans="2:9">
      <c r="B202" s="108">
        <v>35</v>
      </c>
      <c r="C202" s="109" t="s">
        <v>233</v>
      </c>
      <c r="D202" s="109" t="s">
        <v>223</v>
      </c>
      <c r="E202" s="109" t="s">
        <v>234</v>
      </c>
      <c r="F202" s="108" t="str">
        <f>_xlfn.XLOOKUP(C202,List!$C:$C,List!$J:$J,"—")</f>
        <v>PKWTT</v>
      </c>
      <c r="G202" s="112">
        <f>L85</f>
        <v>40.437089392626547</v>
      </c>
      <c r="H202" s="116">
        <f>K85</f>
        <v>6</v>
      </c>
      <c r="I202" s="109"/>
    </row>
    <row r="203" spans="2:9">
      <c r="B203" s="108">
        <v>36</v>
      </c>
      <c r="C203" s="109" t="s">
        <v>236</v>
      </c>
      <c r="D203" s="109" t="s">
        <v>223</v>
      </c>
      <c r="E203" s="109" t="s">
        <v>237</v>
      </c>
      <c r="F203" s="108" t="str">
        <f>_xlfn.XLOOKUP(C203,List!$C:$C,List!$J:$J,"—")</f>
        <v>PKWTT</v>
      </c>
      <c r="G203" s="112">
        <f>L87</f>
        <v>74.134663886482002</v>
      </c>
      <c r="H203" s="116">
        <f>K87</f>
        <v>11</v>
      </c>
      <c r="I203" s="109"/>
    </row>
    <row r="204" spans="2:9">
      <c r="B204" s="108">
        <v>37</v>
      </c>
      <c r="C204" s="109" t="s">
        <v>238</v>
      </c>
      <c r="D204" s="109" t="s">
        <v>223</v>
      </c>
      <c r="E204" s="109" t="s">
        <v>239</v>
      </c>
      <c r="F204" s="108" t="str">
        <f>_xlfn.XLOOKUP(C204,List!$C:$C,List!$J:$J,"—")</f>
        <v>PKWTT</v>
      </c>
      <c r="G204" s="112">
        <f>L88</f>
        <v>33.697574493855456</v>
      </c>
      <c r="H204" s="116">
        <f>K88</f>
        <v>5</v>
      </c>
      <c r="I204" s="109"/>
    </row>
    <row r="205" spans="2:9">
      <c r="B205" s="108">
        <v>38</v>
      </c>
      <c r="C205" s="109" t="s">
        <v>240</v>
      </c>
      <c r="D205" s="109" t="s">
        <v>223</v>
      </c>
      <c r="E205" s="109" t="s">
        <v>336</v>
      </c>
      <c r="F205" s="108" t="str">
        <f>_xlfn.XLOOKUP(C205,List!$C:$C,List!$J:$J,"—")</f>
        <v>PKWTT</v>
      </c>
      <c r="G205" s="112">
        <f>L90+L91</f>
        <v>80.874178785253093</v>
      </c>
      <c r="H205" s="116">
        <f>K90+K91</f>
        <v>12</v>
      </c>
      <c r="I205" s="109" t="s">
        <v>337</v>
      </c>
    </row>
    <row r="206" spans="2:9">
      <c r="B206" s="108">
        <v>39</v>
      </c>
      <c r="C206" s="109" t="s">
        <v>245</v>
      </c>
      <c r="D206" s="109" t="s">
        <v>242</v>
      </c>
      <c r="E206" s="109" t="s">
        <v>192</v>
      </c>
      <c r="F206" s="108" t="str">
        <f>_xlfn.XLOOKUP(C206,List!$C:$C,List!$J:$J,"—")</f>
        <v>PKWTT</v>
      </c>
      <c r="G206" s="112">
        <f t="shared" ref="G206:G212" si="2">L93</f>
        <v>87.009252516204754</v>
      </c>
      <c r="H206" s="116">
        <f t="shared" ref="H206:H212" si="3">K93</f>
        <v>12</v>
      </c>
      <c r="I206" s="109"/>
    </row>
    <row r="207" spans="2:9">
      <c r="B207" s="108">
        <v>40</v>
      </c>
      <c r="C207" s="109" t="s">
        <v>246</v>
      </c>
      <c r="D207" s="109" t="s">
        <v>242</v>
      </c>
      <c r="E207" s="109" t="s">
        <v>247</v>
      </c>
      <c r="F207" s="108" t="str">
        <f>_xlfn.XLOOKUP(C207,List!$C:$C,List!$J:$J,"—")</f>
        <v>PKWTT</v>
      </c>
      <c r="G207" s="112">
        <f t="shared" si="2"/>
        <v>87.009252516204754</v>
      </c>
      <c r="H207" s="116">
        <f t="shared" si="3"/>
        <v>12</v>
      </c>
      <c r="I207" s="109"/>
    </row>
    <row r="208" spans="2:9">
      <c r="B208" s="108">
        <v>41</v>
      </c>
      <c r="C208" s="109" t="s">
        <v>248</v>
      </c>
      <c r="D208" s="109" t="s">
        <v>242</v>
      </c>
      <c r="E208" s="109" t="s">
        <v>196</v>
      </c>
      <c r="F208" s="108" t="str">
        <f>_xlfn.XLOOKUP(C208,List!$C:$C,List!$J:$J,"—")</f>
        <v>PKWTT</v>
      </c>
      <c r="G208" s="112">
        <f t="shared" si="2"/>
        <v>87.643837336658791</v>
      </c>
      <c r="H208" s="116">
        <f t="shared" si="3"/>
        <v>12</v>
      </c>
      <c r="I208" s="109"/>
    </row>
    <row r="209" spans="2:9">
      <c r="B209" s="108">
        <v>42</v>
      </c>
      <c r="C209" s="109" t="s">
        <v>249</v>
      </c>
      <c r="D209" s="109" t="s">
        <v>242</v>
      </c>
      <c r="E209" s="109" t="s">
        <v>250</v>
      </c>
      <c r="F209" s="108" t="str">
        <f>_xlfn.XLOOKUP(C209,List!$C:$C,List!$J:$J,"—")</f>
        <v>PKWTT</v>
      </c>
      <c r="G209" s="112">
        <f t="shared" si="2"/>
        <v>87.009252516204754</v>
      </c>
      <c r="H209" s="116">
        <f t="shared" si="3"/>
        <v>12</v>
      </c>
      <c r="I209" s="109"/>
    </row>
    <row r="210" spans="2:9">
      <c r="B210" s="108">
        <v>43</v>
      </c>
      <c r="C210" s="109" t="s">
        <v>252</v>
      </c>
      <c r="D210" s="109" t="s">
        <v>251</v>
      </c>
      <c r="E210" s="109" t="s">
        <v>244</v>
      </c>
      <c r="F210" s="108" t="str">
        <f>_xlfn.XLOOKUP(C210,List!$C:$C,List!$J:$J,"—")</f>
        <v>PKWTT</v>
      </c>
      <c r="G210" s="112">
        <f t="shared" si="2"/>
        <v>101.1283220466516</v>
      </c>
      <c r="H210" s="116">
        <f t="shared" si="3"/>
        <v>12</v>
      </c>
      <c r="I210" s="109"/>
    </row>
    <row r="211" spans="2:9">
      <c r="B211" s="108">
        <v>44</v>
      </c>
      <c r="C211" s="109" t="s">
        <v>253</v>
      </c>
      <c r="D211" s="109" t="s">
        <v>251</v>
      </c>
      <c r="E211" s="109" t="s">
        <v>123</v>
      </c>
      <c r="F211" s="108" t="str">
        <f>_xlfn.XLOOKUP(C211,List!$C:$C,List!$J:$J,"—")</f>
        <v>PKWTT</v>
      </c>
      <c r="G211" s="112">
        <f t="shared" si="2"/>
        <v>104.94082768999245</v>
      </c>
      <c r="H211" s="116">
        <f t="shared" si="3"/>
        <v>12</v>
      </c>
      <c r="I211" s="109"/>
    </row>
    <row r="212" spans="2:9">
      <c r="B212" s="108">
        <v>45</v>
      </c>
      <c r="C212" s="109" t="s">
        <v>254</v>
      </c>
      <c r="D212" s="109" t="s">
        <v>251</v>
      </c>
      <c r="E212" s="109" t="s">
        <v>196</v>
      </c>
      <c r="F212" s="108" t="str">
        <f>_xlfn.XLOOKUP(C212,List!$C:$C,List!$J:$J,"—")</f>
        <v>PKWTT</v>
      </c>
      <c r="G212" s="112">
        <f t="shared" si="2"/>
        <v>97.77581640331077</v>
      </c>
      <c r="H212" s="116">
        <f t="shared" si="3"/>
        <v>12</v>
      </c>
      <c r="I212" s="109"/>
    </row>
    <row r="213" spans="2:9">
      <c r="B213" s="108">
        <v>46</v>
      </c>
      <c r="C213" s="109" t="s">
        <v>256</v>
      </c>
      <c r="D213" s="109" t="s">
        <v>255</v>
      </c>
      <c r="E213" s="109" t="s">
        <v>338</v>
      </c>
      <c r="F213" s="108" t="str">
        <f>_xlfn.XLOOKUP(C213,List!$C:$C,List!$J:$J,"—")</f>
        <v>PKWTT</v>
      </c>
      <c r="G213" s="112">
        <f>L100+L117</f>
        <v>63.537598282200371</v>
      </c>
      <c r="H213" s="116">
        <f>K100+K117</f>
        <v>11</v>
      </c>
      <c r="I213" s="109" t="s">
        <v>339</v>
      </c>
    </row>
    <row r="214" spans="2:9">
      <c r="B214" s="108">
        <v>47</v>
      </c>
      <c r="C214" s="109" t="s">
        <v>257</v>
      </c>
      <c r="D214" s="109" t="s">
        <v>255</v>
      </c>
      <c r="E214" s="109" t="s">
        <v>340</v>
      </c>
      <c r="F214" s="108" t="str">
        <f>_xlfn.XLOOKUP(C214,List!$C:$C,List!$J:$J,"—")</f>
        <v>PKWTT</v>
      </c>
      <c r="G214" s="112">
        <f>L101+L106</f>
        <v>89.077751729155324</v>
      </c>
      <c r="H214" s="116">
        <f>K101+K106</f>
        <v>12</v>
      </c>
      <c r="I214" s="109" t="s">
        <v>341</v>
      </c>
    </row>
    <row r="215" spans="2:9">
      <c r="B215" s="108">
        <v>48</v>
      </c>
      <c r="C215" s="109" t="s">
        <v>258</v>
      </c>
      <c r="D215" s="109" t="s">
        <v>255</v>
      </c>
      <c r="E215" s="109" t="s">
        <v>196</v>
      </c>
      <c r="F215" s="108" t="str">
        <f>_xlfn.XLOOKUP(C215,List!$C:$C,List!$J:$J,"—")</f>
        <v>PKWTT</v>
      </c>
      <c r="G215" s="112">
        <f>L102</f>
        <v>86.492949451350952</v>
      </c>
      <c r="H215" s="116">
        <f>K102</f>
        <v>12</v>
      </c>
      <c r="I215" s="109"/>
    </row>
    <row r="216" spans="2:9">
      <c r="B216" s="108">
        <v>49</v>
      </c>
      <c r="C216" s="109" t="s">
        <v>259</v>
      </c>
      <c r="D216" s="109" t="s">
        <v>255</v>
      </c>
      <c r="E216" s="109" t="s">
        <v>123</v>
      </c>
      <c r="F216" s="108" t="str">
        <f>_xlfn.XLOOKUP(C216,List!$C:$C,List!$J:$J,"—")</f>
        <v>PKWTT</v>
      </c>
      <c r="G216" s="112">
        <f>L103</f>
        <v>84.40854778318176</v>
      </c>
      <c r="H216" s="116">
        <f>K103</f>
        <v>12</v>
      </c>
      <c r="I216" s="109"/>
    </row>
    <row r="217" spans="2:9">
      <c r="B217" s="108">
        <v>50</v>
      </c>
      <c r="C217" s="109" t="s">
        <v>261</v>
      </c>
      <c r="D217" s="109" t="s">
        <v>260</v>
      </c>
      <c r="E217" s="109" t="s">
        <v>244</v>
      </c>
      <c r="F217" s="108" t="str">
        <f>_xlfn.XLOOKUP(C217,List!$C:$C,List!$J:$J,"—")</f>
        <v>PKWTT</v>
      </c>
      <c r="G217" s="112">
        <f>L104</f>
        <v>91.026694523809525</v>
      </c>
      <c r="H217" s="116">
        <f>K104</f>
        <v>12</v>
      </c>
      <c r="I217" s="109"/>
    </row>
    <row r="218" spans="2:9">
      <c r="B218" s="108">
        <v>51</v>
      </c>
      <c r="C218" s="109" t="s">
        <v>262</v>
      </c>
      <c r="D218" s="109" t="s">
        <v>260</v>
      </c>
      <c r="E218" s="109" t="s">
        <v>123</v>
      </c>
      <c r="F218" s="108" t="str">
        <f>_xlfn.XLOOKUP(C218,List!$C:$C,List!$J:$J,"—")</f>
        <v>PKWTT</v>
      </c>
      <c r="G218" s="112">
        <f>L105</f>
        <v>93.027368154761916</v>
      </c>
      <c r="H218" s="116">
        <f>K105</f>
        <v>12</v>
      </c>
      <c r="I218" s="109"/>
    </row>
    <row r="219" spans="2:9">
      <c r="B219" s="108">
        <v>52</v>
      </c>
      <c r="C219" s="109" t="s">
        <v>264</v>
      </c>
      <c r="D219" s="109" t="s">
        <v>263</v>
      </c>
      <c r="E219" s="109" t="s">
        <v>338</v>
      </c>
      <c r="F219" s="108" t="str">
        <f>_xlfn.XLOOKUP(C219,List!$C:$C,List!$J:$J,"—")</f>
        <v>PKWTT</v>
      </c>
      <c r="G219" s="112">
        <f>L107+L119</f>
        <v>73.459509356862768</v>
      </c>
      <c r="H219" s="116">
        <f>K107+K119</f>
        <v>11</v>
      </c>
      <c r="I219" s="109" t="s">
        <v>342</v>
      </c>
    </row>
    <row r="220" spans="2:9">
      <c r="B220" s="108">
        <v>53</v>
      </c>
      <c r="C220" s="109" t="s">
        <v>265</v>
      </c>
      <c r="D220" s="109" t="s">
        <v>263</v>
      </c>
      <c r="E220" s="109" t="s">
        <v>123</v>
      </c>
      <c r="F220" s="108" t="str">
        <f>_xlfn.XLOOKUP(C220,List!$C:$C,List!$J:$J,"—")</f>
        <v>PKWTT</v>
      </c>
      <c r="G220" s="112">
        <f>L108</f>
        <v>84.960580608734205</v>
      </c>
      <c r="H220" s="116">
        <f>K108</f>
        <v>12</v>
      </c>
      <c r="I220" s="109"/>
    </row>
    <row r="221" spans="2:9">
      <c r="B221" s="108">
        <v>54</v>
      </c>
      <c r="C221" s="109" t="s">
        <v>267</v>
      </c>
      <c r="D221" s="109" t="s">
        <v>266</v>
      </c>
      <c r="E221" s="109" t="s">
        <v>244</v>
      </c>
      <c r="F221" s="108" t="str">
        <f>_xlfn.XLOOKUP(C221,List!$C:$C,List!$J:$J,"—")</f>
        <v>PKWTT</v>
      </c>
      <c r="G221" s="112">
        <f>L109</f>
        <v>64.782114639344485</v>
      </c>
      <c r="H221" s="116">
        <f>K109</f>
        <v>12</v>
      </c>
      <c r="I221" s="109"/>
    </row>
    <row r="222" spans="2:9">
      <c r="B222" s="108">
        <v>55</v>
      </c>
      <c r="C222" s="109" t="s">
        <v>268</v>
      </c>
      <c r="D222" s="109" t="s">
        <v>266</v>
      </c>
      <c r="E222" s="109" t="s">
        <v>123</v>
      </c>
      <c r="F222" s="108" t="str">
        <f>_xlfn.XLOOKUP(C222,List!$C:$C,List!$J:$J,"—")</f>
        <v>PKWTT</v>
      </c>
      <c r="G222" s="112">
        <f>L110</f>
        <v>68.927602729087965</v>
      </c>
      <c r="H222" s="116">
        <f>K110</f>
        <v>12</v>
      </c>
      <c r="I222" s="109"/>
    </row>
    <row r="223" spans="2:9">
      <c r="B223" s="108">
        <v>56</v>
      </c>
      <c r="C223" s="109" t="s">
        <v>273</v>
      </c>
      <c r="D223" s="109" t="s">
        <v>269</v>
      </c>
      <c r="E223" s="109" t="s">
        <v>123</v>
      </c>
      <c r="F223" s="108" t="str">
        <f>_xlfn.XLOOKUP(C223,List!$C:$C,List!$J:$J,"—")</f>
        <v>PKWTT</v>
      </c>
      <c r="G223" s="112"/>
      <c r="H223" s="116"/>
      <c r="I223" s="109" t="s">
        <v>309</v>
      </c>
    </row>
    <row r="224" spans="2:9">
      <c r="B224" s="108">
        <v>57</v>
      </c>
      <c r="C224" s="109" t="s">
        <v>274</v>
      </c>
      <c r="D224" s="109" t="s">
        <v>269</v>
      </c>
      <c r="E224" s="109" t="s">
        <v>196</v>
      </c>
      <c r="F224" s="108" t="str">
        <f>_xlfn.XLOOKUP(C224,List!$C:$C,List!$J:$J,"—")</f>
        <v>PKWTT</v>
      </c>
      <c r="G224" s="112"/>
      <c r="H224" s="116"/>
      <c r="I224" s="109" t="s">
        <v>309</v>
      </c>
    </row>
    <row r="225" spans="2:9">
      <c r="B225" s="108">
        <v>58</v>
      </c>
      <c r="C225" s="109" t="s">
        <v>277</v>
      </c>
      <c r="D225" s="109" t="s">
        <v>275</v>
      </c>
      <c r="E225" s="109" t="s">
        <v>196</v>
      </c>
      <c r="F225" s="108" t="str">
        <f>_xlfn.XLOOKUP(C225,List!$C:$C,List!$J:$J,"—")</f>
        <v>PKWTT</v>
      </c>
      <c r="G225" s="112">
        <f>L120</f>
        <v>55.922319843581796</v>
      </c>
      <c r="H225" s="116">
        <f>K120</f>
        <v>12</v>
      </c>
      <c r="I225" s="109"/>
    </row>
  </sheetData>
  <conditionalFormatting sqref="C6:M121">
    <cfRule type="expression" dxfId="0" priority="2">
      <formula>$M6="Rangkap"</formula>
    </cfRule>
  </conditionalFormatting>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AD1000"/>
  <sheetViews>
    <sheetView zoomScaleNormal="149" workbookViewId="0">
      <selection activeCell="T25" sqref="T25"/>
    </sheetView>
  </sheetViews>
  <sheetFormatPr baseColWidth="10" defaultColWidth="12.6640625" defaultRowHeight="13"/>
  <cols>
    <col min="1" max="1" width="3.83203125" customWidth="1"/>
    <col min="2" max="2" width="31.33203125" customWidth="1"/>
    <col min="3" max="3" width="4" customWidth="1"/>
    <col min="4" max="4" width="3.1640625" customWidth="1"/>
    <col min="5" max="5" width="7" customWidth="1"/>
    <col min="6" max="6" width="11.1640625" customWidth="1"/>
    <col min="7" max="7" width="15.1640625" customWidth="1"/>
    <col min="8" max="8" width="11.1640625" customWidth="1"/>
    <col min="9" max="9" width="8.83203125" customWidth="1"/>
    <col min="10" max="10" width="9.1640625" customWidth="1"/>
    <col min="11" max="11" width="5.33203125" customWidth="1"/>
    <col min="12" max="12" width="8.1640625" customWidth="1"/>
    <col min="13" max="13" width="7.5" customWidth="1"/>
    <col min="14" max="14" width="8.33203125" customWidth="1"/>
    <col min="15" max="15" width="8" customWidth="1"/>
    <col min="16" max="16" width="10.6640625" customWidth="1"/>
    <col min="17" max="17" width="12.1640625" customWidth="1"/>
    <col min="18" max="18" width="9" customWidth="1"/>
  </cols>
  <sheetData>
    <row r="1" spans="1:30" ht="14">
      <c r="A1" s="706" t="s">
        <v>343</v>
      </c>
      <c r="B1" s="706"/>
      <c r="C1" s="706"/>
      <c r="D1" s="706"/>
      <c r="E1" s="706"/>
      <c r="F1" s="706"/>
      <c r="G1" s="706"/>
      <c r="H1" s="706"/>
      <c r="I1" s="706"/>
      <c r="J1" s="706"/>
      <c r="K1" s="706"/>
      <c r="L1" s="706"/>
      <c r="M1" s="706"/>
      <c r="N1" s="706"/>
      <c r="O1" s="706"/>
      <c r="P1" s="117"/>
      <c r="Q1" s="117"/>
      <c r="R1" s="117"/>
    </row>
    <row r="2" spans="1:30" ht="14">
      <c r="A2" s="706" t="s">
        <v>344</v>
      </c>
      <c r="B2" s="706"/>
      <c r="C2" s="706"/>
      <c r="D2" s="706"/>
      <c r="E2" s="706"/>
      <c r="F2" s="706"/>
      <c r="G2" s="706"/>
      <c r="H2" s="706"/>
      <c r="I2" s="706"/>
      <c r="J2" s="706"/>
      <c r="K2" s="706"/>
      <c r="L2" s="706"/>
      <c r="M2" s="706"/>
      <c r="N2" s="706"/>
      <c r="O2" s="706"/>
      <c r="P2" s="117"/>
      <c r="Q2" s="117"/>
      <c r="R2" s="117"/>
    </row>
    <row r="3" spans="1:30" ht="14">
      <c r="A3" s="707"/>
      <c r="B3" s="707"/>
      <c r="C3" s="707"/>
      <c r="D3" s="707"/>
      <c r="E3" s="707"/>
      <c r="F3" s="707"/>
      <c r="G3" s="707"/>
      <c r="H3" s="707"/>
      <c r="I3" s="707"/>
      <c r="J3" s="707"/>
      <c r="K3" s="707"/>
      <c r="L3" s="707"/>
      <c r="M3" s="707"/>
      <c r="N3" s="707"/>
      <c r="O3" s="707"/>
      <c r="P3" s="117"/>
      <c r="Q3" s="117"/>
      <c r="R3" s="117"/>
      <c r="V3" s="118" t="s">
        <v>345</v>
      </c>
    </row>
    <row r="4" spans="1:30">
      <c r="A4" s="708" t="s">
        <v>346</v>
      </c>
      <c r="B4" s="708" t="s">
        <v>347</v>
      </c>
      <c r="C4" s="708" t="s">
        <v>348</v>
      </c>
      <c r="D4" s="708" t="s">
        <v>349</v>
      </c>
      <c r="E4" s="708" t="s">
        <v>350</v>
      </c>
      <c r="F4" s="708" t="s">
        <v>351</v>
      </c>
      <c r="G4" s="708" t="s">
        <v>352</v>
      </c>
      <c r="H4" s="708" t="s">
        <v>353</v>
      </c>
      <c r="I4" s="708" t="s">
        <v>354</v>
      </c>
      <c r="J4" s="708" t="s">
        <v>355</v>
      </c>
      <c r="K4" s="708"/>
      <c r="L4" s="708" t="s">
        <v>356</v>
      </c>
      <c r="M4" s="708"/>
      <c r="N4" s="708" t="s">
        <v>357</v>
      </c>
      <c r="O4" s="708"/>
      <c r="P4" s="120" t="s">
        <v>358</v>
      </c>
      <c r="Q4" s="120" t="s">
        <v>359</v>
      </c>
      <c r="R4" s="120" t="s">
        <v>360</v>
      </c>
      <c r="S4" s="120" t="s">
        <v>361</v>
      </c>
      <c r="T4" s="120" t="s">
        <v>362</v>
      </c>
      <c r="V4" s="12" t="s">
        <v>57</v>
      </c>
      <c r="W4" s="12"/>
      <c r="X4" s="12"/>
      <c r="Y4" s="12" t="s">
        <v>363</v>
      </c>
      <c r="Z4" s="12"/>
      <c r="AA4" s="12"/>
      <c r="AB4" s="12" t="s">
        <v>364</v>
      </c>
      <c r="AC4" s="12"/>
      <c r="AD4" s="12"/>
    </row>
    <row r="5" spans="1:30" ht="14">
      <c r="A5" s="708"/>
      <c r="B5" s="708"/>
      <c r="C5" s="708"/>
      <c r="D5" s="708"/>
      <c r="E5" s="708"/>
      <c r="F5" s="708"/>
      <c r="G5" s="708"/>
      <c r="H5" s="708"/>
      <c r="I5" s="708"/>
      <c r="J5" s="119" t="s">
        <v>365</v>
      </c>
      <c r="K5" s="119" t="s">
        <v>366</v>
      </c>
      <c r="L5" s="119" t="s">
        <v>365</v>
      </c>
      <c r="M5" s="119" t="s">
        <v>366</v>
      </c>
      <c r="N5" s="119" t="s">
        <v>365</v>
      </c>
      <c r="O5" s="119" t="s">
        <v>366</v>
      </c>
      <c r="V5" s="120" t="s">
        <v>355</v>
      </c>
      <c r="W5" s="120" t="s">
        <v>367</v>
      </c>
      <c r="X5" s="120" t="s">
        <v>307</v>
      </c>
      <c r="Y5" s="120" t="s">
        <v>355</v>
      </c>
      <c r="Z5" s="120" t="s">
        <v>367</v>
      </c>
      <c r="AA5" s="120" t="s">
        <v>307</v>
      </c>
      <c r="AB5" s="120" t="s">
        <v>355</v>
      </c>
      <c r="AC5" s="120" t="s">
        <v>367</v>
      </c>
      <c r="AD5" s="120" t="s">
        <v>307</v>
      </c>
    </row>
    <row r="6" spans="1:30">
      <c r="A6" s="709" t="s">
        <v>368</v>
      </c>
      <c r="B6" s="709"/>
      <c r="C6" s="709"/>
      <c r="D6" s="709"/>
      <c r="E6" s="709"/>
      <c r="F6" s="709"/>
      <c r="G6" s="709"/>
      <c r="H6" s="709"/>
      <c r="I6" s="709"/>
      <c r="J6" s="709"/>
      <c r="K6" s="709"/>
      <c r="L6" s="709"/>
      <c r="M6" s="709"/>
      <c r="N6" s="709"/>
      <c r="O6" s="709"/>
      <c r="V6" s="121">
        <f>V7+V11+V15</f>
        <v>50</v>
      </c>
      <c r="W6" s="122">
        <f>IFERROR(X6/V6,0)</f>
        <v>0.89834111630561742</v>
      </c>
      <c r="X6" s="123">
        <f>X7+X11+X15</f>
        <v>44.917055815280868</v>
      </c>
      <c r="Y6" s="121">
        <f>Y7+Y11+Y15</f>
        <v>50</v>
      </c>
      <c r="Z6" s="122">
        <f>IFERROR(AA6/Y6,0)</f>
        <v>0.90772430513235025</v>
      </c>
      <c r="AA6" s="123">
        <f>AA7+AA11+AA15</f>
        <v>45.386215256617511</v>
      </c>
      <c r="AB6" s="121">
        <f>AB7+AB11+AB15</f>
        <v>50</v>
      </c>
      <c r="AC6" s="122">
        <f>IFERROR(AD6/AB6,0)</f>
        <v>0.86950975588102319</v>
      </c>
      <c r="AD6" s="123">
        <f>AD7+AD11+AD15</f>
        <v>43.475487794051162</v>
      </c>
    </row>
    <row r="7" spans="1:30">
      <c r="A7" s="710" t="s">
        <v>369</v>
      </c>
      <c r="B7" s="710"/>
      <c r="C7" s="710"/>
      <c r="D7" s="710"/>
      <c r="E7" s="710"/>
      <c r="F7" s="710"/>
      <c r="G7" s="710"/>
      <c r="H7" s="710"/>
      <c r="I7" s="710"/>
      <c r="J7" s="710"/>
      <c r="K7" s="710"/>
      <c r="L7" s="710"/>
      <c r="M7" s="710"/>
      <c r="N7" s="710"/>
      <c r="O7" s="710"/>
      <c r="V7" s="124">
        <f>SUM(V8:V10)</f>
        <v>20</v>
      </c>
      <c r="W7" s="125">
        <f>IFERROR(X7/V7,0)</f>
        <v>0.82499999999999996</v>
      </c>
      <c r="X7" s="126">
        <f>SUM(X8:X10)</f>
        <v>16.5</v>
      </c>
      <c r="Y7" s="124">
        <f>SUM(Y8:Y10)</f>
        <v>10</v>
      </c>
      <c r="Z7" s="125">
        <f>IFERROR(AA7/Y7,0)</f>
        <v>0.77000000000000013</v>
      </c>
      <c r="AA7" s="126">
        <f>SUM(AA8:AA10)</f>
        <v>7.7000000000000011</v>
      </c>
      <c r="AB7" s="124">
        <f>SUM(AB8:AB10)</f>
        <v>30</v>
      </c>
      <c r="AC7" s="127">
        <f>IFERROR(AD7/AB7,0)</f>
        <v>0.80666666666666675</v>
      </c>
      <c r="AD7" s="126">
        <f>SUM(AD8:AD10)</f>
        <v>24.200000000000003</v>
      </c>
    </row>
    <row r="8" spans="1:30" ht="14">
      <c r="A8" s="128">
        <v>1</v>
      </c>
      <c r="B8" s="129" t="s">
        <v>370</v>
      </c>
      <c r="C8" s="128" t="s">
        <v>371</v>
      </c>
      <c r="D8" s="711"/>
      <c r="E8" s="128" t="s">
        <v>372</v>
      </c>
      <c r="F8" s="130">
        <v>22.89</v>
      </c>
      <c r="G8" s="130">
        <v>22.89</v>
      </c>
      <c r="H8" s="131">
        <v>26.94</v>
      </c>
      <c r="I8" s="128" t="s">
        <v>373</v>
      </c>
      <c r="J8" s="128">
        <v>8</v>
      </c>
      <c r="K8" s="712">
        <f>J8+J9+J10</f>
        <v>18</v>
      </c>
      <c r="L8" s="133">
        <f>IFERROR(MIN(1.1*J8,(H8/G8)*J8),0)</f>
        <v>8.8000000000000007</v>
      </c>
      <c r="M8" s="713">
        <f>SUM(L8:L10)</f>
        <v>14.3</v>
      </c>
      <c r="N8" s="133">
        <f>IFERROR(MIN(1.1*J8,(H8/F8)*J8),0)</f>
        <v>8.8000000000000007</v>
      </c>
      <c r="O8" s="713">
        <f>SUM(N8:N10)</f>
        <v>14.3</v>
      </c>
      <c r="P8" s="135">
        <f>F8</f>
        <v>22.89</v>
      </c>
      <c r="Q8" s="136">
        <f>H8</f>
        <v>26.94</v>
      </c>
      <c r="R8" s="137">
        <f>J8</f>
        <v>8</v>
      </c>
      <c r="S8" s="138">
        <f>IFERROR(IF(I8="Minimize",F8/H8,IF(F8&lt;=0,IF(H8&gt;=F8,1.1,0),H8/F8)),0)</f>
        <v>1.1769331585845348</v>
      </c>
      <c r="T8" s="139">
        <f>MIN(1.1*R8,S8*R8)</f>
        <v>8.8000000000000007</v>
      </c>
      <c r="V8" s="140">
        <v>9</v>
      </c>
      <c r="W8" s="138">
        <f>S8</f>
        <v>1.1769331585845348</v>
      </c>
      <c r="X8" s="139">
        <f>MIN(1.1*V8,W8*V8)</f>
        <v>9.9</v>
      </c>
      <c r="Y8" s="140">
        <v>4</v>
      </c>
      <c r="Z8" s="138">
        <f>S8</f>
        <v>1.1769331585845348</v>
      </c>
      <c r="AA8" s="139">
        <f>MIN(1.1*Y8,Z8*Y8)</f>
        <v>4.4000000000000004</v>
      </c>
      <c r="AB8" s="140">
        <v>14</v>
      </c>
      <c r="AC8" s="138">
        <f>S8</f>
        <v>1.1769331585845348</v>
      </c>
      <c r="AD8" s="139">
        <f>MIN(1.1*AB8,AC8*AB8)</f>
        <v>15.400000000000002</v>
      </c>
    </row>
    <row r="9" spans="1:30" ht="14">
      <c r="A9" s="128">
        <v>2</v>
      </c>
      <c r="B9" s="129" t="s">
        <v>374</v>
      </c>
      <c r="C9" s="128" t="s">
        <v>371</v>
      </c>
      <c r="D9" s="711"/>
      <c r="E9" s="128" t="s">
        <v>372</v>
      </c>
      <c r="F9" s="141">
        <v>-1.34</v>
      </c>
      <c r="G9" s="141">
        <v>-1.34</v>
      </c>
      <c r="H9" s="142">
        <v>0.44</v>
      </c>
      <c r="I9" s="128" t="s">
        <v>373</v>
      </c>
      <c r="J9" s="128">
        <v>5</v>
      </c>
      <c r="K9" s="712"/>
      <c r="L9" s="133">
        <v>5.5</v>
      </c>
      <c r="M9" s="713"/>
      <c r="N9" s="133">
        <v>5.5</v>
      </c>
      <c r="O9" s="713"/>
      <c r="P9" s="143">
        <f>F9</f>
        <v>-1.34</v>
      </c>
      <c r="Q9" s="143">
        <f>H9</f>
        <v>0.44</v>
      </c>
      <c r="R9" s="137">
        <f>J9</f>
        <v>5</v>
      </c>
      <c r="S9" s="138">
        <f>IFERROR(IF(I9="Minimize",F9/H9,IF(F9&lt;=0,IF(H9&gt;=F9,1.1,0),H9/F9)),0)</f>
        <v>1.1000000000000001</v>
      </c>
      <c r="T9" s="139">
        <f>MIN(1.1*R9,S9*R9)</f>
        <v>5.5</v>
      </c>
      <c r="V9" s="140">
        <v>6</v>
      </c>
      <c r="W9" s="138">
        <f>S9</f>
        <v>1.1000000000000001</v>
      </c>
      <c r="X9" s="139">
        <f>MIN(1.1*V9,W9*V9)</f>
        <v>6.6000000000000005</v>
      </c>
      <c r="Y9" s="140">
        <v>3</v>
      </c>
      <c r="Z9" s="138">
        <f>S9</f>
        <v>1.1000000000000001</v>
      </c>
      <c r="AA9" s="139">
        <f>MIN(1.1*Y9,Z9*Y9)</f>
        <v>3.3000000000000003</v>
      </c>
      <c r="AB9" s="140">
        <v>8</v>
      </c>
      <c r="AC9" s="138">
        <f>S9</f>
        <v>1.1000000000000001</v>
      </c>
      <c r="AD9" s="139">
        <f>MIN(1.1*AB9,AC9*AB9)</f>
        <v>8.8000000000000007</v>
      </c>
    </row>
    <row r="10" spans="1:30" ht="14">
      <c r="A10" s="128">
        <v>3</v>
      </c>
      <c r="B10" s="129" t="s">
        <v>375</v>
      </c>
      <c r="C10" s="128" t="s">
        <v>376</v>
      </c>
      <c r="D10" s="711"/>
      <c r="E10" s="128" t="s">
        <v>377</v>
      </c>
      <c r="F10" s="144" t="s">
        <v>378</v>
      </c>
      <c r="G10" s="144" t="s">
        <v>378</v>
      </c>
      <c r="H10" s="145">
        <v>45861</v>
      </c>
      <c r="I10" s="128" t="s">
        <v>379</v>
      </c>
      <c r="J10" s="128">
        <v>5</v>
      </c>
      <c r="K10" s="712"/>
      <c r="L10" s="133">
        <v>0</v>
      </c>
      <c r="M10" s="713"/>
      <c r="N10" s="133">
        <f>IFERROR(MIN(1.1*L10,(H10/J10)*L10),0)</f>
        <v>0</v>
      </c>
      <c r="O10" s="713"/>
      <c r="P10" s="146" t="str">
        <f>F10</f>
        <v>15/04/2025</v>
      </c>
      <c r="Q10" s="147">
        <f>H10</f>
        <v>45861</v>
      </c>
      <c r="R10" s="137">
        <f>J10</f>
        <v>5</v>
      </c>
      <c r="S10" s="138">
        <f>IFERROR(T10/R10,0)</f>
        <v>0</v>
      </c>
      <c r="T10" s="139">
        <f>R10*IF(H10&lt;DATE(2025,4,1),1.1,IF(H10&lt;=DATE(2025,4,15),1,IF(H10&lt;=DATE(2025,5,31),0.8,IF(H10&lt;=DATE(2025,6,15),0.4,IF(H10&lt;=DATE(2025,6,30),0.2,0)))))</f>
        <v>0</v>
      </c>
      <c r="V10" s="140">
        <v>5</v>
      </c>
      <c r="W10" s="138">
        <f>S10</f>
        <v>0</v>
      </c>
      <c r="X10" s="139">
        <f>MIN(1.1*V10,W10*V10)</f>
        <v>0</v>
      </c>
      <c r="Y10" s="140">
        <v>3</v>
      </c>
      <c r="Z10" s="138">
        <f>S10</f>
        <v>0</v>
      </c>
      <c r="AA10" s="139">
        <f>MIN(1.1*Y10,Z10*Y10)</f>
        <v>0</v>
      </c>
      <c r="AB10" s="140">
        <v>8</v>
      </c>
      <c r="AC10" s="138">
        <f>S10</f>
        <v>0</v>
      </c>
      <c r="AD10" s="139">
        <f>MIN(1.1*AB10,AC10*AB10)</f>
        <v>0</v>
      </c>
    </row>
    <row r="11" spans="1:30">
      <c r="A11" s="714" t="s">
        <v>380</v>
      </c>
      <c r="B11" s="714"/>
      <c r="C11" s="714"/>
      <c r="D11" s="714"/>
      <c r="E11" s="714"/>
      <c r="F11" s="714"/>
      <c r="G11" s="714"/>
      <c r="H11" s="714"/>
      <c r="I11" s="714"/>
      <c r="J11" s="714"/>
      <c r="K11" s="148"/>
      <c r="L11" s="148"/>
      <c r="M11" s="148"/>
      <c r="N11" s="148"/>
      <c r="O11" s="148"/>
      <c r="P11" s="143"/>
      <c r="Q11" s="143"/>
      <c r="V11" s="124">
        <f>SUM(V12:V14)</f>
        <v>20</v>
      </c>
      <c r="W11" s="125">
        <f>IFERROR(X11/V11,0)</f>
        <v>0.91473526815594219</v>
      </c>
      <c r="X11" s="126">
        <f>SUM(X12:X14)</f>
        <v>18.294705363118844</v>
      </c>
      <c r="Y11" s="124">
        <f>SUM(Y12:Y14)</f>
        <v>30</v>
      </c>
      <c r="Z11" s="125">
        <f>IFERROR(AA11/Y11,0)</f>
        <v>0.91879549348184963</v>
      </c>
      <c r="AA11" s="126">
        <f>SUM(AA12:AA14)</f>
        <v>27.563864804455488</v>
      </c>
      <c r="AB11" s="124">
        <f>SUM(AB12:AB14)</f>
        <v>10</v>
      </c>
      <c r="AC11" s="127">
        <f>IFERROR(AD11/AB11,0)</f>
        <v>0.91531373418891326</v>
      </c>
      <c r="AD11" s="126">
        <f>SUM(AD12:AD14)</f>
        <v>9.1531373418891331</v>
      </c>
    </row>
    <row r="12" spans="1:30" ht="14">
      <c r="A12" s="128">
        <v>4</v>
      </c>
      <c r="B12" s="129" t="s">
        <v>381</v>
      </c>
      <c r="C12" s="128" t="s">
        <v>371</v>
      </c>
      <c r="D12" s="711"/>
      <c r="E12" s="128" t="s">
        <v>382</v>
      </c>
      <c r="F12" s="149">
        <v>5.43</v>
      </c>
      <c r="G12" s="149">
        <v>5.43</v>
      </c>
      <c r="H12" s="149">
        <v>4.8</v>
      </c>
      <c r="I12" s="128" t="s">
        <v>373</v>
      </c>
      <c r="J12" s="128">
        <v>7</v>
      </c>
      <c r="K12" s="715">
        <f>SUM(J12+J13+J14)</f>
        <v>21</v>
      </c>
      <c r="L12" s="133">
        <f>IFERROR(MIN(1.1*J12,(H12/G12)*J12),0)</f>
        <v>6.1878453038674035</v>
      </c>
      <c r="M12" s="715">
        <f>SUM(L12+L13+L14)</f>
        <v>19.294705363118844</v>
      </c>
      <c r="N12" s="133">
        <f>IFERROR(MIN(1.1*J12,(H12/F12)*J12),0)</f>
        <v>6.1878453038674035</v>
      </c>
      <c r="O12" s="715">
        <f>SUM(N12+N13+N14)</f>
        <v>19.294705363118844</v>
      </c>
      <c r="P12" s="151">
        <f>F12</f>
        <v>5.43</v>
      </c>
      <c r="Q12" s="151">
        <f>H12</f>
        <v>4.8</v>
      </c>
      <c r="R12" s="137">
        <f>J12</f>
        <v>7</v>
      </c>
      <c r="S12" s="138">
        <f>IFERROR(IF(I12="Minimize",F12/H12,IF(F12&lt;=0,IF(H12&gt;=F12,1.1,0),H12/F12)),0)</f>
        <v>0.88397790055248615</v>
      </c>
      <c r="T12" s="139">
        <f>MIN(1.1*R12,S12*R12)</f>
        <v>6.1878453038674035</v>
      </c>
      <c r="V12" s="140">
        <v>7</v>
      </c>
      <c r="W12" s="138">
        <f>S12</f>
        <v>0.88397790055248615</v>
      </c>
      <c r="X12" s="139">
        <f>MIN(1.1*V12,W12*V12)</f>
        <v>6.1878453038674035</v>
      </c>
      <c r="Y12" s="140">
        <v>10</v>
      </c>
      <c r="Z12" s="138">
        <f>S12</f>
        <v>0.88397790055248615</v>
      </c>
      <c r="AA12" s="139">
        <f>MIN(1.1*Y12,Z12*Y12)</f>
        <v>8.8397790055248606</v>
      </c>
      <c r="AB12" s="140">
        <v>4</v>
      </c>
      <c r="AC12" s="138">
        <f>S12</f>
        <v>0.88397790055248615</v>
      </c>
      <c r="AD12" s="139">
        <f>MIN(1.1*AB12,AC12*AB12)</f>
        <v>3.5359116022099446</v>
      </c>
    </row>
    <row r="13" spans="1:30" ht="28">
      <c r="A13" s="128">
        <v>5</v>
      </c>
      <c r="B13" s="129" t="s">
        <v>383</v>
      </c>
      <c r="C13" s="128" t="s">
        <v>371</v>
      </c>
      <c r="D13" s="711"/>
      <c r="E13" s="128" t="s">
        <v>384</v>
      </c>
      <c r="F13" s="152">
        <v>1011621</v>
      </c>
      <c r="G13" s="152">
        <v>1011621</v>
      </c>
      <c r="H13" s="153">
        <v>882546.84</v>
      </c>
      <c r="I13" s="128" t="s">
        <v>373</v>
      </c>
      <c r="J13" s="128">
        <v>7</v>
      </c>
      <c r="K13" s="715"/>
      <c r="L13" s="133">
        <f>IFERROR(MIN(1.1*J13,(H13/G13)*J13),0)</f>
        <v>6.1068600592514386</v>
      </c>
      <c r="M13" s="715"/>
      <c r="N13" s="133">
        <f>IFERROR(MIN(1.1*J13,(H13/F13)*J13),0)</f>
        <v>6.1068600592514386</v>
      </c>
      <c r="O13" s="715"/>
      <c r="P13" s="154">
        <f>F13</f>
        <v>1011621</v>
      </c>
      <c r="Q13" s="135">
        <f>H13</f>
        <v>882546.84</v>
      </c>
      <c r="R13" s="137">
        <f>J13</f>
        <v>7</v>
      </c>
      <c r="S13" s="138">
        <f>IFERROR(IF(I13="Minimize",F13/H13,IF(F13&lt;=0,IF(H13&gt;=F13,1.1,0),H13/F13)),0)</f>
        <v>0.87240857989306264</v>
      </c>
      <c r="T13" s="139">
        <f>MIN(1.1*R13,S13*R13)</f>
        <v>6.1068600592514386</v>
      </c>
      <c r="V13" s="140">
        <v>7</v>
      </c>
      <c r="W13" s="138">
        <f>S13</f>
        <v>0.87240857989306264</v>
      </c>
      <c r="X13" s="139">
        <f>MIN(1.1*V13,W13*V13)</f>
        <v>6.1068600592514386</v>
      </c>
      <c r="Y13" s="140">
        <v>10</v>
      </c>
      <c r="Z13" s="138">
        <f>S13</f>
        <v>0.87240857989306264</v>
      </c>
      <c r="AA13" s="139">
        <f>MIN(1.1*Y13,Z13*Y13)</f>
        <v>8.7240857989306271</v>
      </c>
      <c r="AB13" s="140">
        <v>3</v>
      </c>
      <c r="AC13" s="138">
        <f>S13</f>
        <v>0.87240857989306264</v>
      </c>
      <c r="AD13" s="139">
        <f>MIN(1.1*AB13,AC13*AB13)</f>
        <v>2.617225739679188</v>
      </c>
    </row>
    <row r="14" spans="1:30" ht="28">
      <c r="A14" s="128">
        <v>6</v>
      </c>
      <c r="B14" s="129" t="s">
        <v>385</v>
      </c>
      <c r="C14" s="128" t="s">
        <v>371</v>
      </c>
      <c r="D14" s="711"/>
      <c r="E14" s="128" t="s">
        <v>372</v>
      </c>
      <c r="F14" s="155">
        <v>100</v>
      </c>
      <c r="G14" s="155">
        <v>100</v>
      </c>
      <c r="H14" s="155">
        <v>100</v>
      </c>
      <c r="I14" s="128" t="s">
        <v>373</v>
      </c>
      <c r="J14" s="128">
        <v>7</v>
      </c>
      <c r="K14" s="715"/>
      <c r="L14" s="133">
        <f>IFERROR(MIN(1.1*J14,(H14/G14)*J14),0)</f>
        <v>7</v>
      </c>
      <c r="M14" s="715"/>
      <c r="N14" s="133">
        <f>IFERROR(MIN(1.1*J14,(H14/F14)*J14),0)</f>
        <v>7</v>
      </c>
      <c r="O14" s="715"/>
      <c r="P14" s="156">
        <f>F14</f>
        <v>100</v>
      </c>
      <c r="Q14" s="156">
        <f>H14</f>
        <v>100</v>
      </c>
      <c r="R14" s="137">
        <f>J14</f>
        <v>7</v>
      </c>
      <c r="S14" s="138">
        <f>IFERROR(IF(I14="Minimize",F14/H14,IF(F14&lt;=0,IF(H14&gt;=F14,1.1,0),H14/F14)),0)</f>
        <v>1</v>
      </c>
      <c r="T14" s="139">
        <f>MIN(1.1*R14,S14*R14)</f>
        <v>7</v>
      </c>
      <c r="V14" s="140">
        <v>6</v>
      </c>
      <c r="W14" s="138">
        <f>S14</f>
        <v>1</v>
      </c>
      <c r="X14" s="139">
        <f>MIN(1.1*V14,W14*V14)</f>
        <v>6</v>
      </c>
      <c r="Y14" s="140">
        <v>10</v>
      </c>
      <c r="Z14" s="138">
        <f>S14</f>
        <v>1</v>
      </c>
      <c r="AA14" s="139">
        <f>MIN(1.1*Y14,Z14*Y14)</f>
        <v>10</v>
      </c>
      <c r="AB14" s="140">
        <v>3</v>
      </c>
      <c r="AC14" s="138">
        <f>S14</f>
        <v>1</v>
      </c>
      <c r="AD14" s="139">
        <f>MIN(1.1*AB14,AC14*AB14)</f>
        <v>3</v>
      </c>
    </row>
    <row r="15" spans="1:30">
      <c r="A15" s="714" t="s">
        <v>386</v>
      </c>
      <c r="B15" s="714"/>
      <c r="C15" s="714"/>
      <c r="D15" s="714"/>
      <c r="E15" s="714"/>
      <c r="F15" s="714"/>
      <c r="G15" s="714"/>
      <c r="H15" s="714"/>
      <c r="I15" s="714"/>
      <c r="J15" s="714"/>
      <c r="K15" s="148"/>
      <c r="L15" s="148"/>
      <c r="M15" s="148"/>
      <c r="N15" s="148"/>
      <c r="O15" s="148"/>
      <c r="P15" s="143"/>
      <c r="Q15" s="143"/>
      <c r="V15" s="124">
        <f>SUM(V16:V17)</f>
        <v>10</v>
      </c>
      <c r="W15" s="125">
        <f>IFERROR(X15/V15,0)</f>
        <v>1.0122350452162023</v>
      </c>
      <c r="X15" s="126">
        <f>SUM(X16:X17)</f>
        <v>10.122350452162024</v>
      </c>
      <c r="Y15" s="124">
        <f>SUM(Y16:Y17)</f>
        <v>10</v>
      </c>
      <c r="Z15" s="125">
        <f>IFERROR(AA15/Y15,0)</f>
        <v>1.0122350452162023</v>
      </c>
      <c r="AA15" s="126">
        <f>SUM(AA16:AA17)</f>
        <v>10.122350452162024</v>
      </c>
      <c r="AB15" s="124">
        <f>SUM(AB16:AB17)</f>
        <v>10</v>
      </c>
      <c r="AC15" s="125">
        <f>IFERROR(AD15/AB15,0)</f>
        <v>1.0122350452162023</v>
      </c>
      <c r="AD15" s="126">
        <f>SUM(AD16:AD17)</f>
        <v>10.122350452162024</v>
      </c>
    </row>
    <row r="16" spans="1:30" ht="14">
      <c r="A16" s="128">
        <v>7</v>
      </c>
      <c r="B16" s="129" t="s">
        <v>387</v>
      </c>
      <c r="C16" s="128" t="s">
        <v>388</v>
      </c>
      <c r="D16" s="711"/>
      <c r="E16" s="128" t="s">
        <v>384</v>
      </c>
      <c r="F16" s="155">
        <v>3191756</v>
      </c>
      <c r="G16" s="155">
        <v>3191756</v>
      </c>
      <c r="H16" s="155">
        <v>3259110</v>
      </c>
      <c r="I16" s="128" t="s">
        <v>373</v>
      </c>
      <c r="J16" s="128">
        <v>7</v>
      </c>
      <c r="K16" s="712">
        <f>SUM(J16:J17)</f>
        <v>15</v>
      </c>
      <c r="L16" s="133">
        <f>IFERROR(MIN(1.1*J16,(H16/G16)*J16),0)</f>
        <v>7.1477174320342787</v>
      </c>
      <c r="M16" s="713">
        <f>SUM(L16:L17)</f>
        <v>15.174658233168628</v>
      </c>
      <c r="N16" s="133">
        <f>IFERROR(MIN(1.1*J16,(H16/F16)*J16),0)</f>
        <v>7.1477174320342787</v>
      </c>
      <c r="O16" s="713">
        <f>SUM(N16:N17)</f>
        <v>15.174658233168628</v>
      </c>
      <c r="P16" s="156">
        <f>F16</f>
        <v>3191756</v>
      </c>
      <c r="Q16" s="156">
        <f>H16</f>
        <v>3259110</v>
      </c>
      <c r="R16" s="137">
        <f>J16</f>
        <v>7</v>
      </c>
      <c r="S16" s="138">
        <f>IFERROR(IF(I16="Minimize",F16/H16,IF(F16&lt;=0,IF(H16&gt;=F16,1.1,0),H16/F16)),0)</f>
        <v>1.0211024902906112</v>
      </c>
      <c r="T16" s="139">
        <f>MIN(1.1*R16,S16*R16)</f>
        <v>7.1477174320342787</v>
      </c>
      <c r="V16" s="140">
        <v>5</v>
      </c>
      <c r="W16" s="138">
        <f>S16</f>
        <v>1.0211024902906112</v>
      </c>
      <c r="X16" s="139">
        <f>MIN(1.1*V16,W16*V16)</f>
        <v>5.1055124514530554</v>
      </c>
      <c r="Y16" s="140">
        <v>5</v>
      </c>
      <c r="Z16" s="138">
        <f>S16</f>
        <v>1.0211024902906112</v>
      </c>
      <c r="AA16" s="139">
        <f>MIN(1.1*Y16,Z16*Y16)</f>
        <v>5.1055124514530554</v>
      </c>
      <c r="AB16" s="140">
        <v>5</v>
      </c>
      <c r="AC16" s="138">
        <f>S16</f>
        <v>1.0211024902906112</v>
      </c>
      <c r="AD16" s="139">
        <f>MIN(1.1*AB16,AC16*AB16)</f>
        <v>5.1055124514530554</v>
      </c>
    </row>
    <row r="17" spans="1:30" ht="28">
      <c r="A17" s="128">
        <v>8</v>
      </c>
      <c r="B17" s="129" t="s">
        <v>389</v>
      </c>
      <c r="C17" s="128" t="s">
        <v>388</v>
      </c>
      <c r="D17" s="711"/>
      <c r="E17" s="128" t="s">
        <v>390</v>
      </c>
      <c r="F17" s="155">
        <v>22568</v>
      </c>
      <c r="G17" s="155">
        <v>22568</v>
      </c>
      <c r="H17" s="152">
        <v>22644</v>
      </c>
      <c r="I17" s="128" t="s">
        <v>373</v>
      </c>
      <c r="J17" s="128">
        <v>8</v>
      </c>
      <c r="K17" s="712"/>
      <c r="L17" s="133">
        <f>IFERROR(MIN(1.1*J17,(H17/G17)*J17),0)</f>
        <v>8.0269408011343497</v>
      </c>
      <c r="M17" s="713"/>
      <c r="N17" s="133">
        <f>IFERROR(MIN(1.1*J17,(H17/F17)*J17),0)</f>
        <v>8.0269408011343497</v>
      </c>
      <c r="O17" s="713"/>
      <c r="P17" s="156">
        <f>F17</f>
        <v>22568</v>
      </c>
      <c r="Q17" s="154">
        <f>H17</f>
        <v>22644</v>
      </c>
      <c r="R17" s="137">
        <f>J17</f>
        <v>8</v>
      </c>
      <c r="S17" s="138">
        <f>IFERROR(IF(I17="Minimize",F17/H17,IF(F17&lt;=0,IF(H17&gt;=F17,1.1,0),H17/F17)),0)</f>
        <v>1.0033676001417937</v>
      </c>
      <c r="T17" s="139">
        <f>MIN(1.1*R17,S17*R17)</f>
        <v>8.0269408011343497</v>
      </c>
      <c r="V17" s="140">
        <v>5</v>
      </c>
      <c r="W17" s="138">
        <f>S17</f>
        <v>1.0033676001417937</v>
      </c>
      <c r="X17" s="139">
        <f>MIN(1.1*V17,W17*V17)</f>
        <v>5.0168380007089688</v>
      </c>
      <c r="Y17" s="140">
        <v>5</v>
      </c>
      <c r="Z17" s="138">
        <f>S17</f>
        <v>1.0033676001417937</v>
      </c>
      <c r="AA17" s="139">
        <f>MIN(1.1*Y17,Z17*Y17)</f>
        <v>5.0168380007089688</v>
      </c>
      <c r="AB17" s="140">
        <v>5</v>
      </c>
      <c r="AC17" s="138">
        <f>S17</f>
        <v>1.0033676001417937</v>
      </c>
      <c r="AD17" s="139">
        <f>MIN(1.1*AB17,AC17*AB17)</f>
        <v>5.0168380007089688</v>
      </c>
    </row>
    <row r="18" spans="1:30">
      <c r="A18" s="714" t="s">
        <v>391</v>
      </c>
      <c r="B18" s="714"/>
      <c r="C18" s="714"/>
      <c r="D18" s="714"/>
      <c r="E18" s="714"/>
      <c r="F18" s="714"/>
      <c r="G18" s="714"/>
      <c r="H18" s="714"/>
      <c r="I18" s="714"/>
      <c r="J18" s="714"/>
      <c r="K18" s="714"/>
      <c r="L18" s="714"/>
      <c r="M18" s="714"/>
      <c r="N18" s="714"/>
      <c r="O18" s="714"/>
      <c r="P18" s="143"/>
      <c r="Q18" s="143"/>
      <c r="V18" s="121">
        <f>SUM(V19:V21)</f>
        <v>15</v>
      </c>
      <c r="W18" s="122">
        <f>IFERROR(X18/V18,0)</f>
        <v>0.86583629424924335</v>
      </c>
      <c r="X18" s="123">
        <f>SUM(X19:X21)</f>
        <v>12.98754441373865</v>
      </c>
      <c r="Y18" s="121">
        <f>SUM(Y19:Y21)</f>
        <v>15</v>
      </c>
      <c r="Z18" s="122">
        <f>IFERROR(AA18/Y18,0)</f>
        <v>0.86583629424924335</v>
      </c>
      <c r="AA18" s="123">
        <f>SUM(AA19:AA21)</f>
        <v>12.98754441373865</v>
      </c>
      <c r="AB18" s="121">
        <f>SUM(AB19:AB21)</f>
        <v>15</v>
      </c>
      <c r="AC18" s="122">
        <f>IFERROR(AD18/AB18,0)</f>
        <v>0.86583629424924335</v>
      </c>
      <c r="AD18" s="123">
        <f>SUM(AD19:AD21)</f>
        <v>12.98754441373865</v>
      </c>
    </row>
    <row r="19" spans="1:30" ht="14">
      <c r="A19" s="128">
        <v>1</v>
      </c>
      <c r="B19" s="129" t="s">
        <v>392</v>
      </c>
      <c r="C19" s="128" t="s">
        <v>393</v>
      </c>
      <c r="D19" s="711"/>
      <c r="E19" s="128" t="s">
        <v>394</v>
      </c>
      <c r="F19" s="155">
        <v>68</v>
      </c>
      <c r="G19" s="155">
        <v>68</v>
      </c>
      <c r="H19" s="155">
        <v>67</v>
      </c>
      <c r="I19" s="128" t="s">
        <v>373</v>
      </c>
      <c r="J19" s="128">
        <v>5</v>
      </c>
      <c r="K19" s="712">
        <f>J19+J20+J21</f>
        <v>15</v>
      </c>
      <c r="L19" s="133">
        <f>IFERROR(MIN(1.1*J19,(H19/G19)*J19),0)</f>
        <v>4.9264705882352944</v>
      </c>
      <c r="M19" s="713">
        <f>SUM(L19:L21)</f>
        <v>12.98754441373865</v>
      </c>
      <c r="N19" s="133">
        <f>IFERROR(MIN(1.1*J19,(H19/F19)*J19),0)</f>
        <v>4.9264705882352944</v>
      </c>
      <c r="O19" s="713">
        <f>SUM(N19:N21)</f>
        <v>12.98754441373865</v>
      </c>
      <c r="P19" s="156">
        <f>F19</f>
        <v>68</v>
      </c>
      <c r="Q19" s="156">
        <f>H19</f>
        <v>67</v>
      </c>
      <c r="R19" s="137">
        <f>J19</f>
        <v>5</v>
      </c>
      <c r="S19" s="138">
        <f>IFERROR(IF(I19="Minimize",F19/H19,IF(F19&lt;=0,IF(H19&gt;=F19,1.1,0),H19/F19)),0)</f>
        <v>0.98529411764705888</v>
      </c>
      <c r="T19" s="139">
        <f>MIN(1.1*R19,S19*R19)</f>
        <v>4.9264705882352944</v>
      </c>
      <c r="V19" s="140">
        <v>5</v>
      </c>
      <c r="W19" s="138">
        <f>S19</f>
        <v>0.98529411764705888</v>
      </c>
      <c r="X19" s="139">
        <f>MIN(1.1*V19,W19*V19)</f>
        <v>4.9264705882352944</v>
      </c>
      <c r="Y19" s="140">
        <v>5</v>
      </c>
      <c r="Z19" s="138">
        <f>S19</f>
        <v>0.98529411764705888</v>
      </c>
      <c r="AA19" s="139">
        <f>MIN(1.1*Y19,Z19*Y19)</f>
        <v>4.9264705882352944</v>
      </c>
      <c r="AB19" s="140">
        <v>5</v>
      </c>
      <c r="AC19" s="138">
        <f>S19</f>
        <v>0.98529411764705888</v>
      </c>
      <c r="AD19" s="139">
        <f>MIN(1.1*AB19,AC19*AB19)</f>
        <v>4.9264705882352944</v>
      </c>
    </row>
    <row r="20" spans="1:30" ht="14">
      <c r="A20" s="128">
        <v>2</v>
      </c>
      <c r="B20" s="129" t="s">
        <v>395</v>
      </c>
      <c r="C20" s="128" t="s">
        <v>393</v>
      </c>
      <c r="D20" s="711"/>
      <c r="E20" s="128" t="s">
        <v>394</v>
      </c>
      <c r="F20" s="155">
        <v>149</v>
      </c>
      <c r="G20" s="155">
        <v>149</v>
      </c>
      <c r="H20" s="155">
        <v>124</v>
      </c>
      <c r="I20" s="128" t="s">
        <v>373</v>
      </c>
      <c r="J20" s="128">
        <v>5</v>
      </c>
      <c r="K20" s="712"/>
      <c r="L20" s="133">
        <f>IFERROR(MIN(1.1*J20,(H20/G20)*J20),0)</f>
        <v>4.1610738255033555</v>
      </c>
      <c r="M20" s="713"/>
      <c r="N20" s="133">
        <f>IFERROR(MIN(1.1*J20,(H20/F20)*J20),0)</f>
        <v>4.1610738255033555</v>
      </c>
      <c r="O20" s="713"/>
      <c r="P20" s="156">
        <f>F20</f>
        <v>149</v>
      </c>
      <c r="Q20" s="156">
        <f>H20</f>
        <v>124</v>
      </c>
      <c r="R20" s="137">
        <f>J20</f>
        <v>5</v>
      </c>
      <c r="S20" s="138">
        <f>IFERROR(IF(I20="Minimize",F20/H20,IF(F20&lt;=0,IF(H20&gt;=F20,1.1,0),H20/F20)),0)</f>
        <v>0.83221476510067116</v>
      </c>
      <c r="T20" s="139">
        <f>MIN(1.1*R20,S20*R20)</f>
        <v>4.1610738255033555</v>
      </c>
      <c r="V20" s="140">
        <v>5</v>
      </c>
      <c r="W20" s="138">
        <f>S20</f>
        <v>0.83221476510067116</v>
      </c>
      <c r="X20" s="139">
        <f>MIN(1.1*V20,W20*V20)</f>
        <v>4.1610738255033555</v>
      </c>
      <c r="Y20" s="140">
        <v>5</v>
      </c>
      <c r="Z20" s="138">
        <f>S20</f>
        <v>0.83221476510067116</v>
      </c>
      <c r="AA20" s="139">
        <f>MIN(1.1*Y20,Z20*Y20)</f>
        <v>4.1610738255033555</v>
      </c>
      <c r="AB20" s="140">
        <v>5</v>
      </c>
      <c r="AC20" s="138">
        <f>S20</f>
        <v>0.83221476510067116</v>
      </c>
      <c r="AD20" s="139">
        <f>MIN(1.1*AB20,AC20*AB20)</f>
        <v>4.1610738255033555</v>
      </c>
    </row>
    <row r="21" spans="1:30" ht="14">
      <c r="A21" s="128">
        <v>3</v>
      </c>
      <c r="B21" s="129" t="s">
        <v>396</v>
      </c>
      <c r="C21" s="128" t="s">
        <v>371</v>
      </c>
      <c r="D21" s="711"/>
      <c r="E21" s="128" t="s">
        <v>372</v>
      </c>
      <c r="F21" s="155">
        <v>100</v>
      </c>
      <c r="G21" s="155">
        <v>100</v>
      </c>
      <c r="H21" s="155">
        <v>78</v>
      </c>
      <c r="I21" s="128" t="s">
        <v>373</v>
      </c>
      <c r="J21" s="128">
        <v>5</v>
      </c>
      <c r="K21" s="712"/>
      <c r="L21" s="133">
        <f>IFERROR(MIN(1.1*J21,(H21/G21)*J21),0)</f>
        <v>3.9000000000000004</v>
      </c>
      <c r="M21" s="713"/>
      <c r="N21" s="133">
        <f>IFERROR(MIN(1.1*J21,(H21/F21)*J21),0)</f>
        <v>3.9000000000000004</v>
      </c>
      <c r="O21" s="713"/>
      <c r="P21" s="156">
        <f>F21</f>
        <v>100</v>
      </c>
      <c r="Q21" s="156">
        <f>H21</f>
        <v>78</v>
      </c>
      <c r="R21" s="137">
        <f>J21</f>
        <v>5</v>
      </c>
      <c r="S21" s="138">
        <f>IFERROR(IF(I21="Minimize",F21/H21,IF(F21&lt;=0,IF(H21&gt;=F21,1.1,0),H21/F21)),0)</f>
        <v>0.78</v>
      </c>
      <c r="T21" s="139">
        <f>MIN(1.1*R21,S21*R21)</f>
        <v>3.9000000000000004</v>
      </c>
      <c r="V21" s="140">
        <v>5</v>
      </c>
      <c r="W21" s="138">
        <f>S21</f>
        <v>0.78</v>
      </c>
      <c r="X21" s="139">
        <f>MIN(1.1*V21,W21*V21)</f>
        <v>3.9000000000000004</v>
      </c>
      <c r="Y21" s="140">
        <v>5</v>
      </c>
      <c r="Z21" s="138">
        <f>S21</f>
        <v>0.78</v>
      </c>
      <c r="AA21" s="139">
        <f>MIN(1.1*Y21,Z21*Y21)</f>
        <v>3.9000000000000004</v>
      </c>
      <c r="AB21" s="140">
        <v>5</v>
      </c>
      <c r="AC21" s="138">
        <f>S21</f>
        <v>0.78</v>
      </c>
      <c r="AD21" s="139">
        <f>MIN(1.1*AB21,AC21*AB21)</f>
        <v>3.9000000000000004</v>
      </c>
    </row>
    <row r="22" spans="1:30">
      <c r="A22" s="714" t="s">
        <v>397</v>
      </c>
      <c r="B22" s="714"/>
      <c r="C22" s="714"/>
      <c r="D22" s="714"/>
      <c r="E22" s="714"/>
      <c r="F22" s="714"/>
      <c r="G22" s="714"/>
      <c r="H22" s="714"/>
      <c r="I22" s="714"/>
      <c r="J22" s="714"/>
      <c r="K22" s="714"/>
      <c r="L22" s="714"/>
      <c r="M22" s="714"/>
      <c r="N22" s="157"/>
      <c r="O22" s="158"/>
      <c r="P22" s="143"/>
      <c r="Q22" s="143"/>
      <c r="V22" s="121">
        <f>V23</f>
        <v>10</v>
      </c>
      <c r="W22" s="122">
        <f>IFERROR(X22/V22,0)</f>
        <v>1</v>
      </c>
      <c r="X22" s="123">
        <f>X23</f>
        <v>10</v>
      </c>
      <c r="Y22" s="121">
        <f>Y23</f>
        <v>10</v>
      </c>
      <c r="Z22" s="122">
        <f>IFERROR(AA22/Y22,0)</f>
        <v>1</v>
      </c>
      <c r="AA22" s="123">
        <f>AA23</f>
        <v>10</v>
      </c>
      <c r="AB22" s="121">
        <f>AB23</f>
        <v>10</v>
      </c>
      <c r="AC22" s="122">
        <f>IFERROR(AD22/AB22,0)</f>
        <v>1</v>
      </c>
      <c r="AD22" s="123">
        <f>AD23</f>
        <v>10</v>
      </c>
    </row>
    <row r="23" spans="1:30" ht="28">
      <c r="A23" s="128">
        <v>1</v>
      </c>
      <c r="B23" s="129" t="s">
        <v>398</v>
      </c>
      <c r="C23" s="128" t="s">
        <v>371</v>
      </c>
      <c r="D23" s="129"/>
      <c r="E23" s="128" t="s">
        <v>372</v>
      </c>
      <c r="F23" s="155">
        <v>100</v>
      </c>
      <c r="G23" s="155">
        <v>100</v>
      </c>
      <c r="H23" s="141">
        <v>100</v>
      </c>
      <c r="I23" s="128" t="s">
        <v>373</v>
      </c>
      <c r="J23" s="128">
        <v>8</v>
      </c>
      <c r="K23" s="132">
        <f>J23</f>
        <v>8</v>
      </c>
      <c r="L23" s="133">
        <f>IFERROR(MIN(1.1*J23,(H23/G23)*J23),0)</f>
        <v>8</v>
      </c>
      <c r="M23" s="150">
        <f>SUM(L23)</f>
        <v>8</v>
      </c>
      <c r="N23" s="133">
        <f>IFERROR(MIN(1.1*J23,(H23/F23)*J23),0)</f>
        <v>8</v>
      </c>
      <c r="O23" s="150">
        <f>SUM(N23)</f>
        <v>8</v>
      </c>
      <c r="P23" s="156">
        <f>F23</f>
        <v>100</v>
      </c>
      <c r="Q23" s="143">
        <f>H23</f>
        <v>100</v>
      </c>
      <c r="R23" s="137">
        <f>J23</f>
        <v>8</v>
      </c>
      <c r="S23" s="138">
        <f>IFERROR(IF(I23="Minimize",F23/H23,IF(F23&lt;=0,IF(H23&gt;=F23,1.1,0),H23/F23)),0)</f>
        <v>1</v>
      </c>
      <c r="T23" s="139">
        <f>MIN(1.1*R23,S23*R23)</f>
        <v>8</v>
      </c>
      <c r="V23" s="140">
        <v>10</v>
      </c>
      <c r="W23" s="138">
        <f>S23</f>
        <v>1</v>
      </c>
      <c r="X23" s="139">
        <f>MIN(1.1*V23,W23*V23)</f>
        <v>10</v>
      </c>
      <c r="Y23" s="140">
        <v>10</v>
      </c>
      <c r="Z23" s="138">
        <f>S23</f>
        <v>1</v>
      </c>
      <c r="AA23" s="139">
        <f>MIN(1.1*Y23,Z23*Y23)</f>
        <v>10</v>
      </c>
      <c r="AB23" s="140">
        <v>10</v>
      </c>
      <c r="AC23" s="138">
        <f>S23</f>
        <v>1</v>
      </c>
      <c r="AD23" s="139">
        <f>MIN(1.1*AB23,AC23*AB23)</f>
        <v>10</v>
      </c>
    </row>
    <row r="24" spans="1:30">
      <c r="A24" s="714" t="s">
        <v>399</v>
      </c>
      <c r="B24" s="714"/>
      <c r="C24" s="714"/>
      <c r="D24" s="714"/>
      <c r="E24" s="714"/>
      <c r="F24" s="714"/>
      <c r="G24" s="714"/>
      <c r="H24" s="714"/>
      <c r="I24" s="714"/>
      <c r="J24" s="714"/>
      <c r="K24" s="714"/>
      <c r="L24" s="714"/>
      <c r="M24" s="714"/>
      <c r="N24" s="714"/>
      <c r="O24" s="714"/>
      <c r="P24" s="143"/>
      <c r="Q24" s="143"/>
      <c r="V24" s="121">
        <f>SUM(V25:V26)</f>
        <v>15</v>
      </c>
      <c r="W24" s="122">
        <f>IFERROR(X24/V24,0)</f>
        <v>0.8784624769991306</v>
      </c>
      <c r="X24" s="123">
        <f>SUM(X25:X26)</f>
        <v>13.176937154986959</v>
      </c>
      <c r="Y24" s="121">
        <f>SUM(Y25:Y26)</f>
        <v>15</v>
      </c>
      <c r="Z24" s="122">
        <f>IFERROR(AA24/Y24,0)</f>
        <v>0.8784624769991306</v>
      </c>
      <c r="AA24" s="123">
        <f>SUM(AA25:AA26)</f>
        <v>13.176937154986959</v>
      </c>
      <c r="AB24" s="121">
        <f>SUM(AB25:AB26)</f>
        <v>15</v>
      </c>
      <c r="AC24" s="122">
        <f>IFERROR(AD24/AB24,0)</f>
        <v>0.8784624769991306</v>
      </c>
      <c r="AD24" s="123">
        <f>SUM(AD25:AD26)</f>
        <v>13.176937154986959</v>
      </c>
    </row>
    <row r="25" spans="1:30" ht="14">
      <c r="A25" s="128">
        <v>1</v>
      </c>
      <c r="B25" s="129" t="s">
        <v>400</v>
      </c>
      <c r="C25" s="128" t="s">
        <v>371</v>
      </c>
      <c r="D25" s="711"/>
      <c r="E25" s="128" t="s">
        <v>390</v>
      </c>
      <c r="F25" s="152">
        <v>41842</v>
      </c>
      <c r="G25" s="152">
        <v>41842</v>
      </c>
      <c r="H25" s="159">
        <v>38288.5</v>
      </c>
      <c r="I25" s="128" t="s">
        <v>373</v>
      </c>
      <c r="J25" s="128">
        <v>8</v>
      </c>
      <c r="K25" s="712">
        <f>J25+J26</f>
        <v>15</v>
      </c>
      <c r="L25" s="133">
        <f>IFERROR(MIN(1.1*J25,(H25/G25)*J25),0)</f>
        <v>7.3205869700301136</v>
      </c>
      <c r="M25" s="713">
        <f>SUM(L25:L26)</f>
        <v>13.176937154986959</v>
      </c>
      <c r="N25" s="133">
        <f>IFERROR(MIN(1.1*J25,(H25/F25)*J25),0)</f>
        <v>7.3205869700301136</v>
      </c>
      <c r="O25" s="713">
        <f>SUM(N25:N26)</f>
        <v>13.176937154986959</v>
      </c>
      <c r="P25" s="154">
        <f>F25</f>
        <v>41842</v>
      </c>
      <c r="Q25" s="160">
        <f>H25</f>
        <v>38288.5</v>
      </c>
      <c r="R25" s="137">
        <f>J25</f>
        <v>8</v>
      </c>
      <c r="S25" s="138">
        <f>IFERROR(IF(I25="Minimize",F25/H25,IF(F25&lt;=0,IF(H25&gt;=F25,1.1,0),H25/F25)),0)</f>
        <v>0.9150733712537642</v>
      </c>
      <c r="T25" s="139">
        <f>MIN(1.1*R25,S25*R25)</f>
        <v>7.3205869700301136</v>
      </c>
      <c r="V25" s="140">
        <v>8</v>
      </c>
      <c r="W25" s="138">
        <f>S25</f>
        <v>0.9150733712537642</v>
      </c>
      <c r="X25" s="139">
        <f>MIN(1.1*V25,W25*V25)</f>
        <v>7.3205869700301136</v>
      </c>
      <c r="Y25" s="140">
        <v>8</v>
      </c>
      <c r="Z25" s="138">
        <f>S25</f>
        <v>0.9150733712537642</v>
      </c>
      <c r="AA25" s="139">
        <f>MIN(1.1*Y25,Z25*Y25)</f>
        <v>7.3205869700301136</v>
      </c>
      <c r="AB25" s="140">
        <v>8</v>
      </c>
      <c r="AC25" s="138">
        <f>S25</f>
        <v>0.9150733712537642</v>
      </c>
      <c r="AD25" s="139">
        <f>MIN(1.1*AB25,AC25*AB25)</f>
        <v>7.3205869700301136</v>
      </c>
    </row>
    <row r="26" spans="1:30" ht="14">
      <c r="A26" s="128">
        <v>2</v>
      </c>
      <c r="B26" s="129" t="s">
        <v>401</v>
      </c>
      <c r="C26" s="128" t="s">
        <v>388</v>
      </c>
      <c r="D26" s="711"/>
      <c r="E26" s="128" t="s">
        <v>372</v>
      </c>
      <c r="F26" s="130">
        <v>97.32</v>
      </c>
      <c r="G26" s="130">
        <v>97.32</v>
      </c>
      <c r="H26" s="131">
        <v>81.42</v>
      </c>
      <c r="I26" s="128" t="s">
        <v>373</v>
      </c>
      <c r="J26" s="128">
        <v>7</v>
      </c>
      <c r="K26" s="712"/>
      <c r="L26" s="133">
        <f>IFERROR(MIN(1.1*J26,(H26/G26)*J26),0)</f>
        <v>5.8563501849568445</v>
      </c>
      <c r="M26" s="713"/>
      <c r="N26" s="133">
        <f>IFERROR(MIN(1.1*J26,(H26/F26)*J26),0)</f>
        <v>5.8563501849568445</v>
      </c>
      <c r="O26" s="713"/>
      <c r="P26" s="135">
        <f>F26</f>
        <v>97.32</v>
      </c>
      <c r="Q26" s="136">
        <f>H26</f>
        <v>81.42</v>
      </c>
      <c r="R26" s="137">
        <f>J26</f>
        <v>7</v>
      </c>
      <c r="S26" s="138">
        <f>IFERROR(IF(I26="Minimize",F26/H26,IF(F26&lt;=0,IF(H26&gt;=F26,1.1,0),H26/F26)),0)</f>
        <v>0.83662145499383489</v>
      </c>
      <c r="T26" s="139">
        <f>MIN(1.1*R26,S26*R26)</f>
        <v>5.8563501849568445</v>
      </c>
      <c r="V26" s="140">
        <v>7</v>
      </c>
      <c r="W26" s="138">
        <f>S26</f>
        <v>0.83662145499383489</v>
      </c>
      <c r="X26" s="139">
        <f>MIN(1.1*V26,W26*V26)</f>
        <v>5.8563501849568445</v>
      </c>
      <c r="Y26" s="140">
        <v>7</v>
      </c>
      <c r="Z26" s="138">
        <f>S26</f>
        <v>0.83662145499383489</v>
      </c>
      <c r="AA26" s="139">
        <f>MIN(1.1*Y26,Z26*Y26)</f>
        <v>5.8563501849568445</v>
      </c>
      <c r="AB26" s="140">
        <v>7</v>
      </c>
      <c r="AC26" s="138">
        <f>S26</f>
        <v>0.83662145499383489</v>
      </c>
      <c r="AD26" s="139">
        <f>MIN(1.1*AB26,AC26*AB26)</f>
        <v>5.8563501849568445</v>
      </c>
    </row>
    <row r="27" spans="1:30">
      <c r="A27" s="714" t="s">
        <v>402</v>
      </c>
      <c r="B27" s="714"/>
      <c r="C27" s="714"/>
      <c r="D27" s="714"/>
      <c r="E27" s="714"/>
      <c r="F27" s="714"/>
      <c r="G27" s="714"/>
      <c r="H27" s="714"/>
      <c r="I27" s="714"/>
      <c r="J27" s="714"/>
      <c r="K27" s="714"/>
      <c r="L27" s="714"/>
      <c r="M27" s="714"/>
      <c r="N27" s="714"/>
      <c r="O27" s="714"/>
      <c r="P27" s="143"/>
      <c r="Q27" s="143"/>
      <c r="V27" s="121">
        <f>V28</f>
        <v>10</v>
      </c>
      <c r="W27" s="122">
        <f>IFERROR(X27/V27,0)</f>
        <v>0.94599999999999995</v>
      </c>
      <c r="X27" s="123">
        <f>X28</f>
        <v>9.4599999999999991</v>
      </c>
      <c r="Y27" s="121">
        <f>Y28</f>
        <v>10</v>
      </c>
      <c r="Z27" s="122">
        <f>IFERROR(AA27/Y27,0)</f>
        <v>0.94599999999999995</v>
      </c>
      <c r="AA27" s="123">
        <f>AA28</f>
        <v>9.4599999999999991</v>
      </c>
      <c r="AB27" s="121">
        <f>AB28</f>
        <v>10</v>
      </c>
      <c r="AC27" s="122">
        <f>IFERROR(AD27/AB27,0)</f>
        <v>0.94599999999999995</v>
      </c>
      <c r="AD27" s="123">
        <f>AD28</f>
        <v>9.4599999999999991</v>
      </c>
    </row>
    <row r="28" spans="1:30" ht="14">
      <c r="A28" s="128">
        <v>1</v>
      </c>
      <c r="B28" s="129" t="s">
        <v>403</v>
      </c>
      <c r="C28" s="128" t="s">
        <v>388</v>
      </c>
      <c r="D28" s="129"/>
      <c r="E28" s="128" t="s">
        <v>372</v>
      </c>
      <c r="F28" s="155">
        <v>100</v>
      </c>
      <c r="G28" s="155">
        <v>100</v>
      </c>
      <c r="H28" s="131">
        <v>94.6</v>
      </c>
      <c r="I28" s="128" t="s">
        <v>373</v>
      </c>
      <c r="J28" s="128">
        <v>8</v>
      </c>
      <c r="K28" s="132">
        <f>J28</f>
        <v>8</v>
      </c>
      <c r="L28" s="133">
        <f>IFERROR(MIN(1.1*J28,(H28/G28)*J28),0)</f>
        <v>7.5679999999999996</v>
      </c>
      <c r="M28" s="134">
        <f>SUM(L28)</f>
        <v>7.5679999999999996</v>
      </c>
      <c r="N28" s="133">
        <f>IFERROR(MIN(1.1*J28,(H28/F28)*J28),0)</f>
        <v>7.5679999999999996</v>
      </c>
      <c r="O28" s="134">
        <f>SUM(N28)</f>
        <v>7.5679999999999996</v>
      </c>
      <c r="P28" s="156">
        <f>F28</f>
        <v>100</v>
      </c>
      <c r="Q28" s="136">
        <f>H28</f>
        <v>94.6</v>
      </c>
      <c r="R28" s="137">
        <f>J28</f>
        <v>8</v>
      </c>
      <c r="S28" s="138">
        <f>IFERROR(IF(I28="Minimize",F28/H28,IF(F28&lt;=0,IF(H28&gt;=F28,1.1,0),H28/F28)),0)</f>
        <v>0.94599999999999995</v>
      </c>
      <c r="T28" s="139">
        <f>MIN(1.1*R28,S28*R28)</f>
        <v>7.5679999999999996</v>
      </c>
      <c r="V28" s="140">
        <v>10</v>
      </c>
      <c r="W28" s="138">
        <f>S28</f>
        <v>0.94599999999999995</v>
      </c>
      <c r="X28" s="139">
        <f>MIN(1.1*V28,W28*V28)</f>
        <v>9.4599999999999991</v>
      </c>
      <c r="Y28" s="140">
        <v>10</v>
      </c>
      <c r="Z28" s="138">
        <f>S28</f>
        <v>0.94599999999999995</v>
      </c>
      <c r="AA28" s="139">
        <f>MIN(1.1*Y28,Z28*Y28)</f>
        <v>9.4599999999999991</v>
      </c>
      <c r="AB28" s="140">
        <v>10</v>
      </c>
      <c r="AC28" s="138">
        <f>S28</f>
        <v>0.94599999999999995</v>
      </c>
      <c r="AD28" s="139">
        <f>MIN(1.1*AB28,AC28*AB28)</f>
        <v>9.4599999999999991</v>
      </c>
    </row>
    <row r="29" spans="1:30" ht="14">
      <c r="A29" s="161"/>
      <c r="B29" s="162" t="s">
        <v>404</v>
      </c>
      <c r="C29" s="161"/>
      <c r="D29" s="161"/>
      <c r="E29" s="161"/>
      <c r="F29" s="161"/>
      <c r="G29" s="163"/>
      <c r="H29" s="161"/>
      <c r="I29" s="161"/>
      <c r="J29" s="161"/>
      <c r="K29" s="164">
        <f>SUM(K8,K12,K16,K19,K23,K25,K28)</f>
        <v>100</v>
      </c>
      <c r="L29" s="161"/>
      <c r="M29" s="165">
        <f>SUM(M8,M12,M16,M19,M23,M25,M28)</f>
        <v>90.50184516501308</v>
      </c>
      <c r="N29" s="166"/>
      <c r="O29" s="165">
        <f>SUM(O8,O12,O16,O19,O23,O25,O28)</f>
        <v>90.50184516501308</v>
      </c>
      <c r="R29" s="167">
        <f>SUM(R8:R28)</f>
        <v>100</v>
      </c>
      <c r="S29" s="168">
        <f>IFERROR(T29/R29,0)</f>
        <v>0.90501845165013062</v>
      </c>
      <c r="T29" s="169">
        <f>SUM(T8:T28)</f>
        <v>90.501845165013066</v>
      </c>
      <c r="V29" s="167">
        <f>V7+V11+V15+V18+V22+V24+V27</f>
        <v>100</v>
      </c>
      <c r="W29" s="168">
        <f>IFERROR(X29/V29,0)</f>
        <v>0.90541537384006476</v>
      </c>
      <c r="X29" s="169">
        <f>X7+X11+X15+X18+X22+X24+X27</f>
        <v>90.541537384006475</v>
      </c>
      <c r="Y29" s="167">
        <f>Y7+Y11+Y15+Y18+Y22+Y24+Y27</f>
        <v>100</v>
      </c>
      <c r="Z29" s="168">
        <f>IFERROR(AA29/Y29,0)</f>
        <v>0.91010696825343118</v>
      </c>
      <c r="AA29" s="169">
        <f>AA7+AA11+AA15+AA18+AA22+AA24+AA27</f>
        <v>91.010696825343118</v>
      </c>
      <c r="AB29" s="167">
        <f>AB7+AB11+AB15+AB18+AB22+AB24+AB27</f>
        <v>100</v>
      </c>
      <c r="AC29" s="168">
        <f>IFERROR(AD29/AB29,0)</f>
        <v>0.89099969362776765</v>
      </c>
      <c r="AD29" s="169">
        <f>AD7+AD11+AD15+AD18+AD22+AD24+AD27</f>
        <v>89.099969362776761</v>
      </c>
    </row>
    <row r="30" spans="1:30">
      <c r="A30" s="117"/>
      <c r="B30" s="117"/>
      <c r="C30" s="117"/>
      <c r="D30" s="117"/>
      <c r="E30" s="117"/>
      <c r="F30" s="117"/>
      <c r="G30" s="26"/>
      <c r="H30" s="117"/>
      <c r="I30" s="117"/>
      <c r="J30" s="117"/>
      <c r="K30" s="117"/>
      <c r="L30" s="117"/>
      <c r="M30" s="26"/>
      <c r="N30" s="26"/>
      <c r="O30" s="26"/>
      <c r="P30" s="117"/>
      <c r="Q30" s="117"/>
      <c r="R30" s="117"/>
    </row>
    <row r="31" spans="1:30">
      <c r="A31" s="117"/>
      <c r="B31" s="117"/>
      <c r="C31" s="117"/>
      <c r="D31" s="117"/>
      <c r="E31" s="117"/>
      <c r="F31" s="117"/>
      <c r="G31" s="26"/>
      <c r="H31" s="117"/>
      <c r="I31" s="117"/>
      <c r="J31" s="117"/>
      <c r="K31" s="117"/>
      <c r="L31" s="117"/>
      <c r="M31" s="117"/>
      <c r="N31" s="170"/>
      <c r="O31" s="171"/>
      <c r="P31" s="117"/>
      <c r="Q31" s="117"/>
      <c r="R31" s="117"/>
    </row>
    <row r="32" spans="1:30">
      <c r="A32" s="117"/>
      <c r="B32" s="117"/>
      <c r="C32" s="117"/>
      <c r="D32" s="117"/>
      <c r="E32" s="117"/>
      <c r="F32" s="117"/>
      <c r="G32" s="26"/>
      <c r="H32" s="117"/>
      <c r="I32" s="117"/>
      <c r="J32" s="117"/>
      <c r="K32" s="117"/>
      <c r="L32" s="117"/>
      <c r="M32" s="117"/>
      <c r="N32" s="170"/>
      <c r="O32" s="172"/>
      <c r="P32" s="117"/>
      <c r="Q32" s="117"/>
      <c r="R32" s="117"/>
    </row>
    <row r="33" spans="1:18">
      <c r="A33" s="117"/>
      <c r="B33" s="117"/>
      <c r="C33" s="117"/>
      <c r="D33" s="117"/>
      <c r="E33" s="117"/>
      <c r="F33" s="117"/>
      <c r="G33" s="26"/>
      <c r="H33" s="117"/>
      <c r="I33" s="117"/>
      <c r="J33" s="117"/>
      <c r="K33" s="117"/>
      <c r="L33" s="117"/>
      <c r="M33" s="117"/>
      <c r="N33" s="170"/>
      <c r="O33" s="172"/>
      <c r="P33" s="117"/>
      <c r="Q33" s="117"/>
      <c r="R33" s="117"/>
    </row>
    <row r="34" spans="1:18">
      <c r="A34" s="117"/>
      <c r="B34" s="117"/>
      <c r="C34" s="117"/>
      <c r="D34" s="117"/>
      <c r="E34" s="117"/>
      <c r="F34" s="117"/>
      <c r="G34" s="26"/>
      <c r="H34" s="117"/>
      <c r="I34" s="117"/>
      <c r="J34" s="117"/>
      <c r="K34" s="117"/>
      <c r="L34" s="117"/>
      <c r="M34" s="117"/>
      <c r="N34" s="170"/>
      <c r="O34" s="172"/>
      <c r="P34" s="117"/>
      <c r="Q34" s="117"/>
      <c r="R34" s="117"/>
    </row>
    <row r="35" spans="1:18">
      <c r="A35" s="117"/>
      <c r="B35" s="117"/>
      <c r="C35" s="117"/>
      <c r="D35" s="117"/>
      <c r="E35" s="117"/>
      <c r="F35" s="117"/>
      <c r="G35" s="26"/>
      <c r="H35" s="117"/>
      <c r="I35" s="117"/>
      <c r="J35" s="117"/>
      <c r="K35" s="117"/>
      <c r="L35" s="117"/>
      <c r="M35" s="117"/>
      <c r="N35" s="173"/>
      <c r="O35" s="173"/>
      <c r="P35" s="117"/>
      <c r="Q35" s="117"/>
      <c r="R35" s="117"/>
    </row>
    <row r="36" spans="1:18">
      <c r="A36" s="117"/>
      <c r="B36" s="117"/>
      <c r="C36" s="117"/>
      <c r="D36" s="117"/>
      <c r="E36" s="117"/>
      <c r="F36" s="117"/>
      <c r="G36" s="26"/>
      <c r="H36" s="117"/>
      <c r="I36" s="117"/>
      <c r="J36" s="117"/>
      <c r="K36" s="117"/>
      <c r="L36" s="117"/>
      <c r="M36" s="117"/>
      <c r="N36" s="117"/>
      <c r="O36" s="117"/>
      <c r="P36" s="117"/>
      <c r="Q36" s="117"/>
      <c r="R36" s="117"/>
    </row>
    <row r="37" spans="1:18">
      <c r="A37" s="117"/>
      <c r="B37" s="117"/>
      <c r="C37" s="117"/>
      <c r="D37" s="117"/>
      <c r="E37" s="117"/>
      <c r="F37" s="117"/>
      <c r="G37" s="26"/>
      <c r="H37" s="117"/>
      <c r="I37" s="117"/>
      <c r="J37" s="117"/>
      <c r="K37" s="117"/>
      <c r="L37" s="117"/>
      <c r="M37" s="117"/>
      <c r="N37" s="117"/>
      <c r="O37" s="117"/>
      <c r="P37" s="117"/>
      <c r="Q37" s="117"/>
      <c r="R37" s="117"/>
    </row>
    <row r="38" spans="1:18">
      <c r="A38" s="117"/>
      <c r="B38" s="117"/>
      <c r="C38" s="117"/>
      <c r="D38" s="117"/>
      <c r="E38" s="117"/>
      <c r="F38" s="117"/>
      <c r="G38" s="26"/>
      <c r="H38" s="117"/>
      <c r="I38" s="117"/>
      <c r="J38" s="117"/>
      <c r="K38" s="117"/>
      <c r="L38" s="117"/>
      <c r="M38" s="117"/>
      <c r="N38" s="117"/>
      <c r="O38" s="117"/>
      <c r="P38" s="117"/>
      <c r="Q38" s="117"/>
      <c r="R38" s="117"/>
    </row>
    <row r="39" spans="1:18">
      <c r="A39" s="117"/>
      <c r="B39" s="117"/>
      <c r="C39" s="117"/>
      <c r="D39" s="117"/>
      <c r="E39" s="117"/>
      <c r="F39" s="117"/>
      <c r="G39" s="26"/>
      <c r="H39" s="117"/>
      <c r="I39" s="117"/>
      <c r="J39" s="117"/>
      <c r="K39" s="117"/>
      <c r="L39" s="117"/>
      <c r="M39" s="117"/>
      <c r="N39" s="117"/>
      <c r="O39" s="117"/>
      <c r="P39" s="117"/>
      <c r="Q39" s="117"/>
      <c r="R39" s="117"/>
    </row>
    <row r="40" spans="1:18">
      <c r="A40" s="117"/>
      <c r="B40" s="117"/>
      <c r="C40" s="117"/>
      <c r="D40" s="117"/>
      <c r="E40" s="117"/>
      <c r="F40" s="117"/>
      <c r="G40" s="26"/>
      <c r="H40" s="117"/>
      <c r="I40" s="117"/>
      <c r="J40" s="117"/>
      <c r="K40" s="117"/>
      <c r="L40" s="117"/>
      <c r="M40" s="117"/>
      <c r="N40" s="117"/>
      <c r="O40" s="117"/>
      <c r="P40" s="117"/>
      <c r="Q40" s="117"/>
      <c r="R40" s="117"/>
    </row>
    <row r="41" spans="1:18">
      <c r="A41" s="117"/>
      <c r="B41" s="117"/>
      <c r="C41" s="117"/>
      <c r="D41" s="117"/>
      <c r="E41" s="117"/>
      <c r="F41" s="117"/>
      <c r="G41" s="26"/>
      <c r="H41" s="117"/>
      <c r="I41" s="117"/>
      <c r="J41" s="117"/>
      <c r="K41" s="117"/>
      <c r="L41" s="117"/>
      <c r="M41" s="117"/>
      <c r="N41" s="117"/>
      <c r="O41" s="117"/>
      <c r="P41" s="117"/>
      <c r="Q41" s="117"/>
      <c r="R41" s="117"/>
    </row>
    <row r="42" spans="1:18">
      <c r="A42" s="117"/>
      <c r="B42" s="117"/>
      <c r="C42" s="117"/>
      <c r="D42" s="117"/>
      <c r="E42" s="117"/>
      <c r="F42" s="117"/>
      <c r="G42" s="26"/>
      <c r="H42" s="117"/>
      <c r="I42" s="117"/>
      <c r="J42" s="117"/>
      <c r="K42" s="117"/>
      <c r="L42" s="117"/>
      <c r="M42" s="117"/>
      <c r="N42" s="117"/>
      <c r="O42" s="117"/>
      <c r="P42" s="117"/>
      <c r="Q42" s="117"/>
      <c r="R42" s="117"/>
    </row>
    <row r="43" spans="1:18">
      <c r="A43" s="117"/>
      <c r="B43" s="117"/>
      <c r="C43" s="117"/>
      <c r="D43" s="117"/>
      <c r="E43" s="117"/>
      <c r="F43" s="117"/>
      <c r="G43" s="26"/>
      <c r="H43" s="117"/>
      <c r="I43" s="117"/>
      <c r="J43" s="117"/>
      <c r="K43" s="117"/>
      <c r="L43" s="117"/>
      <c r="M43" s="117"/>
      <c r="N43" s="117"/>
      <c r="O43" s="117"/>
      <c r="P43" s="117"/>
      <c r="Q43" s="117"/>
      <c r="R43" s="117"/>
    </row>
    <row r="44" spans="1:18">
      <c r="A44" s="117"/>
      <c r="B44" s="117"/>
      <c r="C44" s="117"/>
      <c r="D44" s="117"/>
      <c r="E44" s="117"/>
      <c r="F44" s="117"/>
      <c r="G44" s="26"/>
      <c r="H44" s="117"/>
      <c r="I44" s="117"/>
      <c r="J44" s="117"/>
      <c r="K44" s="117"/>
      <c r="L44" s="117"/>
      <c r="M44" s="117"/>
      <c r="N44" s="117"/>
      <c r="O44" s="117"/>
      <c r="P44" s="117"/>
      <c r="Q44" s="117"/>
      <c r="R44" s="117"/>
    </row>
    <row r="45" spans="1:18">
      <c r="A45" s="117"/>
      <c r="B45" s="117"/>
      <c r="C45" s="117"/>
      <c r="D45" s="117"/>
      <c r="E45" s="117"/>
      <c r="F45" s="117"/>
      <c r="G45" s="26"/>
      <c r="H45" s="117"/>
      <c r="I45" s="117"/>
      <c r="J45" s="117"/>
      <c r="K45" s="117"/>
      <c r="L45" s="117"/>
      <c r="M45" s="117"/>
      <c r="N45" s="117"/>
      <c r="O45" s="117"/>
      <c r="P45" s="117"/>
      <c r="Q45" s="117"/>
      <c r="R45" s="117"/>
    </row>
    <row r="46" spans="1:18">
      <c r="A46" s="117"/>
      <c r="B46" s="117"/>
      <c r="C46" s="117"/>
      <c r="D46" s="117"/>
      <c r="E46" s="117"/>
      <c r="F46" s="117"/>
      <c r="G46" s="26"/>
      <c r="H46" s="117"/>
      <c r="I46" s="117"/>
      <c r="J46" s="117"/>
      <c r="K46" s="117"/>
      <c r="L46" s="117"/>
      <c r="M46" s="117"/>
      <c r="N46" s="117"/>
      <c r="O46" s="117"/>
      <c r="P46" s="117"/>
      <c r="Q46" s="117"/>
      <c r="R46" s="117"/>
    </row>
    <row r="47" spans="1:18">
      <c r="A47" s="117"/>
      <c r="B47" s="117"/>
      <c r="C47" s="117"/>
      <c r="D47" s="117"/>
      <c r="E47" s="117"/>
      <c r="F47" s="117"/>
      <c r="G47" s="26"/>
      <c r="H47" s="117"/>
      <c r="I47" s="117"/>
      <c r="J47" s="117"/>
      <c r="K47" s="117"/>
      <c r="L47" s="117"/>
      <c r="M47" s="117"/>
      <c r="N47" s="117"/>
      <c r="O47" s="117"/>
      <c r="P47" s="117"/>
      <c r="Q47" s="117"/>
      <c r="R47" s="117"/>
    </row>
    <row r="48" spans="1:18">
      <c r="A48" s="117"/>
      <c r="B48" s="117"/>
      <c r="C48" s="117"/>
      <c r="D48" s="117"/>
      <c r="E48" s="117"/>
      <c r="F48" s="117"/>
      <c r="G48" s="26"/>
      <c r="H48" s="117"/>
      <c r="I48" s="117"/>
      <c r="J48" s="117"/>
      <c r="K48" s="117"/>
      <c r="L48" s="117"/>
      <c r="M48" s="117"/>
      <c r="N48" s="117"/>
      <c r="O48" s="117"/>
      <c r="P48" s="117"/>
      <c r="Q48" s="117"/>
      <c r="R48" s="117"/>
    </row>
    <row r="49" spans="1:18">
      <c r="A49" s="117"/>
      <c r="B49" s="117"/>
      <c r="C49" s="117"/>
      <c r="D49" s="117"/>
      <c r="E49" s="117"/>
      <c r="F49" s="117"/>
      <c r="G49" s="26"/>
      <c r="H49" s="117"/>
      <c r="I49" s="117"/>
      <c r="J49" s="117"/>
      <c r="K49" s="117"/>
      <c r="L49" s="117"/>
      <c r="M49" s="117"/>
      <c r="N49" s="117"/>
      <c r="O49" s="117"/>
      <c r="P49" s="117"/>
      <c r="Q49" s="117"/>
      <c r="R49" s="117"/>
    </row>
    <row r="50" spans="1:18">
      <c r="A50" s="117"/>
      <c r="B50" s="117"/>
      <c r="C50" s="117"/>
      <c r="D50" s="117"/>
      <c r="E50" s="117"/>
      <c r="F50" s="117"/>
      <c r="G50" s="26"/>
      <c r="H50" s="117"/>
      <c r="I50" s="117"/>
      <c r="J50" s="117"/>
      <c r="K50" s="117"/>
      <c r="L50" s="117"/>
      <c r="M50" s="117"/>
      <c r="N50" s="117"/>
      <c r="O50" s="117"/>
      <c r="P50" s="117"/>
      <c r="Q50" s="117"/>
      <c r="R50" s="117"/>
    </row>
    <row r="51" spans="1:18">
      <c r="A51" s="117"/>
      <c r="B51" s="117"/>
      <c r="C51" s="117"/>
      <c r="D51" s="117"/>
      <c r="E51" s="117"/>
      <c r="F51" s="117"/>
      <c r="G51" s="26"/>
      <c r="H51" s="117"/>
      <c r="I51" s="117"/>
      <c r="J51" s="117"/>
      <c r="K51" s="117"/>
      <c r="L51" s="117"/>
      <c r="M51" s="117"/>
      <c r="N51" s="117"/>
      <c r="O51" s="117"/>
      <c r="P51" s="117"/>
      <c r="Q51" s="117"/>
      <c r="R51" s="117"/>
    </row>
    <row r="52" spans="1:18">
      <c r="A52" s="117"/>
      <c r="B52" s="117"/>
      <c r="C52" s="117"/>
      <c r="D52" s="117"/>
      <c r="E52" s="117"/>
      <c r="F52" s="117"/>
      <c r="G52" s="26"/>
      <c r="H52" s="117"/>
      <c r="I52" s="117"/>
      <c r="J52" s="117"/>
      <c r="K52" s="117"/>
      <c r="L52" s="117"/>
      <c r="M52" s="117"/>
      <c r="N52" s="117"/>
      <c r="O52" s="117"/>
      <c r="P52" s="117"/>
      <c r="Q52" s="117"/>
      <c r="R52" s="117"/>
    </row>
    <row r="53" spans="1:18">
      <c r="A53" s="117"/>
      <c r="B53" s="117"/>
      <c r="C53" s="117"/>
      <c r="D53" s="117"/>
      <c r="E53" s="117"/>
      <c r="F53" s="117"/>
      <c r="G53" s="26"/>
      <c r="H53" s="117"/>
      <c r="I53" s="117"/>
      <c r="J53" s="117"/>
      <c r="K53" s="117"/>
      <c r="L53" s="117"/>
      <c r="M53" s="117"/>
      <c r="N53" s="117"/>
      <c r="O53" s="117"/>
      <c r="P53" s="117"/>
      <c r="Q53" s="117"/>
      <c r="R53" s="117"/>
    </row>
    <row r="54" spans="1:18">
      <c r="A54" s="117"/>
      <c r="B54" s="117"/>
      <c r="C54" s="117"/>
      <c r="D54" s="117"/>
      <c r="E54" s="117"/>
      <c r="F54" s="117"/>
      <c r="G54" s="26"/>
      <c r="H54" s="117"/>
      <c r="I54" s="117"/>
      <c r="J54" s="117"/>
      <c r="K54" s="117"/>
      <c r="L54" s="117"/>
      <c r="M54" s="117"/>
      <c r="N54" s="117"/>
      <c r="O54" s="117"/>
      <c r="P54" s="117"/>
      <c r="Q54" s="117"/>
      <c r="R54" s="117"/>
    </row>
    <row r="55" spans="1:18">
      <c r="A55" s="117"/>
      <c r="B55" s="117"/>
      <c r="C55" s="117"/>
      <c r="D55" s="117"/>
      <c r="E55" s="117"/>
      <c r="F55" s="117"/>
      <c r="G55" s="26"/>
      <c r="H55" s="117"/>
      <c r="I55" s="117"/>
      <c r="J55" s="117"/>
      <c r="K55" s="117"/>
      <c r="L55" s="117"/>
      <c r="M55" s="117"/>
      <c r="N55" s="117"/>
      <c r="O55" s="117"/>
      <c r="P55" s="117"/>
      <c r="Q55" s="117"/>
      <c r="R55" s="117"/>
    </row>
    <row r="56" spans="1:18">
      <c r="A56" s="117"/>
      <c r="B56" s="117"/>
      <c r="C56" s="117"/>
      <c r="D56" s="117"/>
      <c r="E56" s="117"/>
      <c r="F56" s="117"/>
      <c r="G56" s="26"/>
      <c r="H56" s="117"/>
      <c r="I56" s="117"/>
      <c r="J56" s="117"/>
      <c r="K56" s="117"/>
      <c r="L56" s="117"/>
      <c r="M56" s="117"/>
      <c r="N56" s="117"/>
      <c r="O56" s="117"/>
      <c r="P56" s="117"/>
      <c r="Q56" s="117"/>
      <c r="R56" s="117"/>
    </row>
    <row r="57" spans="1:18">
      <c r="A57" s="117"/>
      <c r="B57" s="117"/>
      <c r="C57" s="117"/>
      <c r="D57" s="117"/>
      <c r="E57" s="117"/>
      <c r="F57" s="117"/>
      <c r="G57" s="26"/>
      <c r="H57" s="117"/>
      <c r="I57" s="117"/>
      <c r="J57" s="117"/>
      <c r="K57" s="117"/>
      <c r="L57" s="117"/>
      <c r="M57" s="117"/>
      <c r="N57" s="117"/>
      <c r="O57" s="117"/>
      <c r="P57" s="117"/>
      <c r="Q57" s="117"/>
      <c r="R57" s="117"/>
    </row>
    <row r="58" spans="1:18">
      <c r="A58" s="117"/>
      <c r="B58" s="117"/>
      <c r="C58" s="117"/>
      <c r="D58" s="117"/>
      <c r="E58" s="117"/>
      <c r="F58" s="117"/>
      <c r="G58" s="26"/>
      <c r="H58" s="117"/>
      <c r="I58" s="117"/>
      <c r="J58" s="117"/>
      <c r="K58" s="117"/>
      <c r="L58" s="117"/>
      <c r="M58" s="117"/>
      <c r="N58" s="117"/>
      <c r="O58" s="117"/>
      <c r="P58" s="117"/>
      <c r="Q58" s="117"/>
      <c r="R58" s="117"/>
    </row>
    <row r="59" spans="1:18">
      <c r="A59" s="117"/>
      <c r="B59" s="117"/>
      <c r="C59" s="117"/>
      <c r="D59" s="117"/>
      <c r="E59" s="117"/>
      <c r="F59" s="117"/>
      <c r="G59" s="26"/>
      <c r="H59" s="117"/>
      <c r="I59" s="117"/>
      <c r="J59" s="117"/>
      <c r="K59" s="117"/>
      <c r="L59" s="117"/>
      <c r="M59" s="117"/>
      <c r="N59" s="117"/>
      <c r="O59" s="117"/>
      <c r="P59" s="117"/>
      <c r="Q59" s="117"/>
      <c r="R59" s="117"/>
    </row>
    <row r="60" spans="1:18">
      <c r="A60" s="117"/>
      <c r="B60" s="117"/>
      <c r="C60" s="117"/>
      <c r="D60" s="117"/>
      <c r="E60" s="117"/>
      <c r="F60" s="117"/>
      <c r="G60" s="26"/>
      <c r="H60" s="117"/>
      <c r="I60" s="117"/>
      <c r="J60" s="117"/>
      <c r="K60" s="117"/>
      <c r="L60" s="117"/>
      <c r="M60" s="117"/>
      <c r="N60" s="117"/>
      <c r="O60" s="117"/>
      <c r="P60" s="117"/>
      <c r="Q60" s="117"/>
      <c r="R60" s="117"/>
    </row>
    <row r="61" spans="1:18">
      <c r="A61" s="117"/>
      <c r="B61" s="117"/>
      <c r="C61" s="117"/>
      <c r="D61" s="117"/>
      <c r="E61" s="117"/>
      <c r="F61" s="117"/>
      <c r="G61" s="26"/>
      <c r="H61" s="117"/>
      <c r="I61" s="117"/>
      <c r="J61" s="117"/>
      <c r="K61" s="117"/>
      <c r="L61" s="117"/>
      <c r="M61" s="117"/>
      <c r="N61" s="117"/>
      <c r="O61" s="117"/>
      <c r="P61" s="117"/>
      <c r="Q61" s="117"/>
      <c r="R61" s="117"/>
    </row>
    <row r="62" spans="1:18">
      <c r="A62" s="117"/>
      <c r="B62" s="117"/>
      <c r="C62" s="117"/>
      <c r="D62" s="117"/>
      <c r="E62" s="117"/>
      <c r="F62" s="117"/>
      <c r="G62" s="26"/>
      <c r="H62" s="117"/>
      <c r="I62" s="117"/>
      <c r="J62" s="117"/>
      <c r="K62" s="117"/>
      <c r="L62" s="117"/>
      <c r="M62" s="117"/>
      <c r="N62" s="117"/>
      <c r="O62" s="117"/>
      <c r="P62" s="117"/>
      <c r="Q62" s="117"/>
      <c r="R62" s="117"/>
    </row>
    <row r="63" spans="1:18">
      <c r="A63" s="117"/>
      <c r="B63" s="117"/>
      <c r="C63" s="117"/>
      <c r="D63" s="117"/>
      <c r="E63" s="117"/>
      <c r="F63" s="117"/>
      <c r="G63" s="26"/>
      <c r="H63" s="117"/>
      <c r="I63" s="117"/>
      <c r="J63" s="117"/>
      <c r="K63" s="117"/>
      <c r="L63" s="117"/>
      <c r="M63" s="117"/>
      <c r="N63" s="117"/>
      <c r="O63" s="117"/>
      <c r="P63" s="117"/>
      <c r="Q63" s="117"/>
      <c r="R63" s="117"/>
    </row>
    <row r="64" spans="1:18">
      <c r="A64" s="117"/>
      <c r="B64" s="117"/>
      <c r="C64" s="117"/>
      <c r="D64" s="117"/>
      <c r="E64" s="117"/>
      <c r="F64" s="117"/>
      <c r="G64" s="26"/>
      <c r="H64" s="117"/>
      <c r="I64" s="117"/>
      <c r="J64" s="117"/>
      <c r="K64" s="117"/>
      <c r="L64" s="117"/>
      <c r="M64" s="117"/>
      <c r="N64" s="117"/>
      <c r="O64" s="117"/>
      <c r="P64" s="117"/>
      <c r="Q64" s="117"/>
      <c r="R64" s="117"/>
    </row>
    <row r="65" spans="1:18">
      <c r="A65" s="117"/>
      <c r="B65" s="117"/>
      <c r="C65" s="117"/>
      <c r="D65" s="117"/>
      <c r="E65" s="117"/>
      <c r="F65" s="117"/>
      <c r="G65" s="26"/>
      <c r="H65" s="117"/>
      <c r="I65" s="117"/>
      <c r="J65" s="117"/>
      <c r="K65" s="117"/>
      <c r="L65" s="117"/>
      <c r="M65" s="117"/>
      <c r="N65" s="117"/>
      <c r="O65" s="117"/>
      <c r="P65" s="117"/>
      <c r="Q65" s="117"/>
      <c r="R65" s="117"/>
    </row>
    <row r="66" spans="1:18">
      <c r="A66" s="117"/>
      <c r="B66" s="117"/>
      <c r="C66" s="117"/>
      <c r="D66" s="117"/>
      <c r="E66" s="117"/>
      <c r="F66" s="117"/>
      <c r="G66" s="26"/>
      <c r="H66" s="117"/>
      <c r="I66" s="117"/>
      <c r="J66" s="117"/>
      <c r="K66" s="117"/>
      <c r="L66" s="117"/>
      <c r="M66" s="117"/>
      <c r="N66" s="117"/>
      <c r="O66" s="117"/>
      <c r="P66" s="117"/>
      <c r="Q66" s="117"/>
      <c r="R66" s="117"/>
    </row>
    <row r="67" spans="1:18">
      <c r="A67" s="117"/>
      <c r="B67" s="117"/>
      <c r="C67" s="117"/>
      <c r="D67" s="117"/>
      <c r="E67" s="117"/>
      <c r="F67" s="117"/>
      <c r="G67" s="26"/>
      <c r="H67" s="117"/>
      <c r="I67" s="117"/>
      <c r="J67" s="117"/>
      <c r="K67" s="117"/>
      <c r="L67" s="117"/>
      <c r="M67" s="117"/>
      <c r="N67" s="117"/>
      <c r="O67" s="117"/>
      <c r="P67" s="117"/>
      <c r="Q67" s="117"/>
      <c r="R67" s="117"/>
    </row>
    <row r="68" spans="1:18">
      <c r="A68" s="117"/>
      <c r="B68" s="117"/>
      <c r="C68" s="117"/>
      <c r="D68" s="117"/>
      <c r="E68" s="117"/>
      <c r="F68" s="117"/>
      <c r="G68" s="26"/>
      <c r="H68" s="117"/>
      <c r="I68" s="117"/>
      <c r="J68" s="117"/>
      <c r="K68" s="117"/>
      <c r="L68" s="117"/>
      <c r="M68" s="117"/>
      <c r="N68" s="117"/>
      <c r="O68" s="117"/>
      <c r="P68" s="117"/>
      <c r="Q68" s="117"/>
      <c r="R68" s="117"/>
    </row>
    <row r="69" spans="1:18">
      <c r="A69" s="117"/>
      <c r="B69" s="117"/>
      <c r="C69" s="117"/>
      <c r="D69" s="117"/>
      <c r="E69" s="117"/>
      <c r="F69" s="117"/>
      <c r="G69" s="26"/>
      <c r="H69" s="117"/>
      <c r="I69" s="117"/>
      <c r="J69" s="117"/>
      <c r="K69" s="117"/>
      <c r="L69" s="117"/>
      <c r="M69" s="117"/>
      <c r="N69" s="117"/>
      <c r="O69" s="117"/>
      <c r="P69" s="117"/>
      <c r="Q69" s="117"/>
      <c r="R69" s="117"/>
    </row>
    <row r="70" spans="1:18">
      <c r="A70" s="117"/>
      <c r="B70" s="117"/>
      <c r="C70" s="117"/>
      <c r="D70" s="117"/>
      <c r="E70" s="117"/>
      <c r="F70" s="117"/>
      <c r="G70" s="26"/>
      <c r="H70" s="117"/>
      <c r="I70" s="117"/>
      <c r="J70" s="117"/>
      <c r="K70" s="117"/>
      <c r="L70" s="117"/>
      <c r="M70" s="117"/>
      <c r="N70" s="117"/>
      <c r="O70" s="117"/>
      <c r="P70" s="117"/>
      <c r="Q70" s="117"/>
      <c r="R70" s="117"/>
    </row>
    <row r="71" spans="1:18">
      <c r="A71" s="117"/>
      <c r="B71" s="117"/>
      <c r="C71" s="117"/>
      <c r="D71" s="117"/>
      <c r="E71" s="117"/>
      <c r="F71" s="117"/>
      <c r="G71" s="26"/>
      <c r="H71" s="117"/>
      <c r="I71" s="117"/>
      <c r="J71" s="117"/>
      <c r="K71" s="117"/>
      <c r="L71" s="117"/>
      <c r="M71" s="117"/>
      <c r="N71" s="117"/>
      <c r="O71" s="117"/>
      <c r="P71" s="117"/>
      <c r="Q71" s="117"/>
      <c r="R71" s="117"/>
    </row>
    <row r="72" spans="1:18">
      <c r="A72" s="117"/>
      <c r="B72" s="117"/>
      <c r="C72" s="117"/>
      <c r="D72" s="117"/>
      <c r="E72" s="117"/>
      <c r="F72" s="117"/>
      <c r="G72" s="26"/>
      <c r="H72" s="117"/>
      <c r="I72" s="117"/>
      <c r="J72" s="117"/>
      <c r="K72" s="117"/>
      <c r="L72" s="117"/>
      <c r="M72" s="117"/>
      <c r="N72" s="117"/>
      <c r="O72" s="117"/>
      <c r="P72" s="117"/>
      <c r="Q72" s="117"/>
      <c r="R72" s="117"/>
    </row>
    <row r="73" spans="1:18">
      <c r="A73" s="117"/>
      <c r="B73" s="117"/>
      <c r="C73" s="117"/>
      <c r="D73" s="117"/>
      <c r="E73" s="117"/>
      <c r="F73" s="117"/>
      <c r="G73" s="26"/>
      <c r="H73" s="117"/>
      <c r="I73" s="117"/>
      <c r="J73" s="117"/>
      <c r="K73" s="117"/>
      <c r="L73" s="117"/>
      <c r="M73" s="117"/>
      <c r="N73" s="117"/>
      <c r="O73" s="117"/>
      <c r="P73" s="117"/>
      <c r="Q73" s="117"/>
      <c r="R73" s="117"/>
    </row>
    <row r="74" spans="1:18">
      <c r="A74" s="117"/>
      <c r="B74" s="117"/>
      <c r="C74" s="117"/>
      <c r="D74" s="117"/>
      <c r="E74" s="117"/>
      <c r="F74" s="117"/>
      <c r="G74" s="26"/>
      <c r="H74" s="117"/>
      <c r="I74" s="117"/>
      <c r="J74" s="117"/>
      <c r="K74" s="117"/>
      <c r="L74" s="117"/>
      <c r="M74" s="117"/>
      <c r="N74" s="117"/>
      <c r="O74" s="117"/>
      <c r="P74" s="117"/>
      <c r="Q74" s="117"/>
      <c r="R74" s="117"/>
    </row>
    <row r="75" spans="1:18">
      <c r="A75" s="117"/>
      <c r="B75" s="117"/>
      <c r="C75" s="117"/>
      <c r="D75" s="117"/>
      <c r="E75" s="117"/>
      <c r="F75" s="117"/>
      <c r="G75" s="26"/>
      <c r="H75" s="117"/>
      <c r="I75" s="117"/>
      <c r="J75" s="117"/>
      <c r="K75" s="117"/>
      <c r="L75" s="117"/>
      <c r="M75" s="117"/>
      <c r="N75" s="117"/>
      <c r="O75" s="117"/>
      <c r="P75" s="117"/>
      <c r="Q75" s="117"/>
      <c r="R75" s="117"/>
    </row>
    <row r="76" spans="1:18">
      <c r="A76" s="117"/>
      <c r="B76" s="117"/>
      <c r="C76" s="117"/>
      <c r="D76" s="117"/>
      <c r="E76" s="117"/>
      <c r="F76" s="117"/>
      <c r="G76" s="26"/>
      <c r="H76" s="117"/>
      <c r="I76" s="117"/>
      <c r="J76" s="117"/>
      <c r="K76" s="117"/>
      <c r="L76" s="117"/>
      <c r="M76" s="117"/>
      <c r="N76" s="117"/>
      <c r="O76" s="117"/>
      <c r="P76" s="117"/>
      <c r="Q76" s="117"/>
      <c r="R76" s="117"/>
    </row>
    <row r="77" spans="1:18">
      <c r="A77" s="117"/>
      <c r="B77" s="117"/>
      <c r="C77" s="117"/>
      <c r="D77" s="117"/>
      <c r="E77" s="117"/>
      <c r="F77" s="117"/>
      <c r="G77" s="26"/>
      <c r="H77" s="117"/>
      <c r="I77" s="117"/>
      <c r="J77" s="117"/>
      <c r="K77" s="117"/>
      <c r="L77" s="117"/>
      <c r="M77" s="117"/>
      <c r="N77" s="117"/>
      <c r="O77" s="117"/>
      <c r="P77" s="117"/>
      <c r="Q77" s="117"/>
      <c r="R77" s="117"/>
    </row>
    <row r="78" spans="1:18">
      <c r="A78" s="117"/>
      <c r="B78" s="117"/>
      <c r="C78" s="117"/>
      <c r="D78" s="117"/>
      <c r="E78" s="117"/>
      <c r="F78" s="117"/>
      <c r="G78" s="26"/>
      <c r="H78" s="117"/>
      <c r="I78" s="117"/>
      <c r="J78" s="117"/>
      <c r="K78" s="117"/>
      <c r="L78" s="117"/>
      <c r="M78" s="117"/>
      <c r="N78" s="117"/>
      <c r="O78" s="117"/>
      <c r="P78" s="117"/>
      <c r="Q78" s="117"/>
      <c r="R78" s="117"/>
    </row>
    <row r="79" spans="1:18">
      <c r="A79" s="117"/>
      <c r="B79" s="117"/>
      <c r="C79" s="117"/>
      <c r="D79" s="117"/>
      <c r="E79" s="117"/>
      <c r="F79" s="117"/>
      <c r="G79" s="26"/>
      <c r="H79" s="117"/>
      <c r="I79" s="117"/>
      <c r="J79" s="117"/>
      <c r="K79" s="117"/>
      <c r="L79" s="117"/>
      <c r="M79" s="117"/>
      <c r="N79" s="117"/>
      <c r="O79" s="117"/>
      <c r="P79" s="117"/>
      <c r="Q79" s="117"/>
      <c r="R79" s="117"/>
    </row>
    <row r="80" spans="1:18">
      <c r="A80" s="117"/>
      <c r="B80" s="117"/>
      <c r="C80" s="117"/>
      <c r="D80" s="117"/>
      <c r="E80" s="117"/>
      <c r="F80" s="117"/>
      <c r="G80" s="26"/>
      <c r="H80" s="117"/>
      <c r="I80" s="117"/>
      <c r="J80" s="117"/>
      <c r="K80" s="117"/>
      <c r="L80" s="117"/>
      <c r="M80" s="117"/>
      <c r="N80" s="117"/>
      <c r="O80" s="117"/>
      <c r="P80" s="117"/>
      <c r="Q80" s="117"/>
      <c r="R80" s="117"/>
    </row>
    <row r="81" spans="1:18">
      <c r="A81" s="117"/>
      <c r="B81" s="117"/>
      <c r="C81" s="117"/>
      <c r="D81" s="117"/>
      <c r="E81" s="117"/>
      <c r="F81" s="117"/>
      <c r="G81" s="26"/>
      <c r="H81" s="117"/>
      <c r="I81" s="117"/>
      <c r="J81" s="117"/>
      <c r="K81" s="117"/>
      <c r="L81" s="117"/>
      <c r="M81" s="117"/>
      <c r="N81" s="117"/>
      <c r="O81" s="117"/>
      <c r="P81" s="117"/>
      <c r="Q81" s="117"/>
      <c r="R81" s="117"/>
    </row>
    <row r="82" spans="1:18">
      <c r="A82" s="117"/>
      <c r="B82" s="117"/>
      <c r="C82" s="117"/>
      <c r="D82" s="117"/>
      <c r="E82" s="117"/>
      <c r="F82" s="117"/>
      <c r="G82" s="26"/>
      <c r="H82" s="117"/>
      <c r="I82" s="117"/>
      <c r="J82" s="117"/>
      <c r="K82" s="117"/>
      <c r="L82" s="117"/>
      <c r="M82" s="117"/>
      <c r="N82" s="117"/>
      <c r="O82" s="117"/>
      <c r="P82" s="117"/>
      <c r="Q82" s="117"/>
      <c r="R82" s="117"/>
    </row>
    <row r="83" spans="1:18">
      <c r="A83" s="117"/>
      <c r="B83" s="117"/>
      <c r="C83" s="117"/>
      <c r="D83" s="117"/>
      <c r="E83" s="117"/>
      <c r="F83" s="117"/>
      <c r="G83" s="26"/>
      <c r="H83" s="117"/>
      <c r="I83" s="117"/>
      <c r="J83" s="117"/>
      <c r="K83" s="117"/>
      <c r="L83" s="117"/>
      <c r="M83" s="117"/>
      <c r="N83" s="117"/>
      <c r="O83" s="117"/>
      <c r="P83" s="117"/>
      <c r="Q83" s="117"/>
      <c r="R83" s="117"/>
    </row>
    <row r="84" spans="1:18">
      <c r="A84" s="117"/>
      <c r="B84" s="117"/>
      <c r="C84" s="117"/>
      <c r="D84" s="117"/>
      <c r="E84" s="117"/>
      <c r="F84" s="117"/>
      <c r="G84" s="26"/>
      <c r="H84" s="117"/>
      <c r="I84" s="117"/>
      <c r="J84" s="117"/>
      <c r="K84" s="117"/>
      <c r="L84" s="117"/>
      <c r="M84" s="117"/>
      <c r="N84" s="117"/>
      <c r="O84" s="117"/>
      <c r="P84" s="117"/>
      <c r="Q84" s="117"/>
      <c r="R84" s="117"/>
    </row>
    <row r="85" spans="1:18">
      <c r="A85" s="117"/>
      <c r="B85" s="117"/>
      <c r="C85" s="117"/>
      <c r="D85" s="117"/>
      <c r="E85" s="117"/>
      <c r="F85" s="117"/>
      <c r="G85" s="26"/>
      <c r="H85" s="117"/>
      <c r="I85" s="117"/>
      <c r="J85" s="117"/>
      <c r="K85" s="117"/>
      <c r="L85" s="117"/>
      <c r="M85" s="117"/>
      <c r="N85" s="117"/>
      <c r="O85" s="117"/>
      <c r="P85" s="117"/>
      <c r="Q85" s="117"/>
      <c r="R85" s="117"/>
    </row>
    <row r="86" spans="1:18">
      <c r="A86" s="117"/>
      <c r="B86" s="117"/>
      <c r="C86" s="117"/>
      <c r="D86" s="117"/>
      <c r="E86" s="117"/>
      <c r="F86" s="117"/>
      <c r="G86" s="26"/>
      <c r="H86" s="117"/>
      <c r="I86" s="117"/>
      <c r="J86" s="117"/>
      <c r="K86" s="117"/>
      <c r="L86" s="117"/>
      <c r="M86" s="117"/>
      <c r="N86" s="117"/>
      <c r="O86" s="117"/>
      <c r="P86" s="117"/>
      <c r="Q86" s="117"/>
      <c r="R86" s="117"/>
    </row>
    <row r="87" spans="1:18">
      <c r="A87" s="117"/>
      <c r="B87" s="117"/>
      <c r="C87" s="117"/>
      <c r="D87" s="117"/>
      <c r="E87" s="117"/>
      <c r="F87" s="117"/>
      <c r="G87" s="26"/>
      <c r="H87" s="117"/>
      <c r="I87" s="117"/>
      <c r="J87" s="117"/>
      <c r="K87" s="117"/>
      <c r="L87" s="117"/>
      <c r="M87" s="117"/>
      <c r="N87" s="117"/>
      <c r="O87" s="117"/>
      <c r="P87" s="117"/>
      <c r="Q87" s="117"/>
      <c r="R87" s="117"/>
    </row>
    <row r="88" spans="1:18">
      <c r="A88" s="117"/>
      <c r="B88" s="117"/>
      <c r="C88" s="117"/>
      <c r="D88" s="117"/>
      <c r="E88" s="117"/>
      <c r="F88" s="117"/>
      <c r="G88" s="26"/>
      <c r="H88" s="117"/>
      <c r="I88" s="117"/>
      <c r="J88" s="117"/>
      <c r="K88" s="117"/>
      <c r="L88" s="117"/>
      <c r="M88" s="117"/>
      <c r="N88" s="117"/>
      <c r="O88" s="117"/>
      <c r="P88" s="117"/>
      <c r="Q88" s="117"/>
      <c r="R88" s="117"/>
    </row>
    <row r="89" spans="1:18">
      <c r="A89" s="117"/>
      <c r="B89" s="117"/>
      <c r="C89" s="117"/>
      <c r="D89" s="117"/>
      <c r="E89" s="117"/>
      <c r="F89" s="117"/>
      <c r="G89" s="26"/>
      <c r="H89" s="117"/>
      <c r="I89" s="117"/>
      <c r="J89" s="117"/>
      <c r="K89" s="117"/>
      <c r="L89" s="117"/>
      <c r="M89" s="117"/>
      <c r="N89" s="117"/>
      <c r="O89" s="117"/>
      <c r="P89" s="117"/>
      <c r="Q89" s="117"/>
      <c r="R89" s="117"/>
    </row>
    <row r="90" spans="1:18">
      <c r="A90" s="117"/>
      <c r="B90" s="117"/>
      <c r="C90" s="117"/>
      <c r="D90" s="117"/>
      <c r="E90" s="117"/>
      <c r="F90" s="117"/>
      <c r="G90" s="26"/>
      <c r="H90" s="117"/>
      <c r="I90" s="117"/>
      <c r="J90" s="117"/>
      <c r="K90" s="117"/>
      <c r="L90" s="117"/>
      <c r="M90" s="117"/>
      <c r="N90" s="117"/>
      <c r="O90" s="117"/>
      <c r="P90" s="117"/>
      <c r="Q90" s="117"/>
      <c r="R90" s="117"/>
    </row>
    <row r="91" spans="1:18">
      <c r="A91" s="117"/>
      <c r="B91" s="117"/>
      <c r="C91" s="117"/>
      <c r="D91" s="117"/>
      <c r="E91" s="117"/>
      <c r="F91" s="117"/>
      <c r="G91" s="26"/>
      <c r="H91" s="117"/>
      <c r="I91" s="117"/>
      <c r="J91" s="117"/>
      <c r="K91" s="117"/>
      <c r="L91" s="117"/>
      <c r="M91" s="117"/>
      <c r="N91" s="117"/>
      <c r="O91" s="117"/>
      <c r="P91" s="117"/>
      <c r="Q91" s="117"/>
      <c r="R91" s="117"/>
    </row>
    <row r="92" spans="1:18">
      <c r="A92" s="117"/>
      <c r="B92" s="117"/>
      <c r="C92" s="117"/>
      <c r="D92" s="117"/>
      <c r="E92" s="117"/>
      <c r="F92" s="117"/>
      <c r="G92" s="26"/>
      <c r="H92" s="117"/>
      <c r="I92" s="117"/>
      <c r="J92" s="117"/>
      <c r="K92" s="117"/>
      <c r="L92" s="117"/>
      <c r="M92" s="117"/>
      <c r="N92" s="117"/>
      <c r="O92" s="117"/>
      <c r="P92" s="117"/>
      <c r="Q92" s="117"/>
      <c r="R92" s="117"/>
    </row>
    <row r="93" spans="1:18">
      <c r="A93" s="117"/>
      <c r="B93" s="117"/>
      <c r="C93" s="117"/>
      <c r="D93" s="117"/>
      <c r="E93" s="117"/>
      <c r="F93" s="117"/>
      <c r="G93" s="26"/>
      <c r="H93" s="117"/>
      <c r="I93" s="117"/>
      <c r="J93" s="117"/>
      <c r="K93" s="117"/>
      <c r="L93" s="117"/>
      <c r="M93" s="117"/>
      <c r="N93" s="117"/>
      <c r="O93" s="117"/>
      <c r="P93" s="117"/>
      <c r="Q93" s="117"/>
      <c r="R93" s="117"/>
    </row>
    <row r="94" spans="1:18">
      <c r="A94" s="117"/>
      <c r="B94" s="117"/>
      <c r="C94" s="117"/>
      <c r="D94" s="117"/>
      <c r="E94" s="117"/>
      <c r="F94" s="117"/>
      <c r="G94" s="26"/>
      <c r="H94" s="117"/>
      <c r="I94" s="117"/>
      <c r="J94" s="117"/>
      <c r="K94" s="117"/>
      <c r="L94" s="117"/>
      <c r="M94" s="117"/>
      <c r="N94" s="117"/>
      <c r="O94" s="117"/>
      <c r="P94" s="117"/>
      <c r="Q94" s="117"/>
      <c r="R94" s="117"/>
    </row>
    <row r="95" spans="1:18">
      <c r="A95" s="117"/>
      <c r="B95" s="117"/>
      <c r="C95" s="117"/>
      <c r="D95" s="117"/>
      <c r="E95" s="117"/>
      <c r="F95" s="117"/>
      <c r="G95" s="26"/>
      <c r="H95" s="117"/>
      <c r="I95" s="117"/>
      <c r="J95" s="117"/>
      <c r="K95" s="117"/>
      <c r="L95" s="117"/>
      <c r="M95" s="117"/>
      <c r="N95" s="117"/>
      <c r="O95" s="117"/>
      <c r="P95" s="117"/>
      <c r="Q95" s="117"/>
      <c r="R95" s="117"/>
    </row>
    <row r="96" spans="1:18">
      <c r="A96" s="117"/>
      <c r="B96" s="117"/>
      <c r="C96" s="117"/>
      <c r="D96" s="117"/>
      <c r="E96" s="117"/>
      <c r="F96" s="117"/>
      <c r="G96" s="26"/>
      <c r="H96" s="117"/>
      <c r="I96" s="117"/>
      <c r="J96" s="117"/>
      <c r="K96" s="117"/>
      <c r="L96" s="117"/>
      <c r="M96" s="117"/>
      <c r="N96" s="117"/>
      <c r="O96" s="117"/>
      <c r="P96" s="117"/>
      <c r="Q96" s="117"/>
      <c r="R96" s="117"/>
    </row>
    <row r="97" spans="1:18">
      <c r="A97" s="117"/>
      <c r="B97" s="117"/>
      <c r="C97" s="117"/>
      <c r="D97" s="117"/>
      <c r="E97" s="117"/>
      <c r="F97" s="117"/>
      <c r="G97" s="26"/>
      <c r="H97" s="117"/>
      <c r="I97" s="117"/>
      <c r="J97" s="117"/>
      <c r="K97" s="117"/>
      <c r="L97" s="117"/>
      <c r="M97" s="117"/>
      <c r="N97" s="117"/>
      <c r="O97" s="117"/>
      <c r="P97" s="117"/>
      <c r="Q97" s="117"/>
      <c r="R97" s="117"/>
    </row>
    <row r="98" spans="1:18">
      <c r="A98" s="117"/>
      <c r="B98" s="117"/>
      <c r="C98" s="117"/>
      <c r="D98" s="117"/>
      <c r="E98" s="117"/>
      <c r="F98" s="117"/>
      <c r="G98" s="26"/>
      <c r="H98" s="117"/>
      <c r="I98" s="117"/>
      <c r="J98" s="117"/>
      <c r="K98" s="117"/>
      <c r="L98" s="117"/>
      <c r="M98" s="117"/>
      <c r="N98" s="117"/>
      <c r="O98" s="117"/>
      <c r="P98" s="117"/>
      <c r="Q98" s="117"/>
      <c r="R98" s="117"/>
    </row>
    <row r="99" spans="1:18">
      <c r="A99" s="117"/>
      <c r="B99" s="117"/>
      <c r="C99" s="117"/>
      <c r="D99" s="117"/>
      <c r="E99" s="117"/>
      <c r="F99" s="117"/>
      <c r="G99" s="26"/>
      <c r="H99" s="117"/>
      <c r="I99" s="117"/>
      <c r="J99" s="117"/>
      <c r="K99" s="117"/>
      <c r="L99" s="117"/>
      <c r="M99" s="117"/>
      <c r="N99" s="117"/>
      <c r="O99" s="117"/>
      <c r="P99" s="117"/>
      <c r="Q99" s="117"/>
      <c r="R99" s="117"/>
    </row>
    <row r="100" spans="1:18">
      <c r="A100" s="117"/>
      <c r="B100" s="117"/>
      <c r="C100" s="117"/>
      <c r="D100" s="117"/>
      <c r="E100" s="117"/>
      <c r="F100" s="117"/>
      <c r="G100" s="26"/>
      <c r="H100" s="117"/>
      <c r="I100" s="117"/>
      <c r="J100" s="117"/>
      <c r="K100" s="117"/>
      <c r="L100" s="117"/>
      <c r="M100" s="117"/>
      <c r="N100" s="117"/>
      <c r="O100" s="117"/>
      <c r="P100" s="117"/>
      <c r="Q100" s="117"/>
      <c r="R100" s="117"/>
    </row>
    <row r="101" spans="1:18">
      <c r="A101" s="117"/>
      <c r="B101" s="117"/>
      <c r="C101" s="117"/>
      <c r="D101" s="117"/>
      <c r="E101" s="117"/>
      <c r="F101" s="117"/>
      <c r="G101" s="26"/>
      <c r="H101" s="117"/>
      <c r="I101" s="117"/>
      <c r="J101" s="117"/>
      <c r="K101" s="117"/>
      <c r="L101" s="117"/>
      <c r="M101" s="117"/>
      <c r="N101" s="117"/>
      <c r="O101" s="117"/>
      <c r="P101" s="117"/>
      <c r="Q101" s="117"/>
      <c r="R101" s="117"/>
    </row>
    <row r="102" spans="1:18">
      <c r="A102" s="117"/>
      <c r="B102" s="117"/>
      <c r="C102" s="117"/>
      <c r="D102" s="117"/>
      <c r="E102" s="117"/>
      <c r="F102" s="117"/>
      <c r="G102" s="26"/>
      <c r="H102" s="117"/>
      <c r="I102" s="117"/>
      <c r="J102" s="117"/>
      <c r="K102" s="117"/>
      <c r="L102" s="117"/>
      <c r="M102" s="117"/>
      <c r="N102" s="117"/>
      <c r="O102" s="117"/>
      <c r="P102" s="117"/>
      <c r="Q102" s="117"/>
      <c r="R102" s="117"/>
    </row>
    <row r="103" spans="1:18">
      <c r="A103" s="117"/>
      <c r="B103" s="117"/>
      <c r="C103" s="117"/>
      <c r="D103" s="117"/>
      <c r="E103" s="117"/>
      <c r="F103" s="117"/>
      <c r="G103" s="26"/>
      <c r="H103" s="117"/>
      <c r="I103" s="117"/>
      <c r="J103" s="117"/>
      <c r="K103" s="117"/>
      <c r="L103" s="117"/>
      <c r="M103" s="117"/>
      <c r="N103" s="117"/>
      <c r="O103" s="117"/>
      <c r="P103" s="117"/>
      <c r="Q103" s="117"/>
      <c r="R103" s="117"/>
    </row>
    <row r="104" spans="1:18">
      <c r="A104" s="117"/>
      <c r="B104" s="117"/>
      <c r="C104" s="117"/>
      <c r="D104" s="117"/>
      <c r="E104" s="117"/>
      <c r="F104" s="117"/>
      <c r="G104" s="26"/>
      <c r="H104" s="117"/>
      <c r="I104" s="117"/>
      <c r="J104" s="117"/>
      <c r="K104" s="117"/>
      <c r="L104" s="117"/>
      <c r="M104" s="117"/>
      <c r="N104" s="117"/>
      <c r="O104" s="117"/>
      <c r="P104" s="117"/>
      <c r="Q104" s="117"/>
      <c r="R104" s="117"/>
    </row>
    <row r="105" spans="1:18">
      <c r="A105" s="117"/>
      <c r="B105" s="117"/>
      <c r="C105" s="117"/>
      <c r="D105" s="117"/>
      <c r="E105" s="117"/>
      <c r="F105" s="117"/>
      <c r="G105" s="26"/>
      <c r="H105" s="117"/>
      <c r="I105" s="117"/>
      <c r="J105" s="117"/>
      <c r="K105" s="117"/>
      <c r="L105" s="117"/>
      <c r="M105" s="117"/>
      <c r="N105" s="117"/>
      <c r="O105" s="117"/>
      <c r="P105" s="117"/>
      <c r="Q105" s="117"/>
      <c r="R105" s="117"/>
    </row>
    <row r="106" spans="1:18">
      <c r="A106" s="117"/>
      <c r="B106" s="117"/>
      <c r="C106" s="117"/>
      <c r="D106" s="117"/>
      <c r="E106" s="117"/>
      <c r="F106" s="117"/>
      <c r="G106" s="26"/>
      <c r="H106" s="117"/>
      <c r="I106" s="117"/>
      <c r="J106" s="117"/>
      <c r="K106" s="117"/>
      <c r="L106" s="117"/>
      <c r="M106" s="117"/>
      <c r="N106" s="117"/>
      <c r="O106" s="117"/>
      <c r="P106" s="117"/>
      <c r="Q106" s="117"/>
      <c r="R106" s="117"/>
    </row>
    <row r="107" spans="1:18">
      <c r="A107" s="117"/>
      <c r="B107" s="117"/>
      <c r="C107" s="117"/>
      <c r="D107" s="117"/>
      <c r="E107" s="117"/>
      <c r="F107" s="117"/>
      <c r="G107" s="26"/>
      <c r="H107" s="117"/>
      <c r="I107" s="117"/>
      <c r="J107" s="117"/>
      <c r="K107" s="117"/>
      <c r="L107" s="117"/>
      <c r="M107" s="117"/>
      <c r="N107" s="117"/>
      <c r="O107" s="117"/>
      <c r="P107" s="117"/>
      <c r="Q107" s="117"/>
      <c r="R107" s="117"/>
    </row>
    <row r="108" spans="1:18">
      <c r="A108" s="117"/>
      <c r="B108" s="117"/>
      <c r="C108" s="117"/>
      <c r="D108" s="117"/>
      <c r="E108" s="117"/>
      <c r="F108" s="117"/>
      <c r="G108" s="26"/>
      <c r="H108" s="117"/>
      <c r="I108" s="117"/>
      <c r="J108" s="117"/>
      <c r="K108" s="117"/>
      <c r="L108" s="117"/>
      <c r="M108" s="117"/>
      <c r="N108" s="117"/>
      <c r="O108" s="117"/>
      <c r="P108" s="117"/>
      <c r="Q108" s="117"/>
      <c r="R108" s="117"/>
    </row>
    <row r="109" spans="1:18">
      <c r="A109" s="117"/>
      <c r="B109" s="117"/>
      <c r="C109" s="117"/>
      <c r="D109" s="117"/>
      <c r="E109" s="117"/>
      <c r="F109" s="117"/>
      <c r="G109" s="26"/>
      <c r="H109" s="117"/>
      <c r="I109" s="117"/>
      <c r="J109" s="117"/>
      <c r="K109" s="117"/>
      <c r="L109" s="117"/>
      <c r="M109" s="117"/>
      <c r="N109" s="117"/>
      <c r="O109" s="117"/>
      <c r="P109" s="117"/>
      <c r="Q109" s="117"/>
      <c r="R109" s="117"/>
    </row>
    <row r="110" spans="1:18">
      <c r="A110" s="117"/>
      <c r="B110" s="117"/>
      <c r="C110" s="117"/>
      <c r="D110" s="117"/>
      <c r="E110" s="117"/>
      <c r="F110" s="117"/>
      <c r="G110" s="26"/>
      <c r="H110" s="117"/>
      <c r="I110" s="117"/>
      <c r="J110" s="117"/>
      <c r="K110" s="117"/>
      <c r="L110" s="117"/>
      <c r="M110" s="117"/>
      <c r="N110" s="117"/>
      <c r="O110" s="117"/>
      <c r="P110" s="117"/>
      <c r="Q110" s="117"/>
      <c r="R110" s="117"/>
    </row>
    <row r="111" spans="1:18">
      <c r="A111" s="117"/>
      <c r="B111" s="117"/>
      <c r="C111" s="117"/>
      <c r="D111" s="117"/>
      <c r="E111" s="117"/>
      <c r="F111" s="117"/>
      <c r="G111" s="26"/>
      <c r="H111" s="117"/>
      <c r="I111" s="117"/>
      <c r="J111" s="117"/>
      <c r="K111" s="117"/>
      <c r="L111" s="117"/>
      <c r="M111" s="117"/>
      <c r="N111" s="117"/>
      <c r="O111" s="117"/>
      <c r="P111" s="117"/>
      <c r="Q111" s="117"/>
      <c r="R111" s="117"/>
    </row>
    <row r="112" spans="1:18">
      <c r="A112" s="117"/>
      <c r="B112" s="117"/>
      <c r="C112" s="117"/>
      <c r="D112" s="117"/>
      <c r="E112" s="117"/>
      <c r="F112" s="117"/>
      <c r="G112" s="26"/>
      <c r="H112" s="117"/>
      <c r="I112" s="117"/>
      <c r="J112" s="117"/>
      <c r="K112" s="117"/>
      <c r="L112" s="117"/>
      <c r="M112" s="117"/>
      <c r="N112" s="117"/>
      <c r="O112" s="117"/>
      <c r="P112" s="117"/>
      <c r="Q112" s="117"/>
      <c r="R112" s="117"/>
    </row>
    <row r="113" spans="1:18">
      <c r="A113" s="117"/>
      <c r="B113" s="117"/>
      <c r="C113" s="117"/>
      <c r="D113" s="117"/>
      <c r="E113" s="117"/>
      <c r="F113" s="117"/>
      <c r="G113" s="26"/>
      <c r="H113" s="117"/>
      <c r="I113" s="117"/>
      <c r="J113" s="117"/>
      <c r="K113" s="117"/>
      <c r="L113" s="117"/>
      <c r="M113" s="117"/>
      <c r="N113" s="117"/>
      <c r="O113" s="117"/>
      <c r="P113" s="117"/>
      <c r="Q113" s="117"/>
      <c r="R113" s="117"/>
    </row>
    <row r="114" spans="1:18">
      <c r="A114" s="117"/>
      <c r="B114" s="117"/>
      <c r="C114" s="117"/>
      <c r="D114" s="117"/>
      <c r="E114" s="117"/>
      <c r="F114" s="117"/>
      <c r="G114" s="26"/>
      <c r="H114" s="117"/>
      <c r="I114" s="117"/>
      <c r="J114" s="117"/>
      <c r="K114" s="117"/>
      <c r="L114" s="117"/>
      <c r="M114" s="117"/>
      <c r="N114" s="117"/>
      <c r="O114" s="117"/>
      <c r="P114" s="117"/>
      <c r="Q114" s="117"/>
      <c r="R114" s="117"/>
    </row>
    <row r="115" spans="1:18">
      <c r="A115" s="117"/>
      <c r="B115" s="117"/>
      <c r="C115" s="117"/>
      <c r="D115" s="117"/>
      <c r="E115" s="117"/>
      <c r="F115" s="117"/>
      <c r="G115" s="26"/>
      <c r="H115" s="117"/>
      <c r="I115" s="117"/>
      <c r="J115" s="117"/>
      <c r="K115" s="117"/>
      <c r="L115" s="117"/>
      <c r="M115" s="117"/>
      <c r="N115" s="117"/>
      <c r="O115" s="117"/>
      <c r="P115" s="117"/>
      <c r="Q115" s="117"/>
      <c r="R115" s="117"/>
    </row>
    <row r="116" spans="1:18">
      <c r="A116" s="117"/>
      <c r="B116" s="117"/>
      <c r="C116" s="117"/>
      <c r="D116" s="117"/>
      <c r="E116" s="117"/>
      <c r="F116" s="117"/>
      <c r="G116" s="26"/>
      <c r="H116" s="117"/>
      <c r="I116" s="117"/>
      <c r="J116" s="117"/>
      <c r="K116" s="117"/>
      <c r="L116" s="117"/>
      <c r="M116" s="117"/>
      <c r="N116" s="117"/>
      <c r="O116" s="117"/>
      <c r="P116" s="117"/>
      <c r="Q116" s="117"/>
      <c r="R116" s="117"/>
    </row>
    <row r="117" spans="1:18">
      <c r="A117" s="117"/>
      <c r="B117" s="117"/>
      <c r="C117" s="117"/>
      <c r="D117" s="117"/>
      <c r="E117" s="117"/>
      <c r="F117" s="117"/>
      <c r="G117" s="26"/>
      <c r="H117" s="117"/>
      <c r="I117" s="117"/>
      <c r="J117" s="117"/>
      <c r="K117" s="117"/>
      <c r="L117" s="117"/>
      <c r="M117" s="117"/>
      <c r="N117" s="117"/>
      <c r="O117" s="117"/>
      <c r="P117" s="117"/>
      <c r="Q117" s="117"/>
      <c r="R117" s="117"/>
    </row>
    <row r="118" spans="1:18">
      <c r="A118" s="117"/>
      <c r="B118" s="117"/>
      <c r="C118" s="117"/>
      <c r="D118" s="117"/>
      <c r="E118" s="117"/>
      <c r="F118" s="117"/>
      <c r="G118" s="26"/>
      <c r="H118" s="117"/>
      <c r="I118" s="117"/>
      <c r="J118" s="117"/>
      <c r="K118" s="117"/>
      <c r="L118" s="117"/>
      <c r="M118" s="117"/>
      <c r="N118" s="117"/>
      <c r="O118" s="117"/>
      <c r="P118" s="117"/>
      <c r="Q118" s="117"/>
      <c r="R118" s="117"/>
    </row>
    <row r="119" spans="1:18">
      <c r="A119" s="117"/>
      <c r="B119" s="117"/>
      <c r="C119" s="117"/>
      <c r="D119" s="117"/>
      <c r="E119" s="117"/>
      <c r="F119" s="117"/>
      <c r="G119" s="26"/>
      <c r="H119" s="117"/>
      <c r="I119" s="117"/>
      <c r="J119" s="117"/>
      <c r="K119" s="117"/>
      <c r="L119" s="117"/>
      <c r="M119" s="117"/>
      <c r="N119" s="117"/>
      <c r="O119" s="117"/>
      <c r="P119" s="117"/>
      <c r="Q119" s="117"/>
      <c r="R119" s="117"/>
    </row>
    <row r="120" spans="1:18">
      <c r="A120" s="117"/>
      <c r="B120" s="117"/>
      <c r="C120" s="117"/>
      <c r="D120" s="117"/>
      <c r="E120" s="117"/>
      <c r="F120" s="117"/>
      <c r="G120" s="26"/>
      <c r="H120" s="117"/>
      <c r="I120" s="117"/>
      <c r="J120" s="117"/>
      <c r="K120" s="117"/>
      <c r="L120" s="117"/>
      <c r="M120" s="117"/>
      <c r="N120" s="117"/>
      <c r="O120" s="117"/>
      <c r="P120" s="117"/>
      <c r="Q120" s="117"/>
      <c r="R120" s="117"/>
    </row>
    <row r="121" spans="1:18">
      <c r="A121" s="117"/>
      <c r="B121" s="117"/>
      <c r="C121" s="117"/>
      <c r="D121" s="117"/>
      <c r="E121" s="117"/>
      <c r="F121" s="117"/>
      <c r="G121" s="26"/>
      <c r="H121" s="117"/>
      <c r="I121" s="117"/>
      <c r="J121" s="117"/>
      <c r="K121" s="117"/>
      <c r="L121" s="117"/>
      <c r="M121" s="117"/>
      <c r="N121" s="117"/>
      <c r="O121" s="117"/>
      <c r="P121" s="117"/>
      <c r="Q121" s="117"/>
      <c r="R121" s="117"/>
    </row>
    <row r="122" spans="1:18">
      <c r="A122" s="117"/>
      <c r="B122" s="117"/>
      <c r="C122" s="117"/>
      <c r="D122" s="117"/>
      <c r="E122" s="117"/>
      <c r="F122" s="117"/>
      <c r="G122" s="26"/>
      <c r="H122" s="117"/>
      <c r="I122" s="117"/>
      <c r="J122" s="117"/>
      <c r="K122" s="117"/>
      <c r="L122" s="117"/>
      <c r="M122" s="117"/>
      <c r="N122" s="117"/>
      <c r="O122" s="117"/>
      <c r="P122" s="117"/>
      <c r="Q122" s="117"/>
      <c r="R122" s="117"/>
    </row>
    <row r="123" spans="1:18">
      <c r="A123" s="117"/>
      <c r="B123" s="117"/>
      <c r="C123" s="117"/>
      <c r="D123" s="117"/>
      <c r="E123" s="117"/>
      <c r="F123" s="117"/>
      <c r="G123" s="26"/>
      <c r="H123" s="117"/>
      <c r="I123" s="117"/>
      <c r="J123" s="117"/>
      <c r="K123" s="117"/>
      <c r="L123" s="117"/>
      <c r="M123" s="117"/>
      <c r="N123" s="117"/>
      <c r="O123" s="117"/>
      <c r="P123" s="117"/>
      <c r="Q123" s="117"/>
      <c r="R123" s="117"/>
    </row>
    <row r="124" spans="1:18">
      <c r="A124" s="117"/>
      <c r="B124" s="117"/>
      <c r="C124" s="117"/>
      <c r="D124" s="117"/>
      <c r="E124" s="117"/>
      <c r="F124" s="117"/>
      <c r="G124" s="26"/>
      <c r="H124" s="117"/>
      <c r="I124" s="117"/>
      <c r="J124" s="117"/>
      <c r="K124" s="117"/>
      <c r="L124" s="117"/>
      <c r="M124" s="117"/>
      <c r="N124" s="117"/>
      <c r="O124" s="117"/>
      <c r="P124" s="117"/>
      <c r="Q124" s="117"/>
      <c r="R124" s="117"/>
    </row>
    <row r="125" spans="1:18">
      <c r="A125" s="117"/>
      <c r="B125" s="117"/>
      <c r="C125" s="117"/>
      <c r="D125" s="117"/>
      <c r="E125" s="117"/>
      <c r="F125" s="117"/>
      <c r="G125" s="26"/>
      <c r="H125" s="117"/>
      <c r="I125" s="117"/>
      <c r="J125" s="117"/>
      <c r="K125" s="117"/>
      <c r="L125" s="117"/>
      <c r="M125" s="117"/>
      <c r="N125" s="117"/>
      <c r="O125" s="117"/>
      <c r="P125" s="117"/>
      <c r="Q125" s="117"/>
      <c r="R125" s="117"/>
    </row>
    <row r="126" spans="1:18">
      <c r="A126" s="117"/>
      <c r="B126" s="117"/>
      <c r="C126" s="117"/>
      <c r="D126" s="117"/>
      <c r="E126" s="117"/>
      <c r="F126" s="117"/>
      <c r="G126" s="26"/>
      <c r="H126" s="117"/>
      <c r="I126" s="117"/>
      <c r="J126" s="117"/>
      <c r="K126" s="117"/>
      <c r="L126" s="117"/>
      <c r="M126" s="117"/>
      <c r="N126" s="117"/>
      <c r="O126" s="117"/>
      <c r="P126" s="117"/>
      <c r="Q126" s="117"/>
      <c r="R126" s="117"/>
    </row>
    <row r="127" spans="1:18">
      <c r="A127" s="117"/>
      <c r="B127" s="117"/>
      <c r="C127" s="117"/>
      <c r="D127" s="117"/>
      <c r="E127" s="117"/>
      <c r="F127" s="117"/>
      <c r="G127" s="26"/>
      <c r="H127" s="117"/>
      <c r="I127" s="117"/>
      <c r="J127" s="117"/>
      <c r="K127" s="117"/>
      <c r="L127" s="117"/>
      <c r="M127" s="117"/>
      <c r="N127" s="117"/>
      <c r="O127" s="117"/>
      <c r="P127" s="117"/>
      <c r="Q127" s="117"/>
      <c r="R127" s="117"/>
    </row>
    <row r="128" spans="1:18">
      <c r="A128" s="117"/>
      <c r="B128" s="117"/>
      <c r="C128" s="117"/>
      <c r="D128" s="117"/>
      <c r="E128" s="117"/>
      <c r="F128" s="117"/>
      <c r="G128" s="26"/>
      <c r="H128" s="117"/>
      <c r="I128" s="117"/>
      <c r="J128" s="117"/>
      <c r="K128" s="117"/>
      <c r="L128" s="117"/>
      <c r="M128" s="117"/>
      <c r="N128" s="117"/>
      <c r="O128" s="117"/>
      <c r="P128" s="117"/>
      <c r="Q128" s="117"/>
      <c r="R128" s="117"/>
    </row>
    <row r="129" spans="1:18">
      <c r="A129" s="117"/>
      <c r="B129" s="117"/>
      <c r="C129" s="117"/>
      <c r="D129" s="117"/>
      <c r="E129" s="117"/>
      <c r="F129" s="117"/>
      <c r="G129" s="26"/>
      <c r="H129" s="117"/>
      <c r="I129" s="117"/>
      <c r="J129" s="117"/>
      <c r="K129" s="117"/>
      <c r="L129" s="117"/>
      <c r="M129" s="117"/>
      <c r="N129" s="117"/>
      <c r="O129" s="117"/>
      <c r="P129" s="117"/>
      <c r="Q129" s="117"/>
      <c r="R129" s="117"/>
    </row>
    <row r="130" spans="1:18">
      <c r="A130" s="117"/>
      <c r="B130" s="117"/>
      <c r="C130" s="117"/>
      <c r="D130" s="117"/>
      <c r="E130" s="117"/>
      <c r="F130" s="117"/>
      <c r="G130" s="26"/>
      <c r="H130" s="117"/>
      <c r="I130" s="117"/>
      <c r="J130" s="117"/>
      <c r="K130" s="117"/>
      <c r="L130" s="117"/>
      <c r="M130" s="117"/>
      <c r="N130" s="117"/>
      <c r="O130" s="117"/>
      <c r="P130" s="117"/>
      <c r="Q130" s="117"/>
      <c r="R130" s="117"/>
    </row>
    <row r="131" spans="1:18">
      <c r="A131" s="117"/>
      <c r="B131" s="117"/>
      <c r="C131" s="117"/>
      <c r="D131" s="117"/>
      <c r="E131" s="117"/>
      <c r="F131" s="117"/>
      <c r="G131" s="26"/>
      <c r="H131" s="117"/>
      <c r="I131" s="117"/>
      <c r="J131" s="117"/>
      <c r="K131" s="117"/>
      <c r="L131" s="117"/>
      <c r="M131" s="117"/>
      <c r="N131" s="117"/>
      <c r="O131" s="117"/>
      <c r="P131" s="117"/>
      <c r="Q131" s="117"/>
      <c r="R131" s="117"/>
    </row>
    <row r="132" spans="1:18">
      <c r="A132" s="117"/>
      <c r="B132" s="117"/>
      <c r="C132" s="117"/>
      <c r="D132" s="117"/>
      <c r="E132" s="117"/>
      <c r="F132" s="117"/>
      <c r="G132" s="26"/>
      <c r="H132" s="117"/>
      <c r="I132" s="117"/>
      <c r="J132" s="117"/>
      <c r="K132" s="117"/>
      <c r="L132" s="117"/>
      <c r="M132" s="117"/>
      <c r="N132" s="117"/>
      <c r="O132" s="117"/>
      <c r="P132" s="117"/>
      <c r="Q132" s="117"/>
      <c r="R132" s="117"/>
    </row>
    <row r="133" spans="1:18">
      <c r="A133" s="117"/>
      <c r="B133" s="117"/>
      <c r="C133" s="117"/>
      <c r="D133" s="117"/>
      <c r="E133" s="117"/>
      <c r="F133" s="117"/>
      <c r="G133" s="26"/>
      <c r="H133" s="117"/>
      <c r="I133" s="117"/>
      <c r="J133" s="117"/>
      <c r="K133" s="117"/>
      <c r="L133" s="117"/>
      <c r="M133" s="117"/>
      <c r="N133" s="117"/>
      <c r="O133" s="117"/>
      <c r="P133" s="117"/>
      <c r="Q133" s="117"/>
      <c r="R133" s="117"/>
    </row>
    <row r="134" spans="1:18">
      <c r="A134" s="117"/>
      <c r="B134" s="117"/>
      <c r="C134" s="117"/>
      <c r="D134" s="117"/>
      <c r="E134" s="117"/>
      <c r="F134" s="117"/>
      <c r="G134" s="26"/>
      <c r="H134" s="117"/>
      <c r="I134" s="117"/>
      <c r="J134" s="117"/>
      <c r="K134" s="117"/>
      <c r="L134" s="117"/>
      <c r="M134" s="117"/>
      <c r="N134" s="117"/>
      <c r="O134" s="117"/>
      <c r="P134" s="117"/>
      <c r="Q134" s="117"/>
      <c r="R134" s="117"/>
    </row>
    <row r="135" spans="1:18">
      <c r="A135" s="117"/>
      <c r="B135" s="117"/>
      <c r="C135" s="117"/>
      <c r="D135" s="117"/>
      <c r="E135" s="117"/>
      <c r="F135" s="117"/>
      <c r="G135" s="26"/>
      <c r="H135" s="117"/>
      <c r="I135" s="117"/>
      <c r="J135" s="117"/>
      <c r="K135" s="117"/>
      <c r="L135" s="117"/>
      <c r="M135" s="117"/>
      <c r="N135" s="117"/>
      <c r="O135" s="117"/>
      <c r="P135" s="117"/>
      <c r="Q135" s="117"/>
      <c r="R135" s="117"/>
    </row>
    <row r="136" spans="1:18">
      <c r="A136" s="117"/>
      <c r="B136" s="117"/>
      <c r="C136" s="117"/>
      <c r="D136" s="117"/>
      <c r="E136" s="117"/>
      <c r="F136" s="117"/>
      <c r="G136" s="26"/>
      <c r="H136" s="117"/>
      <c r="I136" s="117"/>
      <c r="J136" s="117"/>
      <c r="K136" s="117"/>
      <c r="L136" s="117"/>
      <c r="M136" s="117"/>
      <c r="N136" s="117"/>
      <c r="O136" s="117"/>
      <c r="P136" s="117"/>
      <c r="Q136" s="117"/>
      <c r="R136" s="117"/>
    </row>
    <row r="137" spans="1:18">
      <c r="A137" s="117"/>
      <c r="B137" s="117"/>
      <c r="C137" s="117"/>
      <c r="D137" s="117"/>
      <c r="E137" s="117"/>
      <c r="F137" s="117"/>
      <c r="G137" s="26"/>
      <c r="H137" s="117"/>
      <c r="I137" s="117"/>
      <c r="J137" s="117"/>
      <c r="K137" s="117"/>
      <c r="L137" s="117"/>
      <c r="M137" s="117"/>
      <c r="N137" s="117"/>
      <c r="O137" s="117"/>
      <c r="P137" s="117"/>
      <c r="Q137" s="117"/>
      <c r="R137" s="117"/>
    </row>
    <row r="138" spans="1:18">
      <c r="A138" s="117"/>
      <c r="B138" s="117"/>
      <c r="C138" s="117"/>
      <c r="D138" s="117"/>
      <c r="E138" s="117"/>
      <c r="F138" s="117"/>
      <c r="G138" s="26"/>
      <c r="H138" s="117"/>
      <c r="I138" s="117"/>
      <c r="J138" s="117"/>
      <c r="K138" s="117"/>
      <c r="L138" s="117"/>
      <c r="M138" s="117"/>
      <c r="N138" s="117"/>
      <c r="O138" s="117"/>
      <c r="P138" s="117"/>
      <c r="Q138" s="117"/>
      <c r="R138" s="117"/>
    </row>
    <row r="139" spans="1:18">
      <c r="A139" s="117"/>
      <c r="B139" s="117"/>
      <c r="C139" s="117"/>
      <c r="D139" s="117"/>
      <c r="E139" s="117"/>
      <c r="F139" s="117"/>
      <c r="G139" s="26"/>
      <c r="H139" s="117"/>
      <c r="I139" s="117"/>
      <c r="J139" s="117"/>
      <c r="K139" s="117"/>
      <c r="L139" s="117"/>
      <c r="M139" s="117"/>
      <c r="N139" s="117"/>
      <c r="O139" s="117"/>
      <c r="P139" s="117"/>
      <c r="Q139" s="117"/>
      <c r="R139" s="117"/>
    </row>
    <row r="140" spans="1:18">
      <c r="A140" s="117"/>
      <c r="B140" s="117"/>
      <c r="C140" s="117"/>
      <c r="D140" s="117"/>
      <c r="E140" s="117"/>
      <c r="F140" s="117"/>
      <c r="G140" s="26"/>
      <c r="H140" s="117"/>
      <c r="I140" s="117"/>
      <c r="J140" s="117"/>
      <c r="K140" s="117"/>
      <c r="L140" s="117"/>
      <c r="M140" s="117"/>
      <c r="N140" s="117"/>
      <c r="O140" s="117"/>
      <c r="P140" s="117"/>
      <c r="Q140" s="117"/>
      <c r="R140" s="117"/>
    </row>
    <row r="141" spans="1:18">
      <c r="A141" s="117"/>
      <c r="B141" s="117"/>
      <c r="C141" s="117"/>
      <c r="D141" s="117"/>
      <c r="E141" s="117"/>
      <c r="F141" s="117"/>
      <c r="G141" s="26"/>
      <c r="H141" s="117"/>
      <c r="I141" s="117"/>
      <c r="J141" s="117"/>
      <c r="K141" s="117"/>
      <c r="L141" s="117"/>
      <c r="M141" s="117"/>
      <c r="N141" s="117"/>
      <c r="O141" s="117"/>
      <c r="P141" s="117"/>
      <c r="Q141" s="117"/>
      <c r="R141" s="117"/>
    </row>
    <row r="142" spans="1:18">
      <c r="A142" s="117"/>
      <c r="B142" s="117"/>
      <c r="C142" s="117"/>
      <c r="D142" s="117"/>
      <c r="E142" s="117"/>
      <c r="F142" s="117"/>
      <c r="G142" s="26"/>
      <c r="H142" s="117"/>
      <c r="I142" s="117"/>
      <c r="J142" s="117"/>
      <c r="K142" s="117"/>
      <c r="L142" s="117"/>
      <c r="M142" s="117"/>
      <c r="N142" s="117"/>
      <c r="O142" s="117"/>
      <c r="P142" s="117"/>
      <c r="Q142" s="117"/>
      <c r="R142" s="117"/>
    </row>
    <row r="143" spans="1:18">
      <c r="A143" s="117"/>
      <c r="B143" s="117"/>
      <c r="C143" s="117"/>
      <c r="D143" s="117"/>
      <c r="E143" s="117"/>
      <c r="F143" s="117"/>
      <c r="G143" s="26"/>
      <c r="H143" s="117"/>
      <c r="I143" s="117"/>
      <c r="J143" s="117"/>
      <c r="K143" s="117"/>
      <c r="L143" s="117"/>
      <c r="M143" s="117"/>
      <c r="N143" s="117"/>
      <c r="O143" s="117"/>
      <c r="P143" s="117"/>
      <c r="Q143" s="117"/>
      <c r="R143" s="117"/>
    </row>
    <row r="144" spans="1:18">
      <c r="A144" s="117"/>
      <c r="B144" s="117"/>
      <c r="C144" s="117"/>
      <c r="D144" s="117"/>
      <c r="E144" s="117"/>
      <c r="F144" s="117"/>
      <c r="G144" s="26"/>
      <c r="H144" s="117"/>
      <c r="I144" s="117"/>
      <c r="J144" s="117"/>
      <c r="K144" s="117"/>
      <c r="L144" s="117"/>
      <c r="M144" s="117"/>
      <c r="N144" s="117"/>
      <c r="O144" s="117"/>
      <c r="P144" s="117"/>
      <c r="Q144" s="117"/>
      <c r="R144" s="117"/>
    </row>
    <row r="145" spans="1:18">
      <c r="A145" s="117"/>
      <c r="B145" s="117"/>
      <c r="C145" s="117"/>
      <c r="D145" s="117"/>
      <c r="E145" s="117"/>
      <c r="F145" s="117"/>
      <c r="G145" s="26"/>
      <c r="H145" s="117"/>
      <c r="I145" s="117"/>
      <c r="J145" s="117"/>
      <c r="K145" s="117"/>
      <c r="L145" s="117"/>
      <c r="M145" s="117"/>
      <c r="N145" s="117"/>
      <c r="O145" s="117"/>
      <c r="P145" s="117"/>
      <c r="Q145" s="117"/>
      <c r="R145" s="117"/>
    </row>
    <row r="146" spans="1:18">
      <c r="A146" s="117"/>
      <c r="B146" s="117"/>
      <c r="C146" s="117"/>
      <c r="D146" s="117"/>
      <c r="E146" s="117"/>
      <c r="F146" s="117"/>
      <c r="G146" s="26"/>
      <c r="H146" s="117"/>
      <c r="I146" s="117"/>
      <c r="J146" s="117"/>
      <c r="K146" s="117"/>
      <c r="L146" s="117"/>
      <c r="M146" s="117"/>
      <c r="N146" s="117"/>
      <c r="O146" s="117"/>
      <c r="P146" s="117"/>
      <c r="Q146" s="117"/>
      <c r="R146" s="117"/>
    </row>
    <row r="147" spans="1:18">
      <c r="A147" s="117"/>
      <c r="B147" s="117"/>
      <c r="C147" s="117"/>
      <c r="D147" s="117"/>
      <c r="E147" s="117"/>
      <c r="F147" s="117"/>
      <c r="G147" s="26"/>
      <c r="H147" s="117"/>
      <c r="I147" s="117"/>
      <c r="J147" s="117"/>
      <c r="K147" s="117"/>
      <c r="L147" s="117"/>
      <c r="M147" s="117"/>
      <c r="N147" s="117"/>
      <c r="O147" s="117"/>
      <c r="P147" s="117"/>
      <c r="Q147" s="117"/>
      <c r="R147" s="117"/>
    </row>
    <row r="148" spans="1:18">
      <c r="A148" s="117"/>
      <c r="B148" s="117"/>
      <c r="C148" s="117"/>
      <c r="D148" s="117"/>
      <c r="E148" s="117"/>
      <c r="F148" s="117"/>
      <c r="G148" s="26"/>
      <c r="H148" s="117"/>
      <c r="I148" s="117"/>
      <c r="J148" s="117"/>
      <c r="K148" s="117"/>
      <c r="L148" s="117"/>
      <c r="M148" s="117"/>
      <c r="N148" s="117"/>
      <c r="O148" s="117"/>
      <c r="P148" s="117"/>
      <c r="Q148" s="117"/>
      <c r="R148" s="117"/>
    </row>
    <row r="149" spans="1:18">
      <c r="A149" s="117"/>
      <c r="B149" s="117"/>
      <c r="C149" s="117"/>
      <c r="D149" s="117"/>
      <c r="E149" s="117"/>
      <c r="F149" s="117"/>
      <c r="G149" s="26"/>
      <c r="H149" s="117"/>
      <c r="I149" s="117"/>
      <c r="J149" s="117"/>
      <c r="K149" s="117"/>
      <c r="L149" s="117"/>
      <c r="M149" s="117"/>
      <c r="N149" s="117"/>
      <c r="O149" s="117"/>
      <c r="P149" s="117"/>
      <c r="Q149" s="117"/>
      <c r="R149" s="117"/>
    </row>
    <row r="150" spans="1:18">
      <c r="A150" s="117"/>
      <c r="B150" s="117"/>
      <c r="C150" s="117"/>
      <c r="D150" s="117"/>
      <c r="E150" s="117"/>
      <c r="F150" s="117"/>
      <c r="G150" s="26"/>
      <c r="H150" s="117"/>
      <c r="I150" s="117"/>
      <c r="J150" s="117"/>
      <c r="K150" s="117"/>
      <c r="L150" s="117"/>
      <c r="M150" s="117"/>
      <c r="N150" s="117"/>
      <c r="O150" s="117"/>
      <c r="P150" s="117"/>
      <c r="Q150" s="117"/>
      <c r="R150" s="117"/>
    </row>
    <row r="151" spans="1:18">
      <c r="A151" s="117"/>
      <c r="B151" s="117"/>
      <c r="C151" s="117"/>
      <c r="D151" s="117"/>
      <c r="E151" s="117"/>
      <c r="F151" s="117"/>
      <c r="G151" s="26"/>
      <c r="H151" s="117"/>
      <c r="I151" s="117"/>
      <c r="J151" s="117"/>
      <c r="K151" s="117"/>
      <c r="L151" s="117"/>
      <c r="M151" s="117"/>
      <c r="N151" s="117"/>
      <c r="O151" s="117"/>
      <c r="P151" s="117"/>
      <c r="Q151" s="117"/>
      <c r="R151" s="117"/>
    </row>
    <row r="152" spans="1:18">
      <c r="A152" s="117"/>
      <c r="B152" s="117"/>
      <c r="C152" s="117"/>
      <c r="D152" s="117"/>
      <c r="E152" s="117"/>
      <c r="F152" s="117"/>
      <c r="G152" s="26"/>
      <c r="H152" s="117"/>
      <c r="I152" s="117"/>
      <c r="J152" s="117"/>
      <c r="K152" s="117"/>
      <c r="L152" s="117"/>
      <c r="M152" s="117"/>
      <c r="N152" s="117"/>
      <c r="O152" s="117"/>
      <c r="P152" s="117"/>
      <c r="Q152" s="117"/>
      <c r="R152" s="117"/>
    </row>
    <row r="153" spans="1:18">
      <c r="A153" s="117"/>
      <c r="B153" s="117"/>
      <c r="C153" s="117"/>
      <c r="D153" s="117"/>
      <c r="E153" s="117"/>
      <c r="F153" s="117"/>
      <c r="G153" s="26"/>
      <c r="H153" s="117"/>
      <c r="I153" s="117"/>
      <c r="J153" s="117"/>
      <c r="K153" s="117"/>
      <c r="L153" s="117"/>
      <c r="M153" s="117"/>
      <c r="N153" s="117"/>
      <c r="O153" s="117"/>
      <c r="P153" s="117"/>
      <c r="Q153" s="117"/>
      <c r="R153" s="117"/>
    </row>
    <row r="154" spans="1:18">
      <c r="A154" s="117"/>
      <c r="B154" s="117"/>
      <c r="C154" s="117"/>
      <c r="D154" s="117"/>
      <c r="E154" s="117"/>
      <c r="F154" s="117"/>
      <c r="G154" s="26"/>
      <c r="H154" s="117"/>
      <c r="I154" s="117"/>
      <c r="J154" s="117"/>
      <c r="K154" s="117"/>
      <c r="L154" s="117"/>
      <c r="M154" s="117"/>
      <c r="N154" s="117"/>
      <c r="O154" s="117"/>
      <c r="P154" s="117"/>
      <c r="Q154" s="117"/>
      <c r="R154" s="117"/>
    </row>
    <row r="155" spans="1:18">
      <c r="A155" s="117"/>
      <c r="B155" s="117"/>
      <c r="C155" s="117"/>
      <c r="D155" s="117"/>
      <c r="E155" s="117"/>
      <c r="F155" s="117"/>
      <c r="G155" s="26"/>
      <c r="H155" s="117"/>
      <c r="I155" s="117"/>
      <c r="J155" s="117"/>
      <c r="K155" s="117"/>
      <c r="L155" s="117"/>
      <c r="M155" s="117"/>
      <c r="N155" s="117"/>
      <c r="O155" s="117"/>
      <c r="P155" s="117"/>
      <c r="Q155" s="117"/>
      <c r="R155" s="117"/>
    </row>
    <row r="156" spans="1:18">
      <c r="A156" s="117"/>
      <c r="B156" s="117"/>
      <c r="C156" s="117"/>
      <c r="D156" s="117"/>
      <c r="E156" s="117"/>
      <c r="F156" s="117"/>
      <c r="G156" s="26"/>
      <c r="H156" s="117"/>
      <c r="I156" s="117"/>
      <c r="J156" s="117"/>
      <c r="K156" s="117"/>
      <c r="L156" s="117"/>
      <c r="M156" s="117"/>
      <c r="N156" s="117"/>
      <c r="O156" s="117"/>
      <c r="P156" s="117"/>
      <c r="Q156" s="117"/>
      <c r="R156" s="117"/>
    </row>
    <row r="157" spans="1:18">
      <c r="A157" s="117"/>
      <c r="B157" s="117"/>
      <c r="C157" s="117"/>
      <c r="D157" s="117"/>
      <c r="E157" s="117"/>
      <c r="F157" s="117"/>
      <c r="G157" s="26"/>
      <c r="H157" s="117"/>
      <c r="I157" s="117"/>
      <c r="J157" s="117"/>
      <c r="K157" s="117"/>
      <c r="L157" s="117"/>
      <c r="M157" s="117"/>
      <c r="N157" s="117"/>
      <c r="O157" s="117"/>
      <c r="P157" s="117"/>
      <c r="Q157" s="117"/>
      <c r="R157" s="117"/>
    </row>
    <row r="158" spans="1:18">
      <c r="A158" s="117"/>
      <c r="B158" s="117"/>
      <c r="C158" s="117"/>
      <c r="D158" s="117"/>
      <c r="E158" s="117"/>
      <c r="F158" s="117"/>
      <c r="G158" s="26"/>
      <c r="H158" s="117"/>
      <c r="I158" s="117"/>
      <c r="J158" s="117"/>
      <c r="K158" s="117"/>
      <c r="L158" s="117"/>
      <c r="M158" s="117"/>
      <c r="N158" s="117"/>
      <c r="O158" s="117"/>
      <c r="P158" s="117"/>
      <c r="Q158" s="117"/>
      <c r="R158" s="117"/>
    </row>
    <row r="159" spans="1:18">
      <c r="A159" s="117"/>
      <c r="B159" s="117"/>
      <c r="C159" s="117"/>
      <c r="D159" s="117"/>
      <c r="E159" s="117"/>
      <c r="F159" s="117"/>
      <c r="G159" s="26"/>
      <c r="H159" s="117"/>
      <c r="I159" s="117"/>
      <c r="J159" s="117"/>
      <c r="K159" s="117"/>
      <c r="L159" s="117"/>
      <c r="M159" s="117"/>
      <c r="N159" s="117"/>
      <c r="O159" s="117"/>
      <c r="P159" s="117"/>
      <c r="Q159" s="117"/>
      <c r="R159" s="117"/>
    </row>
    <row r="160" spans="1:18">
      <c r="A160" s="117"/>
      <c r="B160" s="117"/>
      <c r="C160" s="117"/>
      <c r="D160" s="117"/>
      <c r="E160" s="117"/>
      <c r="F160" s="117"/>
      <c r="G160" s="26"/>
      <c r="H160" s="117"/>
      <c r="I160" s="117"/>
      <c r="J160" s="117"/>
      <c r="K160" s="117"/>
      <c r="L160" s="117"/>
      <c r="M160" s="117"/>
      <c r="N160" s="117"/>
      <c r="O160" s="117"/>
      <c r="P160" s="117"/>
      <c r="Q160" s="117"/>
      <c r="R160" s="117"/>
    </row>
    <row r="161" spans="1:18">
      <c r="A161" s="117"/>
      <c r="B161" s="117"/>
      <c r="C161" s="117"/>
      <c r="D161" s="117"/>
      <c r="E161" s="117"/>
      <c r="F161" s="117"/>
      <c r="G161" s="26"/>
      <c r="H161" s="117"/>
      <c r="I161" s="117"/>
      <c r="J161" s="117"/>
      <c r="K161" s="117"/>
      <c r="L161" s="117"/>
      <c r="M161" s="117"/>
      <c r="N161" s="117"/>
      <c r="O161" s="117"/>
      <c r="P161" s="117"/>
      <c r="Q161" s="117"/>
      <c r="R161" s="117"/>
    </row>
    <row r="162" spans="1:18">
      <c r="A162" s="117"/>
      <c r="B162" s="117"/>
      <c r="C162" s="117"/>
      <c r="D162" s="117"/>
      <c r="E162" s="117"/>
      <c r="F162" s="117"/>
      <c r="G162" s="26"/>
      <c r="H162" s="117"/>
      <c r="I162" s="117"/>
      <c r="J162" s="117"/>
      <c r="K162" s="117"/>
      <c r="L162" s="117"/>
      <c r="M162" s="117"/>
      <c r="N162" s="117"/>
      <c r="O162" s="117"/>
      <c r="P162" s="117"/>
      <c r="Q162" s="117"/>
      <c r="R162" s="117"/>
    </row>
    <row r="163" spans="1:18">
      <c r="A163" s="117"/>
      <c r="B163" s="117"/>
      <c r="C163" s="117"/>
      <c r="D163" s="117"/>
      <c r="E163" s="117"/>
      <c r="F163" s="117"/>
      <c r="G163" s="26"/>
      <c r="H163" s="117"/>
      <c r="I163" s="117"/>
      <c r="J163" s="117"/>
      <c r="K163" s="117"/>
      <c r="L163" s="117"/>
      <c r="M163" s="117"/>
      <c r="N163" s="117"/>
      <c r="O163" s="117"/>
      <c r="P163" s="117"/>
      <c r="Q163" s="117"/>
      <c r="R163" s="117"/>
    </row>
    <row r="164" spans="1:18">
      <c r="A164" s="117"/>
      <c r="B164" s="117"/>
      <c r="C164" s="117"/>
      <c r="D164" s="117"/>
      <c r="E164" s="117"/>
      <c r="F164" s="117"/>
      <c r="G164" s="26"/>
      <c r="H164" s="117"/>
      <c r="I164" s="117"/>
      <c r="J164" s="117"/>
      <c r="K164" s="117"/>
      <c r="L164" s="117"/>
      <c r="M164" s="117"/>
      <c r="N164" s="117"/>
      <c r="O164" s="117"/>
      <c r="P164" s="117"/>
      <c r="Q164" s="117"/>
      <c r="R164" s="117"/>
    </row>
    <row r="165" spans="1:18">
      <c r="A165" s="117"/>
      <c r="B165" s="117"/>
      <c r="C165" s="117"/>
      <c r="D165" s="117"/>
      <c r="E165" s="117"/>
      <c r="F165" s="117"/>
      <c r="G165" s="26"/>
      <c r="H165" s="117"/>
      <c r="I165" s="117"/>
      <c r="J165" s="117"/>
      <c r="K165" s="117"/>
      <c r="L165" s="117"/>
      <c r="M165" s="117"/>
      <c r="N165" s="117"/>
      <c r="O165" s="117"/>
      <c r="P165" s="117"/>
      <c r="Q165" s="117"/>
      <c r="R165" s="117"/>
    </row>
    <row r="166" spans="1:18">
      <c r="A166" s="117"/>
      <c r="B166" s="117"/>
      <c r="C166" s="117"/>
      <c r="D166" s="117"/>
      <c r="E166" s="117"/>
      <c r="F166" s="117"/>
      <c r="G166" s="26"/>
      <c r="H166" s="117"/>
      <c r="I166" s="117"/>
      <c r="J166" s="117"/>
      <c r="K166" s="117"/>
      <c r="L166" s="117"/>
      <c r="M166" s="117"/>
      <c r="N166" s="117"/>
      <c r="O166" s="117"/>
      <c r="P166" s="117"/>
      <c r="Q166" s="117"/>
      <c r="R166" s="117"/>
    </row>
    <row r="167" spans="1:18">
      <c r="A167" s="117"/>
      <c r="B167" s="117"/>
      <c r="C167" s="117"/>
      <c r="D167" s="117"/>
      <c r="E167" s="117"/>
      <c r="F167" s="117"/>
      <c r="G167" s="26"/>
      <c r="H167" s="117"/>
      <c r="I167" s="117"/>
      <c r="J167" s="117"/>
      <c r="K167" s="117"/>
      <c r="L167" s="117"/>
      <c r="M167" s="117"/>
      <c r="N167" s="117"/>
      <c r="O167" s="117"/>
      <c r="P167" s="117"/>
      <c r="Q167" s="117"/>
      <c r="R167" s="117"/>
    </row>
    <row r="168" spans="1:18">
      <c r="A168" s="117"/>
      <c r="B168" s="117"/>
      <c r="C168" s="117"/>
      <c r="D168" s="117"/>
      <c r="E168" s="117"/>
      <c r="F168" s="117"/>
      <c r="G168" s="26"/>
      <c r="H168" s="117"/>
      <c r="I168" s="117"/>
      <c r="J168" s="117"/>
      <c r="K168" s="117"/>
      <c r="L168" s="117"/>
      <c r="M168" s="117"/>
      <c r="N168" s="117"/>
      <c r="O168" s="117"/>
      <c r="P168" s="117"/>
      <c r="Q168" s="117"/>
      <c r="R168" s="117"/>
    </row>
    <row r="169" spans="1:18">
      <c r="A169" s="117"/>
      <c r="B169" s="117"/>
      <c r="C169" s="117"/>
      <c r="D169" s="117"/>
      <c r="E169" s="117"/>
      <c r="F169" s="117"/>
      <c r="G169" s="26"/>
      <c r="H169" s="117"/>
      <c r="I169" s="117"/>
      <c r="J169" s="117"/>
      <c r="K169" s="117"/>
      <c r="L169" s="117"/>
      <c r="M169" s="117"/>
      <c r="N169" s="117"/>
      <c r="O169" s="117"/>
      <c r="P169" s="117"/>
      <c r="Q169" s="117"/>
      <c r="R169" s="117"/>
    </row>
    <row r="170" spans="1:18">
      <c r="A170" s="117"/>
      <c r="B170" s="117"/>
      <c r="C170" s="117"/>
      <c r="D170" s="117"/>
      <c r="E170" s="117"/>
      <c r="F170" s="117"/>
      <c r="G170" s="26"/>
      <c r="H170" s="117"/>
      <c r="I170" s="117"/>
      <c r="J170" s="117"/>
      <c r="K170" s="117"/>
      <c r="L170" s="117"/>
      <c r="M170" s="117"/>
      <c r="N170" s="117"/>
      <c r="O170" s="117"/>
      <c r="P170" s="117"/>
      <c r="Q170" s="117"/>
      <c r="R170" s="117"/>
    </row>
    <row r="171" spans="1:18">
      <c r="A171" s="117"/>
      <c r="B171" s="117"/>
      <c r="C171" s="117"/>
      <c r="D171" s="117"/>
      <c r="E171" s="117"/>
      <c r="F171" s="117"/>
      <c r="G171" s="26"/>
      <c r="H171" s="117"/>
      <c r="I171" s="117"/>
      <c r="J171" s="117"/>
      <c r="K171" s="117"/>
      <c r="L171" s="117"/>
      <c r="M171" s="117"/>
      <c r="N171" s="117"/>
      <c r="O171" s="117"/>
      <c r="P171" s="117"/>
      <c r="Q171" s="117"/>
      <c r="R171" s="117"/>
    </row>
    <row r="172" spans="1:18">
      <c r="A172" s="117"/>
      <c r="B172" s="117"/>
      <c r="C172" s="117"/>
      <c r="D172" s="117"/>
      <c r="E172" s="117"/>
      <c r="F172" s="117"/>
      <c r="G172" s="26"/>
      <c r="H172" s="117"/>
      <c r="I172" s="117"/>
      <c r="J172" s="117"/>
      <c r="K172" s="117"/>
      <c r="L172" s="117"/>
      <c r="M172" s="117"/>
      <c r="N172" s="117"/>
      <c r="O172" s="117"/>
      <c r="P172" s="117"/>
      <c r="Q172" s="117"/>
      <c r="R172" s="117"/>
    </row>
    <row r="173" spans="1:18">
      <c r="A173" s="117"/>
      <c r="B173" s="117"/>
      <c r="C173" s="117"/>
      <c r="D173" s="117"/>
      <c r="E173" s="117"/>
      <c r="F173" s="117"/>
      <c r="G173" s="26"/>
      <c r="H173" s="117"/>
      <c r="I173" s="117"/>
      <c r="J173" s="117"/>
      <c r="K173" s="117"/>
      <c r="L173" s="117"/>
      <c r="M173" s="117"/>
      <c r="N173" s="117"/>
      <c r="O173" s="117"/>
      <c r="P173" s="117"/>
      <c r="Q173" s="117"/>
      <c r="R173" s="117"/>
    </row>
    <row r="174" spans="1:18">
      <c r="A174" s="117"/>
      <c r="B174" s="117"/>
      <c r="C174" s="117"/>
      <c r="D174" s="117"/>
      <c r="E174" s="117"/>
      <c r="F174" s="117"/>
      <c r="G174" s="26"/>
      <c r="H174" s="117"/>
      <c r="I174" s="117"/>
      <c r="J174" s="117"/>
      <c r="K174" s="117"/>
      <c r="L174" s="117"/>
      <c r="M174" s="117"/>
      <c r="N174" s="117"/>
      <c r="O174" s="117"/>
      <c r="P174" s="117"/>
      <c r="Q174" s="117"/>
      <c r="R174" s="117"/>
    </row>
    <row r="175" spans="1:18">
      <c r="A175" s="117"/>
      <c r="B175" s="117"/>
      <c r="C175" s="117"/>
      <c r="D175" s="117"/>
      <c r="E175" s="117"/>
      <c r="F175" s="117"/>
      <c r="G175" s="26"/>
      <c r="H175" s="117"/>
      <c r="I175" s="117"/>
      <c r="J175" s="117"/>
      <c r="K175" s="117"/>
      <c r="L175" s="117"/>
      <c r="M175" s="117"/>
      <c r="N175" s="117"/>
      <c r="O175" s="117"/>
      <c r="P175" s="117"/>
      <c r="Q175" s="117"/>
      <c r="R175" s="117"/>
    </row>
    <row r="176" spans="1:18">
      <c r="A176" s="117"/>
      <c r="B176" s="117"/>
      <c r="C176" s="117"/>
      <c r="D176" s="117"/>
      <c r="E176" s="117"/>
      <c r="F176" s="117"/>
      <c r="G176" s="26"/>
      <c r="H176" s="117"/>
      <c r="I176" s="117"/>
      <c r="J176" s="117"/>
      <c r="K176" s="117"/>
      <c r="L176" s="117"/>
      <c r="M176" s="117"/>
      <c r="N176" s="117"/>
      <c r="O176" s="117"/>
      <c r="P176" s="117"/>
      <c r="Q176" s="117"/>
      <c r="R176" s="117"/>
    </row>
    <row r="177" spans="1:18">
      <c r="A177" s="117"/>
      <c r="B177" s="117"/>
      <c r="C177" s="117"/>
      <c r="D177" s="117"/>
      <c r="E177" s="117"/>
      <c r="F177" s="117"/>
      <c r="G177" s="26"/>
      <c r="H177" s="117"/>
      <c r="I177" s="117"/>
      <c r="J177" s="117"/>
      <c r="K177" s="117"/>
      <c r="L177" s="117"/>
      <c r="M177" s="117"/>
      <c r="N177" s="117"/>
      <c r="O177" s="117"/>
      <c r="P177" s="117"/>
      <c r="Q177" s="117"/>
      <c r="R177" s="117"/>
    </row>
    <row r="178" spans="1:18">
      <c r="A178" s="117"/>
      <c r="B178" s="117"/>
      <c r="C178" s="117"/>
      <c r="D178" s="117"/>
      <c r="E178" s="117"/>
      <c r="F178" s="117"/>
      <c r="G178" s="26"/>
      <c r="H178" s="117"/>
      <c r="I178" s="117"/>
      <c r="J178" s="117"/>
      <c r="K178" s="117"/>
      <c r="L178" s="117"/>
      <c r="M178" s="117"/>
      <c r="N178" s="117"/>
      <c r="O178" s="117"/>
      <c r="P178" s="117"/>
      <c r="Q178" s="117"/>
      <c r="R178" s="117"/>
    </row>
    <row r="179" spans="1:18">
      <c r="A179" s="117"/>
      <c r="B179" s="117"/>
      <c r="C179" s="117"/>
      <c r="D179" s="117"/>
      <c r="E179" s="117"/>
      <c r="F179" s="117"/>
      <c r="G179" s="26"/>
      <c r="H179" s="117"/>
      <c r="I179" s="117"/>
      <c r="J179" s="117"/>
      <c r="K179" s="117"/>
      <c r="L179" s="117"/>
      <c r="M179" s="117"/>
      <c r="N179" s="117"/>
      <c r="O179" s="117"/>
      <c r="P179" s="117"/>
      <c r="Q179" s="117"/>
      <c r="R179" s="117"/>
    </row>
    <row r="180" spans="1:18">
      <c r="A180" s="117"/>
      <c r="B180" s="117"/>
      <c r="C180" s="117"/>
      <c r="D180" s="117"/>
      <c r="E180" s="117"/>
      <c r="F180" s="117"/>
      <c r="G180" s="26"/>
      <c r="H180" s="117"/>
      <c r="I180" s="117"/>
      <c r="J180" s="117"/>
      <c r="K180" s="117"/>
      <c r="L180" s="117"/>
      <c r="M180" s="117"/>
      <c r="N180" s="117"/>
      <c r="O180" s="117"/>
      <c r="P180" s="117"/>
      <c r="Q180" s="117"/>
      <c r="R180" s="117"/>
    </row>
    <row r="181" spans="1:18">
      <c r="A181" s="117"/>
      <c r="B181" s="117"/>
      <c r="C181" s="117"/>
      <c r="D181" s="117"/>
      <c r="E181" s="117"/>
      <c r="F181" s="117"/>
      <c r="G181" s="26"/>
      <c r="H181" s="117"/>
      <c r="I181" s="117"/>
      <c r="J181" s="117"/>
      <c r="K181" s="117"/>
      <c r="L181" s="117"/>
      <c r="M181" s="117"/>
      <c r="N181" s="117"/>
      <c r="O181" s="117"/>
      <c r="P181" s="117"/>
      <c r="Q181" s="117"/>
      <c r="R181" s="117"/>
    </row>
    <row r="182" spans="1:18">
      <c r="A182" s="117"/>
      <c r="B182" s="117"/>
      <c r="C182" s="117"/>
      <c r="D182" s="117"/>
      <c r="E182" s="117"/>
      <c r="F182" s="117"/>
      <c r="G182" s="26"/>
      <c r="H182" s="117"/>
      <c r="I182" s="117"/>
      <c r="J182" s="117"/>
      <c r="K182" s="117"/>
      <c r="L182" s="117"/>
      <c r="M182" s="117"/>
      <c r="N182" s="117"/>
      <c r="O182" s="117"/>
      <c r="P182" s="117"/>
      <c r="Q182" s="117"/>
      <c r="R182" s="117"/>
    </row>
    <row r="183" spans="1:18">
      <c r="A183" s="117"/>
      <c r="B183" s="117"/>
      <c r="C183" s="117"/>
      <c r="D183" s="117"/>
      <c r="E183" s="117"/>
      <c r="F183" s="117"/>
      <c r="G183" s="26"/>
      <c r="H183" s="117"/>
      <c r="I183" s="117"/>
      <c r="J183" s="117"/>
      <c r="K183" s="117"/>
      <c r="L183" s="117"/>
      <c r="M183" s="117"/>
      <c r="N183" s="117"/>
      <c r="O183" s="117"/>
      <c r="P183" s="117"/>
      <c r="Q183" s="117"/>
      <c r="R183" s="117"/>
    </row>
    <row r="184" spans="1:18">
      <c r="A184" s="117"/>
      <c r="B184" s="117"/>
      <c r="C184" s="117"/>
      <c r="D184" s="117"/>
      <c r="E184" s="117"/>
      <c r="F184" s="117"/>
      <c r="G184" s="26"/>
      <c r="H184" s="117"/>
      <c r="I184" s="117"/>
      <c r="J184" s="117"/>
      <c r="K184" s="117"/>
      <c r="L184" s="117"/>
      <c r="M184" s="117"/>
      <c r="N184" s="117"/>
      <c r="O184" s="117"/>
      <c r="P184" s="117"/>
      <c r="Q184" s="117"/>
      <c r="R184" s="117"/>
    </row>
    <row r="185" spans="1:18">
      <c r="A185" s="117"/>
      <c r="B185" s="117"/>
      <c r="C185" s="117"/>
      <c r="D185" s="117"/>
      <c r="E185" s="117"/>
      <c r="F185" s="117"/>
      <c r="G185" s="26"/>
      <c r="H185" s="117"/>
      <c r="I185" s="117"/>
      <c r="J185" s="117"/>
      <c r="K185" s="117"/>
      <c r="L185" s="117"/>
      <c r="M185" s="117"/>
      <c r="N185" s="117"/>
      <c r="O185" s="117"/>
      <c r="P185" s="117"/>
      <c r="Q185" s="117"/>
      <c r="R185" s="117"/>
    </row>
    <row r="186" spans="1:18">
      <c r="A186" s="117"/>
      <c r="B186" s="117"/>
      <c r="C186" s="117"/>
      <c r="D186" s="117"/>
      <c r="E186" s="117"/>
      <c r="F186" s="117"/>
      <c r="G186" s="26"/>
      <c r="H186" s="117"/>
      <c r="I186" s="117"/>
      <c r="J186" s="117"/>
      <c r="K186" s="117"/>
      <c r="L186" s="117"/>
      <c r="M186" s="117"/>
      <c r="N186" s="117"/>
      <c r="O186" s="117"/>
      <c r="P186" s="117"/>
      <c r="Q186" s="117"/>
      <c r="R186" s="117"/>
    </row>
    <row r="187" spans="1:18">
      <c r="A187" s="117"/>
      <c r="B187" s="117"/>
      <c r="C187" s="117"/>
      <c r="D187" s="117"/>
      <c r="E187" s="117"/>
      <c r="F187" s="117"/>
      <c r="G187" s="26"/>
      <c r="H187" s="117"/>
      <c r="I187" s="117"/>
      <c r="J187" s="117"/>
      <c r="K187" s="117"/>
      <c r="L187" s="117"/>
      <c r="M187" s="117"/>
      <c r="N187" s="117"/>
      <c r="O187" s="117"/>
      <c r="P187" s="117"/>
      <c r="Q187" s="117"/>
      <c r="R187" s="117"/>
    </row>
    <row r="188" spans="1:18">
      <c r="A188" s="117"/>
      <c r="B188" s="117"/>
      <c r="C188" s="117"/>
      <c r="D188" s="117"/>
      <c r="E188" s="117"/>
      <c r="F188" s="117"/>
      <c r="G188" s="26"/>
      <c r="H188" s="117"/>
      <c r="I188" s="117"/>
      <c r="J188" s="117"/>
      <c r="K188" s="117"/>
      <c r="L188" s="117"/>
      <c r="M188" s="117"/>
      <c r="N188" s="117"/>
      <c r="O188" s="117"/>
      <c r="P188" s="117"/>
      <c r="Q188" s="117"/>
      <c r="R188" s="117"/>
    </row>
    <row r="189" spans="1:18">
      <c r="A189" s="117"/>
      <c r="B189" s="117"/>
      <c r="C189" s="117"/>
      <c r="D189" s="117"/>
      <c r="E189" s="117"/>
      <c r="F189" s="117"/>
      <c r="G189" s="26"/>
      <c r="H189" s="117"/>
      <c r="I189" s="117"/>
      <c r="J189" s="117"/>
      <c r="K189" s="117"/>
      <c r="L189" s="117"/>
      <c r="M189" s="117"/>
      <c r="N189" s="117"/>
      <c r="O189" s="117"/>
      <c r="P189" s="117"/>
      <c r="Q189" s="117"/>
      <c r="R189" s="117"/>
    </row>
    <row r="190" spans="1:18">
      <c r="A190" s="117"/>
      <c r="B190" s="117"/>
      <c r="C190" s="117"/>
      <c r="D190" s="117"/>
      <c r="E190" s="117"/>
      <c r="F190" s="117"/>
      <c r="G190" s="26"/>
      <c r="H190" s="117"/>
      <c r="I190" s="117"/>
      <c r="J190" s="117"/>
      <c r="K190" s="117"/>
      <c r="L190" s="117"/>
      <c r="M190" s="117"/>
      <c r="N190" s="117"/>
      <c r="O190" s="117"/>
      <c r="P190" s="117"/>
      <c r="Q190" s="117"/>
      <c r="R190" s="117"/>
    </row>
    <row r="191" spans="1:18">
      <c r="A191" s="117"/>
      <c r="B191" s="117"/>
      <c r="C191" s="117"/>
      <c r="D191" s="117"/>
      <c r="E191" s="117"/>
      <c r="F191" s="117"/>
      <c r="G191" s="26"/>
      <c r="H191" s="117"/>
      <c r="I191" s="117"/>
      <c r="J191" s="117"/>
      <c r="K191" s="117"/>
      <c r="L191" s="117"/>
      <c r="M191" s="117"/>
      <c r="N191" s="117"/>
      <c r="O191" s="117"/>
      <c r="P191" s="117"/>
      <c r="Q191" s="117"/>
      <c r="R191" s="117"/>
    </row>
    <row r="192" spans="1:18">
      <c r="A192" s="117"/>
      <c r="B192" s="117"/>
      <c r="C192" s="117"/>
      <c r="D192" s="117"/>
      <c r="E192" s="117"/>
      <c r="F192" s="117"/>
      <c r="G192" s="26"/>
      <c r="H192" s="117"/>
      <c r="I192" s="117"/>
      <c r="J192" s="117"/>
      <c r="K192" s="117"/>
      <c r="L192" s="117"/>
      <c r="M192" s="117"/>
      <c r="N192" s="117"/>
      <c r="O192" s="117"/>
      <c r="P192" s="117"/>
      <c r="Q192" s="117"/>
      <c r="R192" s="117"/>
    </row>
    <row r="193" spans="1:18">
      <c r="A193" s="117"/>
      <c r="B193" s="117"/>
      <c r="C193" s="117"/>
      <c r="D193" s="117"/>
      <c r="E193" s="117"/>
      <c r="F193" s="117"/>
      <c r="G193" s="26"/>
      <c r="H193" s="117"/>
      <c r="I193" s="117"/>
      <c r="J193" s="117"/>
      <c r="K193" s="117"/>
      <c r="L193" s="117"/>
      <c r="M193" s="117"/>
      <c r="N193" s="117"/>
      <c r="O193" s="117"/>
      <c r="P193" s="117"/>
      <c r="Q193" s="117"/>
      <c r="R193" s="117"/>
    </row>
    <row r="194" spans="1:18">
      <c r="A194" s="117"/>
      <c r="B194" s="117"/>
      <c r="C194" s="117"/>
      <c r="D194" s="117"/>
      <c r="E194" s="117"/>
      <c r="F194" s="117"/>
      <c r="G194" s="26"/>
      <c r="H194" s="117"/>
      <c r="I194" s="117"/>
      <c r="J194" s="117"/>
      <c r="K194" s="117"/>
      <c r="L194" s="117"/>
      <c r="M194" s="117"/>
      <c r="N194" s="117"/>
      <c r="O194" s="117"/>
      <c r="P194" s="117"/>
      <c r="Q194" s="117"/>
      <c r="R194" s="117"/>
    </row>
    <row r="195" spans="1:18">
      <c r="A195" s="117"/>
      <c r="B195" s="117"/>
      <c r="C195" s="117"/>
      <c r="D195" s="117"/>
      <c r="E195" s="117"/>
      <c r="F195" s="117"/>
      <c r="G195" s="26"/>
      <c r="H195" s="117"/>
      <c r="I195" s="117"/>
      <c r="J195" s="117"/>
      <c r="K195" s="117"/>
      <c r="L195" s="117"/>
      <c r="M195" s="117"/>
      <c r="N195" s="117"/>
      <c r="O195" s="117"/>
      <c r="P195" s="117"/>
      <c r="Q195" s="117"/>
      <c r="R195" s="117"/>
    </row>
    <row r="196" spans="1:18">
      <c r="A196" s="117"/>
      <c r="B196" s="117"/>
      <c r="C196" s="117"/>
      <c r="D196" s="117"/>
      <c r="E196" s="117"/>
      <c r="F196" s="117"/>
      <c r="G196" s="26"/>
      <c r="H196" s="117"/>
      <c r="I196" s="117"/>
      <c r="J196" s="117"/>
      <c r="K196" s="117"/>
      <c r="L196" s="117"/>
      <c r="M196" s="117"/>
      <c r="N196" s="117"/>
      <c r="O196" s="117"/>
      <c r="P196" s="117"/>
      <c r="Q196" s="117"/>
      <c r="R196" s="117"/>
    </row>
    <row r="197" spans="1:18">
      <c r="A197" s="117"/>
      <c r="B197" s="117"/>
      <c r="C197" s="117"/>
      <c r="D197" s="117"/>
      <c r="E197" s="117"/>
      <c r="F197" s="117"/>
      <c r="G197" s="26"/>
      <c r="H197" s="117"/>
      <c r="I197" s="117"/>
      <c r="J197" s="117"/>
      <c r="K197" s="117"/>
      <c r="L197" s="117"/>
      <c r="M197" s="117"/>
      <c r="N197" s="117"/>
      <c r="O197" s="117"/>
      <c r="P197" s="117"/>
      <c r="Q197" s="117"/>
      <c r="R197" s="117"/>
    </row>
    <row r="198" spans="1:18">
      <c r="A198" s="117"/>
      <c r="B198" s="117"/>
      <c r="C198" s="117"/>
      <c r="D198" s="117"/>
      <c r="E198" s="117"/>
      <c r="F198" s="117"/>
      <c r="G198" s="26"/>
      <c r="H198" s="117"/>
      <c r="I198" s="117"/>
      <c r="J198" s="117"/>
      <c r="K198" s="117"/>
      <c r="L198" s="117"/>
      <c r="M198" s="117"/>
      <c r="N198" s="117"/>
      <c r="O198" s="117"/>
      <c r="P198" s="117"/>
      <c r="Q198" s="117"/>
      <c r="R198" s="117"/>
    </row>
    <row r="199" spans="1:18">
      <c r="A199" s="117"/>
      <c r="B199" s="117"/>
      <c r="C199" s="117"/>
      <c r="D199" s="117"/>
      <c r="E199" s="117"/>
      <c r="F199" s="117"/>
      <c r="G199" s="26"/>
      <c r="H199" s="117"/>
      <c r="I199" s="117"/>
      <c r="J199" s="117"/>
      <c r="K199" s="117"/>
      <c r="L199" s="117"/>
      <c r="M199" s="117"/>
      <c r="N199" s="117"/>
      <c r="O199" s="117"/>
      <c r="P199" s="117"/>
      <c r="Q199" s="117"/>
      <c r="R199" s="117"/>
    </row>
    <row r="200" spans="1:18">
      <c r="A200" s="117"/>
      <c r="B200" s="117"/>
      <c r="C200" s="117"/>
      <c r="D200" s="117"/>
      <c r="E200" s="117"/>
      <c r="F200" s="117"/>
      <c r="G200" s="26"/>
      <c r="H200" s="117"/>
      <c r="I200" s="117"/>
      <c r="J200" s="117"/>
      <c r="K200" s="117"/>
      <c r="L200" s="117"/>
      <c r="M200" s="117"/>
      <c r="N200" s="117"/>
      <c r="O200" s="117"/>
      <c r="P200" s="117"/>
      <c r="Q200" s="117"/>
      <c r="R200" s="117"/>
    </row>
    <row r="201" spans="1:18">
      <c r="A201" s="117"/>
      <c r="B201" s="117"/>
      <c r="C201" s="117"/>
      <c r="D201" s="117"/>
      <c r="E201" s="117"/>
      <c r="F201" s="117"/>
      <c r="G201" s="26"/>
      <c r="H201" s="117"/>
      <c r="I201" s="117"/>
      <c r="J201" s="117"/>
      <c r="K201" s="117"/>
      <c r="L201" s="117"/>
      <c r="M201" s="117"/>
      <c r="N201" s="117"/>
      <c r="O201" s="117"/>
      <c r="P201" s="117"/>
      <c r="Q201" s="117"/>
      <c r="R201" s="117"/>
    </row>
    <row r="202" spans="1:18">
      <c r="A202" s="117"/>
      <c r="B202" s="117"/>
      <c r="C202" s="117"/>
      <c r="D202" s="117"/>
      <c r="E202" s="117"/>
      <c r="F202" s="117"/>
      <c r="G202" s="26"/>
      <c r="H202" s="117"/>
      <c r="I202" s="117"/>
      <c r="J202" s="117"/>
      <c r="K202" s="117"/>
      <c r="L202" s="117"/>
      <c r="M202" s="117"/>
      <c r="N202" s="117"/>
      <c r="O202" s="117"/>
      <c r="P202" s="117"/>
      <c r="Q202" s="117"/>
      <c r="R202" s="117"/>
    </row>
    <row r="203" spans="1:18">
      <c r="A203" s="117"/>
      <c r="B203" s="117"/>
      <c r="C203" s="117"/>
      <c r="D203" s="117"/>
      <c r="E203" s="117"/>
      <c r="F203" s="117"/>
      <c r="G203" s="26"/>
      <c r="H203" s="117"/>
      <c r="I203" s="117"/>
      <c r="J203" s="117"/>
      <c r="K203" s="117"/>
      <c r="L203" s="117"/>
      <c r="M203" s="117"/>
      <c r="N203" s="117"/>
      <c r="O203" s="117"/>
      <c r="P203" s="117"/>
      <c r="Q203" s="117"/>
      <c r="R203" s="117"/>
    </row>
    <row r="204" spans="1:18">
      <c r="A204" s="117"/>
      <c r="B204" s="117"/>
      <c r="C204" s="117"/>
      <c r="D204" s="117"/>
      <c r="E204" s="117"/>
      <c r="F204" s="117"/>
      <c r="G204" s="26"/>
      <c r="H204" s="117"/>
      <c r="I204" s="117"/>
      <c r="J204" s="117"/>
      <c r="K204" s="117"/>
      <c r="L204" s="117"/>
      <c r="M204" s="117"/>
      <c r="N204" s="117"/>
      <c r="O204" s="117"/>
      <c r="P204" s="117"/>
      <c r="Q204" s="117"/>
      <c r="R204" s="117"/>
    </row>
    <row r="205" spans="1:18">
      <c r="A205" s="117"/>
      <c r="B205" s="117"/>
      <c r="C205" s="117"/>
      <c r="D205" s="117"/>
      <c r="E205" s="117"/>
      <c r="F205" s="117"/>
      <c r="G205" s="26"/>
      <c r="H205" s="117"/>
      <c r="I205" s="117"/>
      <c r="J205" s="117"/>
      <c r="K205" s="117"/>
      <c r="L205" s="117"/>
      <c r="M205" s="117"/>
      <c r="N205" s="117"/>
      <c r="O205" s="117"/>
      <c r="P205" s="117"/>
      <c r="Q205" s="117"/>
      <c r="R205" s="117"/>
    </row>
    <row r="206" spans="1:18">
      <c r="A206" s="117"/>
      <c r="B206" s="117"/>
      <c r="C206" s="117"/>
      <c r="D206" s="117"/>
      <c r="E206" s="117"/>
      <c r="F206" s="117"/>
      <c r="G206" s="26"/>
      <c r="H206" s="117"/>
      <c r="I206" s="117"/>
      <c r="J206" s="117"/>
      <c r="K206" s="117"/>
      <c r="L206" s="117"/>
      <c r="M206" s="117"/>
      <c r="N206" s="117"/>
      <c r="O206" s="117"/>
      <c r="P206" s="117"/>
      <c r="Q206" s="117"/>
      <c r="R206" s="117"/>
    </row>
    <row r="207" spans="1:18">
      <c r="A207" s="117"/>
      <c r="B207" s="117"/>
      <c r="C207" s="117"/>
      <c r="D207" s="117"/>
      <c r="E207" s="117"/>
      <c r="F207" s="117"/>
      <c r="G207" s="26"/>
      <c r="H207" s="117"/>
      <c r="I207" s="117"/>
      <c r="J207" s="117"/>
      <c r="K207" s="117"/>
      <c r="L207" s="117"/>
      <c r="M207" s="117"/>
      <c r="N207" s="117"/>
      <c r="O207" s="117"/>
      <c r="P207" s="117"/>
      <c r="Q207" s="117"/>
      <c r="R207" s="117"/>
    </row>
    <row r="208" spans="1:18">
      <c r="A208" s="117"/>
      <c r="B208" s="117"/>
      <c r="C208" s="117"/>
      <c r="D208" s="117"/>
      <c r="E208" s="117"/>
      <c r="F208" s="117"/>
      <c r="G208" s="26"/>
      <c r="H208" s="117"/>
      <c r="I208" s="117"/>
      <c r="J208" s="117"/>
      <c r="K208" s="117"/>
      <c r="L208" s="117"/>
      <c r="M208" s="117"/>
      <c r="N208" s="117"/>
      <c r="O208" s="117"/>
      <c r="P208" s="117"/>
      <c r="Q208" s="117"/>
      <c r="R208" s="117"/>
    </row>
    <row r="209" spans="1:18">
      <c r="A209" s="117"/>
      <c r="B209" s="117"/>
      <c r="C209" s="117"/>
      <c r="D209" s="117"/>
      <c r="E209" s="117"/>
      <c r="F209" s="117"/>
      <c r="G209" s="26"/>
      <c r="H209" s="117"/>
      <c r="I209" s="117"/>
      <c r="J209" s="117"/>
      <c r="K209" s="117"/>
      <c r="L209" s="117"/>
      <c r="M209" s="117"/>
      <c r="N209" s="117"/>
      <c r="O209" s="117"/>
      <c r="P209" s="117"/>
      <c r="Q209" s="117"/>
      <c r="R209" s="117"/>
    </row>
    <row r="210" spans="1:18">
      <c r="A210" s="117"/>
      <c r="B210" s="117"/>
      <c r="C210" s="117"/>
      <c r="D210" s="117"/>
      <c r="E210" s="117"/>
      <c r="F210" s="117"/>
      <c r="G210" s="26"/>
      <c r="H210" s="117"/>
      <c r="I210" s="117"/>
      <c r="J210" s="117"/>
      <c r="K210" s="117"/>
      <c r="L210" s="117"/>
      <c r="M210" s="117"/>
      <c r="N210" s="117"/>
      <c r="O210" s="117"/>
      <c r="P210" s="117"/>
      <c r="Q210" s="117"/>
      <c r="R210" s="117"/>
    </row>
    <row r="211" spans="1:18">
      <c r="A211" s="117"/>
      <c r="B211" s="117"/>
      <c r="C211" s="117"/>
      <c r="D211" s="117"/>
      <c r="E211" s="117"/>
      <c r="F211" s="117"/>
      <c r="G211" s="26"/>
      <c r="H211" s="117"/>
      <c r="I211" s="117"/>
      <c r="J211" s="117"/>
      <c r="K211" s="117"/>
      <c r="L211" s="117"/>
      <c r="M211" s="117"/>
      <c r="N211" s="117"/>
      <c r="O211" s="117"/>
      <c r="P211" s="117"/>
      <c r="Q211" s="117"/>
      <c r="R211" s="117"/>
    </row>
    <row r="212" spans="1:18">
      <c r="A212" s="117"/>
      <c r="B212" s="117"/>
      <c r="C212" s="117"/>
      <c r="D212" s="117"/>
      <c r="E212" s="117"/>
      <c r="F212" s="117"/>
      <c r="G212" s="26"/>
      <c r="H212" s="117"/>
      <c r="I212" s="117"/>
      <c r="J212" s="117"/>
      <c r="K212" s="117"/>
      <c r="L212" s="117"/>
      <c r="M212" s="117"/>
      <c r="N212" s="117"/>
      <c r="O212" s="117"/>
      <c r="P212" s="117"/>
      <c r="Q212" s="117"/>
      <c r="R212" s="117"/>
    </row>
    <row r="213" spans="1:18">
      <c r="A213" s="117"/>
      <c r="B213" s="117"/>
      <c r="C213" s="117"/>
      <c r="D213" s="117"/>
      <c r="E213" s="117"/>
      <c r="F213" s="117"/>
      <c r="G213" s="26"/>
      <c r="H213" s="117"/>
      <c r="I213" s="117"/>
      <c r="J213" s="117"/>
      <c r="K213" s="117"/>
      <c r="L213" s="117"/>
      <c r="M213" s="117"/>
      <c r="N213" s="117"/>
      <c r="O213" s="117"/>
      <c r="P213" s="117"/>
      <c r="Q213" s="117"/>
      <c r="R213" s="117"/>
    </row>
    <row r="214" spans="1:18">
      <c r="A214" s="117"/>
      <c r="B214" s="117"/>
      <c r="C214" s="117"/>
      <c r="D214" s="117"/>
      <c r="E214" s="117"/>
      <c r="F214" s="117"/>
      <c r="G214" s="26"/>
      <c r="H214" s="117"/>
      <c r="I214" s="117"/>
      <c r="J214" s="117"/>
      <c r="K214" s="117"/>
      <c r="L214" s="117"/>
      <c r="M214" s="117"/>
      <c r="N214" s="117"/>
      <c r="O214" s="117"/>
      <c r="P214" s="117"/>
      <c r="Q214" s="117"/>
      <c r="R214" s="117"/>
    </row>
    <row r="215" spans="1:18">
      <c r="A215" s="117"/>
      <c r="B215" s="117"/>
      <c r="C215" s="117"/>
      <c r="D215" s="117"/>
      <c r="E215" s="117"/>
      <c r="F215" s="117"/>
      <c r="G215" s="26"/>
      <c r="H215" s="117"/>
      <c r="I215" s="117"/>
      <c r="J215" s="117"/>
      <c r="K215" s="117"/>
      <c r="L215" s="117"/>
      <c r="M215" s="117"/>
      <c r="N215" s="117"/>
      <c r="O215" s="117"/>
      <c r="P215" s="117"/>
      <c r="Q215" s="117"/>
      <c r="R215" s="117"/>
    </row>
    <row r="216" spans="1:18">
      <c r="A216" s="117"/>
      <c r="B216" s="117"/>
      <c r="C216" s="117"/>
      <c r="D216" s="117"/>
      <c r="E216" s="117"/>
      <c r="F216" s="117"/>
      <c r="G216" s="26"/>
      <c r="H216" s="117"/>
      <c r="I216" s="117"/>
      <c r="J216" s="117"/>
      <c r="K216" s="117"/>
      <c r="L216" s="117"/>
      <c r="M216" s="117"/>
      <c r="N216" s="117"/>
      <c r="O216" s="117"/>
      <c r="P216" s="117"/>
      <c r="Q216" s="117"/>
      <c r="R216" s="117"/>
    </row>
    <row r="217" spans="1:18">
      <c r="A217" s="117"/>
      <c r="B217" s="117"/>
      <c r="C217" s="117"/>
      <c r="D217" s="117"/>
      <c r="E217" s="117"/>
      <c r="F217" s="117"/>
      <c r="G217" s="26"/>
      <c r="H217" s="117"/>
      <c r="I217" s="117"/>
      <c r="J217" s="117"/>
      <c r="K217" s="117"/>
      <c r="L217" s="117"/>
      <c r="M217" s="117"/>
      <c r="N217" s="117"/>
      <c r="O217" s="117"/>
      <c r="P217" s="117"/>
      <c r="Q217" s="117"/>
      <c r="R217" s="117"/>
    </row>
    <row r="218" spans="1:18">
      <c r="A218" s="117"/>
      <c r="B218" s="117"/>
      <c r="C218" s="117"/>
      <c r="D218" s="117"/>
      <c r="E218" s="117"/>
      <c r="F218" s="117"/>
      <c r="G218" s="26"/>
      <c r="H218" s="117"/>
      <c r="I218" s="117"/>
      <c r="J218" s="117"/>
      <c r="K218" s="117"/>
      <c r="L218" s="117"/>
      <c r="M218" s="117"/>
      <c r="N218" s="117"/>
      <c r="O218" s="117"/>
      <c r="P218" s="117"/>
      <c r="Q218" s="117"/>
      <c r="R218" s="117"/>
    </row>
    <row r="219" spans="1:18">
      <c r="A219" s="117"/>
      <c r="B219" s="117"/>
      <c r="C219" s="117"/>
      <c r="D219" s="117"/>
      <c r="E219" s="117"/>
      <c r="F219" s="117"/>
      <c r="G219" s="26"/>
      <c r="H219" s="117"/>
      <c r="I219" s="117"/>
      <c r="J219" s="117"/>
      <c r="K219" s="117"/>
      <c r="L219" s="117"/>
      <c r="M219" s="117"/>
      <c r="N219" s="117"/>
      <c r="O219" s="117"/>
      <c r="P219" s="117"/>
      <c r="Q219" s="117"/>
      <c r="R219" s="117"/>
    </row>
    <row r="220" spans="1:18">
      <c r="A220" s="117"/>
      <c r="B220" s="117"/>
      <c r="C220" s="117"/>
      <c r="D220" s="117"/>
      <c r="E220" s="117"/>
      <c r="F220" s="117"/>
      <c r="G220" s="26"/>
      <c r="H220" s="117"/>
      <c r="I220" s="117"/>
      <c r="J220" s="117"/>
      <c r="K220" s="117"/>
      <c r="L220" s="117"/>
      <c r="M220" s="117"/>
      <c r="N220" s="117"/>
      <c r="O220" s="117"/>
      <c r="P220" s="117"/>
      <c r="Q220" s="117"/>
      <c r="R220" s="117"/>
    </row>
    <row r="221" spans="1:18">
      <c r="A221" s="117"/>
      <c r="B221" s="117"/>
      <c r="C221" s="117"/>
      <c r="D221" s="117"/>
      <c r="E221" s="117"/>
      <c r="F221" s="117"/>
      <c r="G221" s="26"/>
      <c r="H221" s="117"/>
      <c r="I221" s="117"/>
      <c r="J221" s="117"/>
      <c r="K221" s="117"/>
      <c r="L221" s="117"/>
      <c r="M221" s="117"/>
      <c r="N221" s="117"/>
      <c r="O221" s="117"/>
      <c r="P221" s="117"/>
      <c r="Q221" s="117"/>
      <c r="R221" s="117"/>
    </row>
    <row r="222" spans="1:18">
      <c r="A222" s="117"/>
      <c r="B222" s="117"/>
      <c r="C222" s="117"/>
      <c r="D222" s="117"/>
      <c r="E222" s="117"/>
      <c r="F222" s="117"/>
      <c r="G222" s="26"/>
      <c r="H222" s="117"/>
      <c r="I222" s="117"/>
      <c r="J222" s="117"/>
      <c r="K222" s="117"/>
      <c r="L222" s="117"/>
      <c r="M222" s="117"/>
      <c r="N222" s="117"/>
      <c r="O222" s="117"/>
      <c r="P222" s="117"/>
      <c r="Q222" s="117"/>
      <c r="R222" s="117"/>
    </row>
    <row r="223" spans="1:18">
      <c r="A223" s="117"/>
      <c r="B223" s="117"/>
      <c r="C223" s="117"/>
      <c r="D223" s="117"/>
      <c r="E223" s="117"/>
      <c r="F223" s="117"/>
      <c r="G223" s="26"/>
      <c r="H223" s="117"/>
      <c r="I223" s="117"/>
      <c r="J223" s="117"/>
      <c r="K223" s="117"/>
      <c r="L223" s="117"/>
      <c r="M223" s="117"/>
      <c r="N223" s="117"/>
      <c r="O223" s="117"/>
      <c r="P223" s="117"/>
      <c r="Q223" s="117"/>
      <c r="R223" s="117"/>
    </row>
    <row r="224" spans="1:18">
      <c r="A224" s="117"/>
      <c r="B224" s="117"/>
      <c r="C224" s="117"/>
      <c r="D224" s="117"/>
      <c r="E224" s="117"/>
      <c r="F224" s="117"/>
      <c r="G224" s="26"/>
      <c r="H224" s="117"/>
      <c r="I224" s="117"/>
      <c r="J224" s="117"/>
      <c r="K224" s="117"/>
      <c r="L224" s="117"/>
      <c r="M224" s="117"/>
      <c r="N224" s="117"/>
      <c r="O224" s="117"/>
      <c r="P224" s="117"/>
      <c r="Q224" s="117"/>
      <c r="R224" s="117"/>
    </row>
    <row r="225" spans="1:18">
      <c r="A225" s="117"/>
      <c r="B225" s="117"/>
      <c r="C225" s="117"/>
      <c r="D225" s="117"/>
      <c r="E225" s="117"/>
      <c r="F225" s="117"/>
      <c r="G225" s="26"/>
      <c r="H225" s="117"/>
      <c r="I225" s="117"/>
      <c r="J225" s="117"/>
      <c r="K225" s="117"/>
      <c r="L225" s="117"/>
      <c r="M225" s="117"/>
      <c r="N225" s="117"/>
      <c r="O225" s="117"/>
      <c r="P225" s="117"/>
      <c r="Q225" s="117"/>
      <c r="R225" s="117"/>
    </row>
    <row r="226" spans="1:18">
      <c r="A226" s="117"/>
      <c r="B226" s="117"/>
      <c r="C226" s="117"/>
      <c r="D226" s="117"/>
      <c r="E226" s="117"/>
      <c r="F226" s="117"/>
      <c r="G226" s="26"/>
      <c r="H226" s="117"/>
      <c r="I226" s="117"/>
      <c r="J226" s="117"/>
      <c r="K226" s="117"/>
      <c r="L226" s="117"/>
      <c r="M226" s="117"/>
      <c r="N226" s="117"/>
      <c r="O226" s="117"/>
      <c r="P226" s="117"/>
      <c r="Q226" s="117"/>
      <c r="R226" s="117"/>
    </row>
    <row r="227" spans="1:18">
      <c r="A227" s="117"/>
      <c r="B227" s="117"/>
      <c r="C227" s="117"/>
      <c r="D227" s="117"/>
      <c r="E227" s="117"/>
      <c r="F227" s="117"/>
      <c r="G227" s="26"/>
      <c r="H227" s="117"/>
      <c r="I227" s="117"/>
      <c r="J227" s="117"/>
      <c r="K227" s="117"/>
      <c r="L227" s="117"/>
      <c r="M227" s="117"/>
      <c r="N227" s="117"/>
      <c r="O227" s="117"/>
      <c r="P227" s="117"/>
      <c r="Q227" s="117"/>
      <c r="R227" s="117"/>
    </row>
    <row r="228" spans="1:18">
      <c r="A228" s="117"/>
      <c r="B228" s="117"/>
      <c r="C228" s="117"/>
      <c r="D228" s="117"/>
      <c r="E228" s="117"/>
      <c r="F228" s="117"/>
      <c r="G228" s="26"/>
      <c r="H228" s="117"/>
      <c r="I228" s="117"/>
      <c r="J228" s="117"/>
      <c r="K228" s="117"/>
      <c r="L228" s="117"/>
      <c r="M228" s="117"/>
      <c r="N228" s="117"/>
      <c r="O228" s="117"/>
      <c r="P228" s="117"/>
      <c r="Q228" s="117"/>
      <c r="R228" s="117"/>
    </row>
    <row r="229" spans="1:18">
      <c r="A229" s="117"/>
      <c r="B229" s="117"/>
      <c r="C229" s="117"/>
      <c r="D229" s="117"/>
      <c r="E229" s="117"/>
      <c r="F229" s="117"/>
      <c r="G229" s="26"/>
      <c r="H229" s="117"/>
      <c r="I229" s="117"/>
      <c r="J229" s="117"/>
      <c r="K229" s="117"/>
      <c r="L229" s="117"/>
      <c r="M229" s="117"/>
      <c r="N229" s="117"/>
      <c r="O229" s="117"/>
      <c r="P229" s="117"/>
      <c r="Q229" s="117"/>
      <c r="R229" s="117"/>
    </row>
    <row r="230" spans="1:18">
      <c r="A230" s="117"/>
      <c r="B230" s="117"/>
      <c r="C230" s="117"/>
      <c r="D230" s="117"/>
      <c r="E230" s="117"/>
      <c r="F230" s="117"/>
      <c r="G230" s="26"/>
      <c r="H230" s="117"/>
      <c r="I230" s="117"/>
      <c r="J230" s="117"/>
      <c r="K230" s="117"/>
      <c r="L230" s="117"/>
      <c r="M230" s="117"/>
      <c r="N230" s="117"/>
      <c r="O230" s="117"/>
      <c r="P230" s="117"/>
      <c r="Q230" s="117"/>
      <c r="R230" s="117"/>
    </row>
    <row r="231" spans="1:18">
      <c r="A231" s="117"/>
      <c r="B231" s="117"/>
      <c r="C231" s="117"/>
      <c r="D231" s="117"/>
      <c r="E231" s="117"/>
      <c r="F231" s="117"/>
      <c r="G231" s="26"/>
      <c r="H231" s="117"/>
      <c r="I231" s="117"/>
      <c r="J231" s="117"/>
      <c r="K231" s="117"/>
      <c r="L231" s="117"/>
      <c r="M231" s="117"/>
      <c r="N231" s="117"/>
      <c r="O231" s="117"/>
      <c r="P231" s="117"/>
      <c r="Q231" s="117"/>
      <c r="R231" s="117"/>
    </row>
    <row r="232" spans="1:18">
      <c r="A232" s="117"/>
      <c r="B232" s="117"/>
      <c r="C232" s="117"/>
      <c r="D232" s="117"/>
      <c r="E232" s="117"/>
      <c r="F232" s="117"/>
      <c r="G232" s="26"/>
      <c r="H232" s="117"/>
      <c r="I232" s="117"/>
      <c r="J232" s="117"/>
      <c r="K232" s="117"/>
      <c r="L232" s="117"/>
      <c r="M232" s="117"/>
      <c r="N232" s="117"/>
      <c r="O232" s="117"/>
      <c r="P232" s="117"/>
      <c r="Q232" s="117"/>
      <c r="R232" s="117"/>
    </row>
    <row r="233" spans="1:18">
      <c r="A233" s="117"/>
      <c r="B233" s="117"/>
      <c r="C233" s="117"/>
      <c r="D233" s="117"/>
      <c r="E233" s="117"/>
      <c r="F233" s="117"/>
      <c r="G233" s="26"/>
      <c r="H233" s="117"/>
      <c r="I233" s="117"/>
      <c r="J233" s="117"/>
      <c r="K233" s="117"/>
      <c r="L233" s="117"/>
      <c r="M233" s="117"/>
      <c r="N233" s="117"/>
      <c r="O233" s="117"/>
      <c r="P233" s="117"/>
      <c r="Q233" s="117"/>
      <c r="R233" s="117"/>
    </row>
    <row r="234" spans="1:18">
      <c r="A234" s="117"/>
      <c r="B234" s="117"/>
      <c r="C234" s="117"/>
      <c r="D234" s="117"/>
      <c r="E234" s="117"/>
      <c r="F234" s="117"/>
      <c r="G234" s="26"/>
      <c r="H234" s="117"/>
      <c r="I234" s="117"/>
      <c r="J234" s="117"/>
      <c r="K234" s="117"/>
      <c r="L234" s="117"/>
      <c r="M234" s="117"/>
      <c r="N234" s="117"/>
      <c r="O234" s="117"/>
      <c r="P234" s="117"/>
      <c r="Q234" s="117"/>
      <c r="R234" s="117"/>
    </row>
    <row r="235" spans="1:18">
      <c r="A235" s="117"/>
      <c r="B235" s="117"/>
      <c r="C235" s="117"/>
      <c r="D235" s="117"/>
      <c r="E235" s="117"/>
      <c r="F235" s="117"/>
      <c r="G235" s="26"/>
      <c r="H235" s="117"/>
      <c r="I235" s="117"/>
      <c r="J235" s="117"/>
      <c r="K235" s="117"/>
      <c r="L235" s="117"/>
      <c r="M235" s="117"/>
      <c r="N235" s="117"/>
      <c r="O235" s="117"/>
      <c r="P235" s="117"/>
      <c r="Q235" s="117"/>
      <c r="R235" s="117"/>
    </row>
    <row r="236" spans="1:18">
      <c r="A236" s="117"/>
      <c r="B236" s="117"/>
      <c r="C236" s="117"/>
      <c r="D236" s="117"/>
      <c r="E236" s="117"/>
      <c r="F236" s="117"/>
      <c r="G236" s="26"/>
      <c r="H236" s="117"/>
      <c r="I236" s="117"/>
      <c r="J236" s="117"/>
      <c r="K236" s="117"/>
      <c r="L236" s="117"/>
      <c r="M236" s="117"/>
      <c r="N236" s="117"/>
      <c r="O236" s="117"/>
      <c r="P236" s="117"/>
      <c r="Q236" s="117"/>
      <c r="R236" s="117"/>
    </row>
    <row r="237" spans="1:18">
      <c r="A237" s="117"/>
      <c r="B237" s="117"/>
      <c r="C237" s="117"/>
      <c r="D237" s="117"/>
      <c r="E237" s="117"/>
      <c r="F237" s="117"/>
      <c r="G237" s="26"/>
      <c r="H237" s="117"/>
      <c r="I237" s="117"/>
      <c r="J237" s="117"/>
      <c r="K237" s="117"/>
      <c r="L237" s="117"/>
      <c r="M237" s="117"/>
      <c r="N237" s="117"/>
      <c r="O237" s="117"/>
      <c r="P237" s="117"/>
      <c r="Q237" s="117"/>
      <c r="R237" s="117"/>
    </row>
    <row r="238" spans="1:18">
      <c r="A238" s="117"/>
      <c r="B238" s="117"/>
      <c r="C238" s="117"/>
      <c r="D238" s="117"/>
      <c r="E238" s="117"/>
      <c r="F238" s="117"/>
      <c r="G238" s="26"/>
      <c r="H238" s="117"/>
      <c r="I238" s="117"/>
      <c r="J238" s="117"/>
      <c r="K238" s="117"/>
      <c r="L238" s="117"/>
      <c r="M238" s="117"/>
      <c r="N238" s="117"/>
      <c r="O238" s="117"/>
      <c r="P238" s="117"/>
      <c r="Q238" s="117"/>
      <c r="R238" s="117"/>
    </row>
    <row r="239" spans="1:18">
      <c r="A239" s="117"/>
      <c r="B239" s="117"/>
      <c r="C239" s="117"/>
      <c r="D239" s="117"/>
      <c r="E239" s="117"/>
      <c r="F239" s="117"/>
      <c r="G239" s="26"/>
      <c r="H239" s="117"/>
      <c r="I239" s="117"/>
      <c r="J239" s="117"/>
      <c r="K239" s="117"/>
      <c r="L239" s="117"/>
      <c r="M239" s="117"/>
      <c r="N239" s="117"/>
      <c r="O239" s="117"/>
      <c r="P239" s="117"/>
      <c r="Q239" s="117"/>
      <c r="R239" s="117"/>
    </row>
    <row r="240" spans="1:18">
      <c r="A240" s="117"/>
      <c r="B240" s="117"/>
      <c r="C240" s="117"/>
      <c r="D240" s="117"/>
      <c r="E240" s="117"/>
      <c r="F240" s="117"/>
      <c r="G240" s="26"/>
      <c r="H240" s="117"/>
      <c r="I240" s="117"/>
      <c r="J240" s="117"/>
      <c r="K240" s="117"/>
      <c r="L240" s="117"/>
      <c r="M240" s="117"/>
      <c r="N240" s="117"/>
      <c r="O240" s="117"/>
      <c r="P240" s="117"/>
      <c r="Q240" s="117"/>
      <c r="R240" s="117"/>
    </row>
    <row r="241" spans="1:18">
      <c r="A241" s="117"/>
      <c r="B241" s="117"/>
      <c r="C241" s="117"/>
      <c r="D241" s="117"/>
      <c r="E241" s="117"/>
      <c r="F241" s="117"/>
      <c r="G241" s="26"/>
      <c r="H241" s="117"/>
      <c r="I241" s="117"/>
      <c r="J241" s="117"/>
      <c r="K241" s="117"/>
      <c r="L241" s="117"/>
      <c r="M241" s="117"/>
      <c r="N241" s="117"/>
      <c r="O241" s="117"/>
      <c r="P241" s="117"/>
      <c r="Q241" s="117"/>
      <c r="R241" s="117"/>
    </row>
    <row r="242" spans="1:18">
      <c r="A242" s="117"/>
      <c r="B242" s="117"/>
      <c r="C242" s="117"/>
      <c r="D242" s="117"/>
      <c r="E242" s="117"/>
      <c r="F242" s="117"/>
      <c r="G242" s="26"/>
      <c r="H242" s="117"/>
      <c r="I242" s="117"/>
      <c r="J242" s="117"/>
      <c r="K242" s="117"/>
      <c r="L242" s="117"/>
      <c r="M242" s="117"/>
      <c r="N242" s="117"/>
      <c r="O242" s="117"/>
      <c r="P242" s="117"/>
      <c r="Q242" s="117"/>
      <c r="R242" s="117"/>
    </row>
    <row r="243" spans="1:18">
      <c r="A243" s="117"/>
      <c r="B243" s="117"/>
      <c r="C243" s="117"/>
      <c r="D243" s="117"/>
      <c r="E243" s="117"/>
      <c r="F243" s="117"/>
      <c r="G243" s="26"/>
      <c r="H243" s="117"/>
      <c r="I243" s="117"/>
      <c r="J243" s="117"/>
      <c r="K243" s="117"/>
      <c r="L243" s="117"/>
      <c r="M243" s="117"/>
      <c r="N243" s="117"/>
      <c r="O243" s="117"/>
      <c r="P243" s="117"/>
      <c r="Q243" s="117"/>
      <c r="R243" s="117"/>
    </row>
    <row r="244" spans="1:18">
      <c r="A244" s="117"/>
      <c r="B244" s="117"/>
      <c r="C244" s="117"/>
      <c r="D244" s="117"/>
      <c r="E244" s="117"/>
      <c r="F244" s="117"/>
      <c r="G244" s="26"/>
      <c r="H244" s="117"/>
      <c r="I244" s="117"/>
      <c r="J244" s="117"/>
      <c r="K244" s="117"/>
      <c r="L244" s="117"/>
      <c r="M244" s="117"/>
      <c r="N244" s="117"/>
      <c r="O244" s="117"/>
      <c r="P244" s="117"/>
      <c r="Q244" s="117"/>
      <c r="R244" s="117"/>
    </row>
    <row r="245" spans="1:18">
      <c r="A245" s="117"/>
      <c r="B245" s="117"/>
      <c r="C245" s="117"/>
      <c r="D245" s="117"/>
      <c r="E245" s="117"/>
      <c r="F245" s="117"/>
      <c r="G245" s="26"/>
      <c r="H245" s="117"/>
      <c r="I245" s="117"/>
      <c r="J245" s="117"/>
      <c r="K245" s="117"/>
      <c r="L245" s="117"/>
      <c r="M245" s="117"/>
      <c r="N245" s="117"/>
      <c r="O245" s="117"/>
      <c r="P245" s="117"/>
      <c r="Q245" s="117"/>
      <c r="R245" s="117"/>
    </row>
    <row r="246" spans="1:18">
      <c r="A246" s="117"/>
      <c r="B246" s="117"/>
      <c r="C246" s="117"/>
      <c r="D246" s="117"/>
      <c r="E246" s="117"/>
      <c r="F246" s="117"/>
      <c r="G246" s="26"/>
      <c r="H246" s="117"/>
      <c r="I246" s="117"/>
      <c r="J246" s="117"/>
      <c r="K246" s="117"/>
      <c r="L246" s="117"/>
      <c r="M246" s="117"/>
      <c r="N246" s="117"/>
      <c r="O246" s="117"/>
      <c r="P246" s="117"/>
      <c r="Q246" s="117"/>
      <c r="R246" s="117"/>
    </row>
    <row r="247" spans="1:18">
      <c r="A247" s="117"/>
      <c r="B247" s="117"/>
      <c r="C247" s="117"/>
      <c r="D247" s="117"/>
      <c r="E247" s="117"/>
      <c r="F247" s="117"/>
      <c r="G247" s="26"/>
      <c r="H247" s="117"/>
      <c r="I247" s="117"/>
      <c r="J247" s="117"/>
      <c r="K247" s="117"/>
      <c r="L247" s="117"/>
      <c r="M247" s="117"/>
      <c r="N247" s="117"/>
      <c r="O247" s="117"/>
      <c r="P247" s="117"/>
      <c r="Q247" s="117"/>
      <c r="R247" s="117"/>
    </row>
    <row r="248" spans="1:18">
      <c r="A248" s="117"/>
      <c r="B248" s="117"/>
      <c r="C248" s="117"/>
      <c r="D248" s="117"/>
      <c r="E248" s="117"/>
      <c r="F248" s="117"/>
      <c r="G248" s="26"/>
      <c r="H248" s="117"/>
      <c r="I248" s="117"/>
      <c r="J248" s="117"/>
      <c r="K248" s="117"/>
      <c r="L248" s="117"/>
      <c r="M248" s="117"/>
      <c r="N248" s="117"/>
      <c r="O248" s="117"/>
      <c r="P248" s="117"/>
      <c r="Q248" s="117"/>
      <c r="R248" s="117"/>
    </row>
    <row r="249" spans="1:18">
      <c r="A249" s="117"/>
      <c r="B249" s="117"/>
      <c r="C249" s="117"/>
      <c r="D249" s="117"/>
      <c r="E249" s="117"/>
      <c r="F249" s="117"/>
      <c r="G249" s="26"/>
      <c r="H249" s="117"/>
      <c r="I249" s="117"/>
      <c r="J249" s="117"/>
      <c r="K249" s="117"/>
      <c r="L249" s="117"/>
      <c r="M249" s="117"/>
      <c r="N249" s="117"/>
      <c r="O249" s="117"/>
      <c r="P249" s="117"/>
      <c r="Q249" s="117"/>
      <c r="R249" s="117"/>
    </row>
    <row r="250" spans="1:18">
      <c r="A250" s="117"/>
      <c r="B250" s="117"/>
      <c r="C250" s="117"/>
      <c r="D250" s="117"/>
      <c r="E250" s="117"/>
      <c r="F250" s="117"/>
      <c r="G250" s="26"/>
      <c r="H250" s="117"/>
      <c r="I250" s="117"/>
      <c r="J250" s="117"/>
      <c r="K250" s="117"/>
      <c r="L250" s="117"/>
      <c r="M250" s="117"/>
      <c r="N250" s="117"/>
      <c r="O250" s="117"/>
      <c r="P250" s="117"/>
      <c r="Q250" s="117"/>
      <c r="R250" s="117"/>
    </row>
    <row r="251" spans="1:18">
      <c r="A251" s="117"/>
      <c r="B251" s="117"/>
      <c r="C251" s="117"/>
      <c r="D251" s="117"/>
      <c r="E251" s="117"/>
      <c r="F251" s="117"/>
      <c r="G251" s="26"/>
      <c r="H251" s="117"/>
      <c r="I251" s="117"/>
      <c r="J251" s="117"/>
      <c r="K251" s="117"/>
      <c r="L251" s="117"/>
      <c r="M251" s="117"/>
      <c r="N251" s="117"/>
      <c r="O251" s="117"/>
      <c r="P251" s="117"/>
      <c r="Q251" s="117"/>
      <c r="R251" s="117"/>
    </row>
    <row r="252" spans="1:18">
      <c r="A252" s="117"/>
      <c r="B252" s="117"/>
      <c r="C252" s="117"/>
      <c r="D252" s="117"/>
      <c r="E252" s="117"/>
      <c r="F252" s="117"/>
      <c r="G252" s="26"/>
      <c r="H252" s="117"/>
      <c r="I252" s="117"/>
      <c r="J252" s="117"/>
      <c r="K252" s="117"/>
      <c r="L252" s="117"/>
      <c r="M252" s="117"/>
      <c r="N252" s="117"/>
      <c r="O252" s="117"/>
      <c r="P252" s="117"/>
      <c r="Q252" s="117"/>
      <c r="R252" s="117"/>
    </row>
    <row r="253" spans="1:18">
      <c r="A253" s="117"/>
      <c r="B253" s="117"/>
      <c r="C253" s="117"/>
      <c r="D253" s="117"/>
      <c r="E253" s="117"/>
      <c r="F253" s="117"/>
      <c r="G253" s="26"/>
      <c r="H253" s="117"/>
      <c r="I253" s="117"/>
      <c r="J253" s="117"/>
      <c r="K253" s="117"/>
      <c r="L253" s="117"/>
      <c r="M253" s="117"/>
      <c r="N253" s="117"/>
      <c r="O253" s="117"/>
      <c r="P253" s="117"/>
      <c r="Q253" s="117"/>
      <c r="R253" s="117"/>
    </row>
    <row r="254" spans="1:18">
      <c r="A254" s="117"/>
      <c r="B254" s="117"/>
      <c r="C254" s="117"/>
      <c r="D254" s="117"/>
      <c r="E254" s="117"/>
      <c r="F254" s="117"/>
      <c r="G254" s="26"/>
      <c r="H254" s="117"/>
      <c r="I254" s="117"/>
      <c r="J254" s="117"/>
      <c r="K254" s="117"/>
      <c r="L254" s="117"/>
      <c r="M254" s="117"/>
      <c r="N254" s="117"/>
      <c r="O254" s="117"/>
      <c r="P254" s="117"/>
      <c r="Q254" s="117"/>
      <c r="R254" s="117"/>
    </row>
    <row r="255" spans="1:18">
      <c r="A255" s="117"/>
      <c r="B255" s="117"/>
      <c r="C255" s="117"/>
      <c r="D255" s="117"/>
      <c r="E255" s="117"/>
      <c r="F255" s="117"/>
      <c r="G255" s="26"/>
      <c r="H255" s="117"/>
      <c r="I255" s="117"/>
      <c r="J255" s="117"/>
      <c r="K255" s="117"/>
      <c r="L255" s="117"/>
      <c r="M255" s="117"/>
      <c r="N255" s="117"/>
      <c r="O255" s="117"/>
      <c r="P255" s="117"/>
      <c r="Q255" s="117"/>
      <c r="R255" s="117"/>
    </row>
    <row r="256" spans="1:18">
      <c r="A256" s="117"/>
      <c r="B256" s="117"/>
      <c r="C256" s="117"/>
      <c r="D256" s="117"/>
      <c r="E256" s="117"/>
      <c r="F256" s="117"/>
      <c r="G256" s="26"/>
      <c r="H256" s="117"/>
      <c r="I256" s="117"/>
      <c r="J256" s="117"/>
      <c r="K256" s="117"/>
      <c r="L256" s="117"/>
      <c r="M256" s="117"/>
      <c r="N256" s="117"/>
      <c r="O256" s="117"/>
      <c r="P256" s="117"/>
      <c r="Q256" s="117"/>
      <c r="R256" s="117"/>
    </row>
    <row r="257" spans="1:18">
      <c r="A257" s="117"/>
      <c r="B257" s="117"/>
      <c r="C257" s="117"/>
      <c r="D257" s="117"/>
      <c r="E257" s="117"/>
      <c r="F257" s="117"/>
      <c r="G257" s="26"/>
      <c r="H257" s="117"/>
      <c r="I257" s="117"/>
      <c r="J257" s="117"/>
      <c r="K257" s="117"/>
      <c r="L257" s="117"/>
      <c r="M257" s="117"/>
      <c r="N257" s="117"/>
      <c r="O257" s="117"/>
      <c r="P257" s="117"/>
      <c r="Q257" s="117"/>
      <c r="R257" s="117"/>
    </row>
    <row r="258" spans="1:18">
      <c r="A258" s="117"/>
      <c r="B258" s="117"/>
      <c r="C258" s="117"/>
      <c r="D258" s="117"/>
      <c r="E258" s="117"/>
      <c r="F258" s="117"/>
      <c r="G258" s="26"/>
      <c r="H258" s="117"/>
      <c r="I258" s="117"/>
      <c r="J258" s="117"/>
      <c r="K258" s="117"/>
      <c r="L258" s="117"/>
      <c r="M258" s="117"/>
      <c r="N258" s="117"/>
      <c r="O258" s="117"/>
      <c r="P258" s="117"/>
      <c r="Q258" s="117"/>
      <c r="R258" s="117"/>
    </row>
    <row r="259" spans="1:18">
      <c r="A259" s="117"/>
      <c r="B259" s="117"/>
      <c r="C259" s="117"/>
      <c r="D259" s="117"/>
      <c r="E259" s="117"/>
      <c r="F259" s="117"/>
      <c r="G259" s="26"/>
      <c r="H259" s="117"/>
      <c r="I259" s="117"/>
      <c r="J259" s="117"/>
      <c r="K259" s="117"/>
      <c r="L259" s="117"/>
      <c r="M259" s="117"/>
      <c r="N259" s="117"/>
      <c r="O259" s="117"/>
      <c r="P259" s="117"/>
      <c r="Q259" s="117"/>
      <c r="R259" s="117"/>
    </row>
    <row r="260" spans="1:18">
      <c r="A260" s="117"/>
      <c r="B260" s="117"/>
      <c r="C260" s="117"/>
      <c r="D260" s="117"/>
      <c r="E260" s="117"/>
      <c r="F260" s="117"/>
      <c r="G260" s="26"/>
      <c r="H260" s="117"/>
      <c r="I260" s="117"/>
      <c r="J260" s="117"/>
      <c r="K260" s="117"/>
      <c r="L260" s="117"/>
      <c r="M260" s="117"/>
      <c r="N260" s="117"/>
      <c r="O260" s="117"/>
      <c r="P260" s="117"/>
      <c r="Q260" s="117"/>
      <c r="R260" s="117"/>
    </row>
    <row r="261" spans="1:18">
      <c r="A261" s="117"/>
      <c r="B261" s="117"/>
      <c r="C261" s="117"/>
      <c r="D261" s="117"/>
      <c r="E261" s="117"/>
      <c r="F261" s="117"/>
      <c r="G261" s="26"/>
      <c r="H261" s="117"/>
      <c r="I261" s="117"/>
      <c r="J261" s="117"/>
      <c r="K261" s="117"/>
      <c r="L261" s="117"/>
      <c r="M261" s="117"/>
      <c r="N261" s="117"/>
      <c r="O261" s="117"/>
      <c r="P261" s="117"/>
      <c r="Q261" s="117"/>
      <c r="R261" s="117"/>
    </row>
    <row r="262" spans="1:18">
      <c r="A262" s="117"/>
      <c r="B262" s="117"/>
      <c r="C262" s="117"/>
      <c r="D262" s="117"/>
      <c r="E262" s="117"/>
      <c r="F262" s="117"/>
      <c r="G262" s="26"/>
      <c r="H262" s="117"/>
      <c r="I262" s="117"/>
      <c r="J262" s="117"/>
      <c r="K262" s="117"/>
      <c r="L262" s="117"/>
      <c r="M262" s="117"/>
      <c r="N262" s="117"/>
      <c r="O262" s="117"/>
      <c r="P262" s="117"/>
      <c r="Q262" s="117"/>
      <c r="R262" s="117"/>
    </row>
    <row r="263" spans="1:18">
      <c r="A263" s="117"/>
      <c r="B263" s="117"/>
      <c r="C263" s="117"/>
      <c r="D263" s="117"/>
      <c r="E263" s="117"/>
      <c r="F263" s="117"/>
      <c r="G263" s="26"/>
      <c r="H263" s="117"/>
      <c r="I263" s="117"/>
      <c r="J263" s="117"/>
      <c r="K263" s="117"/>
      <c r="L263" s="117"/>
      <c r="M263" s="117"/>
      <c r="N263" s="117"/>
      <c r="O263" s="117"/>
      <c r="P263" s="117"/>
      <c r="Q263" s="117"/>
      <c r="R263" s="117"/>
    </row>
    <row r="264" spans="1:18">
      <c r="A264" s="117"/>
      <c r="B264" s="117"/>
      <c r="C264" s="117"/>
      <c r="D264" s="117"/>
      <c r="E264" s="117"/>
      <c r="F264" s="117"/>
      <c r="G264" s="26"/>
      <c r="H264" s="117"/>
      <c r="I264" s="117"/>
      <c r="J264" s="117"/>
      <c r="K264" s="117"/>
      <c r="L264" s="117"/>
      <c r="M264" s="117"/>
      <c r="N264" s="117"/>
      <c r="O264" s="117"/>
      <c r="P264" s="117"/>
      <c r="Q264" s="117"/>
      <c r="R264" s="117"/>
    </row>
    <row r="265" spans="1:18">
      <c r="A265" s="117"/>
      <c r="B265" s="117"/>
      <c r="C265" s="117"/>
      <c r="D265" s="117"/>
      <c r="E265" s="117"/>
      <c r="F265" s="117"/>
      <c r="G265" s="26"/>
      <c r="H265" s="117"/>
      <c r="I265" s="117"/>
      <c r="J265" s="117"/>
      <c r="K265" s="117"/>
      <c r="L265" s="117"/>
      <c r="M265" s="117"/>
      <c r="N265" s="117"/>
      <c r="O265" s="117"/>
      <c r="P265" s="117"/>
      <c r="Q265" s="117"/>
      <c r="R265" s="117"/>
    </row>
    <row r="266" spans="1:18">
      <c r="A266" s="117"/>
      <c r="B266" s="117"/>
      <c r="C266" s="117"/>
      <c r="D266" s="117"/>
      <c r="E266" s="117"/>
      <c r="F266" s="117"/>
      <c r="G266" s="26"/>
      <c r="H266" s="117"/>
      <c r="I266" s="117"/>
      <c r="J266" s="117"/>
      <c r="K266" s="117"/>
      <c r="L266" s="117"/>
      <c r="M266" s="117"/>
      <c r="N266" s="117"/>
      <c r="O266" s="117"/>
      <c r="P266" s="117"/>
      <c r="Q266" s="117"/>
      <c r="R266" s="117"/>
    </row>
    <row r="267" spans="1:18">
      <c r="A267" s="117"/>
      <c r="B267" s="117"/>
      <c r="C267" s="117"/>
      <c r="D267" s="117"/>
      <c r="E267" s="117"/>
      <c r="F267" s="117"/>
      <c r="G267" s="26"/>
      <c r="H267" s="117"/>
      <c r="I267" s="117"/>
      <c r="J267" s="117"/>
      <c r="K267" s="117"/>
      <c r="L267" s="117"/>
      <c r="M267" s="117"/>
      <c r="N267" s="117"/>
      <c r="O267" s="117"/>
      <c r="P267" s="117"/>
      <c r="Q267" s="117"/>
      <c r="R267" s="117"/>
    </row>
    <row r="268" spans="1:18">
      <c r="A268" s="117"/>
      <c r="B268" s="117"/>
      <c r="C268" s="117"/>
      <c r="D268" s="117"/>
      <c r="E268" s="117"/>
      <c r="F268" s="117"/>
      <c r="G268" s="26"/>
      <c r="H268" s="117"/>
      <c r="I268" s="117"/>
      <c r="J268" s="117"/>
      <c r="K268" s="117"/>
      <c r="L268" s="117"/>
      <c r="M268" s="117"/>
      <c r="N268" s="117"/>
      <c r="O268" s="117"/>
      <c r="P268" s="117"/>
      <c r="Q268" s="117"/>
      <c r="R268" s="117"/>
    </row>
    <row r="269" spans="1:18">
      <c r="A269" s="117"/>
      <c r="B269" s="117"/>
      <c r="C269" s="117"/>
      <c r="D269" s="117"/>
      <c r="E269" s="117"/>
      <c r="F269" s="117"/>
      <c r="G269" s="26"/>
      <c r="H269" s="117"/>
      <c r="I269" s="117"/>
      <c r="J269" s="117"/>
      <c r="K269" s="117"/>
      <c r="L269" s="117"/>
      <c r="M269" s="117"/>
      <c r="N269" s="117"/>
      <c r="O269" s="117"/>
      <c r="P269" s="117"/>
      <c r="Q269" s="117"/>
      <c r="R269" s="117"/>
    </row>
    <row r="270" spans="1:18">
      <c r="A270" s="117"/>
      <c r="B270" s="117"/>
      <c r="C270" s="117"/>
      <c r="D270" s="117"/>
      <c r="E270" s="117"/>
      <c r="F270" s="117"/>
      <c r="G270" s="26"/>
      <c r="H270" s="117"/>
      <c r="I270" s="117"/>
      <c r="J270" s="117"/>
      <c r="K270" s="117"/>
      <c r="L270" s="117"/>
      <c r="M270" s="117"/>
      <c r="N270" s="117"/>
      <c r="O270" s="117"/>
      <c r="P270" s="117"/>
      <c r="Q270" s="117"/>
      <c r="R270" s="117"/>
    </row>
    <row r="271" spans="1:18">
      <c r="A271" s="117"/>
      <c r="B271" s="117"/>
      <c r="C271" s="117"/>
      <c r="D271" s="117"/>
      <c r="E271" s="117"/>
      <c r="F271" s="117"/>
      <c r="G271" s="26"/>
      <c r="H271" s="117"/>
      <c r="I271" s="117"/>
      <c r="J271" s="117"/>
      <c r="K271" s="117"/>
      <c r="L271" s="117"/>
      <c r="M271" s="117"/>
      <c r="N271" s="117"/>
      <c r="O271" s="117"/>
      <c r="P271" s="117"/>
      <c r="Q271" s="117"/>
      <c r="R271" s="117"/>
    </row>
    <row r="272" spans="1:18">
      <c r="A272" s="117"/>
      <c r="B272" s="117"/>
      <c r="C272" s="117"/>
      <c r="D272" s="117"/>
      <c r="E272" s="117"/>
      <c r="F272" s="117"/>
      <c r="G272" s="26"/>
      <c r="H272" s="117"/>
      <c r="I272" s="117"/>
      <c r="J272" s="117"/>
      <c r="K272" s="117"/>
      <c r="L272" s="117"/>
      <c r="M272" s="117"/>
      <c r="N272" s="117"/>
      <c r="O272" s="117"/>
      <c r="P272" s="117"/>
      <c r="Q272" s="117"/>
      <c r="R272" s="117"/>
    </row>
    <row r="273" spans="1:18">
      <c r="A273" s="117"/>
      <c r="B273" s="117"/>
      <c r="C273" s="117"/>
      <c r="D273" s="117"/>
      <c r="E273" s="117"/>
      <c r="F273" s="117"/>
      <c r="G273" s="26"/>
      <c r="H273" s="117"/>
      <c r="I273" s="117"/>
      <c r="J273" s="117"/>
      <c r="K273" s="117"/>
      <c r="L273" s="117"/>
      <c r="M273" s="117"/>
      <c r="N273" s="117"/>
      <c r="O273" s="117"/>
      <c r="P273" s="117"/>
      <c r="Q273" s="117"/>
      <c r="R273" s="117"/>
    </row>
    <row r="274" spans="1:18">
      <c r="A274" s="117"/>
      <c r="B274" s="117"/>
      <c r="C274" s="117"/>
      <c r="D274" s="117"/>
      <c r="E274" s="117"/>
      <c r="F274" s="117"/>
      <c r="G274" s="26"/>
      <c r="H274" s="117"/>
      <c r="I274" s="117"/>
      <c r="J274" s="117"/>
      <c r="K274" s="117"/>
      <c r="L274" s="117"/>
      <c r="M274" s="117"/>
      <c r="N274" s="117"/>
      <c r="O274" s="117"/>
      <c r="P274" s="117"/>
      <c r="Q274" s="117"/>
      <c r="R274" s="117"/>
    </row>
    <row r="275" spans="1:18">
      <c r="A275" s="117"/>
      <c r="B275" s="117"/>
      <c r="C275" s="117"/>
      <c r="D275" s="117"/>
      <c r="E275" s="117"/>
      <c r="F275" s="117"/>
      <c r="G275" s="26"/>
      <c r="H275" s="117"/>
      <c r="I275" s="117"/>
      <c r="J275" s="117"/>
      <c r="K275" s="117"/>
      <c r="L275" s="117"/>
      <c r="M275" s="117"/>
      <c r="N275" s="117"/>
      <c r="O275" s="117"/>
      <c r="P275" s="117"/>
      <c r="Q275" s="117"/>
      <c r="R275" s="117"/>
    </row>
    <row r="276" spans="1:18">
      <c r="A276" s="117"/>
      <c r="B276" s="117"/>
      <c r="C276" s="117"/>
      <c r="D276" s="117"/>
      <c r="E276" s="117"/>
      <c r="F276" s="117"/>
      <c r="G276" s="26"/>
      <c r="H276" s="117"/>
      <c r="I276" s="117"/>
      <c r="J276" s="117"/>
      <c r="K276" s="117"/>
      <c r="L276" s="117"/>
      <c r="M276" s="117"/>
      <c r="N276" s="117"/>
      <c r="O276" s="117"/>
      <c r="P276" s="117"/>
      <c r="Q276" s="117"/>
      <c r="R276" s="117"/>
    </row>
    <row r="277" spans="1:18">
      <c r="A277" s="117"/>
      <c r="B277" s="117"/>
      <c r="C277" s="117"/>
      <c r="D277" s="117"/>
      <c r="E277" s="117"/>
      <c r="F277" s="117"/>
      <c r="G277" s="26"/>
      <c r="H277" s="117"/>
      <c r="I277" s="117"/>
      <c r="J277" s="117"/>
      <c r="K277" s="117"/>
      <c r="L277" s="117"/>
      <c r="M277" s="117"/>
      <c r="N277" s="117"/>
      <c r="O277" s="117"/>
      <c r="P277" s="117"/>
      <c r="Q277" s="117"/>
      <c r="R277" s="117"/>
    </row>
    <row r="278" spans="1:18">
      <c r="A278" s="117"/>
      <c r="B278" s="117"/>
      <c r="C278" s="117"/>
      <c r="D278" s="117"/>
      <c r="E278" s="117"/>
      <c r="F278" s="117"/>
      <c r="G278" s="26"/>
      <c r="H278" s="117"/>
      <c r="I278" s="117"/>
      <c r="J278" s="117"/>
      <c r="K278" s="117"/>
      <c r="L278" s="117"/>
      <c r="M278" s="117"/>
      <c r="N278" s="117"/>
      <c r="O278" s="117"/>
      <c r="P278" s="117"/>
      <c r="Q278" s="117"/>
      <c r="R278" s="117"/>
    </row>
    <row r="279" spans="1:18">
      <c r="A279" s="117"/>
      <c r="B279" s="117"/>
      <c r="C279" s="117"/>
      <c r="D279" s="117"/>
      <c r="E279" s="117"/>
      <c r="F279" s="117"/>
      <c r="G279" s="26"/>
      <c r="H279" s="117"/>
      <c r="I279" s="117"/>
      <c r="J279" s="117"/>
      <c r="K279" s="117"/>
      <c r="L279" s="117"/>
      <c r="M279" s="117"/>
      <c r="N279" s="117"/>
      <c r="O279" s="117"/>
      <c r="P279" s="117"/>
      <c r="Q279" s="117"/>
      <c r="R279" s="117"/>
    </row>
    <row r="280" spans="1:18">
      <c r="A280" s="117"/>
      <c r="B280" s="117"/>
      <c r="C280" s="117"/>
      <c r="D280" s="117"/>
      <c r="E280" s="117"/>
      <c r="F280" s="117"/>
      <c r="G280" s="26"/>
      <c r="H280" s="117"/>
      <c r="I280" s="117"/>
      <c r="J280" s="117"/>
      <c r="K280" s="117"/>
      <c r="L280" s="117"/>
      <c r="M280" s="117"/>
      <c r="N280" s="117"/>
      <c r="O280" s="117"/>
      <c r="P280" s="117"/>
      <c r="Q280" s="117"/>
      <c r="R280" s="117"/>
    </row>
    <row r="281" spans="1:18">
      <c r="A281" s="117"/>
      <c r="B281" s="117"/>
      <c r="C281" s="117"/>
      <c r="D281" s="117"/>
      <c r="E281" s="117"/>
      <c r="F281" s="117"/>
      <c r="G281" s="26"/>
      <c r="H281" s="117"/>
      <c r="I281" s="117"/>
      <c r="J281" s="117"/>
      <c r="K281" s="117"/>
      <c r="L281" s="117"/>
      <c r="M281" s="117"/>
      <c r="N281" s="117"/>
      <c r="O281" s="117"/>
      <c r="P281" s="117"/>
      <c r="Q281" s="117"/>
      <c r="R281" s="117"/>
    </row>
    <row r="282" spans="1:18">
      <c r="A282" s="117"/>
      <c r="B282" s="117"/>
      <c r="C282" s="117"/>
      <c r="D282" s="117"/>
      <c r="E282" s="117"/>
      <c r="F282" s="117"/>
      <c r="G282" s="26"/>
      <c r="H282" s="117"/>
      <c r="I282" s="117"/>
      <c r="J282" s="117"/>
      <c r="K282" s="117"/>
      <c r="L282" s="117"/>
      <c r="M282" s="117"/>
      <c r="N282" s="117"/>
      <c r="O282" s="117"/>
      <c r="P282" s="117"/>
      <c r="Q282" s="117"/>
      <c r="R282" s="117"/>
    </row>
    <row r="283" spans="1:18">
      <c r="A283" s="117"/>
      <c r="B283" s="117"/>
      <c r="C283" s="117"/>
      <c r="D283" s="117"/>
      <c r="E283" s="117"/>
      <c r="F283" s="117"/>
      <c r="G283" s="26"/>
      <c r="H283" s="117"/>
      <c r="I283" s="117"/>
      <c r="J283" s="117"/>
      <c r="K283" s="117"/>
      <c r="L283" s="117"/>
      <c r="M283" s="117"/>
      <c r="N283" s="117"/>
      <c r="O283" s="117"/>
      <c r="P283" s="117"/>
      <c r="Q283" s="117"/>
      <c r="R283" s="117"/>
    </row>
    <row r="284" spans="1:18">
      <c r="A284" s="117"/>
      <c r="B284" s="117"/>
      <c r="C284" s="117"/>
      <c r="D284" s="117"/>
      <c r="E284" s="117"/>
      <c r="F284" s="117"/>
      <c r="G284" s="26"/>
      <c r="H284" s="117"/>
      <c r="I284" s="117"/>
      <c r="J284" s="117"/>
      <c r="K284" s="117"/>
      <c r="L284" s="117"/>
      <c r="M284" s="117"/>
      <c r="N284" s="117"/>
      <c r="O284" s="117"/>
      <c r="P284" s="117"/>
      <c r="Q284" s="117"/>
      <c r="R284" s="117"/>
    </row>
    <row r="285" spans="1:18">
      <c r="A285" s="117"/>
      <c r="B285" s="117"/>
      <c r="C285" s="117"/>
      <c r="D285" s="117"/>
      <c r="E285" s="117"/>
      <c r="F285" s="117"/>
      <c r="G285" s="26"/>
      <c r="H285" s="117"/>
      <c r="I285" s="117"/>
      <c r="J285" s="117"/>
      <c r="K285" s="117"/>
      <c r="L285" s="117"/>
      <c r="M285" s="117"/>
      <c r="N285" s="117"/>
      <c r="O285" s="117"/>
      <c r="P285" s="117"/>
      <c r="Q285" s="117"/>
      <c r="R285" s="117"/>
    </row>
    <row r="286" spans="1:18">
      <c r="A286" s="117"/>
      <c r="B286" s="117"/>
      <c r="C286" s="117"/>
      <c r="D286" s="117"/>
      <c r="E286" s="117"/>
      <c r="F286" s="117"/>
      <c r="G286" s="26"/>
      <c r="H286" s="117"/>
      <c r="I286" s="117"/>
      <c r="J286" s="117"/>
      <c r="K286" s="117"/>
      <c r="L286" s="117"/>
      <c r="M286" s="117"/>
      <c r="N286" s="117"/>
      <c r="O286" s="117"/>
      <c r="P286" s="117"/>
      <c r="Q286" s="117"/>
      <c r="R286" s="117"/>
    </row>
    <row r="287" spans="1:18">
      <c r="A287" s="117"/>
      <c r="B287" s="117"/>
      <c r="C287" s="117"/>
      <c r="D287" s="117"/>
      <c r="E287" s="117"/>
      <c r="F287" s="117"/>
      <c r="G287" s="26"/>
      <c r="H287" s="117"/>
      <c r="I287" s="117"/>
      <c r="J287" s="117"/>
      <c r="K287" s="117"/>
      <c r="L287" s="117"/>
      <c r="M287" s="117"/>
      <c r="N287" s="117"/>
      <c r="O287" s="117"/>
      <c r="P287" s="117"/>
      <c r="Q287" s="117"/>
      <c r="R287" s="117"/>
    </row>
    <row r="288" spans="1:18">
      <c r="A288" s="117"/>
      <c r="B288" s="117"/>
      <c r="C288" s="117"/>
      <c r="D288" s="117"/>
      <c r="E288" s="117"/>
      <c r="F288" s="117"/>
      <c r="G288" s="26"/>
      <c r="H288" s="117"/>
      <c r="I288" s="117"/>
      <c r="J288" s="117"/>
      <c r="K288" s="117"/>
      <c r="L288" s="117"/>
      <c r="M288" s="117"/>
      <c r="N288" s="117"/>
      <c r="O288" s="117"/>
      <c r="P288" s="117"/>
      <c r="Q288" s="117"/>
      <c r="R288" s="117"/>
    </row>
    <row r="289" spans="1:18">
      <c r="A289" s="117"/>
      <c r="B289" s="117"/>
      <c r="C289" s="117"/>
      <c r="D289" s="117"/>
      <c r="E289" s="117"/>
      <c r="F289" s="117"/>
      <c r="G289" s="26"/>
      <c r="H289" s="117"/>
      <c r="I289" s="117"/>
      <c r="J289" s="117"/>
      <c r="K289" s="117"/>
      <c r="L289" s="117"/>
      <c r="M289" s="117"/>
      <c r="N289" s="117"/>
      <c r="O289" s="117"/>
      <c r="P289" s="117"/>
      <c r="Q289" s="117"/>
      <c r="R289" s="117"/>
    </row>
    <row r="290" spans="1:18">
      <c r="A290" s="117"/>
      <c r="B290" s="117"/>
      <c r="C290" s="117"/>
      <c r="D290" s="117"/>
      <c r="E290" s="117"/>
      <c r="F290" s="117"/>
      <c r="G290" s="26"/>
      <c r="H290" s="117"/>
      <c r="I290" s="117"/>
      <c r="J290" s="117"/>
      <c r="K290" s="117"/>
      <c r="L290" s="117"/>
      <c r="M290" s="117"/>
      <c r="N290" s="117"/>
      <c r="O290" s="117"/>
      <c r="P290" s="117"/>
      <c r="Q290" s="117"/>
      <c r="R290" s="117"/>
    </row>
    <row r="291" spans="1:18">
      <c r="A291" s="117"/>
      <c r="B291" s="117"/>
      <c r="C291" s="117"/>
      <c r="D291" s="117"/>
      <c r="E291" s="117"/>
      <c r="F291" s="117"/>
      <c r="G291" s="26"/>
      <c r="H291" s="117"/>
      <c r="I291" s="117"/>
      <c r="J291" s="117"/>
      <c r="K291" s="117"/>
      <c r="L291" s="117"/>
      <c r="M291" s="117"/>
      <c r="N291" s="117"/>
      <c r="O291" s="117"/>
      <c r="P291" s="117"/>
      <c r="Q291" s="117"/>
      <c r="R291" s="117"/>
    </row>
    <row r="292" spans="1:18">
      <c r="A292" s="117"/>
      <c r="B292" s="117"/>
      <c r="C292" s="117"/>
      <c r="D292" s="117"/>
      <c r="E292" s="117"/>
      <c r="F292" s="117"/>
      <c r="G292" s="26"/>
      <c r="H292" s="117"/>
      <c r="I292" s="117"/>
      <c r="J292" s="117"/>
      <c r="K292" s="117"/>
      <c r="L292" s="117"/>
      <c r="M292" s="117"/>
      <c r="N292" s="117"/>
      <c r="O292" s="117"/>
      <c r="P292" s="117"/>
      <c r="Q292" s="117"/>
      <c r="R292" s="117"/>
    </row>
    <row r="293" spans="1:18">
      <c r="A293" s="117"/>
      <c r="B293" s="117"/>
      <c r="C293" s="117"/>
      <c r="D293" s="117"/>
      <c r="E293" s="117"/>
      <c r="F293" s="117"/>
      <c r="G293" s="26"/>
      <c r="H293" s="117"/>
      <c r="I293" s="117"/>
      <c r="J293" s="117"/>
      <c r="K293" s="117"/>
      <c r="L293" s="117"/>
      <c r="M293" s="117"/>
      <c r="N293" s="117"/>
      <c r="O293" s="117"/>
      <c r="P293" s="117"/>
      <c r="Q293" s="117"/>
      <c r="R293" s="117"/>
    </row>
    <row r="294" spans="1:18">
      <c r="A294" s="117"/>
      <c r="B294" s="117"/>
      <c r="C294" s="117"/>
      <c r="D294" s="117"/>
      <c r="E294" s="117"/>
      <c r="F294" s="117"/>
      <c r="G294" s="26"/>
      <c r="H294" s="117"/>
      <c r="I294" s="117"/>
      <c r="J294" s="117"/>
      <c r="K294" s="117"/>
      <c r="L294" s="117"/>
      <c r="M294" s="117"/>
      <c r="N294" s="117"/>
      <c r="O294" s="117"/>
      <c r="P294" s="117"/>
      <c r="Q294" s="117"/>
      <c r="R294" s="117"/>
    </row>
    <row r="295" spans="1:18">
      <c r="A295" s="117"/>
      <c r="B295" s="117"/>
      <c r="C295" s="117"/>
      <c r="D295" s="117"/>
      <c r="E295" s="117"/>
      <c r="F295" s="117"/>
      <c r="G295" s="26"/>
      <c r="H295" s="117"/>
      <c r="I295" s="117"/>
      <c r="J295" s="117"/>
      <c r="K295" s="117"/>
      <c r="L295" s="117"/>
      <c r="M295" s="117"/>
      <c r="N295" s="117"/>
      <c r="O295" s="117"/>
      <c r="P295" s="117"/>
      <c r="Q295" s="117"/>
      <c r="R295" s="117"/>
    </row>
    <row r="296" spans="1:18">
      <c r="A296" s="117"/>
      <c r="B296" s="117"/>
      <c r="C296" s="117"/>
      <c r="D296" s="117"/>
      <c r="E296" s="117"/>
      <c r="F296" s="117"/>
      <c r="G296" s="26"/>
      <c r="H296" s="117"/>
      <c r="I296" s="117"/>
      <c r="J296" s="117"/>
      <c r="K296" s="117"/>
      <c r="L296" s="117"/>
      <c r="M296" s="117"/>
      <c r="N296" s="117"/>
      <c r="O296" s="117"/>
      <c r="P296" s="117"/>
      <c r="Q296" s="117"/>
      <c r="R296" s="117"/>
    </row>
    <row r="297" spans="1:18">
      <c r="A297" s="117"/>
      <c r="B297" s="117"/>
      <c r="C297" s="117"/>
      <c r="D297" s="117"/>
      <c r="E297" s="117"/>
      <c r="F297" s="117"/>
      <c r="G297" s="26"/>
      <c r="H297" s="117"/>
      <c r="I297" s="117"/>
      <c r="J297" s="117"/>
      <c r="K297" s="117"/>
      <c r="L297" s="117"/>
      <c r="M297" s="117"/>
      <c r="N297" s="117"/>
      <c r="O297" s="117"/>
      <c r="P297" s="117"/>
      <c r="Q297" s="117"/>
      <c r="R297" s="117"/>
    </row>
    <row r="298" spans="1:18">
      <c r="A298" s="117"/>
      <c r="B298" s="117"/>
      <c r="C298" s="117"/>
      <c r="D298" s="117"/>
      <c r="E298" s="117"/>
      <c r="F298" s="117"/>
      <c r="G298" s="26"/>
      <c r="H298" s="117"/>
      <c r="I298" s="117"/>
      <c r="J298" s="117"/>
      <c r="K298" s="117"/>
      <c r="L298" s="117"/>
      <c r="M298" s="117"/>
      <c r="N298" s="117"/>
      <c r="O298" s="117"/>
      <c r="P298" s="117"/>
      <c r="Q298" s="117"/>
      <c r="R298" s="117"/>
    </row>
    <row r="299" spans="1:18">
      <c r="A299" s="117"/>
      <c r="B299" s="117"/>
      <c r="C299" s="117"/>
      <c r="D299" s="117"/>
      <c r="E299" s="117"/>
      <c r="F299" s="117"/>
      <c r="G299" s="26"/>
      <c r="H299" s="117"/>
      <c r="I299" s="117"/>
      <c r="J299" s="117"/>
      <c r="K299" s="117"/>
      <c r="L299" s="117"/>
      <c r="M299" s="117"/>
      <c r="N299" s="117"/>
      <c r="O299" s="117"/>
      <c r="P299" s="117"/>
      <c r="Q299" s="117"/>
      <c r="R299" s="117"/>
    </row>
    <row r="300" spans="1:18">
      <c r="A300" s="117"/>
      <c r="B300" s="117"/>
      <c r="C300" s="117"/>
      <c r="D300" s="117"/>
      <c r="E300" s="117"/>
      <c r="F300" s="117"/>
      <c r="G300" s="26"/>
      <c r="H300" s="117"/>
      <c r="I300" s="117"/>
      <c r="J300" s="117"/>
      <c r="K300" s="117"/>
      <c r="L300" s="117"/>
      <c r="M300" s="117"/>
      <c r="N300" s="117"/>
      <c r="O300" s="117"/>
      <c r="P300" s="117"/>
      <c r="Q300" s="117"/>
      <c r="R300" s="117"/>
    </row>
    <row r="301" spans="1:18">
      <c r="A301" s="117"/>
      <c r="B301" s="117"/>
      <c r="C301" s="117"/>
      <c r="D301" s="117"/>
      <c r="E301" s="117"/>
      <c r="F301" s="117"/>
      <c r="G301" s="26"/>
      <c r="H301" s="117"/>
      <c r="I301" s="117"/>
      <c r="J301" s="117"/>
      <c r="K301" s="117"/>
      <c r="L301" s="117"/>
      <c r="M301" s="117"/>
      <c r="N301" s="117"/>
      <c r="O301" s="117"/>
      <c r="P301" s="117"/>
      <c r="Q301" s="117"/>
      <c r="R301" s="117"/>
    </row>
    <row r="302" spans="1:18">
      <c r="A302" s="117"/>
      <c r="B302" s="117"/>
      <c r="C302" s="117"/>
      <c r="D302" s="117"/>
      <c r="E302" s="117"/>
      <c r="F302" s="117"/>
      <c r="G302" s="26"/>
      <c r="H302" s="117"/>
      <c r="I302" s="117"/>
      <c r="J302" s="117"/>
      <c r="K302" s="117"/>
      <c r="L302" s="117"/>
      <c r="M302" s="117"/>
      <c r="N302" s="117"/>
      <c r="O302" s="117"/>
      <c r="P302" s="117"/>
      <c r="Q302" s="117"/>
      <c r="R302" s="117"/>
    </row>
    <row r="303" spans="1:18">
      <c r="A303" s="117"/>
      <c r="B303" s="117"/>
      <c r="C303" s="117"/>
      <c r="D303" s="117"/>
      <c r="E303" s="117"/>
      <c r="F303" s="117"/>
      <c r="G303" s="26"/>
      <c r="H303" s="117"/>
      <c r="I303" s="117"/>
      <c r="J303" s="117"/>
      <c r="K303" s="117"/>
      <c r="L303" s="117"/>
      <c r="M303" s="117"/>
      <c r="N303" s="117"/>
      <c r="O303" s="117"/>
      <c r="P303" s="117"/>
      <c r="Q303" s="117"/>
      <c r="R303" s="117"/>
    </row>
    <row r="304" spans="1:18">
      <c r="A304" s="117"/>
      <c r="B304" s="117"/>
      <c r="C304" s="117"/>
      <c r="D304" s="117"/>
      <c r="E304" s="117"/>
      <c r="F304" s="117"/>
      <c r="G304" s="26"/>
      <c r="H304" s="117"/>
      <c r="I304" s="117"/>
      <c r="J304" s="117"/>
      <c r="K304" s="117"/>
      <c r="L304" s="117"/>
      <c r="M304" s="117"/>
      <c r="N304" s="117"/>
      <c r="O304" s="117"/>
      <c r="P304" s="117"/>
      <c r="Q304" s="117"/>
      <c r="R304" s="117"/>
    </row>
    <row r="305" spans="1:18">
      <c r="A305" s="117"/>
      <c r="B305" s="117"/>
      <c r="C305" s="117"/>
      <c r="D305" s="117"/>
      <c r="E305" s="117"/>
      <c r="F305" s="117"/>
      <c r="G305" s="26"/>
      <c r="H305" s="117"/>
      <c r="I305" s="117"/>
      <c r="J305" s="117"/>
      <c r="K305" s="117"/>
      <c r="L305" s="117"/>
      <c r="M305" s="117"/>
      <c r="N305" s="117"/>
      <c r="O305" s="117"/>
      <c r="P305" s="117"/>
      <c r="Q305" s="117"/>
      <c r="R305" s="117"/>
    </row>
    <row r="306" spans="1:18">
      <c r="A306" s="117"/>
      <c r="B306" s="117"/>
      <c r="C306" s="117"/>
      <c r="D306" s="117"/>
      <c r="E306" s="117"/>
      <c r="F306" s="117"/>
      <c r="G306" s="26"/>
      <c r="H306" s="117"/>
      <c r="I306" s="117"/>
      <c r="J306" s="117"/>
      <c r="K306" s="117"/>
      <c r="L306" s="117"/>
      <c r="M306" s="117"/>
      <c r="N306" s="117"/>
      <c r="O306" s="117"/>
      <c r="P306" s="117"/>
      <c r="Q306" s="117"/>
      <c r="R306" s="117"/>
    </row>
    <row r="307" spans="1:18">
      <c r="A307" s="117"/>
      <c r="B307" s="117"/>
      <c r="C307" s="117"/>
      <c r="D307" s="117"/>
      <c r="E307" s="117"/>
      <c r="F307" s="117"/>
      <c r="G307" s="26"/>
      <c r="H307" s="117"/>
      <c r="I307" s="117"/>
      <c r="J307" s="117"/>
      <c r="K307" s="117"/>
      <c r="L307" s="117"/>
      <c r="M307" s="117"/>
      <c r="N307" s="117"/>
      <c r="O307" s="117"/>
      <c r="P307" s="117"/>
      <c r="Q307" s="117"/>
      <c r="R307" s="117"/>
    </row>
    <row r="308" spans="1:18">
      <c r="A308" s="117"/>
      <c r="B308" s="117"/>
      <c r="C308" s="117"/>
      <c r="D308" s="117"/>
      <c r="E308" s="117"/>
      <c r="F308" s="117"/>
      <c r="G308" s="26"/>
      <c r="H308" s="117"/>
      <c r="I308" s="117"/>
      <c r="J308" s="117"/>
      <c r="K308" s="117"/>
      <c r="L308" s="117"/>
      <c r="M308" s="117"/>
      <c r="N308" s="117"/>
      <c r="O308" s="117"/>
      <c r="P308" s="117"/>
      <c r="Q308" s="117"/>
      <c r="R308" s="117"/>
    </row>
    <row r="309" spans="1:18">
      <c r="A309" s="117"/>
      <c r="B309" s="117"/>
      <c r="C309" s="117"/>
      <c r="D309" s="117"/>
      <c r="E309" s="117"/>
      <c r="F309" s="117"/>
      <c r="G309" s="26"/>
      <c r="H309" s="117"/>
      <c r="I309" s="117"/>
      <c r="J309" s="117"/>
      <c r="K309" s="117"/>
      <c r="L309" s="117"/>
      <c r="M309" s="117"/>
      <c r="N309" s="117"/>
      <c r="O309" s="117"/>
      <c r="P309" s="117"/>
      <c r="Q309" s="117"/>
      <c r="R309" s="117"/>
    </row>
    <row r="310" spans="1:18">
      <c r="A310" s="117"/>
      <c r="B310" s="117"/>
      <c r="C310" s="117"/>
      <c r="D310" s="117"/>
      <c r="E310" s="117"/>
      <c r="F310" s="117"/>
      <c r="G310" s="26"/>
      <c r="H310" s="117"/>
      <c r="I310" s="117"/>
      <c r="J310" s="117"/>
      <c r="K310" s="117"/>
      <c r="L310" s="117"/>
      <c r="M310" s="117"/>
      <c r="N310" s="117"/>
      <c r="O310" s="117"/>
      <c r="P310" s="117"/>
      <c r="Q310" s="117"/>
      <c r="R310" s="117"/>
    </row>
    <row r="311" spans="1:18">
      <c r="A311" s="117"/>
      <c r="B311" s="117"/>
      <c r="C311" s="117"/>
      <c r="D311" s="117"/>
      <c r="E311" s="117"/>
      <c r="F311" s="117"/>
      <c r="G311" s="26"/>
      <c r="H311" s="117"/>
      <c r="I311" s="117"/>
      <c r="J311" s="117"/>
      <c r="K311" s="117"/>
      <c r="L311" s="117"/>
      <c r="M311" s="117"/>
      <c r="N311" s="117"/>
      <c r="O311" s="117"/>
      <c r="P311" s="117"/>
      <c r="Q311" s="117"/>
      <c r="R311" s="117"/>
    </row>
    <row r="312" spans="1:18">
      <c r="A312" s="117"/>
      <c r="B312" s="117"/>
      <c r="C312" s="117"/>
      <c r="D312" s="117"/>
      <c r="E312" s="117"/>
      <c r="F312" s="117"/>
      <c r="G312" s="26"/>
      <c r="H312" s="117"/>
      <c r="I312" s="117"/>
      <c r="J312" s="117"/>
      <c r="K312" s="117"/>
      <c r="L312" s="117"/>
      <c r="M312" s="117"/>
      <c r="N312" s="117"/>
      <c r="O312" s="117"/>
      <c r="P312" s="117"/>
      <c r="Q312" s="117"/>
      <c r="R312" s="117"/>
    </row>
    <row r="313" spans="1:18">
      <c r="A313" s="117"/>
      <c r="B313" s="117"/>
      <c r="C313" s="117"/>
      <c r="D313" s="117"/>
      <c r="E313" s="117"/>
      <c r="F313" s="117"/>
      <c r="G313" s="26"/>
      <c r="H313" s="117"/>
      <c r="I313" s="117"/>
      <c r="J313" s="117"/>
      <c r="K313" s="117"/>
      <c r="L313" s="117"/>
      <c r="M313" s="117"/>
      <c r="N313" s="117"/>
      <c r="O313" s="117"/>
      <c r="P313" s="117"/>
      <c r="Q313" s="117"/>
      <c r="R313" s="117"/>
    </row>
    <row r="314" spans="1:18">
      <c r="A314" s="117"/>
      <c r="B314" s="117"/>
      <c r="C314" s="117"/>
      <c r="D314" s="117"/>
      <c r="E314" s="117"/>
      <c r="F314" s="117"/>
      <c r="G314" s="26"/>
      <c r="H314" s="117"/>
      <c r="I314" s="117"/>
      <c r="J314" s="117"/>
      <c r="K314" s="117"/>
      <c r="L314" s="117"/>
      <c r="M314" s="117"/>
      <c r="N314" s="117"/>
      <c r="O314" s="117"/>
      <c r="P314" s="117"/>
      <c r="Q314" s="117"/>
      <c r="R314" s="117"/>
    </row>
    <row r="315" spans="1:18">
      <c r="A315" s="117"/>
      <c r="B315" s="117"/>
      <c r="C315" s="117"/>
      <c r="D315" s="117"/>
      <c r="E315" s="117"/>
      <c r="F315" s="117"/>
      <c r="G315" s="26"/>
      <c r="H315" s="117"/>
      <c r="I315" s="117"/>
      <c r="J315" s="117"/>
      <c r="K315" s="117"/>
      <c r="L315" s="117"/>
      <c r="M315" s="117"/>
      <c r="N315" s="117"/>
      <c r="O315" s="117"/>
      <c r="P315" s="117"/>
      <c r="Q315" s="117"/>
      <c r="R315" s="117"/>
    </row>
    <row r="316" spans="1:18">
      <c r="A316" s="117"/>
      <c r="B316" s="117"/>
      <c r="C316" s="117"/>
      <c r="D316" s="117"/>
      <c r="E316" s="117"/>
      <c r="F316" s="117"/>
      <c r="G316" s="26"/>
      <c r="H316" s="117"/>
      <c r="I316" s="117"/>
      <c r="J316" s="117"/>
      <c r="K316" s="117"/>
      <c r="L316" s="117"/>
      <c r="M316" s="117"/>
      <c r="N316" s="117"/>
      <c r="O316" s="117"/>
      <c r="P316" s="117"/>
      <c r="Q316" s="117"/>
      <c r="R316" s="117"/>
    </row>
    <row r="317" spans="1:18">
      <c r="A317" s="117"/>
      <c r="B317" s="117"/>
      <c r="C317" s="117"/>
      <c r="D317" s="117"/>
      <c r="E317" s="117"/>
      <c r="F317" s="117"/>
      <c r="G317" s="26"/>
      <c r="H317" s="117"/>
      <c r="I317" s="117"/>
      <c r="J317" s="117"/>
      <c r="K317" s="117"/>
      <c r="L317" s="117"/>
      <c r="M317" s="117"/>
      <c r="N317" s="117"/>
      <c r="O317" s="117"/>
      <c r="P317" s="117"/>
      <c r="Q317" s="117"/>
      <c r="R317" s="117"/>
    </row>
    <row r="318" spans="1:18">
      <c r="A318" s="117"/>
      <c r="B318" s="117"/>
      <c r="C318" s="117"/>
      <c r="D318" s="117"/>
      <c r="E318" s="117"/>
      <c r="F318" s="117"/>
      <c r="G318" s="26"/>
      <c r="H318" s="117"/>
      <c r="I318" s="117"/>
      <c r="J318" s="117"/>
      <c r="K318" s="117"/>
      <c r="L318" s="117"/>
      <c r="M318" s="117"/>
      <c r="N318" s="117"/>
      <c r="O318" s="117"/>
      <c r="P318" s="117"/>
      <c r="Q318" s="117"/>
      <c r="R318" s="117"/>
    </row>
    <row r="319" spans="1:18">
      <c r="A319" s="117"/>
      <c r="B319" s="117"/>
      <c r="C319" s="117"/>
      <c r="D319" s="117"/>
      <c r="E319" s="117"/>
      <c r="F319" s="117"/>
      <c r="G319" s="26"/>
      <c r="H319" s="117"/>
      <c r="I319" s="117"/>
      <c r="J319" s="117"/>
      <c r="K319" s="117"/>
      <c r="L319" s="117"/>
      <c r="M319" s="117"/>
      <c r="N319" s="117"/>
      <c r="O319" s="117"/>
      <c r="P319" s="117"/>
      <c r="Q319" s="117"/>
      <c r="R319" s="117"/>
    </row>
    <row r="320" spans="1:18">
      <c r="A320" s="117"/>
      <c r="B320" s="117"/>
      <c r="C320" s="117"/>
      <c r="D320" s="117"/>
      <c r="E320" s="117"/>
      <c r="F320" s="117"/>
      <c r="G320" s="26"/>
      <c r="H320" s="117"/>
      <c r="I320" s="117"/>
      <c r="J320" s="117"/>
      <c r="K320" s="117"/>
      <c r="L320" s="117"/>
      <c r="M320" s="117"/>
      <c r="N320" s="117"/>
      <c r="O320" s="117"/>
      <c r="P320" s="117"/>
      <c r="Q320" s="117"/>
      <c r="R320" s="117"/>
    </row>
    <row r="321" spans="1:18">
      <c r="A321" s="117"/>
      <c r="B321" s="117"/>
      <c r="C321" s="117"/>
      <c r="D321" s="117"/>
      <c r="E321" s="117"/>
      <c r="F321" s="117"/>
      <c r="G321" s="26"/>
      <c r="H321" s="117"/>
      <c r="I321" s="117"/>
      <c r="J321" s="117"/>
      <c r="K321" s="117"/>
      <c r="L321" s="117"/>
      <c r="M321" s="117"/>
      <c r="N321" s="117"/>
      <c r="O321" s="117"/>
      <c r="P321" s="117"/>
      <c r="Q321" s="117"/>
      <c r="R321" s="117"/>
    </row>
    <row r="322" spans="1:18">
      <c r="A322" s="117"/>
      <c r="B322" s="117"/>
      <c r="C322" s="117"/>
      <c r="D322" s="117"/>
      <c r="E322" s="117"/>
      <c r="F322" s="117"/>
      <c r="G322" s="26"/>
      <c r="H322" s="117"/>
      <c r="I322" s="117"/>
      <c r="J322" s="117"/>
      <c r="K322" s="117"/>
      <c r="L322" s="117"/>
      <c r="M322" s="117"/>
      <c r="N322" s="117"/>
      <c r="O322" s="117"/>
      <c r="P322" s="117"/>
      <c r="Q322" s="117"/>
      <c r="R322" s="117"/>
    </row>
    <row r="323" spans="1:18">
      <c r="A323" s="117"/>
      <c r="B323" s="117"/>
      <c r="C323" s="117"/>
      <c r="D323" s="117"/>
      <c r="E323" s="117"/>
      <c r="F323" s="117"/>
      <c r="G323" s="26"/>
      <c r="H323" s="117"/>
      <c r="I323" s="117"/>
      <c r="J323" s="117"/>
      <c r="K323" s="117"/>
      <c r="L323" s="117"/>
      <c r="M323" s="117"/>
      <c r="N323" s="117"/>
      <c r="O323" s="117"/>
      <c r="P323" s="117"/>
      <c r="Q323" s="117"/>
      <c r="R323" s="117"/>
    </row>
    <row r="324" spans="1:18">
      <c r="A324" s="117"/>
      <c r="B324" s="117"/>
      <c r="C324" s="117"/>
      <c r="D324" s="117"/>
      <c r="E324" s="117"/>
      <c r="F324" s="117"/>
      <c r="G324" s="26"/>
      <c r="H324" s="117"/>
      <c r="I324" s="117"/>
      <c r="J324" s="117"/>
      <c r="K324" s="117"/>
      <c r="L324" s="117"/>
      <c r="M324" s="117"/>
      <c r="N324" s="117"/>
      <c r="O324" s="117"/>
      <c r="P324" s="117"/>
      <c r="Q324" s="117"/>
      <c r="R324" s="117"/>
    </row>
    <row r="325" spans="1:18">
      <c r="A325" s="117"/>
      <c r="B325" s="117"/>
      <c r="C325" s="117"/>
      <c r="D325" s="117"/>
      <c r="E325" s="117"/>
      <c r="F325" s="117"/>
      <c r="G325" s="26"/>
      <c r="H325" s="117"/>
      <c r="I325" s="117"/>
      <c r="J325" s="117"/>
      <c r="K325" s="117"/>
      <c r="L325" s="117"/>
      <c r="M325" s="117"/>
      <c r="N325" s="117"/>
      <c r="O325" s="117"/>
      <c r="P325" s="117"/>
      <c r="Q325" s="117"/>
      <c r="R325" s="117"/>
    </row>
    <row r="326" spans="1:18">
      <c r="A326" s="117"/>
      <c r="B326" s="117"/>
      <c r="C326" s="117"/>
      <c r="D326" s="117"/>
      <c r="E326" s="117"/>
      <c r="F326" s="117"/>
      <c r="G326" s="26"/>
      <c r="H326" s="117"/>
      <c r="I326" s="117"/>
      <c r="J326" s="117"/>
      <c r="K326" s="117"/>
      <c r="L326" s="117"/>
      <c r="M326" s="117"/>
      <c r="N326" s="117"/>
      <c r="O326" s="117"/>
      <c r="P326" s="117"/>
      <c r="Q326" s="117"/>
      <c r="R326" s="117"/>
    </row>
    <row r="327" spans="1:18">
      <c r="A327" s="117"/>
      <c r="B327" s="117"/>
      <c r="C327" s="117"/>
      <c r="D327" s="117"/>
      <c r="E327" s="117"/>
      <c r="F327" s="117"/>
      <c r="G327" s="26"/>
      <c r="H327" s="117"/>
      <c r="I327" s="117"/>
      <c r="J327" s="117"/>
      <c r="K327" s="117"/>
      <c r="L327" s="117"/>
      <c r="M327" s="117"/>
      <c r="N327" s="117"/>
      <c r="O327" s="117"/>
      <c r="P327" s="117"/>
      <c r="Q327" s="117"/>
      <c r="R327" s="117"/>
    </row>
    <row r="328" spans="1:18">
      <c r="A328" s="117"/>
      <c r="B328" s="117"/>
      <c r="C328" s="117"/>
      <c r="D328" s="117"/>
      <c r="E328" s="117"/>
      <c r="F328" s="117"/>
      <c r="G328" s="26"/>
      <c r="H328" s="117"/>
      <c r="I328" s="117"/>
      <c r="J328" s="117"/>
      <c r="K328" s="117"/>
      <c r="L328" s="117"/>
      <c r="M328" s="117"/>
      <c r="N328" s="117"/>
      <c r="O328" s="117"/>
      <c r="P328" s="117"/>
      <c r="Q328" s="117"/>
      <c r="R328" s="117"/>
    </row>
    <row r="329" spans="1:18">
      <c r="A329" s="117"/>
      <c r="B329" s="117"/>
      <c r="C329" s="117"/>
      <c r="D329" s="117"/>
      <c r="E329" s="117"/>
      <c r="F329" s="117"/>
      <c r="G329" s="26"/>
      <c r="H329" s="117"/>
      <c r="I329" s="117"/>
      <c r="J329" s="117"/>
      <c r="K329" s="117"/>
      <c r="L329" s="117"/>
      <c r="M329" s="117"/>
      <c r="N329" s="117"/>
      <c r="O329" s="117"/>
      <c r="P329" s="117"/>
      <c r="Q329" s="117"/>
      <c r="R329" s="117"/>
    </row>
    <row r="330" spans="1:18">
      <c r="A330" s="117"/>
      <c r="B330" s="117"/>
      <c r="C330" s="117"/>
      <c r="D330" s="117"/>
      <c r="E330" s="117"/>
      <c r="F330" s="117"/>
      <c r="G330" s="26"/>
      <c r="H330" s="117"/>
      <c r="I330" s="117"/>
      <c r="J330" s="117"/>
      <c r="K330" s="117"/>
      <c r="L330" s="117"/>
      <c r="M330" s="117"/>
      <c r="N330" s="117"/>
      <c r="O330" s="117"/>
      <c r="P330" s="117"/>
      <c r="Q330" s="117"/>
      <c r="R330" s="117"/>
    </row>
    <row r="331" spans="1:18">
      <c r="A331" s="117"/>
      <c r="B331" s="117"/>
      <c r="C331" s="117"/>
      <c r="D331" s="117"/>
      <c r="E331" s="117"/>
      <c r="F331" s="117"/>
      <c r="G331" s="26"/>
      <c r="H331" s="117"/>
      <c r="I331" s="117"/>
      <c r="J331" s="117"/>
      <c r="K331" s="117"/>
      <c r="L331" s="117"/>
      <c r="M331" s="117"/>
      <c r="N331" s="117"/>
      <c r="O331" s="117"/>
      <c r="P331" s="117"/>
      <c r="Q331" s="117"/>
      <c r="R331" s="117"/>
    </row>
    <row r="332" spans="1:18">
      <c r="A332" s="117"/>
      <c r="B332" s="117"/>
      <c r="C332" s="117"/>
      <c r="D332" s="117"/>
      <c r="E332" s="117"/>
      <c r="F332" s="117"/>
      <c r="G332" s="26"/>
      <c r="H332" s="117"/>
      <c r="I332" s="117"/>
      <c r="J332" s="117"/>
      <c r="K332" s="117"/>
      <c r="L332" s="117"/>
      <c r="M332" s="117"/>
      <c r="N332" s="117"/>
      <c r="O332" s="117"/>
      <c r="P332" s="117"/>
      <c r="Q332" s="117"/>
      <c r="R332" s="117"/>
    </row>
    <row r="333" spans="1:18">
      <c r="A333" s="117"/>
      <c r="B333" s="117"/>
      <c r="C333" s="117"/>
      <c r="D333" s="117"/>
      <c r="E333" s="117"/>
      <c r="F333" s="117"/>
      <c r="G333" s="26"/>
      <c r="H333" s="117"/>
      <c r="I333" s="117"/>
      <c r="J333" s="117"/>
      <c r="K333" s="117"/>
      <c r="L333" s="117"/>
      <c r="M333" s="117"/>
      <c r="N333" s="117"/>
      <c r="O333" s="117"/>
      <c r="P333" s="117"/>
      <c r="Q333" s="117"/>
      <c r="R333" s="117"/>
    </row>
    <row r="334" spans="1:18">
      <c r="A334" s="117"/>
      <c r="B334" s="117"/>
      <c r="C334" s="117"/>
      <c r="D334" s="117"/>
      <c r="E334" s="117"/>
      <c r="F334" s="117"/>
      <c r="G334" s="26"/>
      <c r="H334" s="117"/>
      <c r="I334" s="117"/>
      <c r="J334" s="117"/>
      <c r="K334" s="117"/>
      <c r="L334" s="117"/>
      <c r="M334" s="117"/>
      <c r="N334" s="117"/>
      <c r="O334" s="117"/>
      <c r="P334" s="117"/>
      <c r="Q334" s="117"/>
      <c r="R334" s="117"/>
    </row>
    <row r="335" spans="1:18">
      <c r="A335" s="117"/>
      <c r="B335" s="117"/>
      <c r="C335" s="117"/>
      <c r="D335" s="117"/>
      <c r="E335" s="117"/>
      <c r="F335" s="117"/>
      <c r="G335" s="26"/>
      <c r="H335" s="117"/>
      <c r="I335" s="117"/>
      <c r="J335" s="117"/>
      <c r="K335" s="117"/>
      <c r="L335" s="117"/>
      <c r="M335" s="117"/>
      <c r="N335" s="117"/>
      <c r="O335" s="117"/>
      <c r="P335" s="117"/>
      <c r="Q335" s="117"/>
      <c r="R335" s="117"/>
    </row>
    <row r="336" spans="1:18">
      <c r="A336" s="117"/>
      <c r="B336" s="117"/>
      <c r="C336" s="117"/>
      <c r="D336" s="117"/>
      <c r="E336" s="117"/>
      <c r="F336" s="117"/>
      <c r="G336" s="26"/>
      <c r="H336" s="117"/>
      <c r="I336" s="117"/>
      <c r="J336" s="117"/>
      <c r="K336" s="117"/>
      <c r="L336" s="117"/>
      <c r="M336" s="117"/>
      <c r="N336" s="117"/>
      <c r="O336" s="117"/>
      <c r="P336" s="117"/>
      <c r="Q336" s="117"/>
      <c r="R336" s="117"/>
    </row>
    <row r="337" spans="1:18">
      <c r="A337" s="117"/>
      <c r="B337" s="117"/>
      <c r="C337" s="117"/>
      <c r="D337" s="117"/>
      <c r="E337" s="117"/>
      <c r="F337" s="117"/>
      <c r="G337" s="26"/>
      <c r="H337" s="117"/>
      <c r="I337" s="117"/>
      <c r="J337" s="117"/>
      <c r="K337" s="117"/>
      <c r="L337" s="117"/>
      <c r="M337" s="117"/>
      <c r="N337" s="117"/>
      <c r="O337" s="117"/>
      <c r="P337" s="117"/>
      <c r="Q337" s="117"/>
      <c r="R337" s="117"/>
    </row>
    <row r="338" spans="1:18">
      <c r="A338" s="117"/>
      <c r="B338" s="117"/>
      <c r="C338" s="117"/>
      <c r="D338" s="117"/>
      <c r="E338" s="117"/>
      <c r="F338" s="117"/>
      <c r="G338" s="26"/>
      <c r="H338" s="117"/>
      <c r="I338" s="117"/>
      <c r="J338" s="117"/>
      <c r="K338" s="117"/>
      <c r="L338" s="117"/>
      <c r="M338" s="117"/>
      <c r="N338" s="117"/>
      <c r="O338" s="117"/>
      <c r="P338" s="117"/>
      <c r="Q338" s="117"/>
      <c r="R338" s="117"/>
    </row>
    <row r="339" spans="1:18">
      <c r="A339" s="117"/>
      <c r="B339" s="117"/>
      <c r="C339" s="117"/>
      <c r="D339" s="117"/>
      <c r="E339" s="117"/>
      <c r="F339" s="117"/>
      <c r="G339" s="26"/>
      <c r="H339" s="117"/>
      <c r="I339" s="117"/>
      <c r="J339" s="117"/>
      <c r="K339" s="117"/>
      <c r="L339" s="117"/>
      <c r="M339" s="117"/>
      <c r="N339" s="117"/>
      <c r="O339" s="117"/>
      <c r="P339" s="117"/>
      <c r="Q339" s="117"/>
      <c r="R339" s="117"/>
    </row>
    <row r="340" spans="1:18">
      <c r="A340" s="117"/>
      <c r="B340" s="117"/>
      <c r="C340" s="117"/>
      <c r="D340" s="117"/>
      <c r="E340" s="117"/>
      <c r="F340" s="117"/>
      <c r="G340" s="26"/>
      <c r="H340" s="117"/>
      <c r="I340" s="117"/>
      <c r="J340" s="117"/>
      <c r="K340" s="117"/>
      <c r="L340" s="117"/>
      <c r="M340" s="117"/>
      <c r="N340" s="117"/>
      <c r="O340" s="117"/>
      <c r="P340" s="117"/>
      <c r="Q340" s="117"/>
      <c r="R340" s="117"/>
    </row>
    <row r="341" spans="1:18">
      <c r="A341" s="117"/>
      <c r="B341" s="117"/>
      <c r="C341" s="117"/>
      <c r="D341" s="117"/>
      <c r="E341" s="117"/>
      <c r="F341" s="117"/>
      <c r="G341" s="26"/>
      <c r="H341" s="117"/>
      <c r="I341" s="117"/>
      <c r="J341" s="117"/>
      <c r="K341" s="117"/>
      <c r="L341" s="117"/>
      <c r="M341" s="117"/>
      <c r="N341" s="117"/>
      <c r="O341" s="117"/>
      <c r="P341" s="117"/>
      <c r="Q341" s="117"/>
      <c r="R341" s="117"/>
    </row>
    <row r="342" spans="1:18">
      <c r="A342" s="117"/>
      <c r="B342" s="117"/>
      <c r="C342" s="117"/>
      <c r="D342" s="117"/>
      <c r="E342" s="117"/>
      <c r="F342" s="117"/>
      <c r="G342" s="26"/>
      <c r="H342" s="117"/>
      <c r="I342" s="117"/>
      <c r="J342" s="117"/>
      <c r="K342" s="117"/>
      <c r="L342" s="117"/>
      <c r="M342" s="117"/>
      <c r="N342" s="117"/>
      <c r="O342" s="117"/>
      <c r="P342" s="117"/>
      <c r="Q342" s="117"/>
      <c r="R342" s="117"/>
    </row>
    <row r="343" spans="1:18">
      <c r="A343" s="117"/>
      <c r="B343" s="117"/>
      <c r="C343" s="117"/>
      <c r="D343" s="117"/>
      <c r="E343" s="117"/>
      <c r="F343" s="117"/>
      <c r="G343" s="26"/>
      <c r="H343" s="117"/>
      <c r="I343" s="117"/>
      <c r="J343" s="117"/>
      <c r="K343" s="117"/>
      <c r="L343" s="117"/>
      <c r="M343" s="117"/>
      <c r="N343" s="117"/>
      <c r="O343" s="117"/>
      <c r="P343" s="117"/>
      <c r="Q343" s="117"/>
      <c r="R343" s="117"/>
    </row>
    <row r="344" spans="1:18">
      <c r="A344" s="117"/>
      <c r="B344" s="117"/>
      <c r="C344" s="117"/>
      <c r="D344" s="117"/>
      <c r="E344" s="117"/>
      <c r="F344" s="117"/>
      <c r="G344" s="26"/>
      <c r="H344" s="117"/>
      <c r="I344" s="117"/>
      <c r="J344" s="117"/>
      <c r="K344" s="117"/>
      <c r="L344" s="117"/>
      <c r="M344" s="117"/>
      <c r="N344" s="117"/>
      <c r="O344" s="117"/>
      <c r="P344" s="117"/>
      <c r="Q344" s="117"/>
      <c r="R344" s="117"/>
    </row>
    <row r="345" spans="1:18">
      <c r="A345" s="117"/>
      <c r="B345" s="117"/>
      <c r="C345" s="117"/>
      <c r="D345" s="117"/>
      <c r="E345" s="117"/>
      <c r="F345" s="117"/>
      <c r="G345" s="26"/>
      <c r="H345" s="117"/>
      <c r="I345" s="117"/>
      <c r="J345" s="117"/>
      <c r="K345" s="117"/>
      <c r="L345" s="117"/>
      <c r="M345" s="117"/>
      <c r="N345" s="117"/>
      <c r="O345" s="117"/>
      <c r="P345" s="117"/>
      <c r="Q345" s="117"/>
      <c r="R345" s="117"/>
    </row>
    <row r="346" spans="1:18">
      <c r="A346" s="117"/>
      <c r="B346" s="117"/>
      <c r="C346" s="117"/>
      <c r="D346" s="117"/>
      <c r="E346" s="117"/>
      <c r="F346" s="117"/>
      <c r="G346" s="26"/>
      <c r="H346" s="117"/>
      <c r="I346" s="117"/>
      <c r="J346" s="117"/>
      <c r="K346" s="117"/>
      <c r="L346" s="117"/>
      <c r="M346" s="117"/>
      <c r="N346" s="117"/>
      <c r="O346" s="117"/>
      <c r="P346" s="117"/>
      <c r="Q346" s="117"/>
      <c r="R346" s="117"/>
    </row>
    <row r="347" spans="1:18">
      <c r="A347" s="117"/>
      <c r="B347" s="117"/>
      <c r="C347" s="117"/>
      <c r="D347" s="117"/>
      <c r="E347" s="117"/>
      <c r="F347" s="117"/>
      <c r="G347" s="26"/>
      <c r="H347" s="117"/>
      <c r="I347" s="117"/>
      <c r="J347" s="117"/>
      <c r="K347" s="117"/>
      <c r="L347" s="117"/>
      <c r="M347" s="117"/>
      <c r="N347" s="117"/>
      <c r="O347" s="117"/>
      <c r="P347" s="117"/>
      <c r="Q347" s="117"/>
      <c r="R347" s="117"/>
    </row>
    <row r="348" spans="1:18">
      <c r="A348" s="117"/>
      <c r="B348" s="117"/>
      <c r="C348" s="117"/>
      <c r="D348" s="117"/>
      <c r="E348" s="117"/>
      <c r="F348" s="117"/>
      <c r="G348" s="26"/>
      <c r="H348" s="117"/>
      <c r="I348" s="117"/>
      <c r="J348" s="117"/>
      <c r="K348" s="117"/>
      <c r="L348" s="117"/>
      <c r="M348" s="117"/>
      <c r="N348" s="117"/>
      <c r="O348" s="117"/>
      <c r="P348" s="117"/>
      <c r="Q348" s="117"/>
      <c r="R348" s="117"/>
    </row>
    <row r="349" spans="1:18">
      <c r="A349" s="117"/>
      <c r="B349" s="117"/>
      <c r="C349" s="117"/>
      <c r="D349" s="117"/>
      <c r="E349" s="117"/>
      <c r="F349" s="117"/>
      <c r="G349" s="26"/>
      <c r="H349" s="117"/>
      <c r="I349" s="117"/>
      <c r="J349" s="117"/>
      <c r="K349" s="117"/>
      <c r="L349" s="117"/>
      <c r="M349" s="117"/>
      <c r="N349" s="117"/>
      <c r="O349" s="117"/>
      <c r="P349" s="117"/>
      <c r="Q349" s="117"/>
      <c r="R349" s="117"/>
    </row>
    <row r="350" spans="1:18">
      <c r="A350" s="117"/>
      <c r="B350" s="117"/>
      <c r="C350" s="117"/>
      <c r="D350" s="117"/>
      <c r="E350" s="117"/>
      <c r="F350" s="117"/>
      <c r="G350" s="26"/>
      <c r="H350" s="117"/>
      <c r="I350" s="117"/>
      <c r="J350" s="117"/>
      <c r="K350" s="117"/>
      <c r="L350" s="117"/>
      <c r="M350" s="117"/>
      <c r="N350" s="117"/>
      <c r="O350" s="117"/>
      <c r="P350" s="117"/>
      <c r="Q350" s="117"/>
      <c r="R350" s="117"/>
    </row>
    <row r="351" spans="1:18">
      <c r="A351" s="117"/>
      <c r="B351" s="117"/>
      <c r="C351" s="117"/>
      <c r="D351" s="117"/>
      <c r="E351" s="117"/>
      <c r="F351" s="117"/>
      <c r="G351" s="26"/>
      <c r="H351" s="117"/>
      <c r="I351" s="117"/>
      <c r="J351" s="117"/>
      <c r="K351" s="117"/>
      <c r="L351" s="117"/>
      <c r="M351" s="117"/>
      <c r="N351" s="117"/>
      <c r="O351" s="117"/>
      <c r="P351" s="117"/>
      <c r="Q351" s="117"/>
      <c r="R351" s="117"/>
    </row>
    <row r="352" spans="1:18">
      <c r="A352" s="117"/>
      <c r="B352" s="117"/>
      <c r="C352" s="117"/>
      <c r="D352" s="117"/>
      <c r="E352" s="117"/>
      <c r="F352" s="117"/>
      <c r="G352" s="26"/>
      <c r="H352" s="117"/>
      <c r="I352" s="117"/>
      <c r="J352" s="117"/>
      <c r="K352" s="117"/>
      <c r="L352" s="117"/>
      <c r="M352" s="117"/>
      <c r="N352" s="117"/>
      <c r="O352" s="117"/>
      <c r="P352" s="117"/>
      <c r="Q352" s="117"/>
      <c r="R352" s="117"/>
    </row>
    <row r="353" spans="1:18">
      <c r="A353" s="117"/>
      <c r="B353" s="117"/>
      <c r="C353" s="117"/>
      <c r="D353" s="117"/>
      <c r="E353" s="117"/>
      <c r="F353" s="117"/>
      <c r="G353" s="26"/>
      <c r="H353" s="117"/>
      <c r="I353" s="117"/>
      <c r="J353" s="117"/>
      <c r="K353" s="117"/>
      <c r="L353" s="117"/>
      <c r="M353" s="117"/>
      <c r="N353" s="117"/>
      <c r="O353" s="117"/>
      <c r="P353" s="117"/>
      <c r="Q353" s="117"/>
      <c r="R353" s="117"/>
    </row>
    <row r="354" spans="1:18">
      <c r="A354" s="117"/>
      <c r="B354" s="117"/>
      <c r="C354" s="117"/>
      <c r="D354" s="117"/>
      <c r="E354" s="117"/>
      <c r="F354" s="117"/>
      <c r="G354" s="26"/>
      <c r="H354" s="117"/>
      <c r="I354" s="117"/>
      <c r="J354" s="117"/>
      <c r="K354" s="117"/>
      <c r="L354" s="117"/>
      <c r="M354" s="117"/>
      <c r="N354" s="117"/>
      <c r="O354" s="117"/>
      <c r="P354" s="117"/>
      <c r="Q354" s="117"/>
      <c r="R354" s="117"/>
    </row>
    <row r="355" spans="1:18">
      <c r="A355" s="117"/>
      <c r="B355" s="117"/>
      <c r="C355" s="117"/>
      <c r="D355" s="117"/>
      <c r="E355" s="117"/>
      <c r="F355" s="117"/>
      <c r="G355" s="26"/>
      <c r="H355" s="117"/>
      <c r="I355" s="117"/>
      <c r="J355" s="117"/>
      <c r="K355" s="117"/>
      <c r="L355" s="117"/>
      <c r="M355" s="117"/>
      <c r="N355" s="117"/>
      <c r="O355" s="117"/>
      <c r="P355" s="117"/>
      <c r="Q355" s="117"/>
      <c r="R355" s="117"/>
    </row>
    <row r="356" spans="1:18">
      <c r="A356" s="117"/>
      <c r="B356" s="117"/>
      <c r="C356" s="117"/>
      <c r="D356" s="117"/>
      <c r="E356" s="117"/>
      <c r="F356" s="117"/>
      <c r="G356" s="26"/>
      <c r="H356" s="117"/>
      <c r="I356" s="117"/>
      <c r="J356" s="117"/>
      <c r="K356" s="117"/>
      <c r="L356" s="117"/>
      <c r="M356" s="117"/>
      <c r="N356" s="117"/>
      <c r="O356" s="117"/>
      <c r="P356" s="117"/>
      <c r="Q356" s="117"/>
      <c r="R356" s="117"/>
    </row>
    <row r="357" spans="1:18">
      <c r="A357" s="117"/>
      <c r="B357" s="117"/>
      <c r="C357" s="117"/>
      <c r="D357" s="117"/>
      <c r="E357" s="117"/>
      <c r="F357" s="117"/>
      <c r="G357" s="26"/>
      <c r="H357" s="117"/>
      <c r="I357" s="117"/>
      <c r="J357" s="117"/>
      <c r="K357" s="117"/>
      <c r="L357" s="117"/>
      <c r="M357" s="117"/>
      <c r="N357" s="117"/>
      <c r="O357" s="117"/>
      <c r="P357" s="117"/>
      <c r="Q357" s="117"/>
      <c r="R357" s="117"/>
    </row>
    <row r="358" spans="1:18">
      <c r="A358" s="117"/>
      <c r="B358" s="117"/>
      <c r="C358" s="117"/>
      <c r="D358" s="117"/>
      <c r="E358" s="117"/>
      <c r="F358" s="117"/>
      <c r="G358" s="26"/>
      <c r="H358" s="117"/>
      <c r="I358" s="117"/>
      <c r="J358" s="117"/>
      <c r="K358" s="117"/>
      <c r="L358" s="117"/>
      <c r="M358" s="117"/>
      <c r="N358" s="117"/>
      <c r="O358" s="117"/>
      <c r="P358" s="117"/>
      <c r="Q358" s="117"/>
      <c r="R358" s="117"/>
    </row>
    <row r="359" spans="1:18">
      <c r="A359" s="117"/>
      <c r="B359" s="117"/>
      <c r="C359" s="117"/>
      <c r="D359" s="117"/>
      <c r="E359" s="117"/>
      <c r="F359" s="117"/>
      <c r="G359" s="26"/>
      <c r="H359" s="117"/>
      <c r="I359" s="117"/>
      <c r="J359" s="117"/>
      <c r="K359" s="117"/>
      <c r="L359" s="117"/>
      <c r="M359" s="117"/>
      <c r="N359" s="117"/>
      <c r="O359" s="117"/>
      <c r="P359" s="117"/>
      <c r="Q359" s="117"/>
      <c r="R359" s="117"/>
    </row>
    <row r="360" spans="1:18">
      <c r="A360" s="117"/>
      <c r="B360" s="117"/>
      <c r="C360" s="117"/>
      <c r="D360" s="117"/>
      <c r="E360" s="117"/>
      <c r="F360" s="117"/>
      <c r="G360" s="26"/>
      <c r="H360" s="117"/>
      <c r="I360" s="117"/>
      <c r="J360" s="117"/>
      <c r="K360" s="117"/>
      <c r="L360" s="117"/>
      <c r="M360" s="117"/>
      <c r="N360" s="117"/>
      <c r="O360" s="117"/>
      <c r="P360" s="117"/>
      <c r="Q360" s="117"/>
      <c r="R360" s="117"/>
    </row>
    <row r="361" spans="1:18">
      <c r="A361" s="117"/>
      <c r="B361" s="117"/>
      <c r="C361" s="117"/>
      <c r="D361" s="117"/>
      <c r="E361" s="117"/>
      <c r="F361" s="117"/>
      <c r="G361" s="26"/>
      <c r="H361" s="117"/>
      <c r="I361" s="117"/>
      <c r="J361" s="117"/>
      <c r="K361" s="117"/>
      <c r="L361" s="117"/>
      <c r="M361" s="117"/>
      <c r="N361" s="117"/>
      <c r="O361" s="117"/>
      <c r="P361" s="117"/>
      <c r="Q361" s="117"/>
      <c r="R361" s="117"/>
    </row>
    <row r="362" spans="1:18">
      <c r="A362" s="117"/>
      <c r="B362" s="117"/>
      <c r="C362" s="117"/>
      <c r="D362" s="117"/>
      <c r="E362" s="117"/>
      <c r="F362" s="117"/>
      <c r="G362" s="26"/>
      <c r="H362" s="117"/>
      <c r="I362" s="117"/>
      <c r="J362" s="117"/>
      <c r="K362" s="117"/>
      <c r="L362" s="117"/>
      <c r="M362" s="117"/>
      <c r="N362" s="117"/>
      <c r="O362" s="117"/>
      <c r="P362" s="117"/>
      <c r="Q362" s="117"/>
      <c r="R362" s="117"/>
    </row>
    <row r="363" spans="1:18">
      <c r="A363" s="117"/>
      <c r="B363" s="117"/>
      <c r="C363" s="117"/>
      <c r="D363" s="117"/>
      <c r="E363" s="117"/>
      <c r="F363" s="117"/>
      <c r="G363" s="26"/>
      <c r="H363" s="117"/>
      <c r="I363" s="117"/>
      <c r="J363" s="117"/>
      <c r="K363" s="117"/>
      <c r="L363" s="117"/>
      <c r="M363" s="117"/>
      <c r="N363" s="117"/>
      <c r="O363" s="117"/>
      <c r="P363" s="117"/>
      <c r="Q363" s="117"/>
      <c r="R363" s="117"/>
    </row>
    <row r="364" spans="1:18">
      <c r="A364" s="117"/>
      <c r="B364" s="117"/>
      <c r="C364" s="117"/>
      <c r="D364" s="117"/>
      <c r="E364" s="117"/>
      <c r="F364" s="117"/>
      <c r="G364" s="26"/>
      <c r="H364" s="117"/>
      <c r="I364" s="117"/>
      <c r="J364" s="117"/>
      <c r="K364" s="117"/>
      <c r="L364" s="117"/>
      <c r="M364" s="117"/>
      <c r="N364" s="117"/>
      <c r="O364" s="117"/>
      <c r="P364" s="117"/>
      <c r="Q364" s="117"/>
      <c r="R364" s="117"/>
    </row>
    <row r="365" spans="1:18">
      <c r="A365" s="117"/>
      <c r="B365" s="117"/>
      <c r="C365" s="117"/>
      <c r="D365" s="117"/>
      <c r="E365" s="117"/>
      <c r="F365" s="117"/>
      <c r="G365" s="26"/>
      <c r="H365" s="117"/>
      <c r="I365" s="117"/>
      <c r="J365" s="117"/>
      <c r="K365" s="117"/>
      <c r="L365" s="117"/>
      <c r="M365" s="117"/>
      <c r="N365" s="117"/>
      <c r="O365" s="117"/>
      <c r="P365" s="117"/>
      <c r="Q365" s="117"/>
      <c r="R365" s="117"/>
    </row>
    <row r="366" spans="1:18">
      <c r="A366" s="117"/>
      <c r="B366" s="117"/>
      <c r="C366" s="117"/>
      <c r="D366" s="117"/>
      <c r="E366" s="117"/>
      <c r="F366" s="117"/>
      <c r="G366" s="26"/>
      <c r="H366" s="117"/>
      <c r="I366" s="117"/>
      <c r="J366" s="117"/>
      <c r="K366" s="117"/>
      <c r="L366" s="117"/>
      <c r="M366" s="117"/>
      <c r="N366" s="117"/>
      <c r="O366" s="117"/>
      <c r="P366" s="117"/>
      <c r="Q366" s="117"/>
      <c r="R366" s="117"/>
    </row>
    <row r="367" spans="1:18">
      <c r="A367" s="117"/>
      <c r="B367" s="117"/>
      <c r="C367" s="117"/>
      <c r="D367" s="117"/>
      <c r="E367" s="117"/>
      <c r="F367" s="117"/>
      <c r="G367" s="26"/>
      <c r="H367" s="117"/>
      <c r="I367" s="117"/>
      <c r="J367" s="117"/>
      <c r="K367" s="117"/>
      <c r="L367" s="117"/>
      <c r="M367" s="117"/>
      <c r="N367" s="117"/>
      <c r="O367" s="117"/>
      <c r="P367" s="117"/>
      <c r="Q367" s="117"/>
      <c r="R367" s="117"/>
    </row>
    <row r="368" spans="1:18">
      <c r="A368" s="117"/>
      <c r="B368" s="117"/>
      <c r="C368" s="117"/>
      <c r="D368" s="117"/>
      <c r="E368" s="117"/>
      <c r="F368" s="117"/>
      <c r="G368" s="26"/>
      <c r="H368" s="117"/>
      <c r="I368" s="117"/>
      <c r="J368" s="117"/>
      <c r="K368" s="117"/>
      <c r="L368" s="117"/>
      <c r="M368" s="117"/>
      <c r="N368" s="117"/>
      <c r="O368" s="117"/>
      <c r="P368" s="117"/>
      <c r="Q368" s="117"/>
      <c r="R368" s="117"/>
    </row>
    <row r="369" spans="1:18">
      <c r="A369" s="117"/>
      <c r="B369" s="117"/>
      <c r="C369" s="117"/>
      <c r="D369" s="117"/>
      <c r="E369" s="117"/>
      <c r="F369" s="117"/>
      <c r="G369" s="26"/>
      <c r="H369" s="117"/>
      <c r="I369" s="117"/>
      <c r="J369" s="117"/>
      <c r="K369" s="117"/>
      <c r="L369" s="117"/>
      <c r="M369" s="117"/>
      <c r="N369" s="117"/>
      <c r="O369" s="117"/>
      <c r="P369" s="117"/>
      <c r="Q369" s="117"/>
      <c r="R369" s="117"/>
    </row>
    <row r="370" spans="1:18">
      <c r="A370" s="117"/>
      <c r="B370" s="117"/>
      <c r="C370" s="117"/>
      <c r="D370" s="117"/>
      <c r="E370" s="117"/>
      <c r="F370" s="117"/>
      <c r="G370" s="26"/>
      <c r="H370" s="117"/>
      <c r="I370" s="117"/>
      <c r="J370" s="117"/>
      <c r="K370" s="117"/>
      <c r="L370" s="117"/>
      <c r="M370" s="117"/>
      <c r="N370" s="117"/>
      <c r="O370" s="117"/>
      <c r="P370" s="117"/>
      <c r="Q370" s="117"/>
      <c r="R370" s="117"/>
    </row>
    <row r="371" spans="1:18">
      <c r="A371" s="117"/>
      <c r="B371" s="117"/>
      <c r="C371" s="117"/>
      <c r="D371" s="117"/>
      <c r="E371" s="117"/>
      <c r="F371" s="117"/>
      <c r="G371" s="26"/>
      <c r="H371" s="117"/>
      <c r="I371" s="117"/>
      <c r="J371" s="117"/>
      <c r="K371" s="117"/>
      <c r="L371" s="117"/>
      <c r="M371" s="117"/>
      <c r="N371" s="117"/>
      <c r="O371" s="117"/>
      <c r="P371" s="117"/>
      <c r="Q371" s="117"/>
      <c r="R371" s="117"/>
    </row>
    <row r="372" spans="1:18">
      <c r="A372" s="117"/>
      <c r="B372" s="117"/>
      <c r="C372" s="117"/>
      <c r="D372" s="117"/>
      <c r="E372" s="117"/>
      <c r="F372" s="117"/>
      <c r="G372" s="26"/>
      <c r="H372" s="117"/>
      <c r="I372" s="117"/>
      <c r="J372" s="117"/>
      <c r="K372" s="117"/>
      <c r="L372" s="117"/>
      <c r="M372" s="117"/>
      <c r="N372" s="117"/>
      <c r="O372" s="117"/>
      <c r="P372" s="117"/>
      <c r="Q372" s="117"/>
      <c r="R372" s="117"/>
    </row>
    <row r="373" spans="1:18">
      <c r="A373" s="117"/>
      <c r="B373" s="117"/>
      <c r="C373" s="117"/>
      <c r="D373" s="117"/>
      <c r="E373" s="117"/>
      <c r="F373" s="117"/>
      <c r="G373" s="26"/>
      <c r="H373" s="117"/>
      <c r="I373" s="117"/>
      <c r="J373" s="117"/>
      <c r="K373" s="117"/>
      <c r="L373" s="117"/>
      <c r="M373" s="117"/>
      <c r="N373" s="117"/>
      <c r="O373" s="117"/>
      <c r="P373" s="117"/>
      <c r="Q373" s="117"/>
      <c r="R373" s="117"/>
    </row>
    <row r="374" spans="1:18">
      <c r="A374" s="117"/>
      <c r="B374" s="117"/>
      <c r="C374" s="117"/>
      <c r="D374" s="117"/>
      <c r="E374" s="117"/>
      <c r="F374" s="117"/>
      <c r="G374" s="26"/>
      <c r="H374" s="117"/>
      <c r="I374" s="117"/>
      <c r="J374" s="117"/>
      <c r="K374" s="117"/>
      <c r="L374" s="117"/>
      <c r="M374" s="117"/>
      <c r="N374" s="117"/>
      <c r="O374" s="117"/>
      <c r="P374" s="117"/>
      <c r="Q374" s="117"/>
      <c r="R374" s="117"/>
    </row>
    <row r="375" spans="1:18">
      <c r="A375" s="117"/>
      <c r="B375" s="117"/>
      <c r="C375" s="117"/>
      <c r="D375" s="117"/>
      <c r="E375" s="117"/>
      <c r="F375" s="117"/>
      <c r="G375" s="26"/>
      <c r="H375" s="117"/>
      <c r="I375" s="117"/>
      <c r="J375" s="117"/>
      <c r="K375" s="117"/>
      <c r="L375" s="117"/>
      <c r="M375" s="117"/>
      <c r="N375" s="117"/>
      <c r="O375" s="117"/>
      <c r="P375" s="117"/>
      <c r="Q375" s="117"/>
      <c r="R375" s="117"/>
    </row>
    <row r="376" spans="1:18">
      <c r="A376" s="117"/>
      <c r="B376" s="117"/>
      <c r="C376" s="117"/>
      <c r="D376" s="117"/>
      <c r="E376" s="117"/>
      <c r="F376" s="117"/>
      <c r="G376" s="26"/>
      <c r="H376" s="117"/>
      <c r="I376" s="117"/>
      <c r="J376" s="117"/>
      <c r="K376" s="117"/>
      <c r="L376" s="117"/>
      <c r="M376" s="117"/>
      <c r="N376" s="117"/>
      <c r="O376" s="117"/>
      <c r="P376" s="117"/>
      <c r="Q376" s="117"/>
      <c r="R376" s="117"/>
    </row>
    <row r="377" spans="1:18">
      <c r="A377" s="117"/>
      <c r="B377" s="117"/>
      <c r="C377" s="117"/>
      <c r="D377" s="117"/>
      <c r="E377" s="117"/>
      <c r="F377" s="117"/>
      <c r="G377" s="26"/>
      <c r="H377" s="117"/>
      <c r="I377" s="117"/>
      <c r="J377" s="117"/>
      <c r="K377" s="117"/>
      <c r="L377" s="117"/>
      <c r="M377" s="117"/>
      <c r="N377" s="117"/>
      <c r="O377" s="117"/>
      <c r="P377" s="117"/>
      <c r="Q377" s="117"/>
      <c r="R377" s="117"/>
    </row>
    <row r="378" spans="1:18">
      <c r="A378" s="117"/>
      <c r="B378" s="117"/>
      <c r="C378" s="117"/>
      <c r="D378" s="117"/>
      <c r="E378" s="117"/>
      <c r="F378" s="117"/>
      <c r="G378" s="26"/>
      <c r="H378" s="117"/>
      <c r="I378" s="117"/>
      <c r="J378" s="117"/>
      <c r="K378" s="117"/>
      <c r="L378" s="117"/>
      <c r="M378" s="117"/>
      <c r="N378" s="117"/>
      <c r="O378" s="117"/>
      <c r="P378" s="117"/>
      <c r="Q378" s="117"/>
      <c r="R378" s="117"/>
    </row>
    <row r="379" spans="1:18">
      <c r="A379" s="117"/>
      <c r="B379" s="117"/>
      <c r="C379" s="117"/>
      <c r="D379" s="117"/>
      <c r="E379" s="117"/>
      <c r="F379" s="117"/>
      <c r="G379" s="26"/>
      <c r="H379" s="117"/>
      <c r="I379" s="117"/>
      <c r="J379" s="117"/>
      <c r="K379" s="117"/>
      <c r="L379" s="117"/>
      <c r="M379" s="117"/>
      <c r="N379" s="117"/>
      <c r="O379" s="117"/>
      <c r="P379" s="117"/>
      <c r="Q379" s="117"/>
      <c r="R379" s="117"/>
    </row>
    <row r="380" spans="1:18">
      <c r="A380" s="117"/>
      <c r="B380" s="117"/>
      <c r="C380" s="117"/>
      <c r="D380" s="117"/>
      <c r="E380" s="117"/>
      <c r="F380" s="117"/>
      <c r="G380" s="26"/>
      <c r="H380" s="117"/>
      <c r="I380" s="117"/>
      <c r="J380" s="117"/>
      <c r="K380" s="117"/>
      <c r="L380" s="117"/>
      <c r="M380" s="117"/>
      <c r="N380" s="117"/>
      <c r="O380" s="117"/>
      <c r="P380" s="117"/>
      <c r="Q380" s="117"/>
      <c r="R380" s="117"/>
    </row>
    <row r="381" spans="1:18">
      <c r="A381" s="117"/>
      <c r="B381" s="117"/>
      <c r="C381" s="117"/>
      <c r="D381" s="117"/>
      <c r="E381" s="117"/>
      <c r="F381" s="117"/>
      <c r="G381" s="26"/>
      <c r="H381" s="117"/>
      <c r="I381" s="117"/>
      <c r="J381" s="117"/>
      <c r="K381" s="117"/>
      <c r="L381" s="117"/>
      <c r="M381" s="117"/>
      <c r="N381" s="117"/>
      <c r="O381" s="117"/>
      <c r="P381" s="117"/>
      <c r="Q381" s="117"/>
      <c r="R381" s="117"/>
    </row>
    <row r="382" spans="1:18">
      <c r="A382" s="117"/>
      <c r="B382" s="117"/>
      <c r="C382" s="117"/>
      <c r="D382" s="117"/>
      <c r="E382" s="117"/>
      <c r="F382" s="117"/>
      <c r="G382" s="26"/>
      <c r="H382" s="117"/>
      <c r="I382" s="117"/>
      <c r="J382" s="117"/>
      <c r="K382" s="117"/>
      <c r="L382" s="117"/>
      <c r="M382" s="117"/>
      <c r="N382" s="117"/>
      <c r="O382" s="117"/>
      <c r="P382" s="117"/>
      <c r="Q382" s="117"/>
      <c r="R382" s="117"/>
    </row>
    <row r="383" spans="1:18">
      <c r="A383" s="117"/>
      <c r="B383" s="117"/>
      <c r="C383" s="117"/>
      <c r="D383" s="117"/>
      <c r="E383" s="117"/>
      <c r="F383" s="117"/>
      <c r="G383" s="26"/>
      <c r="H383" s="117"/>
      <c r="I383" s="117"/>
      <c r="J383" s="117"/>
      <c r="K383" s="117"/>
      <c r="L383" s="117"/>
      <c r="M383" s="117"/>
      <c r="N383" s="117"/>
      <c r="O383" s="117"/>
      <c r="P383" s="117"/>
      <c r="Q383" s="117"/>
      <c r="R383" s="117"/>
    </row>
    <row r="384" spans="1:18">
      <c r="A384" s="117"/>
      <c r="B384" s="117"/>
      <c r="C384" s="117"/>
      <c r="D384" s="117"/>
      <c r="E384" s="117"/>
      <c r="F384" s="117"/>
      <c r="G384" s="26"/>
      <c r="H384" s="117"/>
      <c r="I384" s="117"/>
      <c r="J384" s="117"/>
      <c r="K384" s="117"/>
      <c r="L384" s="117"/>
      <c r="M384" s="117"/>
      <c r="N384" s="117"/>
      <c r="O384" s="117"/>
      <c r="P384" s="117"/>
      <c r="Q384" s="117"/>
      <c r="R384" s="117"/>
    </row>
    <row r="385" spans="1:18">
      <c r="A385" s="117"/>
      <c r="B385" s="117"/>
      <c r="C385" s="117"/>
      <c r="D385" s="117"/>
      <c r="E385" s="117"/>
      <c r="F385" s="117"/>
      <c r="G385" s="26"/>
      <c r="H385" s="117"/>
      <c r="I385" s="117"/>
      <c r="J385" s="117"/>
      <c r="K385" s="117"/>
      <c r="L385" s="117"/>
      <c r="M385" s="117"/>
      <c r="N385" s="117"/>
      <c r="O385" s="117"/>
      <c r="P385" s="117"/>
      <c r="Q385" s="117"/>
      <c r="R385" s="117"/>
    </row>
    <row r="386" spans="1:18">
      <c r="A386" s="117"/>
      <c r="B386" s="117"/>
      <c r="C386" s="117"/>
      <c r="D386" s="117"/>
      <c r="E386" s="117"/>
      <c r="F386" s="117"/>
      <c r="G386" s="26"/>
      <c r="H386" s="117"/>
      <c r="I386" s="117"/>
      <c r="J386" s="117"/>
      <c r="K386" s="117"/>
      <c r="L386" s="117"/>
      <c r="M386" s="117"/>
      <c r="N386" s="117"/>
      <c r="O386" s="117"/>
      <c r="P386" s="117"/>
      <c r="Q386" s="117"/>
      <c r="R386" s="117"/>
    </row>
    <row r="387" spans="1:18">
      <c r="A387" s="117"/>
      <c r="B387" s="117"/>
      <c r="C387" s="117"/>
      <c r="D387" s="117"/>
      <c r="E387" s="117"/>
      <c r="F387" s="117"/>
      <c r="G387" s="26"/>
      <c r="H387" s="117"/>
      <c r="I387" s="117"/>
      <c r="J387" s="117"/>
      <c r="K387" s="117"/>
      <c r="L387" s="117"/>
      <c r="M387" s="117"/>
      <c r="N387" s="117"/>
      <c r="O387" s="117"/>
      <c r="P387" s="117"/>
      <c r="Q387" s="117"/>
      <c r="R387" s="117"/>
    </row>
    <row r="388" spans="1:18">
      <c r="A388" s="117"/>
      <c r="B388" s="117"/>
      <c r="C388" s="117"/>
      <c r="D388" s="117"/>
      <c r="E388" s="117"/>
      <c r="F388" s="117"/>
      <c r="G388" s="26"/>
      <c r="H388" s="117"/>
      <c r="I388" s="117"/>
      <c r="J388" s="117"/>
      <c r="K388" s="117"/>
      <c r="L388" s="117"/>
      <c r="M388" s="117"/>
      <c r="N388" s="117"/>
      <c r="O388" s="117"/>
      <c r="P388" s="117"/>
      <c r="Q388" s="117"/>
      <c r="R388" s="117"/>
    </row>
    <row r="389" spans="1:18">
      <c r="A389" s="117"/>
      <c r="B389" s="117"/>
      <c r="C389" s="117"/>
      <c r="D389" s="117"/>
      <c r="E389" s="117"/>
      <c r="F389" s="117"/>
      <c r="G389" s="26"/>
      <c r="H389" s="117"/>
      <c r="I389" s="117"/>
      <c r="J389" s="117"/>
      <c r="K389" s="117"/>
      <c r="L389" s="117"/>
      <c r="M389" s="117"/>
      <c r="N389" s="117"/>
      <c r="O389" s="117"/>
      <c r="P389" s="117"/>
      <c r="Q389" s="117"/>
      <c r="R389" s="117"/>
    </row>
    <row r="390" spans="1:18">
      <c r="A390" s="117"/>
      <c r="B390" s="117"/>
      <c r="C390" s="117"/>
      <c r="D390" s="117"/>
      <c r="E390" s="117"/>
      <c r="F390" s="117"/>
      <c r="G390" s="26"/>
      <c r="H390" s="117"/>
      <c r="I390" s="117"/>
      <c r="J390" s="117"/>
      <c r="K390" s="117"/>
      <c r="L390" s="117"/>
      <c r="M390" s="117"/>
      <c r="N390" s="117"/>
      <c r="O390" s="117"/>
      <c r="P390" s="117"/>
      <c r="Q390" s="117"/>
      <c r="R390" s="117"/>
    </row>
    <row r="391" spans="1:18">
      <c r="A391" s="117"/>
      <c r="B391" s="117"/>
      <c r="C391" s="117"/>
      <c r="D391" s="117"/>
      <c r="E391" s="117"/>
      <c r="F391" s="117"/>
      <c r="G391" s="26"/>
      <c r="H391" s="117"/>
      <c r="I391" s="117"/>
      <c r="J391" s="117"/>
      <c r="K391" s="117"/>
      <c r="L391" s="117"/>
      <c r="M391" s="117"/>
      <c r="N391" s="117"/>
      <c r="O391" s="117"/>
      <c r="P391" s="117"/>
      <c r="Q391" s="117"/>
      <c r="R391" s="117"/>
    </row>
    <row r="392" spans="1:18">
      <c r="A392" s="117"/>
      <c r="B392" s="117"/>
      <c r="C392" s="117"/>
      <c r="D392" s="117"/>
      <c r="E392" s="117"/>
      <c r="F392" s="117"/>
      <c r="G392" s="26"/>
      <c r="H392" s="117"/>
      <c r="I392" s="117"/>
      <c r="J392" s="117"/>
      <c r="K392" s="117"/>
      <c r="L392" s="117"/>
      <c r="M392" s="117"/>
      <c r="N392" s="117"/>
      <c r="O392" s="117"/>
      <c r="P392" s="117"/>
      <c r="Q392" s="117"/>
      <c r="R392" s="117"/>
    </row>
    <row r="393" spans="1:18">
      <c r="A393" s="117"/>
      <c r="B393" s="117"/>
      <c r="C393" s="117"/>
      <c r="D393" s="117"/>
      <c r="E393" s="117"/>
      <c r="F393" s="117"/>
      <c r="G393" s="26"/>
      <c r="H393" s="117"/>
      <c r="I393" s="117"/>
      <c r="J393" s="117"/>
      <c r="K393" s="117"/>
      <c r="L393" s="117"/>
      <c r="M393" s="117"/>
      <c r="N393" s="117"/>
      <c r="O393" s="117"/>
      <c r="P393" s="117"/>
      <c r="Q393" s="117"/>
      <c r="R393" s="117"/>
    </row>
    <row r="394" spans="1:18">
      <c r="A394" s="117"/>
      <c r="B394" s="117"/>
      <c r="C394" s="117"/>
      <c r="D394" s="117"/>
      <c r="E394" s="117"/>
      <c r="F394" s="117"/>
      <c r="G394" s="26"/>
      <c r="H394" s="117"/>
      <c r="I394" s="117"/>
      <c r="J394" s="117"/>
      <c r="K394" s="117"/>
      <c r="L394" s="117"/>
      <c r="M394" s="117"/>
      <c r="N394" s="117"/>
      <c r="O394" s="117"/>
      <c r="P394" s="117"/>
      <c r="Q394" s="117"/>
      <c r="R394" s="117"/>
    </row>
    <row r="395" spans="1:18">
      <c r="A395" s="117"/>
      <c r="B395" s="117"/>
      <c r="C395" s="117"/>
      <c r="D395" s="117"/>
      <c r="E395" s="117"/>
      <c r="F395" s="117"/>
      <c r="G395" s="26"/>
      <c r="H395" s="117"/>
      <c r="I395" s="117"/>
      <c r="J395" s="117"/>
      <c r="K395" s="117"/>
      <c r="L395" s="117"/>
      <c r="M395" s="117"/>
      <c r="N395" s="117"/>
      <c r="O395" s="117"/>
      <c r="P395" s="117"/>
      <c r="Q395" s="117"/>
      <c r="R395" s="117"/>
    </row>
    <row r="396" spans="1:18">
      <c r="A396" s="117"/>
      <c r="B396" s="117"/>
      <c r="C396" s="117"/>
      <c r="D396" s="117"/>
      <c r="E396" s="117"/>
      <c r="F396" s="117"/>
      <c r="G396" s="26"/>
      <c r="H396" s="117"/>
      <c r="I396" s="117"/>
      <c r="J396" s="117"/>
      <c r="K396" s="117"/>
      <c r="L396" s="117"/>
      <c r="M396" s="117"/>
      <c r="N396" s="117"/>
      <c r="O396" s="117"/>
      <c r="P396" s="117"/>
      <c r="Q396" s="117"/>
      <c r="R396" s="117"/>
    </row>
    <row r="397" spans="1:18">
      <c r="A397" s="117"/>
      <c r="B397" s="117"/>
      <c r="C397" s="117"/>
      <c r="D397" s="117"/>
      <c r="E397" s="117"/>
      <c r="F397" s="117"/>
      <c r="G397" s="26"/>
      <c r="H397" s="117"/>
      <c r="I397" s="117"/>
      <c r="J397" s="117"/>
      <c r="K397" s="117"/>
      <c r="L397" s="117"/>
      <c r="M397" s="117"/>
      <c r="N397" s="117"/>
      <c r="O397" s="117"/>
      <c r="P397" s="117"/>
      <c r="Q397" s="117"/>
      <c r="R397" s="117"/>
    </row>
    <row r="398" spans="1:18">
      <c r="A398" s="117"/>
      <c r="B398" s="117"/>
      <c r="C398" s="117"/>
      <c r="D398" s="117"/>
      <c r="E398" s="117"/>
      <c r="F398" s="117"/>
      <c r="G398" s="26"/>
      <c r="H398" s="117"/>
      <c r="I398" s="117"/>
      <c r="J398" s="117"/>
      <c r="K398" s="117"/>
      <c r="L398" s="117"/>
      <c r="M398" s="117"/>
      <c r="N398" s="117"/>
      <c r="O398" s="117"/>
      <c r="P398" s="117"/>
      <c r="Q398" s="117"/>
      <c r="R398" s="117"/>
    </row>
    <row r="399" spans="1:18">
      <c r="A399" s="117"/>
      <c r="B399" s="117"/>
      <c r="C399" s="117"/>
      <c r="D399" s="117"/>
      <c r="E399" s="117"/>
      <c r="F399" s="117"/>
      <c r="G399" s="26"/>
      <c r="H399" s="117"/>
      <c r="I399" s="117"/>
      <c r="J399" s="117"/>
      <c r="K399" s="117"/>
      <c r="L399" s="117"/>
      <c r="M399" s="117"/>
      <c r="N399" s="117"/>
      <c r="O399" s="117"/>
      <c r="P399" s="117"/>
      <c r="Q399" s="117"/>
      <c r="R399" s="117"/>
    </row>
    <row r="400" spans="1:18">
      <c r="A400" s="117"/>
      <c r="B400" s="117"/>
      <c r="C400" s="117"/>
      <c r="D400" s="117"/>
      <c r="E400" s="117"/>
      <c r="F400" s="117"/>
      <c r="G400" s="26"/>
      <c r="H400" s="117"/>
      <c r="I400" s="117"/>
      <c r="J400" s="117"/>
      <c r="K400" s="117"/>
      <c r="L400" s="117"/>
      <c r="M400" s="117"/>
      <c r="N400" s="117"/>
      <c r="O400" s="117"/>
      <c r="P400" s="117"/>
      <c r="Q400" s="117"/>
      <c r="R400" s="117"/>
    </row>
    <row r="401" spans="1:18">
      <c r="A401" s="117"/>
      <c r="B401" s="117"/>
      <c r="C401" s="117"/>
      <c r="D401" s="117"/>
      <c r="E401" s="117"/>
      <c r="F401" s="117"/>
      <c r="G401" s="26"/>
      <c r="H401" s="117"/>
      <c r="I401" s="117"/>
      <c r="J401" s="117"/>
      <c r="K401" s="117"/>
      <c r="L401" s="117"/>
      <c r="M401" s="117"/>
      <c r="N401" s="117"/>
      <c r="O401" s="117"/>
      <c r="P401" s="117"/>
      <c r="Q401" s="117"/>
      <c r="R401" s="117"/>
    </row>
    <row r="402" spans="1:18">
      <c r="A402" s="117"/>
      <c r="B402" s="117"/>
      <c r="C402" s="117"/>
      <c r="D402" s="117"/>
      <c r="E402" s="117"/>
      <c r="F402" s="117"/>
      <c r="G402" s="26"/>
      <c r="H402" s="117"/>
      <c r="I402" s="117"/>
      <c r="J402" s="117"/>
      <c r="K402" s="117"/>
      <c r="L402" s="117"/>
      <c r="M402" s="117"/>
      <c r="N402" s="117"/>
      <c r="O402" s="117"/>
      <c r="P402" s="117"/>
      <c r="Q402" s="117"/>
      <c r="R402" s="117"/>
    </row>
    <row r="403" spans="1:18">
      <c r="A403" s="117"/>
      <c r="B403" s="117"/>
      <c r="C403" s="117"/>
      <c r="D403" s="117"/>
      <c r="E403" s="117"/>
      <c r="F403" s="117"/>
      <c r="G403" s="26"/>
      <c r="H403" s="117"/>
      <c r="I403" s="117"/>
      <c r="J403" s="117"/>
      <c r="K403" s="117"/>
      <c r="L403" s="117"/>
      <c r="M403" s="117"/>
      <c r="N403" s="117"/>
      <c r="O403" s="117"/>
      <c r="P403" s="117"/>
      <c r="Q403" s="117"/>
      <c r="R403" s="117"/>
    </row>
    <row r="404" spans="1:18">
      <c r="A404" s="117"/>
      <c r="B404" s="117"/>
      <c r="C404" s="117"/>
      <c r="D404" s="117"/>
      <c r="E404" s="117"/>
      <c r="F404" s="117"/>
      <c r="G404" s="26"/>
      <c r="H404" s="117"/>
      <c r="I404" s="117"/>
      <c r="J404" s="117"/>
      <c r="K404" s="117"/>
      <c r="L404" s="117"/>
      <c r="M404" s="117"/>
      <c r="N404" s="117"/>
      <c r="O404" s="117"/>
      <c r="P404" s="117"/>
      <c r="Q404" s="117"/>
      <c r="R404" s="117"/>
    </row>
    <row r="405" spans="1:18">
      <c r="A405" s="117"/>
      <c r="B405" s="117"/>
      <c r="C405" s="117"/>
      <c r="D405" s="117"/>
      <c r="E405" s="117"/>
      <c r="F405" s="117"/>
      <c r="G405" s="26"/>
      <c r="H405" s="117"/>
      <c r="I405" s="117"/>
      <c r="J405" s="117"/>
      <c r="K405" s="117"/>
      <c r="L405" s="117"/>
      <c r="M405" s="117"/>
      <c r="N405" s="117"/>
      <c r="O405" s="117"/>
      <c r="P405" s="117"/>
      <c r="Q405" s="117"/>
      <c r="R405" s="117"/>
    </row>
    <row r="406" spans="1:18">
      <c r="A406" s="117"/>
      <c r="B406" s="117"/>
      <c r="C406" s="117"/>
      <c r="D406" s="117"/>
      <c r="E406" s="117"/>
      <c r="F406" s="117"/>
      <c r="G406" s="26"/>
      <c r="H406" s="117"/>
      <c r="I406" s="117"/>
      <c r="J406" s="117"/>
      <c r="K406" s="117"/>
      <c r="L406" s="117"/>
      <c r="M406" s="117"/>
      <c r="N406" s="117"/>
      <c r="O406" s="117"/>
      <c r="P406" s="117"/>
      <c r="Q406" s="117"/>
      <c r="R406" s="117"/>
    </row>
    <row r="407" spans="1:18">
      <c r="A407" s="117"/>
      <c r="B407" s="117"/>
      <c r="C407" s="117"/>
      <c r="D407" s="117"/>
      <c r="E407" s="117"/>
      <c r="F407" s="117"/>
      <c r="G407" s="26"/>
      <c r="H407" s="117"/>
      <c r="I407" s="117"/>
      <c r="J407" s="117"/>
      <c r="K407" s="117"/>
      <c r="L407" s="117"/>
      <c r="M407" s="117"/>
      <c r="N407" s="117"/>
      <c r="O407" s="117"/>
      <c r="P407" s="117"/>
      <c r="Q407" s="117"/>
      <c r="R407" s="117"/>
    </row>
    <row r="408" spans="1:18">
      <c r="A408" s="117"/>
      <c r="B408" s="117"/>
      <c r="C408" s="117"/>
      <c r="D408" s="117"/>
      <c r="E408" s="117"/>
      <c r="F408" s="117"/>
      <c r="G408" s="26"/>
      <c r="H408" s="117"/>
      <c r="I408" s="117"/>
      <c r="J408" s="117"/>
      <c r="K408" s="117"/>
      <c r="L408" s="117"/>
      <c r="M408" s="117"/>
      <c r="N408" s="117"/>
      <c r="O408" s="117"/>
      <c r="P408" s="117"/>
      <c r="Q408" s="117"/>
      <c r="R408" s="117"/>
    </row>
    <row r="409" spans="1:18">
      <c r="A409" s="117"/>
      <c r="B409" s="117"/>
      <c r="C409" s="117"/>
      <c r="D409" s="117"/>
      <c r="E409" s="117"/>
      <c r="F409" s="117"/>
      <c r="G409" s="26"/>
      <c r="H409" s="117"/>
      <c r="I409" s="117"/>
      <c r="J409" s="117"/>
      <c r="K409" s="117"/>
      <c r="L409" s="117"/>
      <c r="M409" s="117"/>
      <c r="N409" s="117"/>
      <c r="O409" s="117"/>
      <c r="P409" s="117"/>
      <c r="Q409" s="117"/>
      <c r="R409" s="117"/>
    </row>
    <row r="410" spans="1:18">
      <c r="A410" s="117"/>
      <c r="B410" s="117"/>
      <c r="C410" s="117"/>
      <c r="D410" s="117"/>
      <c r="E410" s="117"/>
      <c r="F410" s="117"/>
      <c r="G410" s="26"/>
      <c r="H410" s="117"/>
      <c r="I410" s="117"/>
      <c r="J410" s="117"/>
      <c r="K410" s="117"/>
      <c r="L410" s="117"/>
      <c r="M410" s="117"/>
      <c r="N410" s="117"/>
      <c r="O410" s="117"/>
      <c r="P410" s="117"/>
      <c r="Q410" s="117"/>
      <c r="R410" s="117"/>
    </row>
    <row r="411" spans="1:18">
      <c r="A411" s="117"/>
      <c r="B411" s="117"/>
      <c r="C411" s="117"/>
      <c r="D411" s="117"/>
      <c r="E411" s="117"/>
      <c r="F411" s="117"/>
      <c r="G411" s="26"/>
      <c r="H411" s="117"/>
      <c r="I411" s="117"/>
      <c r="J411" s="117"/>
      <c r="K411" s="117"/>
      <c r="L411" s="117"/>
      <c r="M411" s="117"/>
      <c r="N411" s="117"/>
      <c r="O411" s="117"/>
      <c r="P411" s="117"/>
      <c r="Q411" s="117"/>
      <c r="R411" s="117"/>
    </row>
    <row r="412" spans="1:18">
      <c r="A412" s="117"/>
      <c r="B412" s="117"/>
      <c r="C412" s="117"/>
      <c r="D412" s="117"/>
      <c r="E412" s="117"/>
      <c r="F412" s="117"/>
      <c r="G412" s="26"/>
      <c r="H412" s="117"/>
      <c r="I412" s="117"/>
      <c r="J412" s="117"/>
      <c r="K412" s="117"/>
      <c r="L412" s="117"/>
      <c r="M412" s="117"/>
      <c r="N412" s="117"/>
      <c r="O412" s="117"/>
      <c r="P412" s="117"/>
      <c r="Q412" s="117"/>
      <c r="R412" s="117"/>
    </row>
    <row r="413" spans="1:18">
      <c r="A413" s="117"/>
      <c r="B413" s="117"/>
      <c r="C413" s="117"/>
      <c r="D413" s="117"/>
      <c r="E413" s="117"/>
      <c r="F413" s="117"/>
      <c r="G413" s="26"/>
      <c r="H413" s="117"/>
      <c r="I413" s="117"/>
      <c r="J413" s="117"/>
      <c r="K413" s="117"/>
      <c r="L413" s="117"/>
      <c r="M413" s="117"/>
      <c r="N413" s="117"/>
      <c r="O413" s="117"/>
      <c r="P413" s="117"/>
      <c r="Q413" s="117"/>
      <c r="R413" s="117"/>
    </row>
    <row r="414" spans="1:18">
      <c r="A414" s="117"/>
      <c r="B414" s="117"/>
      <c r="C414" s="117"/>
      <c r="D414" s="117"/>
      <c r="E414" s="117"/>
      <c r="F414" s="117"/>
      <c r="G414" s="26"/>
      <c r="H414" s="117"/>
      <c r="I414" s="117"/>
      <c r="J414" s="117"/>
      <c r="K414" s="117"/>
      <c r="L414" s="117"/>
      <c r="M414" s="117"/>
      <c r="N414" s="117"/>
      <c r="O414" s="117"/>
      <c r="P414" s="117"/>
      <c r="Q414" s="117"/>
      <c r="R414" s="117"/>
    </row>
    <row r="415" spans="1:18">
      <c r="A415" s="117"/>
      <c r="B415" s="117"/>
      <c r="C415" s="117"/>
      <c r="D415" s="117"/>
      <c r="E415" s="117"/>
      <c r="F415" s="117"/>
      <c r="G415" s="26"/>
      <c r="H415" s="117"/>
      <c r="I415" s="117"/>
      <c r="J415" s="117"/>
      <c r="K415" s="117"/>
      <c r="L415" s="117"/>
      <c r="M415" s="117"/>
      <c r="N415" s="117"/>
      <c r="O415" s="117"/>
      <c r="P415" s="117"/>
      <c r="Q415" s="117"/>
      <c r="R415" s="117"/>
    </row>
    <row r="416" spans="1:18">
      <c r="A416" s="117"/>
      <c r="B416" s="117"/>
      <c r="C416" s="117"/>
      <c r="D416" s="117"/>
      <c r="E416" s="117"/>
      <c r="F416" s="117"/>
      <c r="G416" s="26"/>
      <c r="H416" s="117"/>
      <c r="I416" s="117"/>
      <c r="J416" s="117"/>
      <c r="K416" s="117"/>
      <c r="L416" s="117"/>
      <c r="M416" s="117"/>
      <c r="N416" s="117"/>
      <c r="O416" s="117"/>
      <c r="P416" s="117"/>
      <c r="Q416" s="117"/>
      <c r="R416" s="117"/>
    </row>
    <row r="417" spans="1:18">
      <c r="A417" s="117"/>
      <c r="B417" s="117"/>
      <c r="C417" s="117"/>
      <c r="D417" s="117"/>
      <c r="E417" s="117"/>
      <c r="F417" s="117"/>
      <c r="G417" s="26"/>
      <c r="H417" s="117"/>
      <c r="I417" s="117"/>
      <c r="J417" s="117"/>
      <c r="K417" s="117"/>
      <c r="L417" s="117"/>
      <c r="M417" s="117"/>
      <c r="N417" s="117"/>
      <c r="O417" s="117"/>
      <c r="P417" s="117"/>
      <c r="Q417" s="117"/>
      <c r="R417" s="117"/>
    </row>
    <row r="418" spans="1:18">
      <c r="A418" s="117"/>
      <c r="B418" s="117"/>
      <c r="C418" s="117"/>
      <c r="D418" s="117"/>
      <c r="E418" s="117"/>
      <c r="F418" s="117"/>
      <c r="G418" s="26"/>
      <c r="H418" s="117"/>
      <c r="I418" s="117"/>
      <c r="J418" s="117"/>
      <c r="K418" s="117"/>
      <c r="L418" s="117"/>
      <c r="M418" s="117"/>
      <c r="N418" s="117"/>
      <c r="O418" s="117"/>
      <c r="P418" s="117"/>
      <c r="Q418" s="117"/>
      <c r="R418" s="117"/>
    </row>
    <row r="419" spans="1:18">
      <c r="A419" s="117"/>
      <c r="B419" s="117"/>
      <c r="C419" s="117"/>
      <c r="D419" s="117"/>
      <c r="E419" s="117"/>
      <c r="F419" s="117"/>
      <c r="G419" s="26"/>
      <c r="H419" s="117"/>
      <c r="I419" s="117"/>
      <c r="J419" s="117"/>
      <c r="K419" s="117"/>
      <c r="L419" s="117"/>
      <c r="M419" s="117"/>
      <c r="N419" s="117"/>
      <c r="O419" s="117"/>
      <c r="P419" s="117"/>
      <c r="Q419" s="117"/>
      <c r="R419" s="117"/>
    </row>
    <row r="420" spans="1:18">
      <c r="A420" s="117"/>
      <c r="B420" s="117"/>
      <c r="C420" s="117"/>
      <c r="D420" s="117"/>
      <c r="E420" s="117"/>
      <c r="F420" s="117"/>
      <c r="G420" s="26"/>
      <c r="H420" s="117"/>
      <c r="I420" s="117"/>
      <c r="J420" s="117"/>
      <c r="K420" s="117"/>
      <c r="L420" s="117"/>
      <c r="M420" s="117"/>
      <c r="N420" s="117"/>
      <c r="O420" s="117"/>
      <c r="P420" s="117"/>
      <c r="Q420" s="117"/>
      <c r="R420" s="117"/>
    </row>
    <row r="421" spans="1:18">
      <c r="A421" s="117"/>
      <c r="B421" s="117"/>
      <c r="C421" s="117"/>
      <c r="D421" s="117"/>
      <c r="E421" s="117"/>
      <c r="F421" s="117"/>
      <c r="G421" s="26"/>
      <c r="H421" s="117"/>
      <c r="I421" s="117"/>
      <c r="J421" s="117"/>
      <c r="K421" s="117"/>
      <c r="L421" s="117"/>
      <c r="M421" s="117"/>
      <c r="N421" s="117"/>
      <c r="O421" s="117"/>
      <c r="P421" s="117"/>
      <c r="Q421" s="117"/>
      <c r="R421" s="117"/>
    </row>
    <row r="422" spans="1:18">
      <c r="A422" s="117"/>
      <c r="B422" s="117"/>
      <c r="C422" s="117"/>
      <c r="D422" s="117"/>
      <c r="E422" s="117"/>
      <c r="F422" s="117"/>
      <c r="G422" s="26"/>
      <c r="H422" s="117"/>
      <c r="I422" s="117"/>
      <c r="J422" s="117"/>
      <c r="K422" s="117"/>
      <c r="L422" s="117"/>
      <c r="M422" s="117"/>
      <c r="N422" s="117"/>
      <c r="O422" s="117"/>
      <c r="P422" s="117"/>
      <c r="Q422" s="117"/>
      <c r="R422" s="117"/>
    </row>
    <row r="423" spans="1:18">
      <c r="A423" s="117"/>
      <c r="B423" s="117"/>
      <c r="C423" s="117"/>
      <c r="D423" s="117"/>
      <c r="E423" s="117"/>
      <c r="F423" s="117"/>
      <c r="G423" s="26"/>
      <c r="H423" s="117"/>
      <c r="I423" s="117"/>
      <c r="J423" s="117"/>
      <c r="K423" s="117"/>
      <c r="L423" s="117"/>
      <c r="M423" s="117"/>
      <c r="N423" s="117"/>
      <c r="O423" s="117"/>
      <c r="P423" s="117"/>
      <c r="Q423" s="117"/>
      <c r="R423" s="117"/>
    </row>
    <row r="424" spans="1:18">
      <c r="A424" s="117"/>
      <c r="B424" s="117"/>
      <c r="C424" s="117"/>
      <c r="D424" s="117"/>
      <c r="E424" s="117"/>
      <c r="F424" s="117"/>
      <c r="G424" s="26"/>
      <c r="H424" s="117"/>
      <c r="I424" s="117"/>
      <c r="J424" s="117"/>
      <c r="K424" s="117"/>
      <c r="L424" s="117"/>
      <c r="M424" s="117"/>
      <c r="N424" s="117"/>
      <c r="O424" s="117"/>
      <c r="P424" s="117"/>
      <c r="Q424" s="117"/>
      <c r="R424" s="117"/>
    </row>
    <row r="425" spans="1:18">
      <c r="A425" s="117"/>
      <c r="B425" s="117"/>
      <c r="C425" s="117"/>
      <c r="D425" s="117"/>
      <c r="E425" s="117"/>
      <c r="F425" s="117"/>
      <c r="G425" s="26"/>
      <c r="H425" s="117"/>
      <c r="I425" s="117"/>
      <c r="J425" s="117"/>
      <c r="K425" s="117"/>
      <c r="L425" s="117"/>
      <c r="M425" s="117"/>
      <c r="N425" s="117"/>
      <c r="O425" s="117"/>
      <c r="P425" s="117"/>
      <c r="Q425" s="117"/>
      <c r="R425" s="117"/>
    </row>
    <row r="426" spans="1:18">
      <c r="A426" s="117"/>
      <c r="B426" s="117"/>
      <c r="C426" s="117"/>
      <c r="D426" s="117"/>
      <c r="E426" s="117"/>
      <c r="F426" s="117"/>
      <c r="G426" s="26"/>
      <c r="H426" s="117"/>
      <c r="I426" s="117"/>
      <c r="J426" s="117"/>
      <c r="K426" s="117"/>
      <c r="L426" s="117"/>
      <c r="M426" s="117"/>
      <c r="N426" s="117"/>
      <c r="O426" s="117"/>
      <c r="P426" s="117"/>
      <c r="Q426" s="117"/>
      <c r="R426" s="117"/>
    </row>
    <row r="427" spans="1:18">
      <c r="A427" s="117"/>
      <c r="B427" s="117"/>
      <c r="C427" s="117"/>
      <c r="D427" s="117"/>
      <c r="E427" s="117"/>
      <c r="F427" s="117"/>
      <c r="G427" s="26"/>
      <c r="H427" s="117"/>
      <c r="I427" s="117"/>
      <c r="J427" s="117"/>
      <c r="K427" s="117"/>
      <c r="L427" s="117"/>
      <c r="M427" s="117"/>
      <c r="N427" s="117"/>
      <c r="O427" s="117"/>
      <c r="P427" s="117"/>
      <c r="Q427" s="117"/>
      <c r="R427" s="117"/>
    </row>
    <row r="428" spans="1:18">
      <c r="A428" s="117"/>
      <c r="B428" s="117"/>
      <c r="C428" s="117"/>
      <c r="D428" s="117"/>
      <c r="E428" s="117"/>
      <c r="F428" s="117"/>
      <c r="G428" s="26"/>
      <c r="H428" s="117"/>
      <c r="I428" s="117"/>
      <c r="J428" s="117"/>
      <c r="K428" s="117"/>
      <c r="L428" s="117"/>
      <c r="M428" s="117"/>
      <c r="N428" s="117"/>
      <c r="O428" s="117"/>
      <c r="P428" s="117"/>
      <c r="Q428" s="117"/>
      <c r="R428" s="117"/>
    </row>
    <row r="429" spans="1:18">
      <c r="A429" s="117"/>
      <c r="B429" s="117"/>
      <c r="C429" s="117"/>
      <c r="D429" s="117"/>
      <c r="E429" s="117"/>
      <c r="F429" s="117"/>
      <c r="G429" s="26"/>
      <c r="H429" s="117"/>
      <c r="I429" s="117"/>
      <c r="J429" s="117"/>
      <c r="K429" s="117"/>
      <c r="L429" s="117"/>
      <c r="M429" s="117"/>
      <c r="N429" s="117"/>
      <c r="O429" s="117"/>
      <c r="P429" s="117"/>
      <c r="Q429" s="117"/>
      <c r="R429" s="117"/>
    </row>
    <row r="430" spans="1:18">
      <c r="A430" s="117"/>
      <c r="B430" s="117"/>
      <c r="C430" s="117"/>
      <c r="D430" s="117"/>
      <c r="E430" s="117"/>
      <c r="F430" s="117"/>
      <c r="G430" s="26"/>
      <c r="H430" s="117"/>
      <c r="I430" s="117"/>
      <c r="J430" s="117"/>
      <c r="K430" s="117"/>
      <c r="L430" s="117"/>
      <c r="M430" s="117"/>
      <c r="N430" s="117"/>
      <c r="O430" s="117"/>
      <c r="P430" s="117"/>
      <c r="Q430" s="117"/>
      <c r="R430" s="117"/>
    </row>
    <row r="431" spans="1:18">
      <c r="A431" s="117"/>
      <c r="B431" s="117"/>
      <c r="C431" s="117"/>
      <c r="D431" s="117"/>
      <c r="E431" s="117"/>
      <c r="F431" s="117"/>
      <c r="G431" s="26"/>
      <c r="H431" s="117"/>
      <c r="I431" s="117"/>
      <c r="J431" s="117"/>
      <c r="K431" s="117"/>
      <c r="L431" s="117"/>
      <c r="M431" s="117"/>
      <c r="N431" s="117"/>
      <c r="O431" s="117"/>
      <c r="P431" s="117"/>
      <c r="Q431" s="117"/>
      <c r="R431" s="117"/>
    </row>
    <row r="432" spans="1:18">
      <c r="A432" s="117"/>
      <c r="B432" s="117"/>
      <c r="C432" s="117"/>
      <c r="D432" s="117"/>
      <c r="E432" s="117"/>
      <c r="F432" s="117"/>
      <c r="G432" s="26"/>
      <c r="H432" s="117"/>
      <c r="I432" s="117"/>
      <c r="J432" s="117"/>
      <c r="K432" s="117"/>
      <c r="L432" s="117"/>
      <c r="M432" s="117"/>
      <c r="N432" s="117"/>
      <c r="O432" s="117"/>
      <c r="P432" s="117"/>
      <c r="Q432" s="117"/>
      <c r="R432" s="117"/>
    </row>
    <row r="433" spans="1:18">
      <c r="A433" s="117"/>
      <c r="B433" s="117"/>
      <c r="C433" s="117"/>
      <c r="D433" s="117"/>
      <c r="E433" s="117"/>
      <c r="F433" s="117"/>
      <c r="G433" s="26"/>
      <c r="H433" s="117"/>
      <c r="I433" s="117"/>
      <c r="J433" s="117"/>
      <c r="K433" s="117"/>
      <c r="L433" s="117"/>
      <c r="M433" s="117"/>
      <c r="N433" s="117"/>
      <c r="O433" s="117"/>
      <c r="P433" s="117"/>
      <c r="Q433" s="117"/>
      <c r="R433" s="117"/>
    </row>
    <row r="434" spans="1:18">
      <c r="A434" s="117"/>
      <c r="B434" s="117"/>
      <c r="C434" s="117"/>
      <c r="D434" s="117"/>
      <c r="E434" s="117"/>
      <c r="F434" s="117"/>
      <c r="G434" s="26"/>
      <c r="H434" s="117"/>
      <c r="I434" s="117"/>
      <c r="J434" s="117"/>
      <c r="K434" s="117"/>
      <c r="L434" s="117"/>
      <c r="M434" s="117"/>
      <c r="N434" s="117"/>
      <c r="O434" s="117"/>
      <c r="P434" s="117"/>
      <c r="Q434" s="117"/>
      <c r="R434" s="117"/>
    </row>
    <row r="435" spans="1:18">
      <c r="A435" s="117"/>
      <c r="B435" s="117"/>
      <c r="C435" s="117"/>
      <c r="D435" s="117"/>
      <c r="E435" s="117"/>
      <c r="F435" s="117"/>
      <c r="G435" s="26"/>
      <c r="H435" s="117"/>
      <c r="I435" s="117"/>
      <c r="J435" s="117"/>
      <c r="K435" s="117"/>
      <c r="L435" s="117"/>
      <c r="M435" s="117"/>
      <c r="N435" s="117"/>
      <c r="O435" s="117"/>
      <c r="P435" s="117"/>
      <c r="Q435" s="117"/>
      <c r="R435" s="117"/>
    </row>
    <row r="436" spans="1:18">
      <c r="A436" s="117"/>
      <c r="B436" s="117"/>
      <c r="C436" s="117"/>
      <c r="D436" s="117"/>
      <c r="E436" s="117"/>
      <c r="F436" s="117"/>
      <c r="G436" s="26"/>
      <c r="H436" s="117"/>
      <c r="I436" s="117"/>
      <c r="J436" s="117"/>
      <c r="K436" s="117"/>
      <c r="L436" s="117"/>
      <c r="M436" s="117"/>
      <c r="N436" s="117"/>
      <c r="O436" s="117"/>
      <c r="P436" s="117"/>
      <c r="Q436" s="117"/>
      <c r="R436" s="117"/>
    </row>
    <row r="437" spans="1:18">
      <c r="A437" s="117"/>
      <c r="B437" s="117"/>
      <c r="C437" s="117"/>
      <c r="D437" s="117"/>
      <c r="E437" s="117"/>
      <c r="F437" s="117"/>
      <c r="G437" s="26"/>
      <c r="H437" s="117"/>
      <c r="I437" s="117"/>
      <c r="J437" s="117"/>
      <c r="K437" s="117"/>
      <c r="L437" s="117"/>
      <c r="M437" s="117"/>
      <c r="N437" s="117"/>
      <c r="O437" s="117"/>
      <c r="P437" s="117"/>
      <c r="Q437" s="117"/>
      <c r="R437" s="117"/>
    </row>
    <row r="438" spans="1:18">
      <c r="A438" s="117"/>
      <c r="B438" s="117"/>
      <c r="C438" s="117"/>
      <c r="D438" s="117"/>
      <c r="E438" s="117"/>
      <c r="F438" s="117"/>
      <c r="G438" s="26"/>
      <c r="H438" s="117"/>
      <c r="I438" s="117"/>
      <c r="J438" s="117"/>
      <c r="K438" s="117"/>
      <c r="L438" s="117"/>
      <c r="M438" s="117"/>
      <c r="N438" s="117"/>
      <c r="O438" s="117"/>
      <c r="P438" s="117"/>
      <c r="Q438" s="117"/>
      <c r="R438" s="117"/>
    </row>
    <row r="439" spans="1:18">
      <c r="A439" s="117"/>
      <c r="B439" s="117"/>
      <c r="C439" s="117"/>
      <c r="D439" s="117"/>
      <c r="E439" s="117"/>
      <c r="F439" s="117"/>
      <c r="G439" s="26"/>
      <c r="H439" s="117"/>
      <c r="I439" s="117"/>
      <c r="J439" s="117"/>
      <c r="K439" s="117"/>
      <c r="L439" s="117"/>
      <c r="M439" s="117"/>
      <c r="N439" s="117"/>
      <c r="O439" s="117"/>
      <c r="P439" s="117"/>
      <c r="Q439" s="117"/>
      <c r="R439" s="117"/>
    </row>
    <row r="440" spans="1:18">
      <c r="A440" s="117"/>
      <c r="B440" s="117"/>
      <c r="C440" s="117"/>
      <c r="D440" s="117"/>
      <c r="E440" s="117"/>
      <c r="F440" s="117"/>
      <c r="G440" s="26"/>
      <c r="H440" s="117"/>
      <c r="I440" s="117"/>
      <c r="J440" s="117"/>
      <c r="K440" s="117"/>
      <c r="L440" s="117"/>
      <c r="M440" s="117"/>
      <c r="N440" s="117"/>
      <c r="O440" s="117"/>
      <c r="P440" s="117"/>
      <c r="Q440" s="117"/>
      <c r="R440" s="117"/>
    </row>
    <row r="441" spans="1:18">
      <c r="A441" s="117"/>
      <c r="B441" s="117"/>
      <c r="C441" s="117"/>
      <c r="D441" s="117"/>
      <c r="E441" s="117"/>
      <c r="F441" s="117"/>
      <c r="G441" s="26"/>
      <c r="H441" s="117"/>
      <c r="I441" s="117"/>
      <c r="J441" s="117"/>
      <c r="K441" s="117"/>
      <c r="L441" s="117"/>
      <c r="M441" s="117"/>
      <c r="N441" s="117"/>
      <c r="O441" s="117"/>
      <c r="P441" s="117"/>
      <c r="Q441" s="117"/>
      <c r="R441" s="117"/>
    </row>
    <row r="442" spans="1:18">
      <c r="A442" s="117"/>
      <c r="B442" s="117"/>
      <c r="C442" s="117"/>
      <c r="D442" s="117"/>
      <c r="E442" s="117"/>
      <c r="F442" s="117"/>
      <c r="G442" s="26"/>
      <c r="H442" s="117"/>
      <c r="I442" s="117"/>
      <c r="J442" s="117"/>
      <c r="K442" s="117"/>
      <c r="L442" s="117"/>
      <c r="M442" s="117"/>
      <c r="N442" s="117"/>
      <c r="O442" s="117"/>
      <c r="P442" s="117"/>
      <c r="Q442" s="117"/>
      <c r="R442" s="117"/>
    </row>
    <row r="443" spans="1:18">
      <c r="A443" s="117"/>
      <c r="B443" s="117"/>
      <c r="C443" s="117"/>
      <c r="D443" s="117"/>
      <c r="E443" s="117"/>
      <c r="F443" s="117"/>
      <c r="G443" s="26"/>
      <c r="H443" s="117"/>
      <c r="I443" s="117"/>
      <c r="J443" s="117"/>
      <c r="K443" s="117"/>
      <c r="L443" s="117"/>
      <c r="M443" s="117"/>
      <c r="N443" s="117"/>
      <c r="O443" s="117"/>
      <c r="P443" s="117"/>
      <c r="Q443" s="117"/>
      <c r="R443" s="117"/>
    </row>
    <row r="444" spans="1:18">
      <c r="A444" s="117"/>
      <c r="B444" s="117"/>
      <c r="C444" s="117"/>
      <c r="D444" s="117"/>
      <c r="E444" s="117"/>
      <c r="F444" s="117"/>
      <c r="G444" s="26"/>
      <c r="H444" s="117"/>
      <c r="I444" s="117"/>
      <c r="J444" s="117"/>
      <c r="K444" s="117"/>
      <c r="L444" s="117"/>
      <c r="M444" s="117"/>
      <c r="N444" s="117"/>
      <c r="O444" s="117"/>
      <c r="P444" s="117"/>
      <c r="Q444" s="117"/>
      <c r="R444" s="117"/>
    </row>
    <row r="445" spans="1:18">
      <c r="A445" s="117"/>
      <c r="B445" s="117"/>
      <c r="C445" s="117"/>
      <c r="D445" s="117"/>
      <c r="E445" s="117"/>
      <c r="F445" s="117"/>
      <c r="G445" s="26"/>
      <c r="H445" s="117"/>
      <c r="I445" s="117"/>
      <c r="J445" s="117"/>
      <c r="K445" s="117"/>
      <c r="L445" s="117"/>
      <c r="M445" s="117"/>
      <c r="N445" s="117"/>
      <c r="O445" s="117"/>
      <c r="P445" s="117"/>
      <c r="Q445" s="117"/>
      <c r="R445" s="117"/>
    </row>
    <row r="446" spans="1:18">
      <c r="A446" s="117"/>
      <c r="B446" s="117"/>
      <c r="C446" s="117"/>
      <c r="D446" s="117"/>
      <c r="E446" s="117"/>
      <c r="F446" s="117"/>
      <c r="G446" s="26"/>
      <c r="H446" s="117"/>
      <c r="I446" s="117"/>
      <c r="J446" s="117"/>
      <c r="K446" s="117"/>
      <c r="L446" s="117"/>
      <c r="M446" s="117"/>
      <c r="N446" s="117"/>
      <c r="O446" s="117"/>
      <c r="P446" s="117"/>
      <c r="Q446" s="117"/>
      <c r="R446" s="117"/>
    </row>
    <row r="447" spans="1:18">
      <c r="A447" s="117"/>
      <c r="B447" s="117"/>
      <c r="C447" s="117"/>
      <c r="D447" s="117"/>
      <c r="E447" s="117"/>
      <c r="F447" s="117"/>
      <c r="G447" s="26"/>
      <c r="H447" s="117"/>
      <c r="I447" s="117"/>
      <c r="J447" s="117"/>
      <c r="K447" s="117"/>
      <c r="L447" s="117"/>
      <c r="M447" s="117"/>
      <c r="N447" s="117"/>
      <c r="O447" s="117"/>
      <c r="P447" s="117"/>
      <c r="Q447" s="117"/>
      <c r="R447" s="117"/>
    </row>
    <row r="448" spans="1:18">
      <c r="A448" s="117"/>
      <c r="B448" s="117"/>
      <c r="C448" s="117"/>
      <c r="D448" s="117"/>
      <c r="E448" s="117"/>
      <c r="F448" s="117"/>
      <c r="G448" s="26"/>
      <c r="H448" s="117"/>
      <c r="I448" s="117"/>
      <c r="J448" s="117"/>
      <c r="K448" s="117"/>
      <c r="L448" s="117"/>
      <c r="M448" s="117"/>
      <c r="N448" s="117"/>
      <c r="O448" s="117"/>
      <c r="P448" s="117"/>
      <c r="Q448" s="117"/>
      <c r="R448" s="117"/>
    </row>
    <row r="449" spans="1:18">
      <c r="A449" s="117"/>
      <c r="B449" s="117"/>
      <c r="C449" s="117"/>
      <c r="D449" s="117"/>
      <c r="E449" s="117"/>
      <c r="F449" s="117"/>
      <c r="G449" s="26"/>
      <c r="H449" s="117"/>
      <c r="I449" s="117"/>
      <c r="J449" s="117"/>
      <c r="K449" s="117"/>
      <c r="L449" s="117"/>
      <c r="M449" s="117"/>
      <c r="N449" s="117"/>
      <c r="O449" s="117"/>
      <c r="P449" s="117"/>
      <c r="Q449" s="117"/>
      <c r="R449" s="117"/>
    </row>
    <row r="450" spans="1:18">
      <c r="A450" s="117"/>
      <c r="B450" s="117"/>
      <c r="C450" s="117"/>
      <c r="D450" s="117"/>
      <c r="E450" s="117"/>
      <c r="F450" s="117"/>
      <c r="G450" s="26"/>
      <c r="H450" s="117"/>
      <c r="I450" s="117"/>
      <c r="J450" s="117"/>
      <c r="K450" s="117"/>
      <c r="L450" s="117"/>
      <c r="M450" s="117"/>
      <c r="N450" s="117"/>
      <c r="O450" s="117"/>
      <c r="P450" s="117"/>
      <c r="Q450" s="117"/>
      <c r="R450" s="117"/>
    </row>
    <row r="451" spans="1:18">
      <c r="A451" s="117"/>
      <c r="B451" s="117"/>
      <c r="C451" s="117"/>
      <c r="D451" s="117"/>
      <c r="E451" s="117"/>
      <c r="F451" s="117"/>
      <c r="G451" s="26"/>
      <c r="H451" s="117"/>
      <c r="I451" s="117"/>
      <c r="J451" s="117"/>
      <c r="K451" s="117"/>
      <c r="L451" s="117"/>
      <c r="M451" s="117"/>
      <c r="N451" s="117"/>
      <c r="O451" s="117"/>
      <c r="P451" s="117"/>
      <c r="Q451" s="117"/>
      <c r="R451" s="117"/>
    </row>
    <row r="452" spans="1:18">
      <c r="A452" s="117"/>
      <c r="B452" s="117"/>
      <c r="C452" s="117"/>
      <c r="D452" s="117"/>
      <c r="E452" s="117"/>
      <c r="F452" s="117"/>
      <c r="G452" s="26"/>
      <c r="H452" s="117"/>
      <c r="I452" s="117"/>
      <c r="J452" s="117"/>
      <c r="K452" s="117"/>
      <c r="L452" s="117"/>
      <c r="M452" s="117"/>
      <c r="N452" s="117"/>
      <c r="O452" s="117"/>
      <c r="P452" s="117"/>
      <c r="Q452" s="117"/>
      <c r="R452" s="117"/>
    </row>
    <row r="453" spans="1:18">
      <c r="A453" s="117"/>
      <c r="B453" s="117"/>
      <c r="C453" s="117"/>
      <c r="D453" s="117"/>
      <c r="E453" s="117"/>
      <c r="F453" s="117"/>
      <c r="G453" s="26"/>
      <c r="H453" s="117"/>
      <c r="I453" s="117"/>
      <c r="J453" s="117"/>
      <c r="K453" s="117"/>
      <c r="L453" s="117"/>
      <c r="M453" s="117"/>
      <c r="N453" s="117"/>
      <c r="O453" s="117"/>
      <c r="P453" s="117"/>
      <c r="Q453" s="117"/>
      <c r="R453" s="117"/>
    </row>
    <row r="454" spans="1:18">
      <c r="A454" s="117"/>
      <c r="B454" s="117"/>
      <c r="C454" s="117"/>
      <c r="D454" s="117"/>
      <c r="E454" s="117"/>
      <c r="F454" s="117"/>
      <c r="G454" s="26"/>
      <c r="H454" s="117"/>
      <c r="I454" s="117"/>
      <c r="J454" s="117"/>
      <c r="K454" s="117"/>
      <c r="L454" s="117"/>
      <c r="M454" s="117"/>
      <c r="N454" s="117"/>
      <c r="O454" s="117"/>
      <c r="P454" s="117"/>
      <c r="Q454" s="117"/>
      <c r="R454" s="117"/>
    </row>
    <row r="455" spans="1:18">
      <c r="A455" s="117"/>
      <c r="B455" s="117"/>
      <c r="C455" s="117"/>
      <c r="D455" s="117"/>
      <c r="E455" s="117"/>
      <c r="F455" s="117"/>
      <c r="G455" s="26"/>
      <c r="H455" s="117"/>
      <c r="I455" s="117"/>
      <c r="J455" s="117"/>
      <c r="K455" s="117"/>
      <c r="L455" s="117"/>
      <c r="M455" s="117"/>
      <c r="N455" s="117"/>
      <c r="O455" s="117"/>
      <c r="P455" s="117"/>
      <c r="Q455" s="117"/>
      <c r="R455" s="117"/>
    </row>
    <row r="456" spans="1:18">
      <c r="A456" s="117"/>
      <c r="B456" s="117"/>
      <c r="C456" s="117"/>
      <c r="D456" s="117"/>
      <c r="E456" s="117"/>
      <c r="F456" s="117"/>
      <c r="G456" s="26"/>
      <c r="H456" s="117"/>
      <c r="I456" s="117"/>
      <c r="J456" s="117"/>
      <c r="K456" s="117"/>
      <c r="L456" s="117"/>
      <c r="M456" s="117"/>
      <c r="N456" s="117"/>
      <c r="O456" s="117"/>
      <c r="P456" s="117"/>
      <c r="Q456" s="117"/>
      <c r="R456" s="117"/>
    </row>
    <row r="457" spans="1:18">
      <c r="A457" s="117"/>
      <c r="B457" s="117"/>
      <c r="C457" s="117"/>
      <c r="D457" s="117"/>
      <c r="E457" s="117"/>
      <c r="F457" s="117"/>
      <c r="G457" s="26"/>
      <c r="H457" s="117"/>
      <c r="I457" s="117"/>
      <c r="J457" s="117"/>
      <c r="K457" s="117"/>
      <c r="L457" s="117"/>
      <c r="M457" s="117"/>
      <c r="N457" s="117"/>
      <c r="O457" s="117"/>
      <c r="P457" s="117"/>
      <c r="Q457" s="117"/>
      <c r="R457" s="117"/>
    </row>
    <row r="458" spans="1:18">
      <c r="A458" s="117"/>
      <c r="B458" s="117"/>
      <c r="C458" s="117"/>
      <c r="D458" s="117"/>
      <c r="E458" s="117"/>
      <c r="F458" s="117"/>
      <c r="G458" s="26"/>
      <c r="H458" s="117"/>
      <c r="I458" s="117"/>
      <c r="J458" s="117"/>
      <c r="K458" s="117"/>
      <c r="L458" s="117"/>
      <c r="M458" s="117"/>
      <c r="N458" s="117"/>
      <c r="O458" s="117"/>
      <c r="P458" s="117"/>
      <c r="Q458" s="117"/>
      <c r="R458" s="117"/>
    </row>
    <row r="459" spans="1:18">
      <c r="A459" s="117"/>
      <c r="B459" s="117"/>
      <c r="C459" s="117"/>
      <c r="D459" s="117"/>
      <c r="E459" s="117"/>
      <c r="F459" s="117"/>
      <c r="G459" s="26"/>
      <c r="H459" s="117"/>
      <c r="I459" s="117"/>
      <c r="J459" s="117"/>
      <c r="K459" s="117"/>
      <c r="L459" s="117"/>
      <c r="M459" s="117"/>
      <c r="N459" s="117"/>
      <c r="O459" s="117"/>
      <c r="P459" s="117"/>
      <c r="Q459" s="117"/>
      <c r="R459" s="117"/>
    </row>
    <row r="460" spans="1:18">
      <c r="A460" s="117"/>
      <c r="B460" s="117"/>
      <c r="C460" s="117"/>
      <c r="D460" s="117"/>
      <c r="E460" s="117"/>
      <c r="F460" s="117"/>
      <c r="G460" s="26"/>
      <c r="H460" s="117"/>
      <c r="I460" s="117"/>
      <c r="J460" s="117"/>
      <c r="K460" s="117"/>
      <c r="L460" s="117"/>
      <c r="M460" s="117"/>
      <c r="N460" s="117"/>
      <c r="O460" s="117"/>
      <c r="P460" s="117"/>
      <c r="Q460" s="117"/>
      <c r="R460" s="117"/>
    </row>
    <row r="461" spans="1:18">
      <c r="A461" s="117"/>
      <c r="B461" s="117"/>
      <c r="C461" s="117"/>
      <c r="D461" s="117"/>
      <c r="E461" s="117"/>
      <c r="F461" s="117"/>
      <c r="G461" s="26"/>
      <c r="H461" s="117"/>
      <c r="I461" s="117"/>
      <c r="J461" s="117"/>
      <c r="K461" s="117"/>
      <c r="L461" s="117"/>
      <c r="M461" s="117"/>
      <c r="N461" s="117"/>
      <c r="O461" s="117"/>
      <c r="P461" s="117"/>
      <c r="Q461" s="117"/>
      <c r="R461" s="117"/>
    </row>
    <row r="462" spans="1:18">
      <c r="A462" s="117"/>
      <c r="B462" s="117"/>
      <c r="C462" s="117"/>
      <c r="D462" s="117"/>
      <c r="E462" s="117"/>
      <c r="F462" s="117"/>
      <c r="G462" s="26"/>
      <c r="H462" s="117"/>
      <c r="I462" s="117"/>
      <c r="J462" s="117"/>
      <c r="K462" s="117"/>
      <c r="L462" s="117"/>
      <c r="M462" s="117"/>
      <c r="N462" s="117"/>
      <c r="O462" s="117"/>
      <c r="P462" s="117"/>
      <c r="Q462" s="117"/>
      <c r="R462" s="117"/>
    </row>
    <row r="463" spans="1:18">
      <c r="A463" s="117"/>
      <c r="B463" s="117"/>
      <c r="C463" s="117"/>
      <c r="D463" s="117"/>
      <c r="E463" s="117"/>
      <c r="F463" s="117"/>
      <c r="G463" s="26"/>
      <c r="H463" s="117"/>
      <c r="I463" s="117"/>
      <c r="J463" s="117"/>
      <c r="K463" s="117"/>
      <c r="L463" s="117"/>
      <c r="M463" s="117"/>
      <c r="N463" s="117"/>
      <c r="O463" s="117"/>
      <c r="P463" s="117"/>
      <c r="Q463" s="117"/>
      <c r="R463" s="117"/>
    </row>
    <row r="464" spans="1:18">
      <c r="A464" s="117"/>
      <c r="B464" s="117"/>
      <c r="C464" s="117"/>
      <c r="D464" s="117"/>
      <c r="E464" s="117"/>
      <c r="F464" s="117"/>
      <c r="G464" s="26"/>
      <c r="H464" s="117"/>
      <c r="I464" s="117"/>
      <c r="J464" s="117"/>
      <c r="K464" s="117"/>
      <c r="L464" s="117"/>
      <c r="M464" s="117"/>
      <c r="N464" s="117"/>
      <c r="O464" s="117"/>
      <c r="P464" s="117"/>
      <c r="Q464" s="117"/>
      <c r="R464" s="117"/>
    </row>
    <row r="465" spans="1:18">
      <c r="A465" s="117"/>
      <c r="B465" s="117"/>
      <c r="C465" s="117"/>
      <c r="D465" s="117"/>
      <c r="E465" s="117"/>
      <c r="F465" s="117"/>
      <c r="G465" s="26"/>
      <c r="H465" s="117"/>
      <c r="I465" s="117"/>
      <c r="J465" s="117"/>
      <c r="K465" s="117"/>
      <c r="L465" s="117"/>
      <c r="M465" s="117"/>
      <c r="N465" s="117"/>
      <c r="O465" s="117"/>
      <c r="P465" s="117"/>
      <c r="Q465" s="117"/>
      <c r="R465" s="117"/>
    </row>
    <row r="466" spans="1:18">
      <c r="A466" s="117"/>
      <c r="B466" s="117"/>
      <c r="C466" s="117"/>
      <c r="D466" s="117"/>
      <c r="E466" s="117"/>
      <c r="F466" s="117"/>
      <c r="G466" s="26"/>
      <c r="H466" s="117"/>
      <c r="I466" s="117"/>
      <c r="J466" s="117"/>
      <c r="K466" s="117"/>
      <c r="L466" s="117"/>
      <c r="M466" s="117"/>
      <c r="N466" s="117"/>
      <c r="O466" s="117"/>
      <c r="P466" s="117"/>
      <c r="Q466" s="117"/>
      <c r="R466" s="117"/>
    </row>
    <row r="467" spans="1:18">
      <c r="A467" s="117"/>
      <c r="B467" s="117"/>
      <c r="C467" s="117"/>
      <c r="D467" s="117"/>
      <c r="E467" s="117"/>
      <c r="F467" s="117"/>
      <c r="G467" s="26"/>
      <c r="H467" s="117"/>
      <c r="I467" s="117"/>
      <c r="J467" s="117"/>
      <c r="K467" s="117"/>
      <c r="L467" s="117"/>
      <c r="M467" s="117"/>
      <c r="N467" s="117"/>
      <c r="O467" s="117"/>
      <c r="P467" s="117"/>
      <c r="Q467" s="117"/>
      <c r="R467" s="117"/>
    </row>
    <row r="468" spans="1:18">
      <c r="A468" s="117"/>
      <c r="B468" s="117"/>
      <c r="C468" s="117"/>
      <c r="D468" s="117"/>
      <c r="E468" s="117"/>
      <c r="F468" s="117"/>
      <c r="G468" s="26"/>
      <c r="H468" s="117"/>
      <c r="I468" s="117"/>
      <c r="J468" s="117"/>
      <c r="K468" s="117"/>
      <c r="L468" s="117"/>
      <c r="M468" s="117"/>
      <c r="N468" s="117"/>
      <c r="O468" s="117"/>
      <c r="P468" s="117"/>
      <c r="Q468" s="117"/>
      <c r="R468" s="117"/>
    </row>
    <row r="469" spans="1:18">
      <c r="A469" s="117"/>
      <c r="B469" s="117"/>
      <c r="C469" s="117"/>
      <c r="D469" s="117"/>
      <c r="E469" s="117"/>
      <c r="F469" s="117"/>
      <c r="G469" s="26"/>
      <c r="H469" s="117"/>
      <c r="I469" s="117"/>
      <c r="J469" s="117"/>
      <c r="K469" s="117"/>
      <c r="L469" s="117"/>
      <c r="M469" s="117"/>
      <c r="N469" s="117"/>
      <c r="O469" s="117"/>
      <c r="P469" s="117"/>
      <c r="Q469" s="117"/>
      <c r="R469" s="117"/>
    </row>
    <row r="470" spans="1:18">
      <c r="A470" s="117"/>
      <c r="B470" s="117"/>
      <c r="C470" s="117"/>
      <c r="D470" s="117"/>
      <c r="E470" s="117"/>
      <c r="F470" s="117"/>
      <c r="G470" s="26"/>
      <c r="H470" s="117"/>
      <c r="I470" s="117"/>
      <c r="J470" s="117"/>
      <c r="K470" s="117"/>
      <c r="L470" s="117"/>
      <c r="M470" s="117"/>
      <c r="N470" s="117"/>
      <c r="O470" s="117"/>
      <c r="P470" s="117"/>
      <c r="Q470" s="117"/>
      <c r="R470" s="117"/>
    </row>
    <row r="471" spans="1:18">
      <c r="A471" s="117"/>
      <c r="B471" s="117"/>
      <c r="C471" s="117"/>
      <c r="D471" s="117"/>
      <c r="E471" s="117"/>
      <c r="F471" s="117"/>
      <c r="G471" s="26"/>
      <c r="H471" s="117"/>
      <c r="I471" s="117"/>
      <c r="J471" s="117"/>
      <c r="K471" s="117"/>
      <c r="L471" s="117"/>
      <c r="M471" s="117"/>
      <c r="N471" s="117"/>
      <c r="O471" s="117"/>
      <c r="P471" s="117"/>
      <c r="Q471" s="117"/>
      <c r="R471" s="117"/>
    </row>
    <row r="472" spans="1:18">
      <c r="A472" s="117"/>
      <c r="B472" s="117"/>
      <c r="C472" s="117"/>
      <c r="D472" s="117"/>
      <c r="E472" s="117"/>
      <c r="F472" s="117"/>
      <c r="G472" s="26"/>
      <c r="H472" s="117"/>
      <c r="I472" s="117"/>
      <c r="J472" s="117"/>
      <c r="K472" s="117"/>
      <c r="L472" s="117"/>
      <c r="M472" s="117"/>
      <c r="N472" s="117"/>
      <c r="O472" s="117"/>
      <c r="P472" s="117"/>
      <c r="Q472" s="117"/>
      <c r="R472" s="117"/>
    </row>
    <row r="473" spans="1:18">
      <c r="A473" s="117"/>
      <c r="B473" s="117"/>
      <c r="C473" s="117"/>
      <c r="D473" s="117"/>
      <c r="E473" s="117"/>
      <c r="F473" s="117"/>
      <c r="G473" s="26"/>
      <c r="H473" s="117"/>
      <c r="I473" s="117"/>
      <c r="J473" s="117"/>
      <c r="K473" s="117"/>
      <c r="L473" s="117"/>
      <c r="M473" s="117"/>
      <c r="N473" s="117"/>
      <c r="O473" s="117"/>
      <c r="P473" s="117"/>
      <c r="Q473" s="117"/>
      <c r="R473" s="117"/>
    </row>
    <row r="474" spans="1:18">
      <c r="A474" s="117"/>
      <c r="B474" s="117"/>
      <c r="C474" s="117"/>
      <c r="D474" s="117"/>
      <c r="E474" s="117"/>
      <c r="F474" s="117"/>
      <c r="G474" s="26"/>
      <c r="H474" s="117"/>
      <c r="I474" s="117"/>
      <c r="J474" s="117"/>
      <c r="K474" s="117"/>
      <c r="L474" s="117"/>
      <c r="M474" s="117"/>
      <c r="N474" s="117"/>
      <c r="O474" s="117"/>
      <c r="P474" s="117"/>
      <c r="Q474" s="117"/>
      <c r="R474" s="117"/>
    </row>
    <row r="475" spans="1:18">
      <c r="A475" s="117"/>
      <c r="B475" s="117"/>
      <c r="C475" s="117"/>
      <c r="D475" s="117"/>
      <c r="E475" s="117"/>
      <c r="F475" s="117"/>
      <c r="G475" s="26"/>
      <c r="H475" s="117"/>
      <c r="I475" s="117"/>
      <c r="J475" s="117"/>
      <c r="K475" s="117"/>
      <c r="L475" s="117"/>
      <c r="M475" s="117"/>
      <c r="N475" s="117"/>
      <c r="O475" s="117"/>
      <c r="P475" s="117"/>
      <c r="Q475" s="117"/>
      <c r="R475" s="117"/>
    </row>
    <row r="476" spans="1:18">
      <c r="A476" s="117"/>
      <c r="B476" s="117"/>
      <c r="C476" s="117"/>
      <c r="D476" s="117"/>
      <c r="E476" s="117"/>
      <c r="F476" s="117"/>
      <c r="G476" s="26"/>
      <c r="H476" s="117"/>
      <c r="I476" s="117"/>
      <c r="J476" s="117"/>
      <c r="K476" s="117"/>
      <c r="L476" s="117"/>
      <c r="M476" s="117"/>
      <c r="N476" s="117"/>
      <c r="O476" s="117"/>
      <c r="P476" s="117"/>
      <c r="Q476" s="117"/>
      <c r="R476" s="117"/>
    </row>
    <row r="477" spans="1:18">
      <c r="A477" s="117"/>
      <c r="B477" s="117"/>
      <c r="C477" s="117"/>
      <c r="D477" s="117"/>
      <c r="E477" s="117"/>
      <c r="F477" s="117"/>
      <c r="G477" s="26"/>
      <c r="H477" s="117"/>
      <c r="I477" s="117"/>
      <c r="J477" s="117"/>
      <c r="K477" s="117"/>
      <c r="L477" s="117"/>
      <c r="M477" s="117"/>
      <c r="N477" s="117"/>
      <c r="O477" s="117"/>
      <c r="P477" s="117"/>
      <c r="Q477" s="117"/>
      <c r="R477" s="117"/>
    </row>
    <row r="478" spans="1:18">
      <c r="A478" s="117"/>
      <c r="B478" s="117"/>
      <c r="C478" s="117"/>
      <c r="D478" s="117"/>
      <c r="E478" s="117"/>
      <c r="F478" s="117"/>
      <c r="G478" s="26"/>
      <c r="H478" s="117"/>
      <c r="I478" s="117"/>
      <c r="J478" s="117"/>
      <c r="K478" s="117"/>
      <c r="L478" s="117"/>
      <c r="M478" s="117"/>
      <c r="N478" s="117"/>
      <c r="O478" s="117"/>
      <c r="P478" s="117"/>
      <c r="Q478" s="117"/>
      <c r="R478" s="117"/>
    </row>
    <row r="479" spans="1:18">
      <c r="A479" s="117"/>
      <c r="B479" s="117"/>
      <c r="C479" s="117"/>
      <c r="D479" s="117"/>
      <c r="E479" s="117"/>
      <c r="F479" s="117"/>
      <c r="G479" s="26"/>
      <c r="H479" s="117"/>
      <c r="I479" s="117"/>
      <c r="J479" s="117"/>
      <c r="K479" s="117"/>
      <c r="L479" s="117"/>
      <c r="M479" s="117"/>
      <c r="N479" s="117"/>
      <c r="O479" s="117"/>
      <c r="P479" s="117"/>
      <c r="Q479" s="117"/>
      <c r="R479" s="117"/>
    </row>
    <row r="480" spans="1:18">
      <c r="A480" s="117"/>
      <c r="B480" s="117"/>
      <c r="C480" s="117"/>
      <c r="D480" s="117"/>
      <c r="E480" s="117"/>
      <c r="F480" s="117"/>
      <c r="G480" s="26"/>
      <c r="H480" s="117"/>
      <c r="I480" s="117"/>
      <c r="J480" s="117"/>
      <c r="K480" s="117"/>
      <c r="L480" s="117"/>
      <c r="M480" s="117"/>
      <c r="N480" s="117"/>
      <c r="O480" s="117"/>
      <c r="P480" s="117"/>
      <c r="Q480" s="117"/>
      <c r="R480" s="117"/>
    </row>
    <row r="481" spans="1:18">
      <c r="A481" s="117"/>
      <c r="B481" s="117"/>
      <c r="C481" s="117"/>
      <c r="D481" s="117"/>
      <c r="E481" s="117"/>
      <c r="F481" s="117"/>
      <c r="G481" s="26"/>
      <c r="H481" s="117"/>
      <c r="I481" s="117"/>
      <c r="J481" s="117"/>
      <c r="K481" s="117"/>
      <c r="L481" s="117"/>
      <c r="M481" s="117"/>
      <c r="N481" s="117"/>
      <c r="O481" s="117"/>
      <c r="P481" s="117"/>
      <c r="Q481" s="117"/>
      <c r="R481" s="117"/>
    </row>
    <row r="482" spans="1:18">
      <c r="A482" s="117"/>
      <c r="B482" s="117"/>
      <c r="C482" s="117"/>
      <c r="D482" s="117"/>
      <c r="E482" s="117"/>
      <c r="F482" s="117"/>
      <c r="G482" s="26"/>
      <c r="H482" s="117"/>
      <c r="I482" s="117"/>
      <c r="J482" s="117"/>
      <c r="K482" s="117"/>
      <c r="L482" s="117"/>
      <c r="M482" s="117"/>
      <c r="N482" s="117"/>
      <c r="O482" s="117"/>
      <c r="P482" s="117"/>
      <c r="Q482" s="117"/>
      <c r="R482" s="117"/>
    </row>
    <row r="483" spans="1:18">
      <c r="A483" s="117"/>
      <c r="B483" s="117"/>
      <c r="C483" s="117"/>
      <c r="D483" s="117"/>
      <c r="E483" s="117"/>
      <c r="F483" s="117"/>
      <c r="G483" s="26"/>
      <c r="H483" s="117"/>
      <c r="I483" s="117"/>
      <c r="J483" s="117"/>
      <c r="K483" s="117"/>
      <c r="L483" s="117"/>
      <c r="M483" s="117"/>
      <c r="N483" s="117"/>
      <c r="O483" s="117"/>
      <c r="P483" s="117"/>
      <c r="Q483" s="117"/>
      <c r="R483" s="117"/>
    </row>
    <row r="484" spans="1:18">
      <c r="A484" s="117"/>
      <c r="B484" s="117"/>
      <c r="C484" s="117"/>
      <c r="D484" s="117"/>
      <c r="E484" s="117"/>
      <c r="F484" s="117"/>
      <c r="G484" s="26"/>
      <c r="H484" s="117"/>
      <c r="I484" s="117"/>
      <c r="J484" s="117"/>
      <c r="K484" s="117"/>
      <c r="L484" s="117"/>
      <c r="M484" s="117"/>
      <c r="N484" s="117"/>
      <c r="O484" s="117"/>
      <c r="P484" s="117"/>
      <c r="Q484" s="117"/>
      <c r="R484" s="117"/>
    </row>
    <row r="485" spans="1:18">
      <c r="A485" s="117"/>
      <c r="B485" s="117"/>
      <c r="C485" s="117"/>
      <c r="D485" s="117"/>
      <c r="E485" s="117"/>
      <c r="F485" s="117"/>
      <c r="G485" s="26"/>
      <c r="H485" s="117"/>
      <c r="I485" s="117"/>
      <c r="J485" s="117"/>
      <c r="K485" s="117"/>
      <c r="L485" s="117"/>
      <c r="M485" s="117"/>
      <c r="N485" s="117"/>
      <c r="O485" s="117"/>
      <c r="P485" s="117"/>
      <c r="Q485" s="117"/>
      <c r="R485" s="117"/>
    </row>
    <row r="486" spans="1:18">
      <c r="A486" s="117"/>
      <c r="B486" s="117"/>
      <c r="C486" s="117"/>
      <c r="D486" s="117"/>
      <c r="E486" s="117"/>
      <c r="F486" s="117"/>
      <c r="G486" s="26"/>
      <c r="H486" s="117"/>
      <c r="I486" s="117"/>
      <c r="J486" s="117"/>
      <c r="K486" s="117"/>
      <c r="L486" s="117"/>
      <c r="M486" s="117"/>
      <c r="N486" s="117"/>
      <c r="O486" s="117"/>
      <c r="P486" s="117"/>
      <c r="Q486" s="117"/>
      <c r="R486" s="117"/>
    </row>
    <row r="487" spans="1:18">
      <c r="A487" s="117"/>
      <c r="B487" s="117"/>
      <c r="C487" s="117"/>
      <c r="D487" s="117"/>
      <c r="E487" s="117"/>
      <c r="F487" s="117"/>
      <c r="G487" s="26"/>
      <c r="H487" s="117"/>
      <c r="I487" s="117"/>
      <c r="J487" s="117"/>
      <c r="K487" s="117"/>
      <c r="L487" s="117"/>
      <c r="M487" s="117"/>
      <c r="N487" s="117"/>
      <c r="O487" s="117"/>
      <c r="P487" s="117"/>
      <c r="Q487" s="117"/>
      <c r="R487" s="117"/>
    </row>
    <row r="488" spans="1:18">
      <c r="A488" s="117"/>
      <c r="B488" s="117"/>
      <c r="C488" s="117"/>
      <c r="D488" s="117"/>
      <c r="E488" s="117"/>
      <c r="F488" s="117"/>
      <c r="G488" s="26"/>
      <c r="H488" s="117"/>
      <c r="I488" s="117"/>
      <c r="J488" s="117"/>
      <c r="K488" s="117"/>
      <c r="L488" s="117"/>
      <c r="M488" s="117"/>
      <c r="N488" s="117"/>
      <c r="O488" s="117"/>
      <c r="P488" s="117"/>
      <c r="Q488" s="117"/>
      <c r="R488" s="117"/>
    </row>
    <row r="489" spans="1:18">
      <c r="A489" s="117"/>
      <c r="B489" s="117"/>
      <c r="C489" s="117"/>
      <c r="D489" s="117"/>
      <c r="E489" s="117"/>
      <c r="F489" s="117"/>
      <c r="G489" s="26"/>
      <c r="H489" s="117"/>
      <c r="I489" s="117"/>
      <c r="J489" s="117"/>
      <c r="K489" s="117"/>
      <c r="L489" s="117"/>
      <c r="M489" s="117"/>
      <c r="N489" s="117"/>
      <c r="O489" s="117"/>
      <c r="P489" s="117"/>
      <c r="Q489" s="117"/>
      <c r="R489" s="117"/>
    </row>
    <row r="490" spans="1:18">
      <c r="A490" s="117"/>
      <c r="B490" s="117"/>
      <c r="C490" s="117"/>
      <c r="D490" s="117"/>
      <c r="E490" s="117"/>
      <c r="F490" s="117"/>
      <c r="G490" s="26"/>
      <c r="H490" s="117"/>
      <c r="I490" s="117"/>
      <c r="J490" s="117"/>
      <c r="K490" s="117"/>
      <c r="L490" s="117"/>
      <c r="M490" s="117"/>
      <c r="N490" s="117"/>
      <c r="O490" s="117"/>
      <c r="P490" s="117"/>
      <c r="Q490" s="117"/>
      <c r="R490" s="117"/>
    </row>
    <row r="491" spans="1:18">
      <c r="A491" s="117"/>
      <c r="B491" s="117"/>
      <c r="C491" s="117"/>
      <c r="D491" s="117"/>
      <c r="E491" s="117"/>
      <c r="F491" s="117"/>
      <c r="G491" s="26"/>
      <c r="H491" s="117"/>
      <c r="I491" s="117"/>
      <c r="J491" s="117"/>
      <c r="K491" s="117"/>
      <c r="L491" s="117"/>
      <c r="M491" s="117"/>
      <c r="N491" s="117"/>
      <c r="O491" s="117"/>
      <c r="P491" s="117"/>
      <c r="Q491" s="117"/>
      <c r="R491" s="117"/>
    </row>
    <row r="492" spans="1:18">
      <c r="A492" s="117"/>
      <c r="B492" s="117"/>
      <c r="C492" s="117"/>
      <c r="D492" s="117"/>
      <c r="E492" s="117"/>
      <c r="F492" s="117"/>
      <c r="G492" s="26"/>
      <c r="H492" s="117"/>
      <c r="I492" s="117"/>
      <c r="J492" s="117"/>
      <c r="K492" s="117"/>
      <c r="L492" s="117"/>
      <c r="M492" s="117"/>
      <c r="N492" s="117"/>
      <c r="O492" s="117"/>
      <c r="P492" s="117"/>
      <c r="Q492" s="117"/>
      <c r="R492" s="117"/>
    </row>
    <row r="493" spans="1:18">
      <c r="A493" s="117"/>
      <c r="B493" s="117"/>
      <c r="C493" s="117"/>
      <c r="D493" s="117"/>
      <c r="E493" s="117"/>
      <c r="F493" s="117"/>
      <c r="G493" s="26"/>
      <c r="H493" s="117"/>
      <c r="I493" s="117"/>
      <c r="J493" s="117"/>
      <c r="K493" s="117"/>
      <c r="L493" s="117"/>
      <c r="M493" s="117"/>
      <c r="N493" s="117"/>
      <c r="O493" s="117"/>
      <c r="P493" s="117"/>
      <c r="Q493" s="117"/>
      <c r="R493" s="117"/>
    </row>
    <row r="494" spans="1:18">
      <c r="A494" s="117"/>
      <c r="B494" s="117"/>
      <c r="C494" s="117"/>
      <c r="D494" s="117"/>
      <c r="E494" s="117"/>
      <c r="F494" s="117"/>
      <c r="G494" s="26"/>
      <c r="H494" s="117"/>
      <c r="I494" s="117"/>
      <c r="J494" s="117"/>
      <c r="K494" s="117"/>
      <c r="L494" s="117"/>
      <c r="M494" s="117"/>
      <c r="N494" s="117"/>
      <c r="O494" s="117"/>
      <c r="P494" s="117"/>
      <c r="Q494" s="117"/>
      <c r="R494" s="117"/>
    </row>
    <row r="495" spans="1:18">
      <c r="A495" s="117"/>
      <c r="B495" s="117"/>
      <c r="C495" s="117"/>
      <c r="D495" s="117"/>
      <c r="E495" s="117"/>
      <c r="F495" s="117"/>
      <c r="G495" s="26"/>
      <c r="H495" s="117"/>
      <c r="I495" s="117"/>
      <c r="J495" s="117"/>
      <c r="K495" s="117"/>
      <c r="L495" s="117"/>
      <c r="M495" s="117"/>
      <c r="N495" s="117"/>
      <c r="O495" s="117"/>
      <c r="P495" s="117"/>
      <c r="Q495" s="117"/>
      <c r="R495" s="117"/>
    </row>
    <row r="496" spans="1:18">
      <c r="A496" s="117"/>
      <c r="B496" s="117"/>
      <c r="C496" s="117"/>
      <c r="D496" s="117"/>
      <c r="E496" s="117"/>
      <c r="F496" s="117"/>
      <c r="G496" s="26"/>
      <c r="H496" s="117"/>
      <c r="I496" s="117"/>
      <c r="J496" s="117"/>
      <c r="K496" s="117"/>
      <c r="L496" s="117"/>
      <c r="M496" s="117"/>
      <c r="N496" s="117"/>
      <c r="O496" s="117"/>
      <c r="P496" s="117"/>
      <c r="Q496" s="117"/>
      <c r="R496" s="117"/>
    </row>
    <row r="497" spans="1:18">
      <c r="A497" s="117"/>
      <c r="B497" s="117"/>
      <c r="C497" s="117"/>
      <c r="D497" s="117"/>
      <c r="E497" s="117"/>
      <c r="F497" s="117"/>
      <c r="G497" s="26"/>
      <c r="H497" s="117"/>
      <c r="I497" s="117"/>
      <c r="J497" s="117"/>
      <c r="K497" s="117"/>
      <c r="L497" s="117"/>
      <c r="M497" s="117"/>
      <c r="N497" s="117"/>
      <c r="O497" s="117"/>
      <c r="P497" s="117"/>
      <c r="Q497" s="117"/>
      <c r="R497" s="117"/>
    </row>
    <row r="498" spans="1:18">
      <c r="A498" s="117"/>
      <c r="B498" s="117"/>
      <c r="C498" s="117"/>
      <c r="D498" s="117"/>
      <c r="E498" s="117"/>
      <c r="F498" s="117"/>
      <c r="G498" s="26"/>
      <c r="H498" s="117"/>
      <c r="I498" s="117"/>
      <c r="J498" s="117"/>
      <c r="K498" s="117"/>
      <c r="L498" s="117"/>
      <c r="M498" s="117"/>
      <c r="N498" s="117"/>
      <c r="O498" s="117"/>
      <c r="P498" s="117"/>
      <c r="Q498" s="117"/>
      <c r="R498" s="117"/>
    </row>
    <row r="499" spans="1:18">
      <c r="A499" s="117"/>
      <c r="B499" s="117"/>
      <c r="C499" s="117"/>
      <c r="D499" s="117"/>
      <c r="E499" s="117"/>
      <c r="F499" s="117"/>
      <c r="G499" s="26"/>
      <c r="H499" s="117"/>
      <c r="I499" s="117"/>
      <c r="J499" s="117"/>
      <c r="K499" s="117"/>
      <c r="L499" s="117"/>
      <c r="M499" s="117"/>
      <c r="N499" s="117"/>
      <c r="O499" s="117"/>
      <c r="P499" s="117"/>
      <c r="Q499" s="117"/>
      <c r="R499" s="117"/>
    </row>
    <row r="500" spans="1:18">
      <c r="A500" s="117"/>
      <c r="B500" s="117"/>
      <c r="C500" s="117"/>
      <c r="D500" s="117"/>
      <c r="E500" s="117"/>
      <c r="F500" s="117"/>
      <c r="G500" s="26"/>
      <c r="H500" s="117"/>
      <c r="I500" s="117"/>
      <c r="J500" s="117"/>
      <c r="K500" s="117"/>
      <c r="L500" s="117"/>
      <c r="M500" s="117"/>
      <c r="N500" s="117"/>
      <c r="O500" s="117"/>
      <c r="P500" s="117"/>
      <c r="Q500" s="117"/>
      <c r="R500" s="117"/>
    </row>
    <row r="501" spans="1:18">
      <c r="A501" s="117"/>
      <c r="B501" s="117"/>
      <c r="C501" s="117"/>
      <c r="D501" s="117"/>
      <c r="E501" s="117"/>
      <c r="F501" s="117"/>
      <c r="G501" s="26"/>
      <c r="H501" s="117"/>
      <c r="I501" s="117"/>
      <c r="J501" s="117"/>
      <c r="K501" s="117"/>
      <c r="L501" s="117"/>
      <c r="M501" s="117"/>
      <c r="N501" s="117"/>
      <c r="O501" s="117"/>
      <c r="P501" s="117"/>
      <c r="Q501" s="117"/>
      <c r="R501" s="117"/>
    </row>
    <row r="502" spans="1:18">
      <c r="A502" s="117"/>
      <c r="B502" s="117"/>
      <c r="C502" s="117"/>
      <c r="D502" s="117"/>
      <c r="E502" s="117"/>
      <c r="F502" s="117"/>
      <c r="G502" s="26"/>
      <c r="H502" s="117"/>
      <c r="I502" s="117"/>
      <c r="J502" s="117"/>
      <c r="K502" s="117"/>
      <c r="L502" s="117"/>
      <c r="M502" s="117"/>
      <c r="N502" s="117"/>
      <c r="O502" s="117"/>
      <c r="P502" s="117"/>
      <c r="Q502" s="117"/>
      <c r="R502" s="117"/>
    </row>
    <row r="503" spans="1:18">
      <c r="A503" s="117"/>
      <c r="B503" s="117"/>
      <c r="C503" s="117"/>
      <c r="D503" s="117"/>
      <c r="E503" s="117"/>
      <c r="F503" s="117"/>
      <c r="G503" s="26"/>
      <c r="H503" s="117"/>
      <c r="I503" s="117"/>
      <c r="J503" s="117"/>
      <c r="K503" s="117"/>
      <c r="L503" s="117"/>
      <c r="M503" s="117"/>
      <c r="N503" s="117"/>
      <c r="O503" s="117"/>
      <c r="P503" s="117"/>
      <c r="Q503" s="117"/>
      <c r="R503" s="117"/>
    </row>
    <row r="504" spans="1:18">
      <c r="A504" s="117"/>
      <c r="B504" s="117"/>
      <c r="C504" s="117"/>
      <c r="D504" s="117"/>
      <c r="E504" s="117"/>
      <c r="F504" s="117"/>
      <c r="G504" s="26"/>
      <c r="H504" s="117"/>
      <c r="I504" s="117"/>
      <c r="J504" s="117"/>
      <c r="K504" s="117"/>
      <c r="L504" s="117"/>
      <c r="M504" s="117"/>
      <c r="N504" s="117"/>
      <c r="O504" s="117"/>
      <c r="P504" s="117"/>
      <c r="Q504" s="117"/>
      <c r="R504" s="117"/>
    </row>
    <row r="505" spans="1:18">
      <c r="A505" s="117"/>
      <c r="B505" s="117"/>
      <c r="C505" s="117"/>
      <c r="D505" s="117"/>
      <c r="E505" s="117"/>
      <c r="F505" s="117"/>
      <c r="G505" s="26"/>
      <c r="H505" s="117"/>
      <c r="I505" s="117"/>
      <c r="J505" s="117"/>
      <c r="K505" s="117"/>
      <c r="L505" s="117"/>
      <c r="M505" s="117"/>
      <c r="N505" s="117"/>
      <c r="O505" s="117"/>
      <c r="P505" s="117"/>
      <c r="Q505" s="117"/>
      <c r="R505" s="117"/>
    </row>
    <row r="506" spans="1:18">
      <c r="A506" s="117"/>
      <c r="B506" s="117"/>
      <c r="C506" s="117"/>
      <c r="D506" s="117"/>
      <c r="E506" s="117"/>
      <c r="F506" s="117"/>
      <c r="G506" s="26"/>
      <c r="H506" s="117"/>
      <c r="I506" s="117"/>
      <c r="J506" s="117"/>
      <c r="K506" s="117"/>
      <c r="L506" s="117"/>
      <c r="M506" s="117"/>
      <c r="N506" s="117"/>
      <c r="O506" s="117"/>
      <c r="P506" s="117"/>
      <c r="Q506" s="117"/>
      <c r="R506" s="117"/>
    </row>
    <row r="507" spans="1:18">
      <c r="A507" s="117"/>
      <c r="B507" s="117"/>
      <c r="C507" s="117"/>
      <c r="D507" s="117"/>
      <c r="E507" s="117"/>
      <c r="F507" s="117"/>
      <c r="G507" s="26"/>
      <c r="H507" s="117"/>
      <c r="I507" s="117"/>
      <c r="J507" s="117"/>
      <c r="K507" s="117"/>
      <c r="L507" s="117"/>
      <c r="M507" s="117"/>
      <c r="N507" s="117"/>
      <c r="O507" s="117"/>
      <c r="P507" s="117"/>
      <c r="Q507" s="117"/>
      <c r="R507" s="117"/>
    </row>
    <row r="508" spans="1:18">
      <c r="A508" s="117"/>
      <c r="B508" s="117"/>
      <c r="C508" s="117"/>
      <c r="D508" s="117"/>
      <c r="E508" s="117"/>
      <c r="F508" s="117"/>
      <c r="G508" s="26"/>
      <c r="H508" s="117"/>
      <c r="I508" s="117"/>
      <c r="J508" s="117"/>
      <c r="K508" s="117"/>
      <c r="L508" s="117"/>
      <c r="M508" s="117"/>
      <c r="N508" s="117"/>
      <c r="O508" s="117"/>
      <c r="P508" s="117"/>
      <c r="Q508" s="117"/>
      <c r="R508" s="117"/>
    </row>
    <row r="509" spans="1:18">
      <c r="A509" s="117"/>
      <c r="B509" s="117"/>
      <c r="C509" s="117"/>
      <c r="D509" s="117"/>
      <c r="E509" s="117"/>
      <c r="F509" s="117"/>
      <c r="G509" s="26"/>
      <c r="H509" s="117"/>
      <c r="I509" s="117"/>
      <c r="J509" s="117"/>
      <c r="K509" s="117"/>
      <c r="L509" s="117"/>
      <c r="M509" s="117"/>
      <c r="N509" s="117"/>
      <c r="O509" s="117"/>
      <c r="P509" s="117"/>
      <c r="Q509" s="117"/>
      <c r="R509" s="117"/>
    </row>
    <row r="510" spans="1:18">
      <c r="A510" s="117"/>
      <c r="B510" s="117"/>
      <c r="C510" s="117"/>
      <c r="D510" s="117"/>
      <c r="E510" s="117"/>
      <c r="F510" s="117"/>
      <c r="G510" s="26"/>
      <c r="H510" s="117"/>
      <c r="I510" s="117"/>
      <c r="J510" s="117"/>
      <c r="K510" s="117"/>
      <c r="L510" s="117"/>
      <c r="M510" s="117"/>
      <c r="N510" s="117"/>
      <c r="O510" s="117"/>
      <c r="P510" s="117"/>
      <c r="Q510" s="117"/>
      <c r="R510" s="117"/>
    </row>
    <row r="511" spans="1:18">
      <c r="A511" s="117"/>
      <c r="B511" s="117"/>
      <c r="C511" s="117"/>
      <c r="D511" s="117"/>
      <c r="E511" s="117"/>
      <c r="F511" s="117"/>
      <c r="G511" s="26"/>
      <c r="H511" s="117"/>
      <c r="I511" s="117"/>
      <c r="J511" s="117"/>
      <c r="K511" s="117"/>
      <c r="L511" s="117"/>
      <c r="M511" s="117"/>
      <c r="N511" s="117"/>
      <c r="O511" s="117"/>
      <c r="P511" s="117"/>
      <c r="Q511" s="117"/>
      <c r="R511" s="117"/>
    </row>
    <row r="512" spans="1:18">
      <c r="A512" s="117"/>
      <c r="B512" s="117"/>
      <c r="C512" s="117"/>
      <c r="D512" s="117"/>
      <c r="E512" s="117"/>
      <c r="F512" s="117"/>
      <c r="G512" s="26"/>
      <c r="H512" s="117"/>
      <c r="I512" s="117"/>
      <c r="J512" s="117"/>
      <c r="K512" s="117"/>
      <c r="L512" s="117"/>
      <c r="M512" s="117"/>
      <c r="N512" s="117"/>
      <c r="O512" s="117"/>
      <c r="P512" s="117"/>
      <c r="Q512" s="117"/>
      <c r="R512" s="117"/>
    </row>
    <row r="513" spans="1:18">
      <c r="A513" s="117"/>
      <c r="B513" s="117"/>
      <c r="C513" s="117"/>
      <c r="D513" s="117"/>
      <c r="E513" s="117"/>
      <c r="F513" s="117"/>
      <c r="G513" s="26"/>
      <c r="H513" s="117"/>
      <c r="I513" s="117"/>
      <c r="J513" s="117"/>
      <c r="K513" s="117"/>
      <c r="L513" s="117"/>
      <c r="M513" s="117"/>
      <c r="N513" s="117"/>
      <c r="O513" s="117"/>
      <c r="P513" s="117"/>
      <c r="Q513" s="117"/>
      <c r="R513" s="117"/>
    </row>
    <row r="514" spans="1:18">
      <c r="A514" s="117"/>
      <c r="B514" s="117"/>
      <c r="C514" s="117"/>
      <c r="D514" s="117"/>
      <c r="E514" s="117"/>
      <c r="F514" s="117"/>
      <c r="G514" s="26"/>
      <c r="H514" s="117"/>
      <c r="I514" s="117"/>
      <c r="J514" s="117"/>
      <c r="K514" s="117"/>
      <c r="L514" s="117"/>
      <c r="M514" s="117"/>
      <c r="N514" s="117"/>
      <c r="O514" s="117"/>
      <c r="P514" s="117"/>
      <c r="Q514" s="117"/>
      <c r="R514" s="117"/>
    </row>
    <row r="515" spans="1:18">
      <c r="A515" s="117"/>
      <c r="B515" s="117"/>
      <c r="C515" s="117"/>
      <c r="D515" s="117"/>
      <c r="E515" s="117"/>
      <c r="F515" s="117"/>
      <c r="G515" s="26"/>
      <c r="H515" s="117"/>
      <c r="I515" s="117"/>
      <c r="J515" s="117"/>
      <c r="K515" s="117"/>
      <c r="L515" s="117"/>
      <c r="M515" s="117"/>
      <c r="N515" s="117"/>
      <c r="O515" s="117"/>
      <c r="P515" s="117"/>
      <c r="Q515" s="117"/>
      <c r="R515" s="117"/>
    </row>
    <row r="516" spans="1:18">
      <c r="A516" s="117"/>
      <c r="B516" s="117"/>
      <c r="C516" s="117"/>
      <c r="D516" s="117"/>
      <c r="E516" s="117"/>
      <c r="F516" s="117"/>
      <c r="G516" s="26"/>
      <c r="H516" s="117"/>
      <c r="I516" s="117"/>
      <c r="J516" s="117"/>
      <c r="K516" s="117"/>
      <c r="L516" s="117"/>
      <c r="M516" s="117"/>
      <c r="N516" s="117"/>
      <c r="O516" s="117"/>
      <c r="P516" s="117"/>
      <c r="Q516" s="117"/>
      <c r="R516" s="117"/>
    </row>
    <row r="517" spans="1:18">
      <c r="A517" s="117"/>
      <c r="B517" s="117"/>
      <c r="C517" s="117"/>
      <c r="D517" s="117"/>
      <c r="E517" s="117"/>
      <c r="F517" s="117"/>
      <c r="G517" s="26"/>
      <c r="H517" s="117"/>
      <c r="I517" s="117"/>
      <c r="J517" s="117"/>
      <c r="K517" s="117"/>
      <c r="L517" s="117"/>
      <c r="M517" s="117"/>
      <c r="N517" s="117"/>
      <c r="O517" s="117"/>
      <c r="P517" s="117"/>
      <c r="Q517" s="117"/>
      <c r="R517" s="117"/>
    </row>
    <row r="518" spans="1:18">
      <c r="A518" s="117"/>
      <c r="B518" s="117"/>
      <c r="C518" s="117"/>
      <c r="D518" s="117"/>
      <c r="E518" s="117"/>
      <c r="F518" s="117"/>
      <c r="G518" s="26"/>
      <c r="H518" s="117"/>
      <c r="I518" s="117"/>
      <c r="J518" s="117"/>
      <c r="K518" s="117"/>
      <c r="L518" s="117"/>
      <c r="M518" s="117"/>
      <c r="N518" s="117"/>
      <c r="O518" s="117"/>
      <c r="P518" s="117"/>
      <c r="Q518" s="117"/>
      <c r="R518" s="117"/>
    </row>
    <row r="519" spans="1:18">
      <c r="A519" s="117"/>
      <c r="B519" s="117"/>
      <c r="C519" s="117"/>
      <c r="D519" s="117"/>
      <c r="E519" s="117"/>
      <c r="F519" s="117"/>
      <c r="G519" s="26"/>
      <c r="H519" s="117"/>
      <c r="I519" s="117"/>
      <c r="J519" s="117"/>
      <c r="K519" s="117"/>
      <c r="L519" s="117"/>
      <c r="M519" s="117"/>
      <c r="N519" s="117"/>
      <c r="O519" s="117"/>
      <c r="P519" s="117"/>
      <c r="Q519" s="117"/>
      <c r="R519" s="117"/>
    </row>
    <row r="520" spans="1:18">
      <c r="A520" s="117"/>
      <c r="B520" s="117"/>
      <c r="C520" s="117"/>
      <c r="D520" s="117"/>
      <c r="E520" s="117"/>
      <c r="F520" s="117"/>
      <c r="G520" s="26"/>
      <c r="H520" s="117"/>
      <c r="I520" s="117"/>
      <c r="J520" s="117"/>
      <c r="K520" s="117"/>
      <c r="L520" s="117"/>
      <c r="M520" s="117"/>
      <c r="N520" s="117"/>
      <c r="O520" s="117"/>
      <c r="P520" s="117"/>
      <c r="Q520" s="117"/>
      <c r="R520" s="117"/>
    </row>
    <row r="521" spans="1:18">
      <c r="A521" s="117"/>
      <c r="B521" s="117"/>
      <c r="C521" s="117"/>
      <c r="D521" s="117"/>
      <c r="E521" s="117"/>
      <c r="F521" s="117"/>
      <c r="G521" s="26"/>
      <c r="H521" s="117"/>
      <c r="I521" s="117"/>
      <c r="J521" s="117"/>
      <c r="K521" s="117"/>
      <c r="L521" s="117"/>
      <c r="M521" s="117"/>
      <c r="N521" s="117"/>
      <c r="O521" s="117"/>
      <c r="P521" s="117"/>
      <c r="Q521" s="117"/>
      <c r="R521" s="117"/>
    </row>
    <row r="522" spans="1:18">
      <c r="A522" s="117"/>
      <c r="B522" s="117"/>
      <c r="C522" s="117"/>
      <c r="D522" s="117"/>
      <c r="E522" s="117"/>
      <c r="F522" s="117"/>
      <c r="G522" s="26"/>
      <c r="H522" s="117"/>
      <c r="I522" s="117"/>
      <c r="J522" s="117"/>
      <c r="K522" s="117"/>
      <c r="L522" s="117"/>
      <c r="M522" s="117"/>
      <c r="N522" s="117"/>
      <c r="O522" s="117"/>
      <c r="P522" s="117"/>
      <c r="Q522" s="117"/>
      <c r="R522" s="117"/>
    </row>
    <row r="523" spans="1:18">
      <c r="A523" s="117"/>
      <c r="B523" s="117"/>
      <c r="C523" s="117"/>
      <c r="D523" s="117"/>
      <c r="E523" s="117"/>
      <c r="F523" s="117"/>
      <c r="G523" s="26"/>
      <c r="H523" s="117"/>
      <c r="I523" s="117"/>
      <c r="J523" s="117"/>
      <c r="K523" s="117"/>
      <c r="L523" s="117"/>
      <c r="M523" s="117"/>
      <c r="N523" s="117"/>
      <c r="O523" s="117"/>
      <c r="P523" s="117"/>
      <c r="Q523" s="117"/>
      <c r="R523" s="117"/>
    </row>
    <row r="524" spans="1:18">
      <c r="A524" s="117"/>
      <c r="B524" s="117"/>
      <c r="C524" s="117"/>
      <c r="D524" s="117"/>
      <c r="E524" s="117"/>
      <c r="F524" s="117"/>
      <c r="G524" s="26"/>
      <c r="H524" s="117"/>
      <c r="I524" s="117"/>
      <c r="J524" s="117"/>
      <c r="K524" s="117"/>
      <c r="L524" s="117"/>
      <c r="M524" s="117"/>
      <c r="N524" s="117"/>
      <c r="O524" s="117"/>
      <c r="P524" s="117"/>
      <c r="Q524" s="117"/>
      <c r="R524" s="117"/>
    </row>
    <row r="525" spans="1:18">
      <c r="A525" s="117"/>
      <c r="B525" s="117"/>
      <c r="C525" s="117"/>
      <c r="D525" s="117"/>
      <c r="E525" s="117"/>
      <c r="F525" s="117"/>
      <c r="G525" s="26"/>
      <c r="H525" s="117"/>
      <c r="I525" s="117"/>
      <c r="J525" s="117"/>
      <c r="K525" s="117"/>
      <c r="L525" s="117"/>
      <c r="M525" s="117"/>
      <c r="N525" s="117"/>
      <c r="O525" s="117"/>
      <c r="P525" s="117"/>
      <c r="Q525" s="117"/>
      <c r="R525" s="117"/>
    </row>
    <row r="526" spans="1:18">
      <c r="A526" s="117"/>
      <c r="B526" s="117"/>
      <c r="C526" s="117"/>
      <c r="D526" s="117"/>
      <c r="E526" s="117"/>
      <c r="F526" s="117"/>
      <c r="G526" s="26"/>
      <c r="H526" s="117"/>
      <c r="I526" s="117"/>
      <c r="J526" s="117"/>
      <c r="K526" s="117"/>
      <c r="L526" s="117"/>
      <c r="M526" s="117"/>
      <c r="N526" s="117"/>
      <c r="O526" s="117"/>
      <c r="P526" s="117"/>
      <c r="Q526" s="117"/>
      <c r="R526" s="117"/>
    </row>
    <row r="527" spans="1:18">
      <c r="A527" s="117"/>
      <c r="B527" s="117"/>
      <c r="C527" s="117"/>
      <c r="D527" s="117"/>
      <c r="E527" s="117"/>
      <c r="F527" s="117"/>
      <c r="G527" s="26"/>
      <c r="H527" s="117"/>
      <c r="I527" s="117"/>
      <c r="J527" s="117"/>
      <c r="K527" s="117"/>
      <c r="L527" s="117"/>
      <c r="M527" s="117"/>
      <c r="N527" s="117"/>
      <c r="O527" s="117"/>
      <c r="P527" s="117"/>
      <c r="Q527" s="117"/>
      <c r="R527" s="117"/>
    </row>
    <row r="528" spans="1:18">
      <c r="A528" s="117"/>
      <c r="B528" s="117"/>
      <c r="C528" s="117"/>
      <c r="D528" s="117"/>
      <c r="E528" s="117"/>
      <c r="F528" s="117"/>
      <c r="G528" s="26"/>
      <c r="H528" s="117"/>
      <c r="I528" s="117"/>
      <c r="J528" s="117"/>
      <c r="K528" s="117"/>
      <c r="L528" s="117"/>
      <c r="M528" s="117"/>
      <c r="N528" s="117"/>
      <c r="O528" s="117"/>
      <c r="P528" s="117"/>
      <c r="Q528" s="117"/>
      <c r="R528" s="117"/>
    </row>
    <row r="529" spans="1:18">
      <c r="A529" s="117"/>
      <c r="B529" s="117"/>
      <c r="C529" s="117"/>
      <c r="D529" s="117"/>
      <c r="E529" s="117"/>
      <c r="F529" s="117"/>
      <c r="G529" s="26"/>
      <c r="H529" s="117"/>
      <c r="I529" s="117"/>
      <c r="J529" s="117"/>
      <c r="K529" s="117"/>
      <c r="L529" s="117"/>
      <c r="M529" s="117"/>
      <c r="N529" s="117"/>
      <c r="O529" s="117"/>
      <c r="P529" s="117"/>
      <c r="Q529" s="117"/>
      <c r="R529" s="117"/>
    </row>
    <row r="530" spans="1:18">
      <c r="A530" s="117"/>
      <c r="B530" s="117"/>
      <c r="C530" s="117"/>
      <c r="D530" s="117"/>
      <c r="E530" s="117"/>
      <c r="F530" s="117"/>
      <c r="G530" s="26"/>
      <c r="H530" s="117"/>
      <c r="I530" s="117"/>
      <c r="J530" s="117"/>
      <c r="K530" s="117"/>
      <c r="L530" s="117"/>
      <c r="M530" s="117"/>
      <c r="N530" s="117"/>
      <c r="O530" s="117"/>
      <c r="P530" s="117"/>
      <c r="Q530" s="117"/>
      <c r="R530" s="117"/>
    </row>
    <row r="531" spans="1:18">
      <c r="A531" s="117"/>
      <c r="B531" s="117"/>
      <c r="C531" s="117"/>
      <c r="D531" s="117"/>
      <c r="E531" s="117"/>
      <c r="F531" s="117"/>
      <c r="G531" s="26"/>
      <c r="H531" s="117"/>
      <c r="I531" s="117"/>
      <c r="J531" s="117"/>
      <c r="K531" s="117"/>
      <c r="L531" s="117"/>
      <c r="M531" s="117"/>
      <c r="N531" s="117"/>
      <c r="O531" s="117"/>
      <c r="P531" s="117"/>
      <c r="Q531" s="117"/>
      <c r="R531" s="117"/>
    </row>
    <row r="532" spans="1:18">
      <c r="A532" s="117"/>
      <c r="B532" s="117"/>
      <c r="C532" s="117"/>
      <c r="D532" s="117"/>
      <c r="E532" s="117"/>
      <c r="F532" s="117"/>
      <c r="G532" s="26"/>
      <c r="H532" s="117"/>
      <c r="I532" s="117"/>
      <c r="J532" s="117"/>
      <c r="K532" s="117"/>
      <c r="L532" s="117"/>
      <c r="M532" s="117"/>
      <c r="N532" s="117"/>
      <c r="O532" s="117"/>
      <c r="P532" s="117"/>
      <c r="Q532" s="117"/>
      <c r="R532" s="117"/>
    </row>
    <row r="533" spans="1:18">
      <c r="A533" s="117"/>
      <c r="B533" s="117"/>
      <c r="C533" s="117"/>
      <c r="D533" s="117"/>
      <c r="E533" s="117"/>
      <c r="F533" s="117"/>
      <c r="G533" s="26"/>
      <c r="H533" s="117"/>
      <c r="I533" s="117"/>
      <c r="J533" s="117"/>
      <c r="K533" s="117"/>
      <c r="L533" s="117"/>
      <c r="M533" s="117"/>
      <c r="N533" s="117"/>
      <c r="O533" s="117"/>
      <c r="P533" s="117"/>
      <c r="Q533" s="117"/>
      <c r="R533" s="117"/>
    </row>
    <row r="534" spans="1:18">
      <c r="A534" s="117"/>
      <c r="B534" s="117"/>
      <c r="C534" s="117"/>
      <c r="D534" s="117"/>
      <c r="E534" s="117"/>
      <c r="F534" s="117"/>
      <c r="G534" s="26"/>
      <c r="H534" s="117"/>
      <c r="I534" s="117"/>
      <c r="J534" s="117"/>
      <c r="K534" s="117"/>
      <c r="L534" s="117"/>
      <c r="M534" s="117"/>
      <c r="N534" s="117"/>
      <c r="O534" s="117"/>
      <c r="P534" s="117"/>
      <c r="Q534" s="117"/>
      <c r="R534" s="117"/>
    </row>
    <row r="535" spans="1:18">
      <c r="A535" s="117"/>
      <c r="B535" s="117"/>
      <c r="C535" s="117"/>
      <c r="D535" s="117"/>
      <c r="E535" s="117"/>
      <c r="F535" s="117"/>
      <c r="G535" s="26"/>
      <c r="H535" s="117"/>
      <c r="I535" s="117"/>
      <c r="J535" s="117"/>
      <c r="K535" s="117"/>
      <c r="L535" s="117"/>
      <c r="M535" s="117"/>
      <c r="N535" s="117"/>
      <c r="O535" s="117"/>
      <c r="P535" s="117"/>
      <c r="Q535" s="117"/>
      <c r="R535" s="117"/>
    </row>
    <row r="536" spans="1:18">
      <c r="A536" s="117"/>
      <c r="B536" s="117"/>
      <c r="C536" s="117"/>
      <c r="D536" s="117"/>
      <c r="E536" s="117"/>
      <c r="F536" s="117"/>
      <c r="G536" s="26"/>
      <c r="H536" s="117"/>
      <c r="I536" s="117"/>
      <c r="J536" s="117"/>
      <c r="K536" s="117"/>
      <c r="L536" s="117"/>
      <c r="M536" s="117"/>
      <c r="N536" s="117"/>
      <c r="O536" s="117"/>
      <c r="P536" s="117"/>
      <c r="Q536" s="117"/>
      <c r="R536" s="117"/>
    </row>
    <row r="537" spans="1:18">
      <c r="A537" s="117"/>
      <c r="B537" s="117"/>
      <c r="C537" s="117"/>
      <c r="D537" s="117"/>
      <c r="E537" s="117"/>
      <c r="F537" s="117"/>
      <c r="G537" s="26"/>
      <c r="H537" s="117"/>
      <c r="I537" s="117"/>
      <c r="J537" s="117"/>
      <c r="K537" s="117"/>
      <c r="L537" s="117"/>
      <c r="M537" s="117"/>
      <c r="N537" s="117"/>
      <c r="O537" s="117"/>
      <c r="P537" s="117"/>
      <c r="Q537" s="117"/>
      <c r="R537" s="117"/>
    </row>
    <row r="538" spans="1:18">
      <c r="A538" s="117"/>
      <c r="B538" s="117"/>
      <c r="C538" s="117"/>
      <c r="D538" s="117"/>
      <c r="E538" s="117"/>
      <c r="F538" s="117"/>
      <c r="G538" s="26"/>
      <c r="H538" s="117"/>
      <c r="I538" s="117"/>
      <c r="J538" s="117"/>
      <c r="K538" s="117"/>
      <c r="L538" s="117"/>
      <c r="M538" s="117"/>
      <c r="N538" s="117"/>
      <c r="O538" s="117"/>
      <c r="P538" s="117"/>
      <c r="Q538" s="117"/>
      <c r="R538" s="117"/>
    </row>
    <row r="539" spans="1:18">
      <c r="A539" s="117"/>
      <c r="B539" s="117"/>
      <c r="C539" s="117"/>
      <c r="D539" s="117"/>
      <c r="E539" s="117"/>
      <c r="F539" s="117"/>
      <c r="G539" s="26"/>
      <c r="H539" s="117"/>
      <c r="I539" s="117"/>
      <c r="J539" s="117"/>
      <c r="K539" s="117"/>
      <c r="L539" s="117"/>
      <c r="M539" s="117"/>
      <c r="N539" s="117"/>
      <c r="O539" s="117"/>
      <c r="P539" s="117"/>
      <c r="Q539" s="117"/>
      <c r="R539" s="117"/>
    </row>
    <row r="540" spans="1:18">
      <c r="A540" s="117"/>
      <c r="B540" s="117"/>
      <c r="C540" s="117"/>
      <c r="D540" s="117"/>
      <c r="E540" s="117"/>
      <c r="F540" s="117"/>
      <c r="G540" s="26"/>
      <c r="H540" s="117"/>
      <c r="I540" s="117"/>
      <c r="J540" s="117"/>
      <c r="K540" s="117"/>
      <c r="L540" s="117"/>
      <c r="M540" s="117"/>
      <c r="N540" s="117"/>
      <c r="O540" s="117"/>
      <c r="P540" s="117"/>
      <c r="Q540" s="117"/>
      <c r="R540" s="117"/>
    </row>
    <row r="541" spans="1:18">
      <c r="A541" s="117"/>
      <c r="B541" s="117"/>
      <c r="C541" s="117"/>
      <c r="D541" s="117"/>
      <c r="E541" s="117"/>
      <c r="F541" s="117"/>
      <c r="G541" s="26"/>
      <c r="H541" s="117"/>
      <c r="I541" s="117"/>
      <c r="J541" s="117"/>
      <c r="K541" s="117"/>
      <c r="L541" s="117"/>
      <c r="M541" s="117"/>
      <c r="N541" s="117"/>
      <c r="O541" s="117"/>
      <c r="P541" s="117"/>
      <c r="Q541" s="117"/>
      <c r="R541" s="117"/>
    </row>
    <row r="542" spans="1:18">
      <c r="A542" s="117"/>
      <c r="B542" s="117"/>
      <c r="C542" s="117"/>
      <c r="D542" s="117"/>
      <c r="E542" s="117"/>
      <c r="F542" s="117"/>
      <c r="G542" s="26"/>
      <c r="H542" s="117"/>
      <c r="I542" s="117"/>
      <c r="J542" s="117"/>
      <c r="K542" s="117"/>
      <c r="L542" s="117"/>
      <c r="M542" s="117"/>
      <c r="N542" s="117"/>
      <c r="O542" s="117"/>
      <c r="P542" s="117"/>
      <c r="Q542" s="117"/>
      <c r="R542" s="117"/>
    </row>
    <row r="543" spans="1:18">
      <c r="A543" s="117"/>
      <c r="B543" s="117"/>
      <c r="C543" s="117"/>
      <c r="D543" s="117"/>
      <c r="E543" s="117"/>
      <c r="F543" s="117"/>
      <c r="G543" s="26"/>
      <c r="H543" s="117"/>
      <c r="I543" s="117"/>
      <c r="J543" s="117"/>
      <c r="K543" s="117"/>
      <c r="L543" s="117"/>
      <c r="M543" s="117"/>
      <c r="N543" s="117"/>
      <c r="O543" s="117"/>
      <c r="P543" s="117"/>
      <c r="Q543" s="117"/>
      <c r="R543" s="117"/>
    </row>
    <row r="544" spans="1:18">
      <c r="A544" s="117"/>
      <c r="B544" s="117"/>
      <c r="C544" s="117"/>
      <c r="D544" s="117"/>
      <c r="E544" s="117"/>
      <c r="F544" s="117"/>
      <c r="G544" s="26"/>
      <c r="H544" s="117"/>
      <c r="I544" s="117"/>
      <c r="J544" s="117"/>
      <c r="K544" s="117"/>
      <c r="L544" s="117"/>
      <c r="M544" s="117"/>
      <c r="N544" s="117"/>
      <c r="O544" s="117"/>
      <c r="P544" s="117"/>
      <c r="Q544" s="117"/>
      <c r="R544" s="117"/>
    </row>
    <row r="545" spans="1:18">
      <c r="A545" s="117"/>
      <c r="B545" s="117"/>
      <c r="C545" s="117"/>
      <c r="D545" s="117"/>
      <c r="E545" s="117"/>
      <c r="F545" s="117"/>
      <c r="G545" s="26"/>
      <c r="H545" s="117"/>
      <c r="I545" s="117"/>
      <c r="J545" s="117"/>
      <c r="K545" s="117"/>
      <c r="L545" s="117"/>
      <c r="M545" s="117"/>
      <c r="N545" s="117"/>
      <c r="O545" s="117"/>
      <c r="P545" s="117"/>
      <c r="Q545" s="117"/>
      <c r="R545" s="117"/>
    </row>
    <row r="546" spans="1:18">
      <c r="A546" s="117"/>
      <c r="B546" s="117"/>
      <c r="C546" s="117"/>
      <c r="D546" s="117"/>
      <c r="E546" s="117"/>
      <c r="F546" s="117"/>
      <c r="G546" s="26"/>
      <c r="H546" s="117"/>
      <c r="I546" s="117"/>
      <c r="J546" s="117"/>
      <c r="K546" s="117"/>
      <c r="L546" s="117"/>
      <c r="M546" s="117"/>
      <c r="N546" s="117"/>
      <c r="O546" s="117"/>
      <c r="P546" s="117"/>
      <c r="Q546" s="117"/>
      <c r="R546" s="117"/>
    </row>
    <row r="547" spans="1:18">
      <c r="A547" s="117"/>
      <c r="B547" s="117"/>
      <c r="C547" s="117"/>
      <c r="D547" s="117"/>
      <c r="E547" s="117"/>
      <c r="F547" s="117"/>
      <c r="G547" s="26"/>
      <c r="H547" s="117"/>
      <c r="I547" s="117"/>
      <c r="J547" s="117"/>
      <c r="K547" s="117"/>
      <c r="L547" s="117"/>
      <c r="M547" s="117"/>
      <c r="N547" s="117"/>
      <c r="O547" s="117"/>
      <c r="P547" s="117"/>
      <c r="Q547" s="117"/>
      <c r="R547" s="117"/>
    </row>
    <row r="548" spans="1:18">
      <c r="A548" s="117"/>
      <c r="B548" s="117"/>
      <c r="C548" s="117"/>
      <c r="D548" s="117"/>
      <c r="E548" s="117"/>
      <c r="F548" s="117"/>
      <c r="G548" s="26"/>
      <c r="H548" s="117"/>
      <c r="I548" s="117"/>
      <c r="J548" s="117"/>
      <c r="K548" s="117"/>
      <c r="L548" s="117"/>
      <c r="M548" s="117"/>
      <c r="N548" s="117"/>
      <c r="O548" s="117"/>
      <c r="P548" s="117"/>
      <c r="Q548" s="117"/>
      <c r="R548" s="117"/>
    </row>
    <row r="549" spans="1:18">
      <c r="A549" s="117"/>
      <c r="B549" s="117"/>
      <c r="C549" s="117"/>
      <c r="D549" s="117"/>
      <c r="E549" s="117"/>
      <c r="F549" s="117"/>
      <c r="G549" s="26"/>
      <c r="H549" s="117"/>
      <c r="I549" s="117"/>
      <c r="J549" s="117"/>
      <c r="K549" s="117"/>
      <c r="L549" s="117"/>
      <c r="M549" s="117"/>
      <c r="N549" s="117"/>
      <c r="O549" s="117"/>
      <c r="P549" s="117"/>
      <c r="Q549" s="117"/>
      <c r="R549" s="117"/>
    </row>
    <row r="550" spans="1:18">
      <c r="A550" s="117"/>
      <c r="B550" s="117"/>
      <c r="C550" s="117"/>
      <c r="D550" s="117"/>
      <c r="E550" s="117"/>
      <c r="F550" s="117"/>
      <c r="G550" s="26"/>
      <c r="H550" s="117"/>
      <c r="I550" s="117"/>
      <c r="J550" s="117"/>
      <c r="K550" s="117"/>
      <c r="L550" s="117"/>
      <c r="M550" s="117"/>
      <c r="N550" s="117"/>
      <c r="O550" s="117"/>
      <c r="P550" s="117"/>
      <c r="Q550" s="117"/>
      <c r="R550" s="117"/>
    </row>
    <row r="551" spans="1:18">
      <c r="A551" s="117"/>
      <c r="B551" s="117"/>
      <c r="C551" s="117"/>
      <c r="D551" s="117"/>
      <c r="E551" s="117"/>
      <c r="F551" s="117"/>
      <c r="G551" s="26"/>
      <c r="H551" s="117"/>
      <c r="I551" s="117"/>
      <c r="J551" s="117"/>
      <c r="K551" s="117"/>
      <c r="L551" s="117"/>
      <c r="M551" s="117"/>
      <c r="N551" s="117"/>
      <c r="O551" s="117"/>
      <c r="P551" s="117"/>
      <c r="Q551" s="117"/>
      <c r="R551" s="117"/>
    </row>
    <row r="552" spans="1:18">
      <c r="A552" s="117"/>
      <c r="B552" s="117"/>
      <c r="C552" s="117"/>
      <c r="D552" s="117"/>
      <c r="E552" s="117"/>
      <c r="F552" s="117"/>
      <c r="G552" s="26"/>
      <c r="H552" s="117"/>
      <c r="I552" s="117"/>
      <c r="J552" s="117"/>
      <c r="K552" s="117"/>
      <c r="L552" s="117"/>
      <c r="M552" s="117"/>
      <c r="N552" s="117"/>
      <c r="O552" s="117"/>
      <c r="P552" s="117"/>
      <c r="Q552" s="117"/>
      <c r="R552" s="117"/>
    </row>
    <row r="553" spans="1:18">
      <c r="A553" s="117"/>
      <c r="B553" s="117"/>
      <c r="C553" s="117"/>
      <c r="D553" s="117"/>
      <c r="E553" s="117"/>
      <c r="F553" s="117"/>
      <c r="G553" s="26"/>
      <c r="H553" s="117"/>
      <c r="I553" s="117"/>
      <c r="J553" s="117"/>
      <c r="K553" s="117"/>
      <c r="L553" s="117"/>
      <c r="M553" s="117"/>
      <c r="N553" s="117"/>
      <c r="O553" s="117"/>
      <c r="P553" s="117"/>
      <c r="Q553" s="117"/>
      <c r="R553" s="117"/>
    </row>
    <row r="554" spans="1:18">
      <c r="A554" s="117"/>
      <c r="B554" s="117"/>
      <c r="C554" s="117"/>
      <c r="D554" s="117"/>
      <c r="E554" s="117"/>
      <c r="F554" s="117"/>
      <c r="G554" s="26"/>
      <c r="H554" s="117"/>
      <c r="I554" s="117"/>
      <c r="J554" s="117"/>
      <c r="K554" s="117"/>
      <c r="L554" s="117"/>
      <c r="M554" s="117"/>
      <c r="N554" s="117"/>
      <c r="O554" s="117"/>
      <c r="P554" s="117"/>
      <c r="Q554" s="117"/>
      <c r="R554" s="117"/>
    </row>
    <row r="555" spans="1:18">
      <c r="A555" s="117"/>
      <c r="B555" s="117"/>
      <c r="C555" s="117"/>
      <c r="D555" s="117"/>
      <c r="E555" s="117"/>
      <c r="F555" s="117"/>
      <c r="G555" s="26"/>
      <c r="H555" s="117"/>
      <c r="I555" s="117"/>
      <c r="J555" s="117"/>
      <c r="K555" s="117"/>
      <c r="L555" s="117"/>
      <c r="M555" s="117"/>
      <c r="N555" s="117"/>
      <c r="O555" s="117"/>
      <c r="P555" s="117"/>
      <c r="Q555" s="117"/>
      <c r="R555" s="117"/>
    </row>
    <row r="556" spans="1:18">
      <c r="A556" s="117"/>
      <c r="B556" s="117"/>
      <c r="C556" s="117"/>
      <c r="D556" s="117"/>
      <c r="E556" s="117"/>
      <c r="F556" s="117"/>
      <c r="G556" s="26"/>
      <c r="H556" s="117"/>
      <c r="I556" s="117"/>
      <c r="J556" s="117"/>
      <c r="K556" s="117"/>
      <c r="L556" s="117"/>
      <c r="M556" s="117"/>
      <c r="N556" s="117"/>
      <c r="O556" s="117"/>
      <c r="P556" s="117"/>
      <c r="Q556" s="117"/>
      <c r="R556" s="117"/>
    </row>
    <row r="557" spans="1:18">
      <c r="A557" s="117"/>
      <c r="B557" s="117"/>
      <c r="C557" s="117"/>
      <c r="D557" s="117"/>
      <c r="E557" s="117"/>
      <c r="F557" s="117"/>
      <c r="G557" s="26"/>
      <c r="H557" s="117"/>
      <c r="I557" s="117"/>
      <c r="J557" s="117"/>
      <c r="K557" s="117"/>
      <c r="L557" s="117"/>
      <c r="M557" s="117"/>
      <c r="N557" s="117"/>
      <c r="O557" s="117"/>
      <c r="P557" s="117"/>
      <c r="Q557" s="117"/>
      <c r="R557" s="117"/>
    </row>
    <row r="558" spans="1:18">
      <c r="A558" s="117"/>
      <c r="B558" s="117"/>
      <c r="C558" s="117"/>
      <c r="D558" s="117"/>
      <c r="E558" s="117"/>
      <c r="F558" s="117"/>
      <c r="G558" s="26"/>
      <c r="H558" s="117"/>
      <c r="I558" s="117"/>
      <c r="J558" s="117"/>
      <c r="K558" s="117"/>
      <c r="L558" s="117"/>
      <c r="M558" s="117"/>
      <c r="N558" s="117"/>
      <c r="O558" s="117"/>
      <c r="P558" s="117"/>
      <c r="Q558" s="117"/>
      <c r="R558" s="117"/>
    </row>
    <row r="559" spans="1:18">
      <c r="A559" s="117"/>
      <c r="B559" s="117"/>
      <c r="C559" s="117"/>
      <c r="D559" s="117"/>
      <c r="E559" s="117"/>
      <c r="F559" s="117"/>
      <c r="G559" s="26"/>
      <c r="H559" s="117"/>
      <c r="I559" s="117"/>
      <c r="J559" s="117"/>
      <c r="K559" s="117"/>
      <c r="L559" s="117"/>
      <c r="M559" s="117"/>
      <c r="N559" s="117"/>
      <c r="O559" s="117"/>
      <c r="P559" s="117"/>
      <c r="Q559" s="117"/>
      <c r="R559" s="117"/>
    </row>
    <row r="560" spans="1:18">
      <c r="A560" s="117"/>
      <c r="B560" s="117"/>
      <c r="C560" s="117"/>
      <c r="D560" s="117"/>
      <c r="E560" s="117"/>
      <c r="F560" s="117"/>
      <c r="G560" s="26"/>
      <c r="H560" s="117"/>
      <c r="I560" s="117"/>
      <c r="J560" s="117"/>
      <c r="K560" s="117"/>
      <c r="L560" s="117"/>
      <c r="M560" s="117"/>
      <c r="N560" s="117"/>
      <c r="O560" s="117"/>
      <c r="P560" s="117"/>
      <c r="Q560" s="117"/>
      <c r="R560" s="117"/>
    </row>
    <row r="561" spans="1:18">
      <c r="A561" s="117"/>
      <c r="B561" s="117"/>
      <c r="C561" s="117"/>
      <c r="D561" s="117"/>
      <c r="E561" s="117"/>
      <c r="F561" s="117"/>
      <c r="G561" s="26"/>
      <c r="H561" s="117"/>
      <c r="I561" s="117"/>
      <c r="J561" s="117"/>
      <c r="K561" s="117"/>
      <c r="L561" s="117"/>
      <c r="M561" s="117"/>
      <c r="N561" s="117"/>
      <c r="O561" s="117"/>
      <c r="P561" s="117"/>
      <c r="Q561" s="117"/>
      <c r="R561" s="117"/>
    </row>
    <row r="562" spans="1:18">
      <c r="A562" s="117"/>
      <c r="B562" s="117"/>
      <c r="C562" s="117"/>
      <c r="D562" s="117"/>
      <c r="E562" s="117"/>
      <c r="F562" s="117"/>
      <c r="G562" s="26"/>
      <c r="H562" s="117"/>
      <c r="I562" s="117"/>
      <c r="J562" s="117"/>
      <c r="K562" s="117"/>
      <c r="L562" s="117"/>
      <c r="M562" s="117"/>
      <c r="N562" s="117"/>
      <c r="O562" s="117"/>
      <c r="P562" s="117"/>
      <c r="Q562" s="117"/>
      <c r="R562" s="117"/>
    </row>
    <row r="563" spans="1:18">
      <c r="A563" s="117"/>
      <c r="B563" s="117"/>
      <c r="C563" s="117"/>
      <c r="D563" s="117"/>
      <c r="E563" s="117"/>
      <c r="F563" s="117"/>
      <c r="G563" s="26"/>
      <c r="H563" s="117"/>
      <c r="I563" s="117"/>
      <c r="J563" s="117"/>
      <c r="K563" s="117"/>
      <c r="L563" s="117"/>
      <c r="M563" s="117"/>
      <c r="N563" s="117"/>
      <c r="O563" s="117"/>
      <c r="P563" s="117"/>
      <c r="Q563" s="117"/>
      <c r="R563" s="117"/>
    </row>
    <row r="564" spans="1:18">
      <c r="A564" s="117"/>
      <c r="B564" s="117"/>
      <c r="C564" s="117"/>
      <c r="D564" s="117"/>
      <c r="E564" s="117"/>
      <c r="F564" s="117"/>
      <c r="G564" s="26"/>
      <c r="H564" s="117"/>
      <c r="I564" s="117"/>
      <c r="J564" s="117"/>
      <c r="K564" s="117"/>
      <c r="L564" s="117"/>
      <c r="M564" s="117"/>
      <c r="N564" s="117"/>
      <c r="O564" s="117"/>
      <c r="P564" s="117"/>
      <c r="Q564" s="117"/>
      <c r="R564" s="117"/>
    </row>
    <row r="565" spans="1:18">
      <c r="A565" s="117"/>
      <c r="B565" s="117"/>
      <c r="C565" s="117"/>
      <c r="D565" s="117"/>
      <c r="E565" s="117"/>
      <c r="F565" s="117"/>
      <c r="G565" s="26"/>
      <c r="H565" s="117"/>
      <c r="I565" s="117"/>
      <c r="J565" s="117"/>
      <c r="K565" s="117"/>
      <c r="L565" s="117"/>
      <c r="M565" s="117"/>
      <c r="N565" s="117"/>
      <c r="O565" s="117"/>
      <c r="P565" s="117"/>
      <c r="Q565" s="117"/>
      <c r="R565" s="117"/>
    </row>
    <row r="566" spans="1:18">
      <c r="A566" s="117"/>
      <c r="B566" s="117"/>
      <c r="C566" s="117"/>
      <c r="D566" s="117"/>
      <c r="E566" s="117"/>
      <c r="F566" s="117"/>
      <c r="G566" s="26"/>
      <c r="H566" s="117"/>
      <c r="I566" s="117"/>
      <c r="J566" s="117"/>
      <c r="K566" s="117"/>
      <c r="L566" s="117"/>
      <c r="M566" s="117"/>
      <c r="N566" s="117"/>
      <c r="O566" s="117"/>
      <c r="P566" s="117"/>
      <c r="Q566" s="117"/>
      <c r="R566" s="117"/>
    </row>
    <row r="567" spans="1:18">
      <c r="A567" s="117"/>
      <c r="B567" s="117"/>
      <c r="C567" s="117"/>
      <c r="D567" s="117"/>
      <c r="E567" s="117"/>
      <c r="F567" s="117"/>
      <c r="G567" s="26"/>
      <c r="H567" s="117"/>
      <c r="I567" s="117"/>
      <c r="J567" s="117"/>
      <c r="K567" s="117"/>
      <c r="L567" s="117"/>
      <c r="M567" s="117"/>
      <c r="N567" s="117"/>
      <c r="O567" s="117"/>
      <c r="P567" s="117"/>
      <c r="Q567" s="117"/>
      <c r="R567" s="117"/>
    </row>
    <row r="568" spans="1:18">
      <c r="A568" s="117"/>
      <c r="B568" s="117"/>
      <c r="C568" s="117"/>
      <c r="D568" s="117"/>
      <c r="E568" s="117"/>
      <c r="F568" s="117"/>
      <c r="G568" s="26"/>
      <c r="H568" s="117"/>
      <c r="I568" s="117"/>
      <c r="J568" s="117"/>
      <c r="K568" s="117"/>
      <c r="L568" s="117"/>
      <c r="M568" s="117"/>
      <c r="N568" s="117"/>
      <c r="O568" s="117"/>
      <c r="P568" s="117"/>
      <c r="Q568" s="117"/>
      <c r="R568" s="117"/>
    </row>
    <row r="569" spans="1:18">
      <c r="A569" s="117"/>
      <c r="B569" s="117"/>
      <c r="C569" s="117"/>
      <c r="D569" s="117"/>
      <c r="E569" s="117"/>
      <c r="F569" s="117"/>
      <c r="G569" s="26"/>
      <c r="H569" s="117"/>
      <c r="I569" s="117"/>
      <c r="J569" s="117"/>
      <c r="K569" s="117"/>
      <c r="L569" s="117"/>
      <c r="M569" s="117"/>
      <c r="N569" s="117"/>
      <c r="O569" s="117"/>
      <c r="P569" s="117"/>
      <c r="Q569" s="117"/>
      <c r="R569" s="117"/>
    </row>
    <row r="570" spans="1:18">
      <c r="A570" s="117"/>
      <c r="B570" s="117"/>
      <c r="C570" s="117"/>
      <c r="D570" s="117"/>
      <c r="E570" s="117"/>
      <c r="F570" s="117"/>
      <c r="G570" s="26"/>
      <c r="H570" s="117"/>
      <c r="I570" s="117"/>
      <c r="J570" s="117"/>
      <c r="K570" s="117"/>
      <c r="L570" s="117"/>
      <c r="M570" s="117"/>
      <c r="N570" s="117"/>
      <c r="O570" s="117"/>
      <c r="P570" s="117"/>
      <c r="Q570" s="117"/>
      <c r="R570" s="117"/>
    </row>
    <row r="571" spans="1:18">
      <c r="A571" s="117"/>
      <c r="B571" s="117"/>
      <c r="C571" s="117"/>
      <c r="D571" s="117"/>
      <c r="E571" s="117"/>
      <c r="F571" s="117"/>
      <c r="G571" s="26"/>
      <c r="H571" s="117"/>
      <c r="I571" s="117"/>
      <c r="J571" s="117"/>
      <c r="K571" s="117"/>
      <c r="L571" s="117"/>
      <c r="M571" s="117"/>
      <c r="N571" s="117"/>
      <c r="O571" s="117"/>
      <c r="P571" s="117"/>
      <c r="Q571" s="117"/>
      <c r="R571" s="117"/>
    </row>
    <row r="572" spans="1:18">
      <c r="A572" s="117"/>
      <c r="B572" s="117"/>
      <c r="C572" s="117"/>
      <c r="D572" s="117"/>
      <c r="E572" s="117"/>
      <c r="F572" s="117"/>
      <c r="G572" s="26"/>
      <c r="H572" s="117"/>
      <c r="I572" s="117"/>
      <c r="J572" s="117"/>
      <c r="K572" s="117"/>
      <c r="L572" s="117"/>
      <c r="M572" s="117"/>
      <c r="N572" s="117"/>
      <c r="O572" s="117"/>
      <c r="P572" s="117"/>
      <c r="Q572" s="117"/>
      <c r="R572" s="117"/>
    </row>
    <row r="573" spans="1:18">
      <c r="A573" s="117"/>
      <c r="B573" s="117"/>
      <c r="C573" s="117"/>
      <c r="D573" s="117"/>
      <c r="E573" s="117"/>
      <c r="F573" s="117"/>
      <c r="G573" s="26"/>
      <c r="H573" s="117"/>
      <c r="I573" s="117"/>
      <c r="J573" s="117"/>
      <c r="K573" s="117"/>
      <c r="L573" s="117"/>
      <c r="M573" s="117"/>
      <c r="N573" s="117"/>
      <c r="O573" s="117"/>
      <c r="P573" s="117"/>
      <c r="Q573" s="117"/>
      <c r="R573" s="117"/>
    </row>
    <row r="574" spans="1:18">
      <c r="A574" s="117"/>
      <c r="B574" s="117"/>
      <c r="C574" s="117"/>
      <c r="D574" s="117"/>
      <c r="E574" s="117"/>
      <c r="F574" s="117"/>
      <c r="G574" s="26"/>
      <c r="H574" s="117"/>
      <c r="I574" s="117"/>
      <c r="J574" s="117"/>
      <c r="K574" s="117"/>
      <c r="L574" s="117"/>
      <c r="M574" s="117"/>
      <c r="N574" s="117"/>
      <c r="O574" s="117"/>
      <c r="P574" s="117"/>
      <c r="Q574" s="117"/>
      <c r="R574" s="117"/>
    </row>
    <row r="575" spans="1:18">
      <c r="A575" s="117"/>
      <c r="B575" s="117"/>
      <c r="C575" s="117"/>
      <c r="D575" s="117"/>
      <c r="E575" s="117"/>
      <c r="F575" s="117"/>
      <c r="G575" s="26"/>
      <c r="H575" s="117"/>
      <c r="I575" s="117"/>
      <c r="J575" s="117"/>
      <c r="K575" s="117"/>
      <c r="L575" s="117"/>
      <c r="M575" s="117"/>
      <c r="N575" s="117"/>
      <c r="O575" s="117"/>
      <c r="P575" s="117"/>
      <c r="Q575" s="117"/>
      <c r="R575" s="117"/>
    </row>
    <row r="576" spans="1:18">
      <c r="A576" s="117"/>
      <c r="B576" s="117"/>
      <c r="C576" s="117"/>
      <c r="D576" s="117"/>
      <c r="E576" s="117"/>
      <c r="F576" s="117"/>
      <c r="G576" s="26"/>
      <c r="H576" s="117"/>
      <c r="I576" s="117"/>
      <c r="J576" s="117"/>
      <c r="K576" s="117"/>
      <c r="L576" s="117"/>
      <c r="M576" s="117"/>
      <c r="N576" s="117"/>
      <c r="O576" s="117"/>
      <c r="P576" s="117"/>
      <c r="Q576" s="117"/>
      <c r="R576" s="117"/>
    </row>
    <row r="577" spans="1:18">
      <c r="A577" s="117"/>
      <c r="B577" s="117"/>
      <c r="C577" s="117"/>
      <c r="D577" s="117"/>
      <c r="E577" s="117"/>
      <c r="F577" s="117"/>
      <c r="G577" s="26"/>
      <c r="H577" s="117"/>
      <c r="I577" s="117"/>
      <c r="J577" s="117"/>
      <c r="K577" s="117"/>
      <c r="L577" s="117"/>
      <c r="M577" s="117"/>
      <c r="N577" s="117"/>
      <c r="O577" s="117"/>
      <c r="P577" s="117"/>
      <c r="Q577" s="117"/>
      <c r="R577" s="117"/>
    </row>
    <row r="578" spans="1:18">
      <c r="A578" s="117"/>
      <c r="B578" s="117"/>
      <c r="C578" s="117"/>
      <c r="D578" s="117"/>
      <c r="E578" s="117"/>
      <c r="F578" s="117"/>
      <c r="G578" s="26"/>
      <c r="H578" s="117"/>
      <c r="I578" s="117"/>
      <c r="J578" s="117"/>
      <c r="K578" s="117"/>
      <c r="L578" s="117"/>
      <c r="M578" s="117"/>
      <c r="N578" s="117"/>
      <c r="O578" s="117"/>
      <c r="P578" s="117"/>
      <c r="Q578" s="117"/>
      <c r="R578" s="117"/>
    </row>
    <row r="579" spans="1:18">
      <c r="A579" s="117"/>
      <c r="B579" s="117"/>
      <c r="C579" s="117"/>
      <c r="D579" s="117"/>
      <c r="E579" s="117"/>
      <c r="F579" s="117"/>
      <c r="G579" s="26"/>
      <c r="H579" s="117"/>
      <c r="I579" s="117"/>
      <c r="J579" s="117"/>
      <c r="K579" s="117"/>
      <c r="L579" s="117"/>
      <c r="M579" s="117"/>
      <c r="N579" s="117"/>
      <c r="O579" s="117"/>
      <c r="P579" s="117"/>
      <c r="Q579" s="117"/>
      <c r="R579" s="117"/>
    </row>
    <row r="580" spans="1:18">
      <c r="A580" s="117"/>
      <c r="B580" s="117"/>
      <c r="C580" s="117"/>
      <c r="D580" s="117"/>
      <c r="E580" s="117"/>
      <c r="F580" s="117"/>
      <c r="G580" s="26"/>
      <c r="H580" s="117"/>
      <c r="I580" s="117"/>
      <c r="J580" s="117"/>
      <c r="K580" s="117"/>
      <c r="L580" s="117"/>
      <c r="M580" s="117"/>
      <c r="N580" s="117"/>
      <c r="O580" s="117"/>
      <c r="P580" s="117"/>
      <c r="Q580" s="117"/>
      <c r="R580" s="117"/>
    </row>
    <row r="581" spans="1:18">
      <c r="A581" s="117"/>
      <c r="B581" s="117"/>
      <c r="C581" s="117"/>
      <c r="D581" s="117"/>
      <c r="E581" s="117"/>
      <c r="F581" s="117"/>
      <c r="G581" s="26"/>
      <c r="H581" s="117"/>
      <c r="I581" s="117"/>
      <c r="J581" s="117"/>
      <c r="K581" s="117"/>
      <c r="L581" s="117"/>
      <c r="M581" s="117"/>
      <c r="N581" s="117"/>
      <c r="O581" s="117"/>
      <c r="P581" s="117"/>
      <c r="Q581" s="117"/>
      <c r="R581" s="117"/>
    </row>
    <row r="582" spans="1:18">
      <c r="A582" s="117"/>
      <c r="B582" s="117"/>
      <c r="C582" s="117"/>
      <c r="D582" s="117"/>
      <c r="E582" s="117"/>
      <c r="F582" s="117"/>
      <c r="G582" s="26"/>
      <c r="H582" s="117"/>
      <c r="I582" s="117"/>
      <c r="J582" s="117"/>
      <c r="K582" s="117"/>
      <c r="L582" s="117"/>
      <c r="M582" s="117"/>
      <c r="N582" s="117"/>
      <c r="O582" s="117"/>
      <c r="P582" s="117"/>
      <c r="Q582" s="117"/>
      <c r="R582" s="117"/>
    </row>
    <row r="583" spans="1:18">
      <c r="A583" s="117"/>
      <c r="B583" s="117"/>
      <c r="C583" s="117"/>
      <c r="D583" s="117"/>
      <c r="E583" s="117"/>
      <c r="F583" s="117"/>
      <c r="G583" s="26"/>
      <c r="H583" s="117"/>
      <c r="I583" s="117"/>
      <c r="J583" s="117"/>
      <c r="K583" s="117"/>
      <c r="L583" s="117"/>
      <c r="M583" s="117"/>
      <c r="N583" s="117"/>
      <c r="O583" s="117"/>
      <c r="P583" s="117"/>
      <c r="Q583" s="117"/>
      <c r="R583" s="117"/>
    </row>
    <row r="584" spans="1:18">
      <c r="A584" s="117"/>
      <c r="B584" s="117"/>
      <c r="C584" s="117"/>
      <c r="D584" s="117"/>
      <c r="E584" s="117"/>
      <c r="F584" s="117"/>
      <c r="G584" s="26"/>
      <c r="H584" s="117"/>
      <c r="I584" s="117"/>
      <c r="J584" s="117"/>
      <c r="K584" s="117"/>
      <c r="L584" s="117"/>
      <c r="M584" s="117"/>
      <c r="N584" s="117"/>
      <c r="O584" s="117"/>
      <c r="P584" s="117"/>
      <c r="Q584" s="117"/>
      <c r="R584" s="117"/>
    </row>
    <row r="585" spans="1:18">
      <c r="A585" s="117"/>
      <c r="B585" s="117"/>
      <c r="C585" s="117"/>
      <c r="D585" s="117"/>
      <c r="E585" s="117"/>
      <c r="F585" s="117"/>
      <c r="G585" s="26"/>
      <c r="H585" s="117"/>
      <c r="I585" s="117"/>
      <c r="J585" s="117"/>
      <c r="K585" s="117"/>
      <c r="L585" s="117"/>
      <c r="M585" s="117"/>
      <c r="N585" s="117"/>
      <c r="O585" s="117"/>
      <c r="P585" s="117"/>
      <c r="Q585" s="117"/>
      <c r="R585" s="117"/>
    </row>
    <row r="586" spans="1:18">
      <c r="A586" s="117"/>
      <c r="B586" s="117"/>
      <c r="C586" s="117"/>
      <c r="D586" s="117"/>
      <c r="E586" s="117"/>
      <c r="F586" s="117"/>
      <c r="G586" s="26"/>
      <c r="H586" s="117"/>
      <c r="I586" s="117"/>
      <c r="J586" s="117"/>
      <c r="K586" s="117"/>
      <c r="L586" s="117"/>
      <c r="M586" s="117"/>
      <c r="N586" s="117"/>
      <c r="O586" s="117"/>
      <c r="P586" s="117"/>
      <c r="Q586" s="117"/>
      <c r="R586" s="117"/>
    </row>
    <row r="587" spans="1:18">
      <c r="A587" s="117"/>
      <c r="B587" s="117"/>
      <c r="C587" s="117"/>
      <c r="D587" s="117"/>
      <c r="E587" s="117"/>
      <c r="F587" s="117"/>
      <c r="G587" s="26"/>
      <c r="H587" s="117"/>
      <c r="I587" s="117"/>
      <c r="J587" s="117"/>
      <c r="K587" s="117"/>
      <c r="L587" s="117"/>
      <c r="M587" s="117"/>
      <c r="N587" s="117"/>
      <c r="O587" s="117"/>
      <c r="P587" s="117"/>
      <c r="Q587" s="117"/>
      <c r="R587" s="117"/>
    </row>
    <row r="588" spans="1:18">
      <c r="A588" s="117"/>
      <c r="B588" s="117"/>
      <c r="C588" s="117"/>
      <c r="D588" s="117"/>
      <c r="E588" s="117"/>
      <c r="F588" s="117"/>
      <c r="G588" s="26"/>
      <c r="H588" s="117"/>
      <c r="I588" s="117"/>
      <c r="J588" s="117"/>
      <c r="K588" s="117"/>
      <c r="L588" s="117"/>
      <c r="M588" s="117"/>
      <c r="N588" s="117"/>
      <c r="O588" s="117"/>
      <c r="P588" s="117"/>
      <c r="Q588" s="117"/>
      <c r="R588" s="117"/>
    </row>
    <row r="589" spans="1:18">
      <c r="A589" s="117"/>
      <c r="B589" s="117"/>
      <c r="C589" s="117"/>
      <c r="D589" s="117"/>
      <c r="E589" s="117"/>
      <c r="F589" s="117"/>
      <c r="G589" s="26"/>
      <c r="H589" s="117"/>
      <c r="I589" s="117"/>
      <c r="J589" s="117"/>
      <c r="K589" s="117"/>
      <c r="L589" s="117"/>
      <c r="M589" s="117"/>
      <c r="N589" s="117"/>
      <c r="O589" s="117"/>
      <c r="P589" s="117"/>
      <c r="Q589" s="117"/>
      <c r="R589" s="117"/>
    </row>
    <row r="590" spans="1:18">
      <c r="A590" s="117"/>
      <c r="B590" s="117"/>
      <c r="C590" s="117"/>
      <c r="D590" s="117"/>
      <c r="E590" s="117"/>
      <c r="F590" s="117"/>
      <c r="G590" s="26"/>
      <c r="H590" s="117"/>
      <c r="I590" s="117"/>
      <c r="J590" s="117"/>
      <c r="K590" s="117"/>
      <c r="L590" s="117"/>
      <c r="M590" s="117"/>
      <c r="N590" s="117"/>
      <c r="O590" s="117"/>
      <c r="P590" s="117"/>
      <c r="Q590" s="117"/>
      <c r="R590" s="117"/>
    </row>
    <row r="591" spans="1:18">
      <c r="A591" s="117"/>
      <c r="B591" s="117"/>
      <c r="C591" s="117"/>
      <c r="D591" s="117"/>
      <c r="E591" s="117"/>
      <c r="F591" s="117"/>
      <c r="G591" s="26"/>
      <c r="H591" s="117"/>
      <c r="I591" s="117"/>
      <c r="J591" s="117"/>
      <c r="K591" s="117"/>
      <c r="L591" s="117"/>
      <c r="M591" s="117"/>
      <c r="N591" s="117"/>
      <c r="O591" s="117"/>
      <c r="P591" s="117"/>
      <c r="Q591" s="117"/>
      <c r="R591" s="117"/>
    </row>
    <row r="592" spans="1:18">
      <c r="A592" s="117"/>
      <c r="B592" s="117"/>
      <c r="C592" s="117"/>
      <c r="D592" s="117"/>
      <c r="E592" s="117"/>
      <c r="F592" s="117"/>
      <c r="G592" s="26"/>
      <c r="H592" s="117"/>
      <c r="I592" s="117"/>
      <c r="J592" s="117"/>
      <c r="K592" s="117"/>
      <c r="L592" s="117"/>
      <c r="M592" s="117"/>
      <c r="N592" s="117"/>
      <c r="O592" s="117"/>
      <c r="P592" s="117"/>
      <c r="Q592" s="117"/>
      <c r="R592" s="117"/>
    </row>
    <row r="593" spans="1:18">
      <c r="A593" s="117"/>
      <c r="B593" s="117"/>
      <c r="C593" s="117"/>
      <c r="D593" s="117"/>
      <c r="E593" s="117"/>
      <c r="F593" s="117"/>
      <c r="G593" s="26"/>
      <c r="H593" s="117"/>
      <c r="I593" s="117"/>
      <c r="J593" s="117"/>
      <c r="K593" s="117"/>
      <c r="L593" s="117"/>
      <c r="M593" s="117"/>
      <c r="N593" s="117"/>
      <c r="O593" s="117"/>
      <c r="P593" s="117"/>
      <c r="Q593" s="117"/>
      <c r="R593" s="117"/>
    </row>
    <row r="594" spans="1:18">
      <c r="A594" s="117"/>
      <c r="B594" s="117"/>
      <c r="C594" s="117"/>
      <c r="D594" s="117"/>
      <c r="E594" s="117"/>
      <c r="F594" s="117"/>
      <c r="G594" s="26"/>
      <c r="H594" s="117"/>
      <c r="I594" s="117"/>
      <c r="J594" s="117"/>
      <c r="K594" s="117"/>
      <c r="L594" s="117"/>
      <c r="M594" s="117"/>
      <c r="N594" s="117"/>
      <c r="O594" s="117"/>
      <c r="P594" s="117"/>
      <c r="Q594" s="117"/>
      <c r="R594" s="117"/>
    </row>
    <row r="595" spans="1:18">
      <c r="A595" s="117"/>
      <c r="B595" s="117"/>
      <c r="C595" s="117"/>
      <c r="D595" s="117"/>
      <c r="E595" s="117"/>
      <c r="F595" s="117"/>
      <c r="G595" s="26"/>
      <c r="H595" s="117"/>
      <c r="I595" s="117"/>
      <c r="J595" s="117"/>
      <c r="K595" s="117"/>
      <c r="L595" s="117"/>
      <c r="M595" s="117"/>
      <c r="N595" s="117"/>
      <c r="O595" s="117"/>
      <c r="P595" s="117"/>
      <c r="Q595" s="117"/>
      <c r="R595" s="117"/>
    </row>
    <row r="596" spans="1:18">
      <c r="A596" s="117"/>
      <c r="B596" s="117"/>
      <c r="C596" s="117"/>
      <c r="D596" s="117"/>
      <c r="E596" s="117"/>
      <c r="F596" s="117"/>
      <c r="G596" s="26"/>
      <c r="H596" s="117"/>
      <c r="I596" s="117"/>
      <c r="J596" s="117"/>
      <c r="K596" s="117"/>
      <c r="L596" s="117"/>
      <c r="M596" s="117"/>
      <c r="N596" s="117"/>
      <c r="O596" s="117"/>
      <c r="P596" s="117"/>
      <c r="Q596" s="117"/>
      <c r="R596" s="117"/>
    </row>
    <row r="597" spans="1:18">
      <c r="A597" s="117"/>
      <c r="B597" s="117"/>
      <c r="C597" s="117"/>
      <c r="D597" s="117"/>
      <c r="E597" s="117"/>
      <c r="F597" s="117"/>
      <c r="G597" s="26"/>
      <c r="H597" s="117"/>
      <c r="I597" s="117"/>
      <c r="J597" s="117"/>
      <c r="K597" s="117"/>
      <c r="L597" s="117"/>
      <c r="M597" s="117"/>
      <c r="N597" s="117"/>
      <c r="O597" s="117"/>
      <c r="P597" s="117"/>
      <c r="Q597" s="117"/>
      <c r="R597" s="117"/>
    </row>
    <row r="598" spans="1:18">
      <c r="A598" s="117"/>
      <c r="B598" s="117"/>
      <c r="C598" s="117"/>
      <c r="D598" s="117"/>
      <c r="E598" s="117"/>
      <c r="F598" s="117"/>
      <c r="G598" s="26"/>
      <c r="H598" s="117"/>
      <c r="I598" s="117"/>
      <c r="J598" s="117"/>
      <c r="K598" s="117"/>
      <c r="L598" s="117"/>
      <c r="M598" s="117"/>
      <c r="N598" s="117"/>
      <c r="O598" s="117"/>
      <c r="P598" s="117"/>
      <c r="Q598" s="117"/>
      <c r="R598" s="117"/>
    </row>
    <row r="599" spans="1:18">
      <c r="A599" s="117"/>
      <c r="B599" s="117"/>
      <c r="C599" s="117"/>
      <c r="D599" s="117"/>
      <c r="E599" s="117"/>
      <c r="F599" s="117"/>
      <c r="G599" s="26"/>
      <c r="H599" s="117"/>
      <c r="I599" s="117"/>
      <c r="J599" s="117"/>
      <c r="K599" s="117"/>
      <c r="L599" s="117"/>
      <c r="M599" s="117"/>
      <c r="N599" s="117"/>
      <c r="O599" s="117"/>
      <c r="P599" s="117"/>
      <c r="Q599" s="117"/>
      <c r="R599" s="117"/>
    </row>
    <row r="600" spans="1:18">
      <c r="A600" s="117"/>
      <c r="B600" s="117"/>
      <c r="C600" s="117"/>
      <c r="D600" s="117"/>
      <c r="E600" s="117"/>
      <c r="F600" s="117"/>
      <c r="G600" s="26"/>
      <c r="H600" s="117"/>
      <c r="I600" s="117"/>
      <c r="J600" s="117"/>
      <c r="K600" s="117"/>
      <c r="L600" s="117"/>
      <c r="M600" s="117"/>
      <c r="N600" s="117"/>
      <c r="O600" s="117"/>
      <c r="P600" s="117"/>
      <c r="Q600" s="117"/>
      <c r="R600" s="117"/>
    </row>
    <row r="601" spans="1:18">
      <c r="A601" s="117"/>
      <c r="B601" s="117"/>
      <c r="C601" s="117"/>
      <c r="D601" s="117"/>
      <c r="E601" s="117"/>
      <c r="F601" s="117"/>
      <c r="G601" s="26"/>
      <c r="H601" s="117"/>
      <c r="I601" s="117"/>
      <c r="J601" s="117"/>
      <c r="K601" s="117"/>
      <c r="L601" s="117"/>
      <c r="M601" s="117"/>
      <c r="N601" s="117"/>
      <c r="O601" s="117"/>
      <c r="P601" s="117"/>
      <c r="Q601" s="117"/>
      <c r="R601" s="117"/>
    </row>
    <row r="602" spans="1:18">
      <c r="A602" s="117"/>
      <c r="B602" s="117"/>
      <c r="C602" s="117"/>
      <c r="D602" s="117"/>
      <c r="E602" s="117"/>
      <c r="F602" s="117"/>
      <c r="G602" s="26"/>
      <c r="H602" s="117"/>
      <c r="I602" s="117"/>
      <c r="J602" s="117"/>
      <c r="K602" s="117"/>
      <c r="L602" s="117"/>
      <c r="M602" s="117"/>
      <c r="N602" s="117"/>
      <c r="O602" s="117"/>
      <c r="P602" s="117"/>
      <c r="Q602" s="117"/>
      <c r="R602" s="117"/>
    </row>
    <row r="603" spans="1:18">
      <c r="A603" s="117"/>
      <c r="B603" s="117"/>
      <c r="C603" s="117"/>
      <c r="D603" s="117"/>
      <c r="E603" s="117"/>
      <c r="F603" s="117"/>
      <c r="G603" s="26"/>
      <c r="H603" s="117"/>
      <c r="I603" s="117"/>
      <c r="J603" s="117"/>
      <c r="K603" s="117"/>
      <c r="L603" s="117"/>
      <c r="M603" s="117"/>
      <c r="N603" s="117"/>
      <c r="O603" s="117"/>
      <c r="P603" s="117"/>
      <c r="Q603" s="117"/>
      <c r="R603" s="117"/>
    </row>
    <row r="604" spans="1:18">
      <c r="A604" s="117"/>
      <c r="B604" s="117"/>
      <c r="C604" s="117"/>
      <c r="D604" s="117"/>
      <c r="E604" s="117"/>
      <c r="F604" s="117"/>
      <c r="G604" s="26"/>
      <c r="H604" s="117"/>
      <c r="I604" s="117"/>
      <c r="J604" s="117"/>
      <c r="K604" s="117"/>
      <c r="L604" s="117"/>
      <c r="M604" s="117"/>
      <c r="N604" s="117"/>
      <c r="O604" s="117"/>
      <c r="P604" s="117"/>
      <c r="Q604" s="117"/>
      <c r="R604" s="117"/>
    </row>
    <row r="605" spans="1:18">
      <c r="A605" s="117"/>
      <c r="B605" s="117"/>
      <c r="C605" s="117"/>
      <c r="D605" s="117"/>
      <c r="E605" s="117"/>
      <c r="F605" s="117"/>
      <c r="G605" s="26"/>
      <c r="H605" s="117"/>
      <c r="I605" s="117"/>
      <c r="J605" s="117"/>
      <c r="K605" s="117"/>
      <c r="L605" s="117"/>
      <c r="M605" s="117"/>
      <c r="N605" s="117"/>
      <c r="O605" s="117"/>
      <c r="P605" s="117"/>
      <c r="Q605" s="117"/>
      <c r="R605" s="117"/>
    </row>
    <row r="606" spans="1:18">
      <c r="A606" s="117"/>
      <c r="B606" s="117"/>
      <c r="C606" s="117"/>
      <c r="D606" s="117"/>
      <c r="E606" s="117"/>
      <c r="F606" s="117"/>
      <c r="G606" s="26"/>
      <c r="H606" s="117"/>
      <c r="I606" s="117"/>
      <c r="J606" s="117"/>
      <c r="K606" s="117"/>
      <c r="L606" s="117"/>
      <c r="M606" s="117"/>
      <c r="N606" s="117"/>
      <c r="O606" s="117"/>
      <c r="P606" s="117"/>
      <c r="Q606" s="117"/>
      <c r="R606" s="117"/>
    </row>
    <row r="607" spans="1:18">
      <c r="A607" s="117"/>
      <c r="B607" s="117"/>
      <c r="C607" s="117"/>
      <c r="D607" s="117"/>
      <c r="E607" s="117"/>
      <c r="F607" s="117"/>
      <c r="G607" s="26"/>
      <c r="H607" s="117"/>
      <c r="I607" s="117"/>
      <c r="J607" s="117"/>
      <c r="K607" s="117"/>
      <c r="L607" s="117"/>
      <c r="M607" s="117"/>
      <c r="N607" s="117"/>
      <c r="O607" s="117"/>
      <c r="P607" s="117"/>
      <c r="Q607" s="117"/>
      <c r="R607" s="117"/>
    </row>
    <row r="608" spans="1:18">
      <c r="A608" s="117"/>
      <c r="B608" s="117"/>
      <c r="C608" s="117"/>
      <c r="D608" s="117"/>
      <c r="E608" s="117"/>
      <c r="F608" s="117"/>
      <c r="G608" s="26"/>
      <c r="H608" s="117"/>
      <c r="I608" s="117"/>
      <c r="J608" s="117"/>
      <c r="K608" s="117"/>
      <c r="L608" s="117"/>
      <c r="M608" s="117"/>
      <c r="N608" s="117"/>
      <c r="O608" s="117"/>
      <c r="P608" s="117"/>
      <c r="Q608" s="117"/>
      <c r="R608" s="117"/>
    </row>
    <row r="609" spans="1:18">
      <c r="A609" s="117"/>
      <c r="B609" s="117"/>
      <c r="C609" s="117"/>
      <c r="D609" s="117"/>
      <c r="E609" s="117"/>
      <c r="F609" s="117"/>
      <c r="G609" s="26"/>
      <c r="H609" s="117"/>
      <c r="I609" s="117"/>
      <c r="J609" s="117"/>
      <c r="K609" s="117"/>
      <c r="L609" s="117"/>
      <c r="M609" s="117"/>
      <c r="N609" s="117"/>
      <c r="O609" s="117"/>
      <c r="P609" s="117"/>
      <c r="Q609" s="117"/>
      <c r="R609" s="117"/>
    </row>
    <row r="610" spans="1:18">
      <c r="A610" s="117"/>
      <c r="B610" s="117"/>
      <c r="C610" s="117"/>
      <c r="D610" s="117"/>
      <c r="E610" s="117"/>
      <c r="F610" s="117"/>
      <c r="G610" s="26"/>
      <c r="H610" s="117"/>
      <c r="I610" s="117"/>
      <c r="J610" s="117"/>
      <c r="K610" s="117"/>
      <c r="L610" s="117"/>
      <c r="M610" s="117"/>
      <c r="N610" s="117"/>
      <c r="O610" s="117"/>
      <c r="P610" s="117"/>
      <c r="Q610" s="117"/>
      <c r="R610" s="117"/>
    </row>
    <row r="611" spans="1:18">
      <c r="A611" s="117"/>
      <c r="B611" s="117"/>
      <c r="C611" s="117"/>
      <c r="D611" s="117"/>
      <c r="E611" s="117"/>
      <c r="F611" s="117"/>
      <c r="G611" s="26"/>
      <c r="H611" s="117"/>
      <c r="I611" s="117"/>
      <c r="J611" s="117"/>
      <c r="K611" s="117"/>
      <c r="L611" s="117"/>
      <c r="M611" s="117"/>
      <c r="N611" s="117"/>
      <c r="O611" s="117"/>
      <c r="P611" s="117"/>
      <c r="Q611" s="117"/>
      <c r="R611" s="117"/>
    </row>
    <row r="612" spans="1:18">
      <c r="A612" s="117"/>
      <c r="B612" s="117"/>
      <c r="C612" s="117"/>
      <c r="D612" s="117"/>
      <c r="E612" s="117"/>
      <c r="F612" s="117"/>
      <c r="G612" s="26"/>
      <c r="H612" s="117"/>
      <c r="I612" s="117"/>
      <c r="J612" s="117"/>
      <c r="K612" s="117"/>
      <c r="L612" s="117"/>
      <c r="M612" s="117"/>
      <c r="N612" s="117"/>
      <c r="O612" s="117"/>
      <c r="P612" s="117"/>
      <c r="Q612" s="117"/>
      <c r="R612" s="117"/>
    </row>
    <row r="613" spans="1:18">
      <c r="A613" s="117"/>
      <c r="B613" s="117"/>
      <c r="C613" s="117"/>
      <c r="D613" s="117"/>
      <c r="E613" s="117"/>
      <c r="F613" s="117"/>
      <c r="G613" s="26"/>
      <c r="H613" s="117"/>
      <c r="I613" s="117"/>
      <c r="J613" s="117"/>
      <c r="K613" s="117"/>
      <c r="L613" s="117"/>
      <c r="M613" s="117"/>
      <c r="N613" s="117"/>
      <c r="O613" s="117"/>
      <c r="P613" s="117"/>
      <c r="Q613" s="117"/>
      <c r="R613" s="117"/>
    </row>
    <row r="614" spans="1:18">
      <c r="A614" s="117"/>
      <c r="B614" s="117"/>
      <c r="C614" s="117"/>
      <c r="D614" s="117"/>
      <c r="E614" s="117"/>
      <c r="F614" s="117"/>
      <c r="G614" s="26"/>
      <c r="H614" s="117"/>
      <c r="I614" s="117"/>
      <c r="J614" s="117"/>
      <c r="K614" s="117"/>
      <c r="L614" s="117"/>
      <c r="M614" s="117"/>
      <c r="N614" s="117"/>
      <c r="O614" s="117"/>
      <c r="P614" s="117"/>
      <c r="Q614" s="117"/>
      <c r="R614" s="117"/>
    </row>
    <row r="615" spans="1:18">
      <c r="A615" s="117"/>
      <c r="B615" s="117"/>
      <c r="C615" s="117"/>
      <c r="D615" s="117"/>
      <c r="E615" s="117"/>
      <c r="F615" s="117"/>
      <c r="G615" s="26"/>
      <c r="H615" s="117"/>
      <c r="I615" s="117"/>
      <c r="J615" s="117"/>
      <c r="K615" s="117"/>
      <c r="L615" s="117"/>
      <c r="M615" s="117"/>
      <c r="N615" s="117"/>
      <c r="O615" s="117"/>
      <c r="P615" s="117"/>
      <c r="Q615" s="117"/>
      <c r="R615" s="117"/>
    </row>
    <row r="616" spans="1:18">
      <c r="A616" s="117"/>
      <c r="B616" s="117"/>
      <c r="C616" s="117"/>
      <c r="D616" s="117"/>
      <c r="E616" s="117"/>
      <c r="F616" s="117"/>
      <c r="G616" s="26"/>
      <c r="H616" s="117"/>
      <c r="I616" s="117"/>
      <c r="J616" s="117"/>
      <c r="K616" s="117"/>
      <c r="L616" s="117"/>
      <c r="M616" s="117"/>
      <c r="N616" s="117"/>
      <c r="O616" s="117"/>
      <c r="P616" s="117"/>
      <c r="Q616" s="117"/>
      <c r="R616" s="117"/>
    </row>
    <row r="617" spans="1:18">
      <c r="A617" s="117"/>
      <c r="B617" s="117"/>
      <c r="C617" s="117"/>
      <c r="D617" s="117"/>
      <c r="E617" s="117"/>
      <c r="F617" s="117"/>
      <c r="G617" s="26"/>
      <c r="H617" s="117"/>
      <c r="I617" s="117"/>
      <c r="J617" s="117"/>
      <c r="K617" s="117"/>
      <c r="L617" s="117"/>
      <c r="M617" s="117"/>
      <c r="N617" s="117"/>
      <c r="O617" s="117"/>
      <c r="P617" s="117"/>
      <c r="Q617" s="117"/>
      <c r="R617" s="117"/>
    </row>
    <row r="618" spans="1:18">
      <c r="A618" s="117"/>
      <c r="B618" s="117"/>
      <c r="C618" s="117"/>
      <c r="D618" s="117"/>
      <c r="E618" s="117"/>
      <c r="F618" s="117"/>
      <c r="G618" s="26"/>
      <c r="H618" s="117"/>
      <c r="I618" s="117"/>
      <c r="J618" s="117"/>
      <c r="K618" s="117"/>
      <c r="L618" s="117"/>
      <c r="M618" s="117"/>
      <c r="N618" s="117"/>
      <c r="O618" s="117"/>
      <c r="P618" s="117"/>
      <c r="Q618" s="117"/>
      <c r="R618" s="117"/>
    </row>
    <row r="619" spans="1:18">
      <c r="A619" s="117"/>
      <c r="B619" s="117"/>
      <c r="C619" s="117"/>
      <c r="D619" s="117"/>
      <c r="E619" s="117"/>
      <c r="F619" s="117"/>
      <c r="G619" s="26"/>
      <c r="H619" s="117"/>
      <c r="I619" s="117"/>
      <c r="J619" s="117"/>
      <c r="K619" s="117"/>
      <c r="L619" s="117"/>
      <c r="M619" s="117"/>
      <c r="N619" s="117"/>
      <c r="O619" s="117"/>
      <c r="P619" s="117"/>
      <c r="Q619" s="117"/>
      <c r="R619" s="117"/>
    </row>
    <row r="620" spans="1:18">
      <c r="A620" s="117"/>
      <c r="B620" s="117"/>
      <c r="C620" s="117"/>
      <c r="D620" s="117"/>
      <c r="E620" s="117"/>
      <c r="F620" s="117"/>
      <c r="G620" s="26"/>
      <c r="H620" s="117"/>
      <c r="I620" s="117"/>
      <c r="J620" s="117"/>
      <c r="K620" s="117"/>
      <c r="L620" s="117"/>
      <c r="M620" s="117"/>
      <c r="N620" s="117"/>
      <c r="O620" s="117"/>
      <c r="P620" s="117"/>
      <c r="Q620" s="117"/>
      <c r="R620" s="117"/>
    </row>
    <row r="621" spans="1:18">
      <c r="A621" s="117"/>
      <c r="B621" s="117"/>
      <c r="C621" s="117"/>
      <c r="D621" s="117"/>
      <c r="E621" s="117"/>
      <c r="F621" s="117"/>
      <c r="G621" s="26"/>
      <c r="H621" s="117"/>
      <c r="I621" s="117"/>
      <c r="J621" s="117"/>
      <c r="K621" s="117"/>
      <c r="L621" s="117"/>
      <c r="M621" s="117"/>
      <c r="N621" s="117"/>
      <c r="O621" s="117"/>
      <c r="P621" s="117"/>
      <c r="Q621" s="117"/>
      <c r="R621" s="117"/>
    </row>
    <row r="622" spans="1:18">
      <c r="A622" s="117"/>
      <c r="B622" s="117"/>
      <c r="C622" s="117"/>
      <c r="D622" s="117"/>
      <c r="E622" s="117"/>
      <c r="F622" s="117"/>
      <c r="G622" s="26"/>
      <c r="H622" s="117"/>
      <c r="I622" s="117"/>
      <c r="J622" s="117"/>
      <c r="K622" s="117"/>
      <c r="L622" s="117"/>
      <c r="M622" s="117"/>
      <c r="N622" s="117"/>
      <c r="O622" s="117"/>
      <c r="P622" s="117"/>
      <c r="Q622" s="117"/>
      <c r="R622" s="117"/>
    </row>
    <row r="623" spans="1:18">
      <c r="A623" s="117"/>
      <c r="B623" s="117"/>
      <c r="C623" s="117"/>
      <c r="D623" s="117"/>
      <c r="E623" s="117"/>
      <c r="F623" s="117"/>
      <c r="G623" s="26"/>
      <c r="H623" s="117"/>
      <c r="I623" s="117"/>
      <c r="J623" s="117"/>
      <c r="K623" s="117"/>
      <c r="L623" s="117"/>
      <c r="M623" s="117"/>
      <c r="N623" s="117"/>
      <c r="O623" s="117"/>
      <c r="P623" s="117"/>
      <c r="Q623" s="117"/>
      <c r="R623" s="117"/>
    </row>
    <row r="624" spans="1:18">
      <c r="A624" s="117"/>
      <c r="B624" s="117"/>
      <c r="C624" s="117"/>
      <c r="D624" s="117"/>
      <c r="E624" s="117"/>
      <c r="F624" s="117"/>
      <c r="G624" s="26"/>
      <c r="H624" s="117"/>
      <c r="I624" s="117"/>
      <c r="J624" s="117"/>
      <c r="K624" s="117"/>
      <c r="L624" s="117"/>
      <c r="M624" s="117"/>
      <c r="N624" s="117"/>
      <c r="O624" s="117"/>
      <c r="P624" s="117"/>
      <c r="Q624" s="117"/>
      <c r="R624" s="117"/>
    </row>
    <row r="625" spans="1:18">
      <c r="A625" s="117"/>
      <c r="B625" s="117"/>
      <c r="C625" s="117"/>
      <c r="D625" s="117"/>
      <c r="E625" s="117"/>
      <c r="F625" s="117"/>
      <c r="G625" s="26"/>
      <c r="H625" s="117"/>
      <c r="I625" s="117"/>
      <c r="J625" s="117"/>
      <c r="K625" s="117"/>
      <c r="L625" s="117"/>
      <c r="M625" s="117"/>
      <c r="N625" s="117"/>
      <c r="O625" s="117"/>
      <c r="P625" s="117"/>
      <c r="Q625" s="117"/>
      <c r="R625" s="117"/>
    </row>
    <row r="626" spans="1:18">
      <c r="A626" s="117"/>
      <c r="B626" s="117"/>
      <c r="C626" s="117"/>
      <c r="D626" s="117"/>
      <c r="E626" s="117"/>
      <c r="F626" s="117"/>
      <c r="G626" s="26"/>
      <c r="H626" s="117"/>
      <c r="I626" s="117"/>
      <c r="J626" s="117"/>
      <c r="K626" s="117"/>
      <c r="L626" s="117"/>
      <c r="M626" s="117"/>
      <c r="N626" s="117"/>
      <c r="O626" s="117"/>
      <c r="P626" s="117"/>
      <c r="Q626" s="117"/>
      <c r="R626" s="117"/>
    </row>
    <row r="627" spans="1:18">
      <c r="A627" s="117"/>
      <c r="B627" s="117"/>
      <c r="C627" s="117"/>
      <c r="D627" s="117"/>
      <c r="E627" s="117"/>
      <c r="F627" s="117"/>
      <c r="G627" s="26"/>
      <c r="H627" s="117"/>
      <c r="I627" s="117"/>
      <c r="J627" s="117"/>
      <c r="K627" s="117"/>
      <c r="L627" s="117"/>
      <c r="M627" s="117"/>
      <c r="N627" s="117"/>
      <c r="O627" s="117"/>
      <c r="P627" s="117"/>
      <c r="Q627" s="117"/>
      <c r="R627" s="117"/>
    </row>
    <row r="628" spans="1:18">
      <c r="A628" s="117"/>
      <c r="B628" s="117"/>
      <c r="C628" s="117"/>
      <c r="D628" s="117"/>
      <c r="E628" s="117"/>
      <c r="F628" s="117"/>
      <c r="G628" s="26"/>
      <c r="H628" s="117"/>
      <c r="I628" s="117"/>
      <c r="J628" s="117"/>
      <c r="K628" s="117"/>
      <c r="L628" s="117"/>
      <c r="M628" s="117"/>
      <c r="N628" s="117"/>
      <c r="O628" s="117"/>
      <c r="P628" s="117"/>
      <c r="Q628" s="117"/>
      <c r="R628" s="117"/>
    </row>
    <row r="629" spans="1:18">
      <c r="A629" s="117"/>
      <c r="B629" s="117"/>
      <c r="C629" s="117"/>
      <c r="D629" s="117"/>
      <c r="E629" s="117"/>
      <c r="F629" s="117"/>
      <c r="G629" s="26"/>
      <c r="H629" s="117"/>
      <c r="I629" s="117"/>
      <c r="J629" s="117"/>
      <c r="K629" s="117"/>
      <c r="L629" s="117"/>
      <c r="M629" s="117"/>
      <c r="N629" s="117"/>
      <c r="O629" s="117"/>
      <c r="P629" s="117"/>
      <c r="Q629" s="117"/>
      <c r="R629" s="117"/>
    </row>
    <row r="630" spans="1:18">
      <c r="A630" s="117"/>
      <c r="B630" s="117"/>
      <c r="C630" s="117"/>
      <c r="D630" s="117"/>
      <c r="E630" s="117"/>
      <c r="F630" s="117"/>
      <c r="G630" s="26"/>
      <c r="H630" s="117"/>
      <c r="I630" s="117"/>
      <c r="J630" s="117"/>
      <c r="K630" s="117"/>
      <c r="L630" s="117"/>
      <c r="M630" s="117"/>
      <c r="N630" s="117"/>
      <c r="O630" s="117"/>
      <c r="P630" s="117"/>
      <c r="Q630" s="117"/>
      <c r="R630" s="117"/>
    </row>
    <row r="631" spans="1:18">
      <c r="A631" s="117"/>
      <c r="B631" s="117"/>
      <c r="C631" s="117"/>
      <c r="D631" s="117"/>
      <c r="E631" s="117"/>
      <c r="F631" s="117"/>
      <c r="G631" s="26"/>
      <c r="H631" s="117"/>
      <c r="I631" s="117"/>
      <c r="J631" s="117"/>
      <c r="K631" s="117"/>
      <c r="L631" s="117"/>
      <c r="M631" s="117"/>
      <c r="N631" s="117"/>
      <c r="O631" s="117"/>
      <c r="P631" s="117"/>
      <c r="Q631" s="117"/>
      <c r="R631" s="117"/>
    </row>
    <row r="632" spans="1:18">
      <c r="A632" s="117"/>
      <c r="B632" s="117"/>
      <c r="C632" s="117"/>
      <c r="D632" s="117"/>
      <c r="E632" s="117"/>
      <c r="F632" s="117"/>
      <c r="G632" s="26"/>
      <c r="H632" s="117"/>
      <c r="I632" s="117"/>
      <c r="J632" s="117"/>
      <c r="K632" s="117"/>
      <c r="L632" s="117"/>
      <c r="M632" s="117"/>
      <c r="N632" s="117"/>
      <c r="O632" s="117"/>
      <c r="P632" s="117"/>
      <c r="Q632" s="117"/>
      <c r="R632" s="117"/>
    </row>
    <row r="633" spans="1:18">
      <c r="A633" s="117"/>
      <c r="B633" s="117"/>
      <c r="C633" s="117"/>
      <c r="D633" s="117"/>
      <c r="E633" s="117"/>
      <c r="F633" s="117"/>
      <c r="G633" s="26"/>
      <c r="H633" s="117"/>
      <c r="I633" s="117"/>
      <c r="J633" s="117"/>
      <c r="K633" s="117"/>
      <c r="L633" s="117"/>
      <c r="M633" s="117"/>
      <c r="N633" s="117"/>
      <c r="O633" s="117"/>
      <c r="P633" s="117"/>
      <c r="Q633" s="117"/>
      <c r="R633" s="117"/>
    </row>
    <row r="634" spans="1:18">
      <c r="A634" s="117"/>
      <c r="B634" s="117"/>
      <c r="C634" s="117"/>
      <c r="D634" s="117"/>
      <c r="E634" s="117"/>
      <c r="F634" s="117"/>
      <c r="G634" s="26"/>
      <c r="H634" s="117"/>
      <c r="I634" s="117"/>
      <c r="J634" s="117"/>
      <c r="K634" s="117"/>
      <c r="L634" s="117"/>
      <c r="M634" s="117"/>
      <c r="N634" s="117"/>
      <c r="O634" s="117"/>
      <c r="P634" s="117"/>
      <c r="Q634" s="117"/>
      <c r="R634" s="117"/>
    </row>
    <row r="635" spans="1:18">
      <c r="A635" s="117"/>
      <c r="B635" s="117"/>
      <c r="C635" s="117"/>
      <c r="D635" s="117"/>
      <c r="E635" s="117"/>
      <c r="F635" s="117"/>
      <c r="G635" s="26"/>
      <c r="H635" s="117"/>
      <c r="I635" s="117"/>
      <c r="J635" s="117"/>
      <c r="K635" s="117"/>
      <c r="L635" s="117"/>
      <c r="M635" s="117"/>
      <c r="N635" s="117"/>
      <c r="O635" s="117"/>
      <c r="P635" s="117"/>
      <c r="Q635" s="117"/>
      <c r="R635" s="117"/>
    </row>
    <row r="636" spans="1:18">
      <c r="A636" s="117"/>
      <c r="B636" s="117"/>
      <c r="C636" s="117"/>
      <c r="D636" s="117"/>
      <c r="E636" s="117"/>
      <c r="F636" s="117"/>
      <c r="G636" s="26"/>
      <c r="H636" s="117"/>
      <c r="I636" s="117"/>
      <c r="J636" s="117"/>
      <c r="K636" s="117"/>
      <c r="L636" s="117"/>
      <c r="M636" s="117"/>
      <c r="N636" s="117"/>
      <c r="O636" s="117"/>
      <c r="P636" s="117"/>
      <c r="Q636" s="117"/>
      <c r="R636" s="117"/>
    </row>
    <row r="637" spans="1:18">
      <c r="A637" s="117"/>
      <c r="B637" s="117"/>
      <c r="C637" s="117"/>
      <c r="D637" s="117"/>
      <c r="E637" s="117"/>
      <c r="F637" s="117"/>
      <c r="G637" s="26"/>
      <c r="H637" s="117"/>
      <c r="I637" s="117"/>
      <c r="J637" s="117"/>
      <c r="K637" s="117"/>
      <c r="L637" s="117"/>
      <c r="M637" s="117"/>
      <c r="N637" s="117"/>
      <c r="O637" s="117"/>
      <c r="P637" s="117"/>
      <c r="Q637" s="117"/>
      <c r="R637" s="117"/>
    </row>
    <row r="638" spans="1:18">
      <c r="A638" s="117"/>
      <c r="B638" s="117"/>
      <c r="C638" s="117"/>
      <c r="D638" s="117"/>
      <c r="E638" s="117"/>
      <c r="F638" s="117"/>
      <c r="G638" s="26"/>
      <c r="H638" s="117"/>
      <c r="I638" s="117"/>
      <c r="J638" s="117"/>
      <c r="K638" s="117"/>
      <c r="L638" s="117"/>
      <c r="M638" s="117"/>
      <c r="N638" s="117"/>
      <c r="O638" s="117"/>
      <c r="P638" s="117"/>
      <c r="Q638" s="117"/>
      <c r="R638" s="117"/>
    </row>
    <row r="639" spans="1:18">
      <c r="A639" s="117"/>
      <c r="B639" s="117"/>
      <c r="C639" s="117"/>
      <c r="D639" s="117"/>
      <c r="E639" s="117"/>
      <c r="F639" s="117"/>
      <c r="G639" s="26"/>
      <c r="H639" s="117"/>
      <c r="I639" s="117"/>
      <c r="J639" s="117"/>
      <c r="K639" s="117"/>
      <c r="L639" s="117"/>
      <c r="M639" s="117"/>
      <c r="N639" s="117"/>
      <c r="O639" s="117"/>
      <c r="P639" s="117"/>
      <c r="Q639" s="117"/>
      <c r="R639" s="117"/>
    </row>
    <row r="640" spans="1:18">
      <c r="A640" s="117"/>
      <c r="B640" s="117"/>
      <c r="C640" s="117"/>
      <c r="D640" s="117"/>
      <c r="E640" s="117"/>
      <c r="F640" s="117"/>
      <c r="G640" s="26"/>
      <c r="H640" s="117"/>
      <c r="I640" s="117"/>
      <c r="J640" s="117"/>
      <c r="K640" s="117"/>
      <c r="L640" s="117"/>
      <c r="M640" s="117"/>
      <c r="N640" s="117"/>
      <c r="O640" s="117"/>
      <c r="P640" s="117"/>
      <c r="Q640" s="117"/>
      <c r="R640" s="117"/>
    </row>
    <row r="641" spans="1:18">
      <c r="A641" s="117"/>
      <c r="B641" s="117"/>
      <c r="C641" s="117"/>
      <c r="D641" s="117"/>
      <c r="E641" s="117"/>
      <c r="F641" s="117"/>
      <c r="G641" s="26"/>
      <c r="H641" s="117"/>
      <c r="I641" s="117"/>
      <c r="J641" s="117"/>
      <c r="K641" s="117"/>
      <c r="L641" s="117"/>
      <c r="M641" s="117"/>
      <c r="N641" s="117"/>
      <c r="O641" s="117"/>
      <c r="P641" s="117"/>
      <c r="Q641" s="117"/>
      <c r="R641" s="117"/>
    </row>
    <row r="642" spans="1:18">
      <c r="A642" s="117"/>
      <c r="B642" s="117"/>
      <c r="C642" s="117"/>
      <c r="D642" s="117"/>
      <c r="E642" s="117"/>
      <c r="F642" s="117"/>
      <c r="G642" s="26"/>
      <c r="H642" s="117"/>
      <c r="I642" s="117"/>
      <c r="J642" s="117"/>
      <c r="K642" s="117"/>
      <c r="L642" s="117"/>
      <c r="M642" s="117"/>
      <c r="N642" s="117"/>
      <c r="O642" s="117"/>
      <c r="P642" s="117"/>
      <c r="Q642" s="117"/>
      <c r="R642" s="117"/>
    </row>
    <row r="643" spans="1:18">
      <c r="A643" s="117"/>
      <c r="B643" s="117"/>
      <c r="C643" s="117"/>
      <c r="D643" s="117"/>
      <c r="E643" s="117"/>
      <c r="F643" s="117"/>
      <c r="G643" s="26"/>
      <c r="H643" s="117"/>
      <c r="I643" s="117"/>
      <c r="J643" s="117"/>
      <c r="K643" s="117"/>
      <c r="L643" s="117"/>
      <c r="M643" s="117"/>
      <c r="N643" s="117"/>
      <c r="O643" s="117"/>
      <c r="P643" s="117"/>
      <c r="Q643" s="117"/>
      <c r="R643" s="117"/>
    </row>
    <row r="644" spans="1:18">
      <c r="A644" s="117"/>
      <c r="B644" s="117"/>
      <c r="C644" s="117"/>
      <c r="D644" s="117"/>
      <c r="E644" s="117"/>
      <c r="F644" s="117"/>
      <c r="G644" s="26"/>
      <c r="H644" s="117"/>
      <c r="I644" s="117"/>
      <c r="J644" s="117"/>
      <c r="K644" s="117"/>
      <c r="L644" s="117"/>
      <c r="M644" s="117"/>
      <c r="N644" s="117"/>
      <c r="O644" s="117"/>
      <c r="P644" s="117"/>
      <c r="Q644" s="117"/>
      <c r="R644" s="117"/>
    </row>
    <row r="645" spans="1:18">
      <c r="A645" s="117"/>
      <c r="B645" s="117"/>
      <c r="C645" s="117"/>
      <c r="D645" s="117"/>
      <c r="E645" s="117"/>
      <c r="F645" s="117"/>
      <c r="G645" s="26"/>
      <c r="H645" s="117"/>
      <c r="I645" s="117"/>
      <c r="J645" s="117"/>
      <c r="K645" s="117"/>
      <c r="L645" s="117"/>
      <c r="M645" s="117"/>
      <c r="N645" s="117"/>
      <c r="O645" s="117"/>
      <c r="P645" s="117"/>
      <c r="Q645" s="117"/>
      <c r="R645" s="117"/>
    </row>
    <row r="646" spans="1:18">
      <c r="A646" s="117"/>
      <c r="B646" s="117"/>
      <c r="C646" s="117"/>
      <c r="D646" s="117"/>
      <c r="E646" s="117"/>
      <c r="F646" s="117"/>
      <c r="G646" s="26"/>
      <c r="H646" s="117"/>
      <c r="I646" s="117"/>
      <c r="J646" s="117"/>
      <c r="K646" s="117"/>
      <c r="L646" s="117"/>
      <c r="M646" s="117"/>
      <c r="N646" s="117"/>
      <c r="O646" s="117"/>
      <c r="P646" s="117"/>
      <c r="Q646" s="117"/>
      <c r="R646" s="117"/>
    </row>
    <row r="647" spans="1:18">
      <c r="A647" s="117"/>
      <c r="B647" s="117"/>
      <c r="C647" s="117"/>
      <c r="D647" s="117"/>
      <c r="E647" s="117"/>
      <c r="F647" s="117"/>
      <c r="G647" s="26"/>
      <c r="H647" s="117"/>
      <c r="I647" s="117"/>
      <c r="J647" s="117"/>
      <c r="K647" s="117"/>
      <c r="L647" s="117"/>
      <c r="M647" s="117"/>
      <c r="N647" s="117"/>
      <c r="O647" s="117"/>
      <c r="P647" s="117"/>
      <c r="Q647" s="117"/>
      <c r="R647" s="117"/>
    </row>
    <row r="648" spans="1:18">
      <c r="A648" s="117"/>
      <c r="B648" s="117"/>
      <c r="C648" s="117"/>
      <c r="D648" s="117"/>
      <c r="E648" s="117"/>
      <c r="F648" s="117"/>
      <c r="G648" s="26"/>
      <c r="H648" s="117"/>
      <c r="I648" s="117"/>
      <c r="J648" s="117"/>
      <c r="K648" s="117"/>
      <c r="L648" s="117"/>
      <c r="M648" s="117"/>
      <c r="N648" s="117"/>
      <c r="O648" s="117"/>
      <c r="P648" s="117"/>
      <c r="Q648" s="117"/>
      <c r="R648" s="117"/>
    </row>
    <row r="649" spans="1:18">
      <c r="A649" s="117"/>
      <c r="B649" s="117"/>
      <c r="C649" s="117"/>
      <c r="D649" s="117"/>
      <c r="E649" s="117"/>
      <c r="F649" s="117"/>
      <c r="G649" s="26"/>
      <c r="H649" s="117"/>
      <c r="I649" s="117"/>
      <c r="J649" s="117"/>
      <c r="K649" s="117"/>
      <c r="L649" s="117"/>
      <c r="M649" s="117"/>
      <c r="N649" s="117"/>
      <c r="O649" s="117"/>
      <c r="P649" s="117"/>
      <c r="Q649" s="117"/>
      <c r="R649" s="117"/>
    </row>
    <row r="650" spans="1:18">
      <c r="A650" s="117"/>
      <c r="B650" s="117"/>
      <c r="C650" s="117"/>
      <c r="D650" s="117"/>
      <c r="E650" s="117"/>
      <c r="F650" s="117"/>
      <c r="G650" s="26"/>
      <c r="H650" s="117"/>
      <c r="I650" s="117"/>
      <c r="J650" s="117"/>
      <c r="K650" s="117"/>
      <c r="L650" s="117"/>
      <c r="M650" s="117"/>
      <c r="N650" s="117"/>
      <c r="O650" s="117"/>
      <c r="P650" s="117"/>
      <c r="Q650" s="117"/>
      <c r="R650" s="117"/>
    </row>
    <row r="651" spans="1:18">
      <c r="A651" s="117"/>
      <c r="B651" s="117"/>
      <c r="C651" s="117"/>
      <c r="D651" s="117"/>
      <c r="E651" s="117"/>
      <c r="F651" s="117"/>
      <c r="G651" s="26"/>
      <c r="H651" s="117"/>
      <c r="I651" s="117"/>
      <c r="J651" s="117"/>
      <c r="K651" s="117"/>
      <c r="L651" s="117"/>
      <c r="M651" s="117"/>
      <c r="N651" s="117"/>
      <c r="O651" s="117"/>
      <c r="P651" s="117"/>
      <c r="Q651" s="117"/>
      <c r="R651" s="117"/>
    </row>
    <row r="652" spans="1:18">
      <c r="A652" s="117"/>
      <c r="B652" s="117"/>
      <c r="C652" s="117"/>
      <c r="D652" s="117"/>
      <c r="E652" s="117"/>
      <c r="F652" s="117"/>
      <c r="G652" s="26"/>
      <c r="H652" s="117"/>
      <c r="I652" s="117"/>
      <c r="J652" s="117"/>
      <c r="K652" s="117"/>
      <c r="L652" s="117"/>
      <c r="M652" s="117"/>
      <c r="N652" s="117"/>
      <c r="O652" s="117"/>
      <c r="P652" s="117"/>
      <c r="Q652" s="117"/>
      <c r="R652" s="117"/>
    </row>
    <row r="653" spans="1:18">
      <c r="A653" s="117"/>
      <c r="B653" s="117"/>
      <c r="C653" s="117"/>
      <c r="D653" s="117"/>
      <c r="E653" s="117"/>
      <c r="F653" s="117"/>
      <c r="G653" s="26"/>
      <c r="H653" s="117"/>
      <c r="I653" s="117"/>
      <c r="J653" s="117"/>
      <c r="K653" s="117"/>
      <c r="L653" s="117"/>
      <c r="M653" s="117"/>
      <c r="N653" s="117"/>
      <c r="O653" s="117"/>
      <c r="P653" s="117"/>
      <c r="Q653" s="117"/>
      <c r="R653" s="117"/>
    </row>
    <row r="654" spans="1:18">
      <c r="A654" s="117"/>
      <c r="B654" s="117"/>
      <c r="C654" s="117"/>
      <c r="D654" s="117"/>
      <c r="E654" s="117"/>
      <c r="F654" s="117"/>
      <c r="G654" s="26"/>
      <c r="H654" s="117"/>
      <c r="I654" s="117"/>
      <c r="J654" s="117"/>
      <c r="K654" s="117"/>
      <c r="L654" s="117"/>
      <c r="M654" s="117"/>
      <c r="N654" s="117"/>
      <c r="O654" s="117"/>
      <c r="P654" s="117"/>
      <c r="Q654" s="117"/>
      <c r="R654" s="117"/>
    </row>
    <row r="655" spans="1:18">
      <c r="A655" s="117"/>
      <c r="B655" s="117"/>
      <c r="C655" s="117"/>
      <c r="D655" s="117"/>
      <c r="E655" s="117"/>
      <c r="F655" s="117"/>
      <c r="G655" s="26"/>
      <c r="H655" s="117"/>
      <c r="I655" s="117"/>
      <c r="J655" s="117"/>
      <c r="K655" s="117"/>
      <c r="L655" s="117"/>
      <c r="M655" s="117"/>
      <c r="N655" s="117"/>
      <c r="O655" s="117"/>
      <c r="P655" s="117"/>
      <c r="Q655" s="117"/>
      <c r="R655" s="117"/>
    </row>
    <row r="656" spans="1:18">
      <c r="A656" s="117"/>
      <c r="B656" s="117"/>
      <c r="C656" s="117"/>
      <c r="D656" s="117"/>
      <c r="E656" s="117"/>
      <c r="F656" s="117"/>
      <c r="G656" s="26"/>
      <c r="H656" s="117"/>
      <c r="I656" s="117"/>
      <c r="J656" s="117"/>
      <c r="K656" s="117"/>
      <c r="L656" s="117"/>
      <c r="M656" s="117"/>
      <c r="N656" s="117"/>
      <c r="O656" s="117"/>
      <c r="P656" s="117"/>
      <c r="Q656" s="117"/>
      <c r="R656" s="117"/>
    </row>
    <row r="657" spans="1:18">
      <c r="A657" s="117"/>
      <c r="B657" s="117"/>
      <c r="C657" s="117"/>
      <c r="D657" s="117"/>
      <c r="E657" s="117"/>
      <c r="F657" s="117"/>
      <c r="G657" s="26"/>
      <c r="H657" s="117"/>
      <c r="I657" s="117"/>
      <c r="J657" s="117"/>
      <c r="K657" s="117"/>
      <c r="L657" s="117"/>
      <c r="M657" s="117"/>
      <c r="N657" s="117"/>
      <c r="O657" s="117"/>
      <c r="P657" s="117"/>
      <c r="Q657" s="117"/>
      <c r="R657" s="117"/>
    </row>
    <row r="658" spans="1:18">
      <c r="A658" s="117"/>
      <c r="B658" s="117"/>
      <c r="C658" s="117"/>
      <c r="D658" s="117"/>
      <c r="E658" s="117"/>
      <c r="F658" s="117"/>
      <c r="G658" s="26"/>
      <c r="H658" s="117"/>
      <c r="I658" s="117"/>
      <c r="J658" s="117"/>
      <c r="K658" s="117"/>
      <c r="L658" s="117"/>
      <c r="M658" s="117"/>
      <c r="N658" s="117"/>
      <c r="O658" s="117"/>
      <c r="P658" s="117"/>
      <c r="Q658" s="117"/>
      <c r="R658" s="117"/>
    </row>
    <row r="659" spans="1:18">
      <c r="A659" s="117"/>
      <c r="B659" s="117"/>
      <c r="C659" s="117"/>
      <c r="D659" s="117"/>
      <c r="E659" s="117"/>
      <c r="F659" s="117"/>
      <c r="G659" s="26"/>
      <c r="H659" s="117"/>
      <c r="I659" s="117"/>
      <c r="J659" s="117"/>
      <c r="K659" s="117"/>
      <c r="L659" s="117"/>
      <c r="M659" s="117"/>
      <c r="N659" s="117"/>
      <c r="O659" s="117"/>
      <c r="P659" s="117"/>
      <c r="Q659" s="117"/>
      <c r="R659" s="117"/>
    </row>
    <row r="660" spans="1:18">
      <c r="A660" s="117"/>
      <c r="B660" s="117"/>
      <c r="C660" s="117"/>
      <c r="D660" s="117"/>
      <c r="E660" s="117"/>
      <c r="F660" s="117"/>
      <c r="G660" s="26"/>
      <c r="H660" s="117"/>
      <c r="I660" s="117"/>
      <c r="J660" s="117"/>
      <c r="K660" s="117"/>
      <c r="L660" s="117"/>
      <c r="M660" s="117"/>
      <c r="N660" s="117"/>
      <c r="O660" s="117"/>
      <c r="P660" s="117"/>
      <c r="Q660" s="117"/>
      <c r="R660" s="117"/>
    </row>
    <row r="661" spans="1:18">
      <c r="A661" s="117"/>
      <c r="B661" s="117"/>
      <c r="C661" s="117"/>
      <c r="D661" s="117"/>
      <c r="E661" s="117"/>
      <c r="F661" s="117"/>
      <c r="G661" s="26"/>
      <c r="H661" s="117"/>
      <c r="I661" s="117"/>
      <c r="J661" s="117"/>
      <c r="K661" s="117"/>
      <c r="L661" s="117"/>
      <c r="M661" s="117"/>
      <c r="N661" s="117"/>
      <c r="O661" s="117"/>
      <c r="P661" s="117"/>
      <c r="Q661" s="117"/>
      <c r="R661" s="117"/>
    </row>
    <row r="662" spans="1:18">
      <c r="A662" s="117"/>
      <c r="B662" s="117"/>
      <c r="C662" s="117"/>
      <c r="D662" s="117"/>
      <c r="E662" s="117"/>
      <c r="F662" s="117"/>
      <c r="G662" s="26"/>
      <c r="H662" s="117"/>
      <c r="I662" s="117"/>
      <c r="J662" s="117"/>
      <c r="K662" s="117"/>
      <c r="L662" s="117"/>
      <c r="M662" s="117"/>
      <c r="N662" s="117"/>
      <c r="O662" s="117"/>
      <c r="P662" s="117"/>
      <c r="Q662" s="117"/>
      <c r="R662" s="117"/>
    </row>
    <row r="663" spans="1:18">
      <c r="A663" s="117"/>
      <c r="B663" s="117"/>
      <c r="C663" s="117"/>
      <c r="D663" s="117"/>
      <c r="E663" s="117"/>
      <c r="F663" s="117"/>
      <c r="G663" s="26"/>
      <c r="H663" s="117"/>
      <c r="I663" s="117"/>
      <c r="J663" s="117"/>
      <c r="K663" s="117"/>
      <c r="L663" s="117"/>
      <c r="M663" s="117"/>
      <c r="N663" s="117"/>
      <c r="O663" s="117"/>
      <c r="P663" s="117"/>
      <c r="Q663" s="117"/>
      <c r="R663" s="117"/>
    </row>
    <row r="664" spans="1:18">
      <c r="A664" s="117"/>
      <c r="B664" s="117"/>
      <c r="C664" s="117"/>
      <c r="D664" s="117"/>
      <c r="E664" s="117"/>
      <c r="F664" s="117"/>
      <c r="G664" s="26"/>
      <c r="H664" s="117"/>
      <c r="I664" s="117"/>
      <c r="J664" s="117"/>
      <c r="K664" s="117"/>
      <c r="L664" s="117"/>
      <c r="M664" s="117"/>
      <c r="N664" s="117"/>
      <c r="O664" s="117"/>
      <c r="P664" s="117"/>
      <c r="Q664" s="117"/>
      <c r="R664" s="117"/>
    </row>
    <row r="665" spans="1:18">
      <c r="A665" s="117"/>
      <c r="B665" s="117"/>
      <c r="C665" s="117"/>
      <c r="D665" s="117"/>
      <c r="E665" s="117"/>
      <c r="F665" s="117"/>
      <c r="G665" s="26"/>
      <c r="H665" s="117"/>
      <c r="I665" s="117"/>
      <c r="J665" s="117"/>
      <c r="K665" s="117"/>
      <c r="L665" s="117"/>
      <c r="M665" s="117"/>
      <c r="N665" s="117"/>
      <c r="O665" s="117"/>
      <c r="P665" s="117"/>
      <c r="Q665" s="117"/>
      <c r="R665" s="117"/>
    </row>
    <row r="666" spans="1:18">
      <c r="A666" s="117"/>
      <c r="B666" s="117"/>
      <c r="C666" s="117"/>
      <c r="D666" s="117"/>
      <c r="E666" s="117"/>
      <c r="F666" s="117"/>
      <c r="G666" s="26"/>
      <c r="H666" s="117"/>
      <c r="I666" s="117"/>
      <c r="J666" s="117"/>
      <c r="K666" s="117"/>
      <c r="L666" s="117"/>
      <c r="M666" s="117"/>
      <c r="N666" s="117"/>
      <c r="O666" s="117"/>
      <c r="P666" s="117"/>
      <c r="Q666" s="117"/>
      <c r="R666" s="117"/>
    </row>
    <row r="667" spans="1:18">
      <c r="A667" s="117"/>
      <c r="B667" s="117"/>
      <c r="C667" s="117"/>
      <c r="D667" s="117"/>
      <c r="E667" s="117"/>
      <c r="F667" s="117"/>
      <c r="G667" s="26"/>
      <c r="H667" s="117"/>
      <c r="I667" s="117"/>
      <c r="J667" s="117"/>
      <c r="K667" s="117"/>
      <c r="L667" s="117"/>
      <c r="M667" s="117"/>
      <c r="N667" s="117"/>
      <c r="O667" s="117"/>
      <c r="P667" s="117"/>
      <c r="Q667" s="117"/>
      <c r="R667" s="117"/>
    </row>
    <row r="668" spans="1:18">
      <c r="A668" s="117"/>
      <c r="B668" s="117"/>
      <c r="C668" s="117"/>
      <c r="D668" s="117"/>
      <c r="E668" s="117"/>
      <c r="F668" s="117"/>
      <c r="G668" s="26"/>
      <c r="H668" s="117"/>
      <c r="I668" s="117"/>
      <c r="J668" s="117"/>
      <c r="K668" s="117"/>
      <c r="L668" s="117"/>
      <c r="M668" s="117"/>
      <c r="N668" s="117"/>
      <c r="O668" s="117"/>
      <c r="P668" s="117"/>
      <c r="Q668" s="117"/>
      <c r="R668" s="117"/>
    </row>
    <row r="669" spans="1:18">
      <c r="A669" s="117"/>
      <c r="B669" s="117"/>
      <c r="C669" s="117"/>
      <c r="D669" s="117"/>
      <c r="E669" s="117"/>
      <c r="F669" s="117"/>
      <c r="G669" s="26"/>
      <c r="H669" s="117"/>
      <c r="I669" s="117"/>
      <c r="J669" s="117"/>
      <c r="K669" s="117"/>
      <c r="L669" s="117"/>
      <c r="M669" s="117"/>
      <c r="N669" s="117"/>
      <c r="O669" s="117"/>
      <c r="P669" s="117"/>
      <c r="Q669" s="117"/>
      <c r="R669" s="117"/>
    </row>
    <row r="670" spans="1:18">
      <c r="A670" s="117"/>
      <c r="B670" s="117"/>
      <c r="C670" s="117"/>
      <c r="D670" s="117"/>
      <c r="E670" s="117"/>
      <c r="F670" s="117"/>
      <c r="G670" s="26"/>
      <c r="H670" s="117"/>
      <c r="I670" s="117"/>
      <c r="J670" s="117"/>
      <c r="K670" s="117"/>
      <c r="L670" s="117"/>
      <c r="M670" s="117"/>
      <c r="N670" s="117"/>
      <c r="O670" s="117"/>
      <c r="P670" s="117"/>
      <c r="Q670" s="117"/>
      <c r="R670" s="117"/>
    </row>
    <row r="671" spans="1:18">
      <c r="A671" s="117"/>
      <c r="B671" s="117"/>
      <c r="C671" s="117"/>
      <c r="D671" s="117"/>
      <c r="E671" s="117"/>
      <c r="F671" s="117"/>
      <c r="G671" s="26"/>
      <c r="H671" s="117"/>
      <c r="I671" s="117"/>
      <c r="J671" s="117"/>
      <c r="K671" s="117"/>
      <c r="L671" s="117"/>
      <c r="M671" s="117"/>
      <c r="N671" s="117"/>
      <c r="O671" s="117"/>
      <c r="P671" s="117"/>
      <c r="Q671" s="117"/>
      <c r="R671" s="117"/>
    </row>
    <row r="672" spans="1:18">
      <c r="A672" s="117"/>
      <c r="B672" s="117"/>
      <c r="C672" s="117"/>
      <c r="D672" s="117"/>
      <c r="E672" s="117"/>
      <c r="F672" s="117"/>
      <c r="G672" s="26"/>
      <c r="H672" s="117"/>
      <c r="I672" s="117"/>
      <c r="J672" s="117"/>
      <c r="K672" s="117"/>
      <c r="L672" s="117"/>
      <c r="M672" s="117"/>
      <c r="N672" s="117"/>
      <c r="O672" s="117"/>
      <c r="P672" s="117"/>
      <c r="Q672" s="117"/>
      <c r="R672" s="117"/>
    </row>
    <row r="673" spans="1:18">
      <c r="A673" s="117"/>
      <c r="B673" s="117"/>
      <c r="C673" s="117"/>
      <c r="D673" s="117"/>
      <c r="E673" s="117"/>
      <c r="F673" s="117"/>
      <c r="G673" s="26"/>
      <c r="H673" s="117"/>
      <c r="I673" s="117"/>
      <c r="J673" s="117"/>
      <c r="K673" s="117"/>
      <c r="L673" s="117"/>
      <c r="M673" s="117"/>
      <c r="N673" s="117"/>
      <c r="O673" s="117"/>
      <c r="P673" s="117"/>
      <c r="Q673" s="117"/>
      <c r="R673" s="117"/>
    </row>
    <row r="674" spans="1:18">
      <c r="A674" s="117"/>
      <c r="B674" s="117"/>
      <c r="C674" s="117"/>
      <c r="D674" s="117"/>
      <c r="E674" s="117"/>
      <c r="F674" s="117"/>
      <c r="G674" s="26"/>
      <c r="H674" s="117"/>
      <c r="I674" s="117"/>
      <c r="J674" s="117"/>
      <c r="K674" s="117"/>
      <c r="L674" s="117"/>
      <c r="M674" s="117"/>
      <c r="N674" s="117"/>
      <c r="O674" s="117"/>
      <c r="P674" s="117"/>
      <c r="Q674" s="117"/>
      <c r="R674" s="117"/>
    </row>
    <row r="675" spans="1:18">
      <c r="A675" s="117"/>
      <c r="B675" s="117"/>
      <c r="C675" s="117"/>
      <c r="D675" s="117"/>
      <c r="E675" s="117"/>
      <c r="F675" s="117"/>
      <c r="G675" s="26"/>
      <c r="H675" s="117"/>
      <c r="I675" s="117"/>
      <c r="J675" s="117"/>
      <c r="K675" s="117"/>
      <c r="L675" s="117"/>
      <c r="M675" s="117"/>
      <c r="N675" s="117"/>
      <c r="O675" s="117"/>
      <c r="P675" s="117"/>
      <c r="Q675" s="117"/>
      <c r="R675" s="117"/>
    </row>
    <row r="676" spans="1:18">
      <c r="A676" s="117"/>
      <c r="B676" s="117"/>
      <c r="C676" s="117"/>
      <c r="D676" s="117"/>
      <c r="E676" s="117"/>
      <c r="F676" s="117"/>
      <c r="G676" s="26"/>
      <c r="H676" s="117"/>
      <c r="I676" s="117"/>
      <c r="J676" s="117"/>
      <c r="K676" s="117"/>
      <c r="L676" s="117"/>
      <c r="M676" s="117"/>
      <c r="N676" s="117"/>
      <c r="O676" s="117"/>
      <c r="P676" s="117"/>
      <c r="Q676" s="117"/>
      <c r="R676" s="117"/>
    </row>
    <row r="677" spans="1:18">
      <c r="A677" s="117"/>
      <c r="B677" s="117"/>
      <c r="C677" s="117"/>
      <c r="D677" s="117"/>
      <c r="E677" s="117"/>
      <c r="F677" s="117"/>
      <c r="G677" s="26"/>
      <c r="H677" s="117"/>
      <c r="I677" s="117"/>
      <c r="J677" s="117"/>
      <c r="K677" s="117"/>
      <c r="L677" s="117"/>
      <c r="M677" s="117"/>
      <c r="N677" s="117"/>
      <c r="O677" s="117"/>
      <c r="P677" s="117"/>
      <c r="Q677" s="117"/>
      <c r="R677" s="117"/>
    </row>
    <row r="678" spans="1:18">
      <c r="A678" s="117"/>
      <c r="B678" s="117"/>
      <c r="C678" s="117"/>
      <c r="D678" s="117"/>
      <c r="E678" s="117"/>
      <c r="F678" s="117"/>
      <c r="G678" s="26"/>
      <c r="H678" s="117"/>
      <c r="I678" s="117"/>
      <c r="J678" s="117"/>
      <c r="K678" s="117"/>
      <c r="L678" s="117"/>
      <c r="M678" s="117"/>
      <c r="N678" s="117"/>
      <c r="O678" s="117"/>
      <c r="P678" s="117"/>
      <c r="Q678" s="117"/>
      <c r="R678" s="117"/>
    </row>
    <row r="679" spans="1:18">
      <c r="A679" s="117"/>
      <c r="B679" s="117"/>
      <c r="C679" s="117"/>
      <c r="D679" s="117"/>
      <c r="E679" s="117"/>
      <c r="F679" s="117"/>
      <c r="G679" s="26"/>
      <c r="H679" s="117"/>
      <c r="I679" s="117"/>
      <c r="J679" s="117"/>
      <c r="K679" s="117"/>
      <c r="L679" s="117"/>
      <c r="M679" s="117"/>
      <c r="N679" s="117"/>
      <c r="O679" s="117"/>
      <c r="P679" s="117"/>
      <c r="Q679" s="117"/>
      <c r="R679" s="117"/>
    </row>
    <row r="680" spans="1:18">
      <c r="A680" s="117"/>
      <c r="B680" s="117"/>
      <c r="C680" s="117"/>
      <c r="D680" s="117"/>
      <c r="E680" s="117"/>
      <c r="F680" s="117"/>
      <c r="G680" s="26"/>
      <c r="H680" s="117"/>
      <c r="I680" s="117"/>
      <c r="J680" s="117"/>
      <c r="K680" s="117"/>
      <c r="L680" s="117"/>
      <c r="M680" s="117"/>
      <c r="N680" s="117"/>
      <c r="O680" s="117"/>
      <c r="P680" s="117"/>
      <c r="Q680" s="117"/>
      <c r="R680" s="117"/>
    </row>
    <row r="681" spans="1:18">
      <c r="A681" s="117"/>
      <c r="B681" s="117"/>
      <c r="C681" s="117"/>
      <c r="D681" s="117"/>
      <c r="E681" s="117"/>
      <c r="F681" s="117"/>
      <c r="G681" s="26"/>
      <c r="H681" s="117"/>
      <c r="I681" s="117"/>
      <c r="J681" s="117"/>
      <c r="K681" s="117"/>
      <c r="L681" s="117"/>
      <c r="M681" s="117"/>
      <c r="N681" s="117"/>
      <c r="O681" s="117"/>
      <c r="P681" s="117"/>
      <c r="Q681" s="117"/>
      <c r="R681" s="117"/>
    </row>
    <row r="682" spans="1:18">
      <c r="A682" s="117"/>
      <c r="B682" s="117"/>
      <c r="C682" s="117"/>
      <c r="D682" s="117"/>
      <c r="E682" s="117"/>
      <c r="F682" s="117"/>
      <c r="G682" s="26"/>
      <c r="H682" s="117"/>
      <c r="I682" s="117"/>
      <c r="J682" s="117"/>
      <c r="K682" s="117"/>
      <c r="L682" s="117"/>
      <c r="M682" s="117"/>
      <c r="N682" s="117"/>
      <c r="O682" s="117"/>
      <c r="P682" s="117"/>
      <c r="Q682" s="117"/>
      <c r="R682" s="117"/>
    </row>
    <row r="683" spans="1:18">
      <c r="A683" s="117"/>
      <c r="B683" s="117"/>
      <c r="C683" s="117"/>
      <c r="D683" s="117"/>
      <c r="E683" s="117"/>
      <c r="F683" s="117"/>
      <c r="G683" s="26"/>
      <c r="H683" s="117"/>
      <c r="I683" s="117"/>
      <c r="J683" s="117"/>
      <c r="K683" s="117"/>
      <c r="L683" s="117"/>
      <c r="M683" s="117"/>
      <c r="N683" s="117"/>
      <c r="O683" s="117"/>
      <c r="P683" s="117"/>
      <c r="Q683" s="117"/>
      <c r="R683" s="117"/>
    </row>
    <row r="684" spans="1:18">
      <c r="A684" s="117"/>
      <c r="B684" s="117"/>
      <c r="C684" s="117"/>
      <c r="D684" s="117"/>
      <c r="E684" s="117"/>
      <c r="F684" s="117"/>
      <c r="G684" s="26"/>
      <c r="H684" s="117"/>
      <c r="I684" s="117"/>
      <c r="J684" s="117"/>
      <c r="K684" s="117"/>
      <c r="L684" s="117"/>
      <c r="M684" s="117"/>
      <c r="N684" s="117"/>
      <c r="O684" s="117"/>
      <c r="P684" s="117"/>
      <c r="Q684" s="117"/>
      <c r="R684" s="117"/>
    </row>
    <row r="685" spans="1:18">
      <c r="A685" s="117"/>
      <c r="B685" s="117"/>
      <c r="C685" s="117"/>
      <c r="D685" s="117"/>
      <c r="E685" s="117"/>
      <c r="F685" s="117"/>
      <c r="G685" s="26"/>
      <c r="H685" s="117"/>
      <c r="I685" s="117"/>
      <c r="J685" s="117"/>
      <c r="K685" s="117"/>
      <c r="L685" s="117"/>
      <c r="M685" s="117"/>
      <c r="N685" s="117"/>
      <c r="O685" s="117"/>
      <c r="P685" s="117"/>
      <c r="Q685" s="117"/>
      <c r="R685" s="117"/>
    </row>
    <row r="686" spans="1:18">
      <c r="A686" s="117"/>
      <c r="B686" s="117"/>
      <c r="C686" s="117"/>
      <c r="D686" s="117"/>
      <c r="E686" s="117"/>
      <c r="F686" s="117"/>
      <c r="G686" s="26"/>
      <c r="H686" s="117"/>
      <c r="I686" s="117"/>
      <c r="J686" s="117"/>
      <c r="K686" s="117"/>
      <c r="L686" s="117"/>
      <c r="M686" s="117"/>
      <c r="N686" s="117"/>
      <c r="O686" s="117"/>
      <c r="P686" s="117"/>
      <c r="Q686" s="117"/>
      <c r="R686" s="117"/>
    </row>
    <row r="687" spans="1:18">
      <c r="A687" s="117"/>
      <c r="B687" s="117"/>
      <c r="C687" s="117"/>
      <c r="D687" s="117"/>
      <c r="E687" s="117"/>
      <c r="F687" s="117"/>
      <c r="G687" s="26"/>
      <c r="H687" s="117"/>
      <c r="I687" s="117"/>
      <c r="J687" s="117"/>
      <c r="K687" s="117"/>
      <c r="L687" s="117"/>
      <c r="M687" s="117"/>
      <c r="N687" s="117"/>
      <c r="O687" s="117"/>
      <c r="P687" s="117"/>
      <c r="Q687" s="117"/>
      <c r="R687" s="117"/>
    </row>
    <row r="688" spans="1:18">
      <c r="A688" s="117"/>
      <c r="B688" s="117"/>
      <c r="C688" s="117"/>
      <c r="D688" s="117"/>
      <c r="E688" s="117"/>
      <c r="F688" s="117"/>
      <c r="G688" s="26"/>
      <c r="H688" s="117"/>
      <c r="I688" s="117"/>
      <c r="J688" s="117"/>
      <c r="K688" s="117"/>
      <c r="L688" s="117"/>
      <c r="M688" s="117"/>
      <c r="N688" s="117"/>
      <c r="O688" s="117"/>
      <c r="P688" s="117"/>
      <c r="Q688" s="117"/>
      <c r="R688" s="117"/>
    </row>
    <row r="689" spans="1:18">
      <c r="A689" s="117"/>
      <c r="B689" s="117"/>
      <c r="C689" s="117"/>
      <c r="D689" s="117"/>
      <c r="E689" s="117"/>
      <c r="F689" s="117"/>
      <c r="G689" s="26"/>
      <c r="H689" s="117"/>
      <c r="I689" s="117"/>
      <c r="J689" s="117"/>
      <c r="K689" s="117"/>
      <c r="L689" s="117"/>
      <c r="M689" s="117"/>
      <c r="N689" s="117"/>
      <c r="O689" s="117"/>
      <c r="P689" s="117"/>
      <c r="Q689" s="117"/>
      <c r="R689" s="117"/>
    </row>
    <row r="690" spans="1:18">
      <c r="A690" s="117"/>
      <c r="B690" s="117"/>
      <c r="C690" s="117"/>
      <c r="D690" s="117"/>
      <c r="E690" s="117"/>
      <c r="F690" s="117"/>
      <c r="G690" s="26"/>
      <c r="H690" s="117"/>
      <c r="I690" s="117"/>
      <c r="J690" s="117"/>
      <c r="K690" s="117"/>
      <c r="L690" s="117"/>
      <c r="M690" s="117"/>
      <c r="N690" s="117"/>
      <c r="O690" s="117"/>
      <c r="P690" s="117"/>
      <c r="Q690" s="117"/>
      <c r="R690" s="117"/>
    </row>
    <row r="691" spans="1:18">
      <c r="A691" s="117"/>
      <c r="B691" s="117"/>
      <c r="C691" s="117"/>
      <c r="D691" s="117"/>
      <c r="E691" s="117"/>
      <c r="F691" s="117"/>
      <c r="G691" s="26"/>
      <c r="H691" s="117"/>
      <c r="I691" s="117"/>
      <c r="J691" s="117"/>
      <c r="K691" s="117"/>
      <c r="L691" s="117"/>
      <c r="M691" s="117"/>
      <c r="N691" s="117"/>
      <c r="O691" s="117"/>
      <c r="P691" s="117"/>
      <c r="Q691" s="117"/>
      <c r="R691" s="117"/>
    </row>
    <row r="692" spans="1:18">
      <c r="A692" s="117"/>
      <c r="B692" s="117"/>
      <c r="C692" s="117"/>
      <c r="D692" s="117"/>
      <c r="E692" s="117"/>
      <c r="F692" s="117"/>
      <c r="G692" s="26"/>
      <c r="H692" s="117"/>
      <c r="I692" s="117"/>
      <c r="J692" s="117"/>
      <c r="K692" s="117"/>
      <c r="L692" s="117"/>
      <c r="M692" s="117"/>
      <c r="N692" s="117"/>
      <c r="O692" s="117"/>
      <c r="P692" s="117"/>
      <c r="Q692" s="117"/>
      <c r="R692" s="117"/>
    </row>
    <row r="693" spans="1:18">
      <c r="A693" s="117"/>
      <c r="B693" s="117"/>
      <c r="C693" s="117"/>
      <c r="D693" s="117"/>
      <c r="E693" s="117"/>
      <c r="F693" s="117"/>
      <c r="G693" s="26"/>
      <c r="H693" s="117"/>
      <c r="I693" s="117"/>
      <c r="J693" s="117"/>
      <c r="K693" s="117"/>
      <c r="L693" s="117"/>
      <c r="M693" s="117"/>
      <c r="N693" s="117"/>
      <c r="O693" s="117"/>
      <c r="P693" s="117"/>
      <c r="Q693" s="117"/>
      <c r="R693" s="117"/>
    </row>
    <row r="694" spans="1:18">
      <c r="A694" s="117"/>
      <c r="B694" s="117"/>
      <c r="C694" s="117"/>
      <c r="D694" s="117"/>
      <c r="E694" s="117"/>
      <c r="F694" s="117"/>
      <c r="G694" s="26"/>
      <c r="H694" s="117"/>
      <c r="I694" s="117"/>
      <c r="J694" s="117"/>
      <c r="K694" s="117"/>
      <c r="L694" s="117"/>
      <c r="M694" s="117"/>
      <c r="N694" s="117"/>
      <c r="O694" s="117"/>
      <c r="P694" s="117"/>
      <c r="Q694" s="117"/>
      <c r="R694" s="117"/>
    </row>
    <row r="695" spans="1:18">
      <c r="A695" s="117"/>
      <c r="B695" s="117"/>
      <c r="C695" s="117"/>
      <c r="D695" s="117"/>
      <c r="E695" s="117"/>
      <c r="F695" s="117"/>
      <c r="G695" s="26"/>
      <c r="H695" s="117"/>
      <c r="I695" s="117"/>
      <c r="J695" s="117"/>
      <c r="K695" s="117"/>
      <c r="L695" s="117"/>
      <c r="M695" s="117"/>
      <c r="N695" s="117"/>
      <c r="O695" s="117"/>
      <c r="P695" s="117"/>
      <c r="Q695" s="117"/>
      <c r="R695" s="117"/>
    </row>
    <row r="696" spans="1:18">
      <c r="A696" s="117"/>
      <c r="B696" s="117"/>
      <c r="C696" s="117"/>
      <c r="D696" s="117"/>
      <c r="E696" s="117"/>
      <c r="F696" s="117"/>
      <c r="G696" s="26"/>
      <c r="H696" s="117"/>
      <c r="I696" s="117"/>
      <c r="J696" s="117"/>
      <c r="K696" s="117"/>
      <c r="L696" s="117"/>
      <c r="M696" s="117"/>
      <c r="N696" s="117"/>
      <c r="O696" s="117"/>
      <c r="P696" s="117"/>
      <c r="Q696" s="117"/>
      <c r="R696" s="117"/>
    </row>
    <row r="697" spans="1:18">
      <c r="A697" s="117"/>
      <c r="B697" s="117"/>
      <c r="C697" s="117"/>
      <c r="D697" s="117"/>
      <c r="E697" s="117"/>
      <c r="F697" s="117"/>
      <c r="G697" s="26"/>
      <c r="H697" s="117"/>
      <c r="I697" s="117"/>
      <c r="J697" s="117"/>
      <c r="K697" s="117"/>
      <c r="L697" s="117"/>
      <c r="M697" s="117"/>
      <c r="N697" s="117"/>
      <c r="O697" s="117"/>
      <c r="P697" s="117"/>
      <c r="Q697" s="117"/>
      <c r="R697" s="117"/>
    </row>
    <row r="698" spans="1:18">
      <c r="A698" s="117"/>
      <c r="B698" s="117"/>
      <c r="C698" s="117"/>
      <c r="D698" s="117"/>
      <c r="E698" s="117"/>
      <c r="F698" s="117"/>
      <c r="G698" s="26"/>
      <c r="H698" s="117"/>
      <c r="I698" s="117"/>
      <c r="J698" s="117"/>
      <c r="K698" s="117"/>
      <c r="L698" s="117"/>
      <c r="M698" s="117"/>
      <c r="N698" s="117"/>
      <c r="O698" s="117"/>
      <c r="P698" s="117"/>
      <c r="Q698" s="117"/>
      <c r="R698" s="117"/>
    </row>
    <row r="699" spans="1:18">
      <c r="A699" s="117"/>
      <c r="B699" s="117"/>
      <c r="C699" s="117"/>
      <c r="D699" s="117"/>
      <c r="E699" s="117"/>
      <c r="F699" s="117"/>
      <c r="G699" s="26"/>
      <c r="H699" s="117"/>
      <c r="I699" s="117"/>
      <c r="J699" s="117"/>
      <c r="K699" s="117"/>
      <c r="L699" s="117"/>
      <c r="M699" s="117"/>
      <c r="N699" s="117"/>
      <c r="O699" s="117"/>
      <c r="P699" s="117"/>
      <c r="Q699" s="117"/>
      <c r="R699" s="117"/>
    </row>
    <row r="700" spans="1:18">
      <c r="A700" s="117"/>
      <c r="B700" s="117"/>
      <c r="C700" s="117"/>
      <c r="D700" s="117"/>
      <c r="E700" s="117"/>
      <c r="F700" s="117"/>
      <c r="G700" s="26"/>
      <c r="H700" s="117"/>
      <c r="I700" s="117"/>
      <c r="J700" s="117"/>
      <c r="K700" s="117"/>
      <c r="L700" s="117"/>
      <c r="M700" s="117"/>
      <c r="N700" s="117"/>
      <c r="O700" s="117"/>
      <c r="P700" s="117"/>
      <c r="Q700" s="117"/>
      <c r="R700" s="117"/>
    </row>
    <row r="701" spans="1:18">
      <c r="A701" s="117"/>
      <c r="B701" s="117"/>
      <c r="C701" s="117"/>
      <c r="D701" s="117"/>
      <c r="E701" s="117"/>
      <c r="F701" s="117"/>
      <c r="G701" s="26"/>
      <c r="H701" s="117"/>
      <c r="I701" s="117"/>
      <c r="J701" s="117"/>
      <c r="K701" s="117"/>
      <c r="L701" s="117"/>
      <c r="M701" s="117"/>
      <c r="N701" s="117"/>
      <c r="O701" s="117"/>
      <c r="P701" s="117"/>
      <c r="Q701" s="117"/>
      <c r="R701" s="117"/>
    </row>
    <row r="702" spans="1:18">
      <c r="A702" s="117"/>
      <c r="B702" s="117"/>
      <c r="C702" s="117"/>
      <c r="D702" s="117"/>
      <c r="E702" s="117"/>
      <c r="F702" s="117"/>
      <c r="G702" s="26"/>
      <c r="H702" s="117"/>
      <c r="I702" s="117"/>
      <c r="J702" s="117"/>
      <c r="K702" s="117"/>
      <c r="L702" s="117"/>
      <c r="M702" s="117"/>
      <c r="N702" s="117"/>
      <c r="O702" s="117"/>
      <c r="P702" s="117"/>
      <c r="Q702" s="117"/>
      <c r="R702" s="117"/>
    </row>
    <row r="703" spans="1:18">
      <c r="A703" s="117"/>
      <c r="B703" s="117"/>
      <c r="C703" s="117"/>
      <c r="D703" s="117"/>
      <c r="E703" s="117"/>
      <c r="F703" s="117"/>
      <c r="G703" s="26"/>
      <c r="H703" s="117"/>
      <c r="I703" s="117"/>
      <c r="J703" s="117"/>
      <c r="K703" s="117"/>
      <c r="L703" s="117"/>
      <c r="M703" s="117"/>
      <c r="N703" s="117"/>
      <c r="O703" s="117"/>
      <c r="P703" s="117"/>
      <c r="Q703" s="117"/>
      <c r="R703" s="117"/>
    </row>
    <row r="704" spans="1:18">
      <c r="A704" s="117"/>
      <c r="B704" s="117"/>
      <c r="C704" s="117"/>
      <c r="D704" s="117"/>
      <c r="E704" s="117"/>
      <c r="F704" s="117"/>
      <c r="G704" s="26"/>
      <c r="H704" s="117"/>
      <c r="I704" s="117"/>
      <c r="J704" s="117"/>
      <c r="K704" s="117"/>
      <c r="L704" s="117"/>
      <c r="M704" s="117"/>
      <c r="N704" s="117"/>
      <c r="O704" s="117"/>
      <c r="P704" s="117"/>
      <c r="Q704" s="117"/>
      <c r="R704" s="117"/>
    </row>
    <row r="705" spans="1:18">
      <c r="A705" s="117"/>
      <c r="B705" s="117"/>
      <c r="C705" s="117"/>
      <c r="D705" s="117"/>
      <c r="E705" s="117"/>
      <c r="F705" s="117"/>
      <c r="G705" s="26"/>
      <c r="H705" s="117"/>
      <c r="I705" s="117"/>
      <c r="J705" s="117"/>
      <c r="K705" s="117"/>
      <c r="L705" s="117"/>
      <c r="M705" s="117"/>
      <c r="N705" s="117"/>
      <c r="O705" s="117"/>
      <c r="P705" s="117"/>
      <c r="Q705" s="117"/>
      <c r="R705" s="117"/>
    </row>
    <row r="706" spans="1:18">
      <c r="A706" s="117"/>
      <c r="B706" s="117"/>
      <c r="C706" s="117"/>
      <c r="D706" s="117"/>
      <c r="E706" s="117"/>
      <c r="F706" s="117"/>
      <c r="G706" s="26"/>
      <c r="H706" s="117"/>
      <c r="I706" s="117"/>
      <c r="J706" s="117"/>
      <c r="K706" s="117"/>
      <c r="L706" s="117"/>
      <c r="M706" s="117"/>
      <c r="N706" s="117"/>
      <c r="O706" s="117"/>
      <c r="P706" s="117"/>
      <c r="Q706" s="117"/>
      <c r="R706" s="117"/>
    </row>
    <row r="707" spans="1:18">
      <c r="A707" s="117"/>
      <c r="B707" s="117"/>
      <c r="C707" s="117"/>
      <c r="D707" s="117"/>
      <c r="E707" s="117"/>
      <c r="F707" s="117"/>
      <c r="G707" s="26"/>
      <c r="H707" s="117"/>
      <c r="I707" s="117"/>
      <c r="J707" s="117"/>
      <c r="K707" s="117"/>
      <c r="L707" s="117"/>
      <c r="M707" s="117"/>
      <c r="N707" s="117"/>
      <c r="O707" s="117"/>
      <c r="P707" s="117"/>
      <c r="Q707" s="117"/>
      <c r="R707" s="117"/>
    </row>
    <row r="708" spans="1:18">
      <c r="A708" s="117"/>
      <c r="B708" s="117"/>
      <c r="C708" s="117"/>
      <c r="D708" s="117"/>
      <c r="E708" s="117"/>
      <c r="F708" s="117"/>
      <c r="G708" s="26"/>
      <c r="H708" s="117"/>
      <c r="I708" s="117"/>
      <c r="J708" s="117"/>
      <c r="K708" s="117"/>
      <c r="L708" s="117"/>
      <c r="M708" s="117"/>
      <c r="N708" s="117"/>
      <c r="O708" s="117"/>
      <c r="P708" s="117"/>
      <c r="Q708" s="117"/>
      <c r="R708" s="117"/>
    </row>
    <row r="709" spans="1:18">
      <c r="A709" s="117"/>
      <c r="B709" s="117"/>
      <c r="C709" s="117"/>
      <c r="D709" s="117"/>
      <c r="E709" s="117"/>
      <c r="F709" s="117"/>
      <c r="G709" s="26"/>
      <c r="H709" s="117"/>
      <c r="I709" s="117"/>
      <c r="J709" s="117"/>
      <c r="K709" s="117"/>
      <c r="L709" s="117"/>
      <c r="M709" s="117"/>
      <c r="N709" s="117"/>
      <c r="O709" s="117"/>
      <c r="P709" s="117"/>
      <c r="Q709" s="117"/>
      <c r="R709" s="117"/>
    </row>
    <row r="710" spans="1:18">
      <c r="A710" s="117"/>
      <c r="B710" s="117"/>
      <c r="C710" s="117"/>
      <c r="D710" s="117"/>
      <c r="E710" s="117"/>
      <c r="F710" s="117"/>
      <c r="G710" s="26"/>
      <c r="H710" s="117"/>
      <c r="I710" s="117"/>
      <c r="J710" s="117"/>
      <c r="K710" s="117"/>
      <c r="L710" s="117"/>
      <c r="M710" s="117"/>
      <c r="N710" s="117"/>
      <c r="O710" s="117"/>
      <c r="P710" s="117"/>
      <c r="Q710" s="117"/>
      <c r="R710" s="117"/>
    </row>
    <row r="711" spans="1:18">
      <c r="A711" s="117"/>
      <c r="B711" s="117"/>
      <c r="C711" s="117"/>
      <c r="D711" s="117"/>
      <c r="E711" s="117"/>
      <c r="F711" s="117"/>
      <c r="G711" s="26"/>
      <c r="H711" s="117"/>
      <c r="I711" s="117"/>
      <c r="J711" s="117"/>
      <c r="K711" s="117"/>
      <c r="L711" s="117"/>
      <c r="M711" s="117"/>
      <c r="N711" s="117"/>
      <c r="O711" s="117"/>
      <c r="P711" s="117"/>
      <c r="Q711" s="117"/>
      <c r="R711" s="117"/>
    </row>
    <row r="712" spans="1:18">
      <c r="A712" s="117"/>
      <c r="B712" s="117"/>
      <c r="C712" s="117"/>
      <c r="D712" s="117"/>
      <c r="E712" s="117"/>
      <c r="F712" s="117"/>
      <c r="G712" s="26"/>
      <c r="H712" s="117"/>
      <c r="I712" s="117"/>
      <c r="J712" s="117"/>
      <c r="K712" s="117"/>
      <c r="L712" s="117"/>
      <c r="M712" s="117"/>
      <c r="N712" s="117"/>
      <c r="O712" s="117"/>
      <c r="P712" s="117"/>
      <c r="Q712" s="117"/>
      <c r="R712" s="117"/>
    </row>
    <row r="713" spans="1:18">
      <c r="A713" s="117"/>
      <c r="B713" s="117"/>
      <c r="C713" s="117"/>
      <c r="D713" s="117"/>
      <c r="E713" s="117"/>
      <c r="F713" s="117"/>
      <c r="G713" s="26"/>
      <c r="H713" s="117"/>
      <c r="I713" s="117"/>
      <c r="J713" s="117"/>
      <c r="K713" s="117"/>
      <c r="L713" s="117"/>
      <c r="M713" s="117"/>
      <c r="N713" s="117"/>
      <c r="O713" s="117"/>
      <c r="P713" s="117"/>
      <c r="Q713" s="117"/>
      <c r="R713" s="117"/>
    </row>
    <row r="714" spans="1:18">
      <c r="A714" s="117"/>
      <c r="B714" s="117"/>
      <c r="C714" s="117"/>
      <c r="D714" s="117"/>
      <c r="E714" s="117"/>
      <c r="F714" s="117"/>
      <c r="G714" s="26"/>
      <c r="H714" s="117"/>
      <c r="I714" s="117"/>
      <c r="J714" s="117"/>
      <c r="K714" s="117"/>
      <c r="L714" s="117"/>
      <c r="M714" s="117"/>
      <c r="N714" s="117"/>
      <c r="O714" s="117"/>
      <c r="P714" s="117"/>
      <c r="Q714" s="117"/>
      <c r="R714" s="117"/>
    </row>
    <row r="715" spans="1:18">
      <c r="A715" s="117"/>
      <c r="B715" s="117"/>
      <c r="C715" s="117"/>
      <c r="D715" s="117"/>
      <c r="E715" s="117"/>
      <c r="F715" s="117"/>
      <c r="G715" s="26"/>
      <c r="H715" s="117"/>
      <c r="I715" s="117"/>
      <c r="J715" s="117"/>
      <c r="K715" s="117"/>
      <c r="L715" s="117"/>
      <c r="M715" s="117"/>
      <c r="N715" s="117"/>
      <c r="O715" s="117"/>
      <c r="P715" s="117"/>
      <c r="Q715" s="117"/>
      <c r="R715" s="117"/>
    </row>
    <row r="716" spans="1:18">
      <c r="A716" s="117"/>
      <c r="B716" s="117"/>
      <c r="C716" s="117"/>
      <c r="D716" s="117"/>
      <c r="E716" s="117"/>
      <c r="F716" s="117"/>
      <c r="G716" s="26"/>
      <c r="H716" s="117"/>
      <c r="I716" s="117"/>
      <c r="J716" s="117"/>
      <c r="K716" s="117"/>
      <c r="L716" s="117"/>
      <c r="M716" s="117"/>
      <c r="N716" s="117"/>
      <c r="O716" s="117"/>
      <c r="P716" s="117"/>
      <c r="Q716" s="117"/>
      <c r="R716" s="117"/>
    </row>
    <row r="717" spans="1:18">
      <c r="A717" s="117"/>
      <c r="B717" s="117"/>
      <c r="C717" s="117"/>
      <c r="D717" s="117"/>
      <c r="E717" s="117"/>
      <c r="F717" s="117"/>
      <c r="G717" s="26"/>
      <c r="H717" s="117"/>
      <c r="I717" s="117"/>
      <c r="J717" s="117"/>
      <c r="K717" s="117"/>
      <c r="L717" s="117"/>
      <c r="M717" s="117"/>
      <c r="N717" s="117"/>
      <c r="O717" s="117"/>
      <c r="P717" s="117"/>
      <c r="Q717" s="117"/>
      <c r="R717" s="117"/>
    </row>
    <row r="718" spans="1:18">
      <c r="A718" s="117"/>
      <c r="B718" s="117"/>
      <c r="C718" s="117"/>
      <c r="D718" s="117"/>
      <c r="E718" s="117"/>
      <c r="F718" s="117"/>
      <c r="G718" s="26"/>
      <c r="H718" s="117"/>
      <c r="I718" s="117"/>
      <c r="J718" s="117"/>
      <c r="K718" s="117"/>
      <c r="L718" s="117"/>
      <c r="M718" s="117"/>
      <c r="N718" s="117"/>
      <c r="O718" s="117"/>
      <c r="P718" s="117"/>
      <c r="Q718" s="117"/>
      <c r="R718" s="117"/>
    </row>
    <row r="719" spans="1:18">
      <c r="A719" s="117"/>
      <c r="B719" s="117"/>
      <c r="C719" s="117"/>
      <c r="D719" s="117"/>
      <c r="E719" s="117"/>
      <c r="F719" s="117"/>
      <c r="G719" s="26"/>
      <c r="H719" s="117"/>
      <c r="I719" s="117"/>
      <c r="J719" s="117"/>
      <c r="K719" s="117"/>
      <c r="L719" s="117"/>
      <c r="M719" s="117"/>
      <c r="N719" s="117"/>
      <c r="O719" s="117"/>
      <c r="P719" s="117"/>
      <c r="Q719" s="117"/>
      <c r="R719" s="117"/>
    </row>
    <row r="720" spans="1:18">
      <c r="A720" s="117"/>
      <c r="B720" s="117"/>
      <c r="C720" s="117"/>
      <c r="D720" s="117"/>
      <c r="E720" s="117"/>
      <c r="F720" s="117"/>
      <c r="G720" s="26"/>
      <c r="H720" s="117"/>
      <c r="I720" s="117"/>
      <c r="J720" s="117"/>
      <c r="K720" s="117"/>
      <c r="L720" s="117"/>
      <c r="M720" s="117"/>
      <c r="N720" s="117"/>
      <c r="O720" s="117"/>
      <c r="P720" s="117"/>
      <c r="Q720" s="117"/>
      <c r="R720" s="117"/>
    </row>
    <row r="721" spans="1:18">
      <c r="A721" s="117"/>
      <c r="B721" s="117"/>
      <c r="C721" s="117"/>
      <c r="D721" s="117"/>
      <c r="E721" s="117"/>
      <c r="F721" s="117"/>
      <c r="G721" s="26"/>
      <c r="H721" s="117"/>
      <c r="I721" s="117"/>
      <c r="J721" s="117"/>
      <c r="K721" s="117"/>
      <c r="L721" s="117"/>
      <c r="M721" s="117"/>
      <c r="N721" s="117"/>
      <c r="O721" s="117"/>
      <c r="P721" s="117"/>
      <c r="Q721" s="117"/>
      <c r="R721" s="117"/>
    </row>
    <row r="722" spans="1:18">
      <c r="A722" s="117"/>
      <c r="B722" s="117"/>
      <c r="C722" s="117"/>
      <c r="D722" s="117"/>
      <c r="E722" s="117"/>
      <c r="F722" s="117"/>
      <c r="G722" s="26"/>
      <c r="H722" s="117"/>
      <c r="I722" s="117"/>
      <c r="J722" s="117"/>
      <c r="K722" s="117"/>
      <c r="L722" s="117"/>
      <c r="M722" s="117"/>
      <c r="N722" s="117"/>
      <c r="O722" s="117"/>
      <c r="P722" s="117"/>
      <c r="Q722" s="117"/>
      <c r="R722" s="117"/>
    </row>
    <row r="723" spans="1:18">
      <c r="A723" s="117"/>
      <c r="B723" s="117"/>
      <c r="C723" s="117"/>
      <c r="D723" s="117"/>
      <c r="E723" s="117"/>
      <c r="F723" s="117"/>
      <c r="G723" s="26"/>
      <c r="H723" s="117"/>
      <c r="I723" s="117"/>
      <c r="J723" s="117"/>
      <c r="K723" s="117"/>
      <c r="L723" s="117"/>
      <c r="M723" s="117"/>
      <c r="N723" s="117"/>
      <c r="O723" s="117"/>
      <c r="P723" s="117"/>
      <c r="Q723" s="117"/>
      <c r="R723" s="117"/>
    </row>
    <row r="724" spans="1:18">
      <c r="A724" s="117"/>
      <c r="B724" s="117"/>
      <c r="C724" s="117"/>
      <c r="D724" s="117"/>
      <c r="E724" s="117"/>
      <c r="F724" s="117"/>
      <c r="G724" s="26"/>
      <c r="H724" s="117"/>
      <c r="I724" s="117"/>
      <c r="J724" s="117"/>
      <c r="K724" s="117"/>
      <c r="L724" s="117"/>
      <c r="M724" s="117"/>
      <c r="N724" s="117"/>
      <c r="O724" s="117"/>
      <c r="P724" s="117"/>
      <c r="Q724" s="117"/>
      <c r="R724" s="117"/>
    </row>
    <row r="725" spans="1:18">
      <c r="A725" s="117"/>
      <c r="B725" s="117"/>
      <c r="C725" s="117"/>
      <c r="D725" s="117"/>
      <c r="E725" s="117"/>
      <c r="F725" s="117"/>
      <c r="G725" s="26"/>
      <c r="H725" s="117"/>
      <c r="I725" s="117"/>
      <c r="J725" s="117"/>
      <c r="K725" s="117"/>
      <c r="L725" s="117"/>
      <c r="M725" s="117"/>
      <c r="N725" s="117"/>
      <c r="O725" s="117"/>
      <c r="P725" s="117"/>
      <c r="Q725" s="117"/>
      <c r="R725" s="117"/>
    </row>
    <row r="726" spans="1:18">
      <c r="A726" s="117"/>
      <c r="B726" s="117"/>
      <c r="C726" s="117"/>
      <c r="D726" s="117"/>
      <c r="E726" s="117"/>
      <c r="F726" s="117"/>
      <c r="G726" s="26"/>
      <c r="H726" s="117"/>
      <c r="I726" s="117"/>
      <c r="J726" s="117"/>
      <c r="K726" s="117"/>
      <c r="L726" s="117"/>
      <c r="M726" s="117"/>
      <c r="N726" s="117"/>
      <c r="O726" s="117"/>
      <c r="P726" s="117"/>
      <c r="Q726" s="117"/>
      <c r="R726" s="117"/>
    </row>
    <row r="727" spans="1:18">
      <c r="A727" s="117"/>
      <c r="B727" s="117"/>
      <c r="C727" s="117"/>
      <c r="D727" s="117"/>
      <c r="E727" s="117"/>
      <c r="F727" s="117"/>
      <c r="G727" s="26"/>
      <c r="H727" s="117"/>
      <c r="I727" s="117"/>
      <c r="J727" s="117"/>
      <c r="K727" s="117"/>
      <c r="L727" s="117"/>
      <c r="M727" s="117"/>
      <c r="N727" s="117"/>
      <c r="O727" s="117"/>
      <c r="P727" s="117"/>
      <c r="Q727" s="117"/>
      <c r="R727" s="117"/>
    </row>
    <row r="728" spans="1:18">
      <c r="A728" s="117"/>
      <c r="B728" s="117"/>
      <c r="C728" s="117"/>
      <c r="D728" s="117"/>
      <c r="E728" s="117"/>
      <c r="F728" s="117"/>
      <c r="G728" s="26"/>
      <c r="H728" s="117"/>
      <c r="I728" s="117"/>
      <c r="J728" s="117"/>
      <c r="K728" s="117"/>
      <c r="L728" s="117"/>
      <c r="M728" s="117"/>
      <c r="N728" s="117"/>
      <c r="O728" s="117"/>
      <c r="P728" s="117"/>
      <c r="Q728" s="117"/>
      <c r="R728" s="117"/>
    </row>
    <row r="729" spans="1:18">
      <c r="A729" s="117"/>
      <c r="B729" s="117"/>
      <c r="C729" s="117"/>
      <c r="D729" s="117"/>
      <c r="E729" s="117"/>
      <c r="F729" s="117"/>
      <c r="G729" s="26"/>
      <c r="H729" s="117"/>
      <c r="I729" s="117"/>
      <c r="J729" s="117"/>
      <c r="K729" s="117"/>
      <c r="L729" s="117"/>
      <c r="M729" s="117"/>
      <c r="N729" s="117"/>
      <c r="O729" s="117"/>
      <c r="P729" s="117"/>
      <c r="Q729" s="117"/>
      <c r="R729" s="117"/>
    </row>
    <row r="730" spans="1:18">
      <c r="A730" s="117"/>
      <c r="B730" s="117"/>
      <c r="C730" s="117"/>
      <c r="D730" s="117"/>
      <c r="E730" s="117"/>
      <c r="F730" s="117"/>
      <c r="G730" s="26"/>
      <c r="H730" s="117"/>
      <c r="I730" s="117"/>
      <c r="J730" s="117"/>
      <c r="K730" s="117"/>
      <c r="L730" s="117"/>
      <c r="M730" s="117"/>
      <c r="N730" s="117"/>
      <c r="O730" s="117"/>
      <c r="P730" s="117"/>
      <c r="Q730" s="117"/>
      <c r="R730" s="117"/>
    </row>
    <row r="731" spans="1:18">
      <c r="A731" s="117"/>
      <c r="B731" s="117"/>
      <c r="C731" s="117"/>
      <c r="D731" s="117"/>
      <c r="E731" s="117"/>
      <c r="F731" s="117"/>
      <c r="G731" s="26"/>
      <c r="H731" s="117"/>
      <c r="I731" s="117"/>
      <c r="J731" s="117"/>
      <c r="K731" s="117"/>
      <c r="L731" s="117"/>
      <c r="M731" s="117"/>
      <c r="N731" s="117"/>
      <c r="O731" s="117"/>
      <c r="P731" s="117"/>
      <c r="Q731" s="117"/>
      <c r="R731" s="117"/>
    </row>
    <row r="732" spans="1:18">
      <c r="A732" s="117"/>
      <c r="B732" s="117"/>
      <c r="C732" s="117"/>
      <c r="D732" s="117"/>
      <c r="E732" s="117"/>
      <c r="F732" s="117"/>
      <c r="G732" s="26"/>
      <c r="H732" s="117"/>
      <c r="I732" s="117"/>
      <c r="J732" s="117"/>
      <c r="K732" s="117"/>
      <c r="L732" s="117"/>
      <c r="M732" s="117"/>
      <c r="N732" s="117"/>
      <c r="O732" s="117"/>
      <c r="P732" s="117"/>
      <c r="Q732" s="117"/>
      <c r="R732" s="117"/>
    </row>
    <row r="733" spans="1:18">
      <c r="A733" s="117"/>
      <c r="B733" s="117"/>
      <c r="C733" s="117"/>
      <c r="D733" s="117"/>
      <c r="E733" s="117"/>
      <c r="F733" s="117"/>
      <c r="G733" s="26"/>
      <c r="H733" s="117"/>
      <c r="I733" s="117"/>
      <c r="J733" s="117"/>
      <c r="K733" s="117"/>
      <c r="L733" s="117"/>
      <c r="M733" s="117"/>
      <c r="N733" s="117"/>
      <c r="O733" s="117"/>
      <c r="P733" s="117"/>
      <c r="Q733" s="117"/>
      <c r="R733" s="117"/>
    </row>
    <row r="734" spans="1:18">
      <c r="A734" s="117"/>
      <c r="B734" s="117"/>
      <c r="C734" s="117"/>
      <c r="D734" s="117"/>
      <c r="E734" s="117"/>
      <c r="F734" s="117"/>
      <c r="G734" s="26"/>
      <c r="H734" s="117"/>
      <c r="I734" s="117"/>
      <c r="J734" s="117"/>
      <c r="K734" s="117"/>
      <c r="L734" s="117"/>
      <c r="M734" s="117"/>
      <c r="N734" s="117"/>
      <c r="O734" s="117"/>
      <c r="P734" s="117"/>
      <c r="Q734" s="117"/>
      <c r="R734" s="117"/>
    </row>
    <row r="735" spans="1:18">
      <c r="A735" s="117"/>
      <c r="B735" s="117"/>
      <c r="C735" s="117"/>
      <c r="D735" s="117"/>
      <c r="E735" s="117"/>
      <c r="F735" s="117"/>
      <c r="G735" s="26"/>
      <c r="H735" s="117"/>
      <c r="I735" s="117"/>
      <c r="J735" s="117"/>
      <c r="K735" s="117"/>
      <c r="L735" s="117"/>
      <c r="M735" s="117"/>
      <c r="N735" s="117"/>
      <c r="O735" s="117"/>
      <c r="P735" s="117"/>
      <c r="Q735" s="117"/>
      <c r="R735" s="117"/>
    </row>
    <row r="736" spans="1:18">
      <c r="A736" s="117"/>
      <c r="B736" s="117"/>
      <c r="C736" s="117"/>
      <c r="D736" s="117"/>
      <c r="E736" s="117"/>
      <c r="F736" s="117"/>
      <c r="G736" s="26"/>
      <c r="H736" s="117"/>
      <c r="I736" s="117"/>
      <c r="J736" s="117"/>
      <c r="K736" s="117"/>
      <c r="L736" s="117"/>
      <c r="M736" s="117"/>
      <c r="N736" s="117"/>
      <c r="O736" s="117"/>
      <c r="P736" s="117"/>
      <c r="Q736" s="117"/>
      <c r="R736" s="117"/>
    </row>
    <row r="737" spans="1:18">
      <c r="A737" s="117"/>
      <c r="B737" s="117"/>
      <c r="C737" s="117"/>
      <c r="D737" s="117"/>
      <c r="E737" s="117"/>
      <c r="F737" s="117"/>
      <c r="G737" s="26"/>
      <c r="H737" s="117"/>
      <c r="I737" s="117"/>
      <c r="J737" s="117"/>
      <c r="K737" s="117"/>
      <c r="L737" s="117"/>
      <c r="M737" s="117"/>
      <c r="N737" s="117"/>
      <c r="O737" s="117"/>
      <c r="P737" s="117"/>
      <c r="Q737" s="117"/>
      <c r="R737" s="117"/>
    </row>
    <row r="738" spans="1:18">
      <c r="A738" s="117"/>
      <c r="B738" s="117"/>
      <c r="C738" s="117"/>
      <c r="D738" s="117"/>
      <c r="E738" s="117"/>
      <c r="F738" s="117"/>
      <c r="G738" s="26"/>
      <c r="H738" s="117"/>
      <c r="I738" s="117"/>
      <c r="J738" s="117"/>
      <c r="K738" s="117"/>
      <c r="L738" s="117"/>
      <c r="M738" s="117"/>
      <c r="N738" s="117"/>
      <c r="O738" s="117"/>
      <c r="P738" s="117"/>
      <c r="Q738" s="117"/>
      <c r="R738" s="117"/>
    </row>
    <row r="739" spans="1:18">
      <c r="A739" s="117"/>
      <c r="B739" s="117"/>
      <c r="C739" s="117"/>
      <c r="D739" s="117"/>
      <c r="E739" s="117"/>
      <c r="F739" s="117"/>
      <c r="G739" s="26"/>
      <c r="H739" s="117"/>
      <c r="I739" s="117"/>
      <c r="J739" s="117"/>
      <c r="K739" s="117"/>
      <c r="L739" s="117"/>
      <c r="M739" s="117"/>
      <c r="N739" s="117"/>
      <c r="O739" s="117"/>
      <c r="P739" s="117"/>
      <c r="Q739" s="117"/>
      <c r="R739" s="117"/>
    </row>
    <row r="740" spans="1:18">
      <c r="A740" s="117"/>
      <c r="B740" s="117"/>
      <c r="C740" s="117"/>
      <c r="D740" s="117"/>
      <c r="E740" s="117"/>
      <c r="F740" s="117"/>
      <c r="G740" s="26"/>
      <c r="H740" s="117"/>
      <c r="I740" s="117"/>
      <c r="J740" s="117"/>
      <c r="K740" s="117"/>
      <c r="L740" s="117"/>
      <c r="M740" s="117"/>
      <c r="N740" s="117"/>
      <c r="O740" s="117"/>
      <c r="P740" s="117"/>
      <c r="Q740" s="117"/>
      <c r="R740" s="117"/>
    </row>
    <row r="741" spans="1:18">
      <c r="A741" s="117"/>
      <c r="B741" s="117"/>
      <c r="C741" s="117"/>
      <c r="D741" s="117"/>
      <c r="E741" s="117"/>
      <c r="F741" s="117"/>
      <c r="G741" s="26"/>
      <c r="H741" s="117"/>
      <c r="I741" s="117"/>
      <c r="J741" s="117"/>
      <c r="K741" s="117"/>
      <c r="L741" s="117"/>
      <c r="M741" s="117"/>
      <c r="N741" s="117"/>
      <c r="O741" s="117"/>
      <c r="P741" s="117"/>
      <c r="Q741" s="117"/>
      <c r="R741" s="117"/>
    </row>
    <row r="742" spans="1:18">
      <c r="A742" s="117"/>
      <c r="B742" s="117"/>
      <c r="C742" s="117"/>
      <c r="D742" s="117"/>
      <c r="E742" s="117"/>
      <c r="F742" s="117"/>
      <c r="G742" s="26"/>
      <c r="H742" s="117"/>
      <c r="I742" s="117"/>
      <c r="J742" s="117"/>
      <c r="K742" s="117"/>
      <c r="L742" s="117"/>
      <c r="M742" s="117"/>
      <c r="N742" s="117"/>
      <c r="O742" s="117"/>
      <c r="P742" s="117"/>
      <c r="Q742" s="117"/>
      <c r="R742" s="117"/>
    </row>
    <row r="743" spans="1:18">
      <c r="A743" s="117"/>
      <c r="B743" s="117"/>
      <c r="C743" s="117"/>
      <c r="D743" s="117"/>
      <c r="E743" s="117"/>
      <c r="F743" s="117"/>
      <c r="G743" s="26"/>
      <c r="H743" s="117"/>
      <c r="I743" s="117"/>
      <c r="J743" s="117"/>
      <c r="K743" s="117"/>
      <c r="L743" s="117"/>
      <c r="M743" s="117"/>
      <c r="N743" s="117"/>
      <c r="O743" s="117"/>
      <c r="P743" s="117"/>
      <c r="Q743" s="117"/>
      <c r="R743" s="117"/>
    </row>
    <row r="744" spans="1:18">
      <c r="A744" s="117"/>
      <c r="B744" s="117"/>
      <c r="C744" s="117"/>
      <c r="D744" s="117"/>
      <c r="E744" s="117"/>
      <c r="F744" s="117"/>
      <c r="G744" s="26"/>
      <c r="H744" s="117"/>
      <c r="I744" s="117"/>
      <c r="J744" s="117"/>
      <c r="K744" s="117"/>
      <c r="L744" s="117"/>
      <c r="M744" s="117"/>
      <c r="N744" s="117"/>
      <c r="O744" s="117"/>
      <c r="P744" s="117"/>
      <c r="Q744" s="117"/>
      <c r="R744" s="117"/>
    </row>
    <row r="745" spans="1:18">
      <c r="A745" s="117"/>
      <c r="B745" s="117"/>
      <c r="C745" s="117"/>
      <c r="D745" s="117"/>
      <c r="E745" s="117"/>
      <c r="F745" s="117"/>
      <c r="G745" s="26"/>
      <c r="H745" s="117"/>
      <c r="I745" s="117"/>
      <c r="J745" s="117"/>
      <c r="K745" s="117"/>
      <c r="L745" s="117"/>
      <c r="M745" s="117"/>
      <c r="N745" s="117"/>
      <c r="O745" s="117"/>
      <c r="P745" s="117"/>
      <c r="Q745" s="117"/>
      <c r="R745" s="117"/>
    </row>
    <row r="746" spans="1:18">
      <c r="A746" s="117"/>
      <c r="B746" s="117"/>
      <c r="C746" s="117"/>
      <c r="D746" s="117"/>
      <c r="E746" s="117"/>
      <c r="F746" s="117"/>
      <c r="G746" s="26"/>
      <c r="H746" s="117"/>
      <c r="I746" s="117"/>
      <c r="J746" s="117"/>
      <c r="K746" s="117"/>
      <c r="L746" s="117"/>
      <c r="M746" s="117"/>
      <c r="N746" s="117"/>
      <c r="O746" s="117"/>
      <c r="P746" s="117"/>
      <c r="Q746" s="117"/>
      <c r="R746" s="117"/>
    </row>
    <row r="747" spans="1:18">
      <c r="A747" s="117"/>
      <c r="B747" s="117"/>
      <c r="C747" s="117"/>
      <c r="D747" s="117"/>
      <c r="E747" s="117"/>
      <c r="F747" s="117"/>
      <c r="G747" s="26"/>
      <c r="H747" s="117"/>
      <c r="I747" s="117"/>
      <c r="J747" s="117"/>
      <c r="K747" s="117"/>
      <c r="L747" s="117"/>
      <c r="M747" s="117"/>
      <c r="N747" s="117"/>
      <c r="O747" s="117"/>
      <c r="P747" s="117"/>
      <c r="Q747" s="117"/>
      <c r="R747" s="117"/>
    </row>
    <row r="748" spans="1:18">
      <c r="A748" s="117"/>
      <c r="B748" s="117"/>
      <c r="C748" s="117"/>
      <c r="D748" s="117"/>
      <c r="E748" s="117"/>
      <c r="F748" s="117"/>
      <c r="G748" s="26"/>
      <c r="H748" s="117"/>
      <c r="I748" s="117"/>
      <c r="J748" s="117"/>
      <c r="K748" s="117"/>
      <c r="L748" s="117"/>
      <c r="M748" s="117"/>
      <c r="N748" s="117"/>
      <c r="O748" s="117"/>
      <c r="P748" s="117"/>
      <c r="Q748" s="117"/>
      <c r="R748" s="117"/>
    </row>
    <row r="749" spans="1:18">
      <c r="A749" s="117"/>
      <c r="B749" s="117"/>
      <c r="C749" s="117"/>
      <c r="D749" s="117"/>
      <c r="E749" s="117"/>
      <c r="F749" s="117"/>
      <c r="G749" s="26"/>
      <c r="H749" s="117"/>
      <c r="I749" s="117"/>
      <c r="J749" s="117"/>
      <c r="K749" s="117"/>
      <c r="L749" s="117"/>
      <c r="M749" s="117"/>
      <c r="N749" s="117"/>
      <c r="O749" s="117"/>
      <c r="P749" s="117"/>
      <c r="Q749" s="117"/>
      <c r="R749" s="117"/>
    </row>
    <row r="750" spans="1:18">
      <c r="A750" s="117"/>
      <c r="B750" s="117"/>
      <c r="C750" s="117"/>
      <c r="D750" s="117"/>
      <c r="E750" s="117"/>
      <c r="F750" s="117"/>
      <c r="G750" s="26"/>
      <c r="H750" s="117"/>
      <c r="I750" s="117"/>
      <c r="J750" s="117"/>
      <c r="K750" s="117"/>
      <c r="L750" s="117"/>
      <c r="M750" s="117"/>
      <c r="N750" s="117"/>
      <c r="O750" s="117"/>
      <c r="P750" s="117"/>
      <c r="Q750" s="117"/>
      <c r="R750" s="117"/>
    </row>
    <row r="751" spans="1:18">
      <c r="A751" s="117"/>
      <c r="B751" s="117"/>
      <c r="C751" s="117"/>
      <c r="D751" s="117"/>
      <c r="E751" s="117"/>
      <c r="F751" s="117"/>
      <c r="G751" s="26"/>
      <c r="H751" s="117"/>
      <c r="I751" s="117"/>
      <c r="J751" s="117"/>
      <c r="K751" s="117"/>
      <c r="L751" s="117"/>
      <c r="M751" s="117"/>
      <c r="N751" s="117"/>
      <c r="O751" s="117"/>
      <c r="P751" s="117"/>
      <c r="Q751" s="117"/>
      <c r="R751" s="117"/>
    </row>
    <row r="752" spans="1:18">
      <c r="A752" s="117"/>
      <c r="B752" s="117"/>
      <c r="C752" s="117"/>
      <c r="D752" s="117"/>
      <c r="E752" s="117"/>
      <c r="F752" s="117"/>
      <c r="G752" s="26"/>
      <c r="H752" s="117"/>
      <c r="I752" s="117"/>
      <c r="J752" s="117"/>
      <c r="K752" s="117"/>
      <c r="L752" s="117"/>
      <c r="M752" s="117"/>
      <c r="N752" s="117"/>
      <c r="O752" s="117"/>
      <c r="P752" s="117"/>
      <c r="Q752" s="117"/>
      <c r="R752" s="117"/>
    </row>
    <row r="753" spans="1:18">
      <c r="A753" s="117"/>
      <c r="B753" s="117"/>
      <c r="C753" s="117"/>
      <c r="D753" s="117"/>
      <c r="E753" s="117"/>
      <c r="F753" s="117"/>
      <c r="G753" s="26"/>
      <c r="H753" s="117"/>
      <c r="I753" s="117"/>
      <c r="J753" s="117"/>
      <c r="K753" s="117"/>
      <c r="L753" s="117"/>
      <c r="M753" s="117"/>
      <c r="N753" s="117"/>
      <c r="O753" s="117"/>
      <c r="P753" s="117"/>
      <c r="Q753" s="117"/>
      <c r="R753" s="117"/>
    </row>
    <row r="754" spans="1:18">
      <c r="A754" s="117"/>
      <c r="B754" s="117"/>
      <c r="C754" s="117"/>
      <c r="D754" s="117"/>
      <c r="E754" s="117"/>
      <c r="F754" s="117"/>
      <c r="G754" s="26"/>
      <c r="H754" s="117"/>
      <c r="I754" s="117"/>
      <c r="J754" s="117"/>
      <c r="K754" s="117"/>
      <c r="L754" s="117"/>
      <c r="M754" s="117"/>
      <c r="N754" s="117"/>
      <c r="O754" s="117"/>
      <c r="P754" s="117"/>
      <c r="Q754" s="117"/>
      <c r="R754" s="117"/>
    </row>
    <row r="755" spans="1:18">
      <c r="A755" s="117"/>
      <c r="B755" s="117"/>
      <c r="C755" s="117"/>
      <c r="D755" s="117"/>
      <c r="E755" s="117"/>
      <c r="F755" s="117"/>
      <c r="G755" s="26"/>
      <c r="H755" s="117"/>
      <c r="I755" s="117"/>
      <c r="J755" s="117"/>
      <c r="K755" s="117"/>
      <c r="L755" s="117"/>
      <c r="M755" s="117"/>
      <c r="N755" s="117"/>
      <c r="O755" s="117"/>
      <c r="P755" s="117"/>
      <c r="Q755" s="117"/>
      <c r="R755" s="117"/>
    </row>
    <row r="756" spans="1:18">
      <c r="A756" s="117"/>
      <c r="B756" s="117"/>
      <c r="C756" s="117"/>
      <c r="D756" s="117"/>
      <c r="E756" s="117"/>
      <c r="F756" s="117"/>
      <c r="G756" s="26"/>
      <c r="H756" s="117"/>
      <c r="I756" s="117"/>
      <c r="J756" s="117"/>
      <c r="K756" s="117"/>
      <c r="L756" s="117"/>
      <c r="M756" s="117"/>
      <c r="N756" s="117"/>
      <c r="O756" s="117"/>
      <c r="P756" s="117"/>
      <c r="Q756" s="117"/>
      <c r="R756" s="117"/>
    </row>
    <row r="757" spans="1:18">
      <c r="A757" s="117"/>
      <c r="B757" s="117"/>
      <c r="C757" s="117"/>
      <c r="D757" s="117"/>
      <c r="E757" s="117"/>
      <c r="F757" s="117"/>
      <c r="G757" s="26"/>
      <c r="H757" s="117"/>
      <c r="I757" s="117"/>
      <c r="J757" s="117"/>
      <c r="K757" s="117"/>
      <c r="L757" s="117"/>
      <c r="M757" s="117"/>
      <c r="N757" s="117"/>
      <c r="O757" s="117"/>
      <c r="P757" s="117"/>
      <c r="Q757" s="117"/>
      <c r="R757" s="117"/>
    </row>
    <row r="758" spans="1:18">
      <c r="A758" s="117"/>
      <c r="B758" s="117"/>
      <c r="C758" s="117"/>
      <c r="D758" s="117"/>
      <c r="E758" s="117"/>
      <c r="F758" s="117"/>
      <c r="G758" s="26"/>
      <c r="H758" s="117"/>
      <c r="I758" s="117"/>
      <c r="J758" s="117"/>
      <c r="K758" s="117"/>
      <c r="L758" s="117"/>
      <c r="M758" s="117"/>
      <c r="N758" s="117"/>
      <c r="O758" s="117"/>
      <c r="P758" s="117"/>
      <c r="Q758" s="117"/>
      <c r="R758" s="117"/>
    </row>
    <row r="759" spans="1:18">
      <c r="A759" s="117"/>
      <c r="B759" s="117"/>
      <c r="C759" s="117"/>
      <c r="D759" s="117"/>
      <c r="E759" s="117"/>
      <c r="F759" s="117"/>
      <c r="G759" s="26"/>
      <c r="H759" s="117"/>
      <c r="I759" s="117"/>
      <c r="J759" s="117"/>
      <c r="K759" s="117"/>
      <c r="L759" s="117"/>
      <c r="M759" s="117"/>
      <c r="N759" s="117"/>
      <c r="O759" s="117"/>
      <c r="P759" s="117"/>
      <c r="Q759" s="117"/>
      <c r="R759" s="117"/>
    </row>
    <row r="760" spans="1:18">
      <c r="A760" s="117"/>
      <c r="B760" s="117"/>
      <c r="C760" s="117"/>
      <c r="D760" s="117"/>
      <c r="E760" s="117"/>
      <c r="F760" s="117"/>
      <c r="G760" s="26"/>
      <c r="H760" s="117"/>
      <c r="I760" s="117"/>
      <c r="J760" s="117"/>
      <c r="K760" s="117"/>
      <c r="L760" s="117"/>
      <c r="M760" s="117"/>
      <c r="N760" s="117"/>
      <c r="O760" s="117"/>
      <c r="P760" s="117"/>
      <c r="Q760" s="117"/>
      <c r="R760" s="117"/>
    </row>
    <row r="761" spans="1:18">
      <c r="A761" s="117"/>
      <c r="B761" s="117"/>
      <c r="C761" s="117"/>
      <c r="D761" s="117"/>
      <c r="E761" s="117"/>
      <c r="F761" s="117"/>
      <c r="G761" s="26"/>
      <c r="H761" s="117"/>
      <c r="I761" s="117"/>
      <c r="J761" s="117"/>
      <c r="K761" s="117"/>
      <c r="L761" s="117"/>
      <c r="M761" s="117"/>
      <c r="N761" s="117"/>
      <c r="O761" s="117"/>
      <c r="P761" s="117"/>
      <c r="Q761" s="117"/>
      <c r="R761" s="117"/>
    </row>
    <row r="762" spans="1:18">
      <c r="A762" s="117"/>
      <c r="B762" s="117"/>
      <c r="C762" s="117"/>
      <c r="D762" s="117"/>
      <c r="E762" s="117"/>
      <c r="F762" s="117"/>
      <c r="G762" s="26"/>
      <c r="H762" s="117"/>
      <c r="I762" s="117"/>
      <c r="J762" s="117"/>
      <c r="K762" s="117"/>
      <c r="L762" s="117"/>
      <c r="M762" s="117"/>
      <c r="N762" s="117"/>
      <c r="O762" s="117"/>
      <c r="P762" s="117"/>
      <c r="Q762" s="117"/>
      <c r="R762" s="117"/>
    </row>
    <row r="763" spans="1:18">
      <c r="A763" s="117"/>
      <c r="B763" s="117"/>
      <c r="C763" s="117"/>
      <c r="D763" s="117"/>
      <c r="E763" s="117"/>
      <c r="F763" s="117"/>
      <c r="G763" s="26"/>
      <c r="H763" s="117"/>
      <c r="I763" s="117"/>
      <c r="J763" s="117"/>
      <c r="K763" s="117"/>
      <c r="L763" s="117"/>
      <c r="M763" s="117"/>
      <c r="N763" s="117"/>
      <c r="O763" s="117"/>
      <c r="P763" s="117"/>
      <c r="Q763" s="117"/>
      <c r="R763" s="117"/>
    </row>
    <row r="764" spans="1:18">
      <c r="A764" s="117"/>
      <c r="B764" s="117"/>
      <c r="C764" s="117"/>
      <c r="D764" s="117"/>
      <c r="E764" s="117"/>
      <c r="F764" s="117"/>
      <c r="G764" s="26"/>
      <c r="H764" s="117"/>
      <c r="I764" s="117"/>
      <c r="J764" s="117"/>
      <c r="K764" s="117"/>
      <c r="L764" s="117"/>
      <c r="M764" s="117"/>
      <c r="N764" s="117"/>
      <c r="O764" s="117"/>
      <c r="P764" s="117"/>
      <c r="Q764" s="117"/>
      <c r="R764" s="117"/>
    </row>
    <row r="765" spans="1:18">
      <c r="A765" s="117"/>
      <c r="B765" s="117"/>
      <c r="C765" s="117"/>
      <c r="D765" s="117"/>
      <c r="E765" s="117"/>
      <c r="F765" s="117"/>
      <c r="G765" s="26"/>
      <c r="H765" s="117"/>
      <c r="I765" s="117"/>
      <c r="J765" s="117"/>
      <c r="K765" s="117"/>
      <c r="L765" s="117"/>
      <c r="M765" s="117"/>
      <c r="N765" s="117"/>
      <c r="O765" s="117"/>
      <c r="P765" s="117"/>
      <c r="Q765" s="117"/>
      <c r="R765" s="117"/>
    </row>
    <row r="766" spans="1:18">
      <c r="A766" s="117"/>
      <c r="B766" s="117"/>
      <c r="C766" s="117"/>
      <c r="D766" s="117"/>
      <c r="E766" s="117"/>
      <c r="F766" s="117"/>
      <c r="G766" s="26"/>
      <c r="H766" s="117"/>
      <c r="I766" s="117"/>
      <c r="J766" s="117"/>
      <c r="K766" s="117"/>
      <c r="L766" s="117"/>
      <c r="M766" s="117"/>
      <c r="N766" s="117"/>
      <c r="O766" s="117"/>
      <c r="P766" s="117"/>
      <c r="Q766" s="117"/>
      <c r="R766" s="117"/>
    </row>
    <row r="767" spans="1:18">
      <c r="A767" s="117"/>
      <c r="B767" s="117"/>
      <c r="C767" s="117"/>
      <c r="D767" s="117"/>
      <c r="E767" s="117"/>
      <c r="F767" s="117"/>
      <c r="G767" s="26"/>
      <c r="H767" s="117"/>
      <c r="I767" s="117"/>
      <c r="J767" s="117"/>
      <c r="K767" s="117"/>
      <c r="L767" s="117"/>
      <c r="M767" s="117"/>
      <c r="N767" s="117"/>
      <c r="O767" s="117"/>
      <c r="P767" s="117"/>
      <c r="Q767" s="117"/>
      <c r="R767" s="117"/>
    </row>
    <row r="768" spans="1:18">
      <c r="A768" s="117"/>
      <c r="B768" s="117"/>
      <c r="C768" s="117"/>
      <c r="D768" s="117"/>
      <c r="E768" s="117"/>
      <c r="F768" s="117"/>
      <c r="G768" s="26"/>
      <c r="H768" s="117"/>
      <c r="I768" s="117"/>
      <c r="J768" s="117"/>
      <c r="K768" s="117"/>
      <c r="L768" s="117"/>
      <c r="M768" s="117"/>
      <c r="N768" s="117"/>
      <c r="O768" s="117"/>
      <c r="P768" s="117"/>
      <c r="Q768" s="117"/>
      <c r="R768" s="117"/>
    </row>
    <row r="769" spans="1:18">
      <c r="A769" s="117"/>
      <c r="B769" s="117"/>
      <c r="C769" s="117"/>
      <c r="D769" s="117"/>
      <c r="E769" s="117"/>
      <c r="F769" s="117"/>
      <c r="G769" s="26"/>
      <c r="H769" s="117"/>
      <c r="I769" s="117"/>
      <c r="J769" s="117"/>
      <c r="K769" s="117"/>
      <c r="L769" s="117"/>
      <c r="M769" s="117"/>
      <c r="N769" s="117"/>
      <c r="O769" s="117"/>
      <c r="P769" s="117"/>
      <c r="Q769" s="117"/>
      <c r="R769" s="117"/>
    </row>
    <row r="770" spans="1:18">
      <c r="A770" s="117"/>
      <c r="B770" s="117"/>
      <c r="C770" s="117"/>
      <c r="D770" s="117"/>
      <c r="E770" s="117"/>
      <c r="F770" s="117"/>
      <c r="G770" s="26"/>
      <c r="H770" s="117"/>
      <c r="I770" s="117"/>
      <c r="J770" s="117"/>
      <c r="K770" s="117"/>
      <c r="L770" s="117"/>
      <c r="M770" s="117"/>
      <c r="N770" s="117"/>
      <c r="O770" s="117"/>
      <c r="P770" s="117"/>
      <c r="Q770" s="117"/>
      <c r="R770" s="117"/>
    </row>
    <row r="771" spans="1:18">
      <c r="A771" s="117"/>
      <c r="B771" s="117"/>
      <c r="C771" s="117"/>
      <c r="D771" s="117"/>
      <c r="E771" s="117"/>
      <c r="F771" s="117"/>
      <c r="G771" s="26"/>
      <c r="H771" s="117"/>
      <c r="I771" s="117"/>
      <c r="J771" s="117"/>
      <c r="K771" s="117"/>
      <c r="L771" s="117"/>
      <c r="M771" s="117"/>
      <c r="N771" s="117"/>
      <c r="O771" s="117"/>
      <c r="P771" s="117"/>
      <c r="Q771" s="117"/>
      <c r="R771" s="117"/>
    </row>
    <row r="772" spans="1:18">
      <c r="A772" s="117"/>
      <c r="B772" s="117"/>
      <c r="C772" s="117"/>
      <c r="D772" s="117"/>
      <c r="E772" s="117"/>
      <c r="F772" s="117"/>
      <c r="G772" s="26"/>
      <c r="H772" s="117"/>
      <c r="I772" s="117"/>
      <c r="J772" s="117"/>
      <c r="K772" s="117"/>
      <c r="L772" s="117"/>
      <c r="M772" s="117"/>
      <c r="N772" s="117"/>
      <c r="O772" s="117"/>
      <c r="P772" s="117"/>
      <c r="Q772" s="117"/>
      <c r="R772" s="117"/>
    </row>
    <row r="773" spans="1:18">
      <c r="A773" s="117"/>
      <c r="B773" s="117"/>
      <c r="C773" s="117"/>
      <c r="D773" s="117"/>
      <c r="E773" s="117"/>
      <c r="F773" s="117"/>
      <c r="G773" s="26"/>
      <c r="H773" s="117"/>
      <c r="I773" s="117"/>
      <c r="J773" s="117"/>
      <c r="K773" s="117"/>
      <c r="L773" s="117"/>
      <c r="M773" s="117"/>
      <c r="N773" s="117"/>
      <c r="O773" s="117"/>
      <c r="P773" s="117"/>
      <c r="Q773" s="117"/>
      <c r="R773" s="117"/>
    </row>
    <row r="774" spans="1:18">
      <c r="A774" s="117"/>
      <c r="B774" s="117"/>
      <c r="C774" s="117"/>
      <c r="D774" s="117"/>
      <c r="E774" s="117"/>
      <c r="F774" s="117"/>
      <c r="G774" s="26"/>
      <c r="H774" s="117"/>
      <c r="I774" s="117"/>
      <c r="J774" s="117"/>
      <c r="K774" s="117"/>
      <c r="L774" s="117"/>
      <c r="M774" s="117"/>
      <c r="N774" s="117"/>
      <c r="O774" s="117"/>
      <c r="P774" s="117"/>
      <c r="Q774" s="117"/>
      <c r="R774" s="117"/>
    </row>
    <row r="775" spans="1:18">
      <c r="A775" s="117"/>
      <c r="B775" s="117"/>
      <c r="C775" s="117"/>
      <c r="D775" s="117"/>
      <c r="E775" s="117"/>
      <c r="F775" s="117"/>
      <c r="G775" s="26"/>
      <c r="H775" s="117"/>
      <c r="I775" s="117"/>
      <c r="J775" s="117"/>
      <c r="K775" s="117"/>
      <c r="L775" s="117"/>
      <c r="M775" s="117"/>
      <c r="N775" s="117"/>
      <c r="O775" s="117"/>
      <c r="P775" s="117"/>
      <c r="Q775" s="117"/>
      <c r="R775" s="117"/>
    </row>
    <row r="776" spans="1:18">
      <c r="A776" s="117"/>
      <c r="B776" s="117"/>
      <c r="C776" s="117"/>
      <c r="D776" s="117"/>
      <c r="E776" s="117"/>
      <c r="F776" s="117"/>
      <c r="G776" s="26"/>
      <c r="H776" s="117"/>
      <c r="I776" s="117"/>
      <c r="J776" s="117"/>
      <c r="K776" s="117"/>
      <c r="L776" s="117"/>
      <c r="M776" s="117"/>
      <c r="N776" s="117"/>
      <c r="O776" s="117"/>
      <c r="P776" s="117"/>
      <c r="Q776" s="117"/>
      <c r="R776" s="117"/>
    </row>
    <row r="777" spans="1:18">
      <c r="A777" s="117"/>
      <c r="B777" s="117"/>
      <c r="C777" s="117"/>
      <c r="D777" s="117"/>
      <c r="E777" s="117"/>
      <c r="F777" s="117"/>
      <c r="G777" s="26"/>
      <c r="H777" s="117"/>
      <c r="I777" s="117"/>
      <c r="J777" s="117"/>
      <c r="K777" s="117"/>
      <c r="L777" s="117"/>
      <c r="M777" s="117"/>
      <c r="N777" s="117"/>
      <c r="O777" s="117"/>
      <c r="P777" s="117"/>
      <c r="Q777" s="117"/>
      <c r="R777" s="117"/>
    </row>
    <row r="778" spans="1:18">
      <c r="A778" s="117"/>
      <c r="B778" s="117"/>
      <c r="C778" s="117"/>
      <c r="D778" s="117"/>
      <c r="E778" s="117"/>
      <c r="F778" s="117"/>
      <c r="G778" s="26"/>
      <c r="H778" s="117"/>
      <c r="I778" s="117"/>
      <c r="J778" s="117"/>
      <c r="K778" s="117"/>
      <c r="L778" s="117"/>
      <c r="M778" s="117"/>
      <c r="N778" s="117"/>
      <c r="O778" s="117"/>
      <c r="P778" s="117"/>
      <c r="Q778" s="117"/>
      <c r="R778" s="117"/>
    </row>
    <row r="779" spans="1:18">
      <c r="A779" s="117"/>
      <c r="B779" s="117"/>
      <c r="C779" s="117"/>
      <c r="D779" s="117"/>
      <c r="E779" s="117"/>
      <c r="F779" s="117"/>
      <c r="G779" s="26"/>
      <c r="H779" s="117"/>
      <c r="I779" s="117"/>
      <c r="J779" s="117"/>
      <c r="K779" s="117"/>
      <c r="L779" s="117"/>
      <c r="M779" s="117"/>
      <c r="N779" s="117"/>
      <c r="O779" s="117"/>
      <c r="P779" s="117"/>
      <c r="Q779" s="117"/>
      <c r="R779" s="117"/>
    </row>
    <row r="780" spans="1:18">
      <c r="A780" s="117"/>
      <c r="B780" s="117"/>
      <c r="C780" s="117"/>
      <c r="D780" s="117"/>
      <c r="E780" s="117"/>
      <c r="F780" s="117"/>
      <c r="G780" s="26"/>
      <c r="H780" s="117"/>
      <c r="I780" s="117"/>
      <c r="J780" s="117"/>
      <c r="K780" s="117"/>
      <c r="L780" s="117"/>
      <c r="M780" s="117"/>
      <c r="N780" s="117"/>
      <c r="O780" s="117"/>
      <c r="P780" s="117"/>
      <c r="Q780" s="117"/>
      <c r="R780" s="117"/>
    </row>
    <row r="781" spans="1:18">
      <c r="A781" s="117"/>
      <c r="B781" s="117"/>
      <c r="C781" s="117"/>
      <c r="D781" s="117"/>
      <c r="E781" s="117"/>
      <c r="F781" s="117"/>
      <c r="G781" s="26"/>
      <c r="H781" s="117"/>
      <c r="I781" s="117"/>
      <c r="J781" s="117"/>
      <c r="K781" s="117"/>
      <c r="L781" s="117"/>
      <c r="M781" s="117"/>
      <c r="N781" s="117"/>
      <c r="O781" s="117"/>
      <c r="P781" s="117"/>
      <c r="Q781" s="117"/>
      <c r="R781" s="117"/>
    </row>
    <row r="782" spans="1:18">
      <c r="A782" s="117"/>
      <c r="B782" s="117"/>
      <c r="C782" s="117"/>
      <c r="D782" s="117"/>
      <c r="E782" s="117"/>
      <c r="F782" s="117"/>
      <c r="G782" s="26"/>
      <c r="H782" s="117"/>
      <c r="I782" s="117"/>
      <c r="J782" s="117"/>
      <c r="K782" s="117"/>
      <c r="L782" s="117"/>
      <c r="M782" s="117"/>
      <c r="N782" s="117"/>
      <c r="O782" s="117"/>
      <c r="P782" s="117"/>
      <c r="Q782" s="117"/>
      <c r="R782" s="117"/>
    </row>
    <row r="783" spans="1:18">
      <c r="A783" s="117"/>
      <c r="B783" s="117"/>
      <c r="C783" s="117"/>
      <c r="D783" s="117"/>
      <c r="E783" s="117"/>
      <c r="F783" s="117"/>
      <c r="G783" s="26"/>
      <c r="H783" s="117"/>
      <c r="I783" s="117"/>
      <c r="J783" s="117"/>
      <c r="K783" s="117"/>
      <c r="L783" s="117"/>
      <c r="M783" s="117"/>
      <c r="N783" s="117"/>
      <c r="O783" s="117"/>
      <c r="P783" s="117"/>
      <c r="Q783" s="117"/>
      <c r="R783" s="117"/>
    </row>
    <row r="784" spans="1:18">
      <c r="A784" s="117"/>
      <c r="B784" s="117"/>
      <c r="C784" s="117"/>
      <c r="D784" s="117"/>
      <c r="E784" s="117"/>
      <c r="F784" s="117"/>
      <c r="G784" s="26"/>
      <c r="H784" s="117"/>
      <c r="I784" s="117"/>
      <c r="J784" s="117"/>
      <c r="K784" s="117"/>
      <c r="L784" s="117"/>
      <c r="M784" s="117"/>
      <c r="N784" s="117"/>
      <c r="O784" s="117"/>
      <c r="P784" s="117"/>
      <c r="Q784" s="117"/>
      <c r="R784" s="117"/>
    </row>
    <row r="785" spans="1:18">
      <c r="A785" s="117"/>
      <c r="B785" s="117"/>
      <c r="C785" s="117"/>
      <c r="D785" s="117"/>
      <c r="E785" s="117"/>
      <c r="F785" s="117"/>
      <c r="G785" s="26"/>
      <c r="H785" s="117"/>
      <c r="I785" s="117"/>
      <c r="J785" s="117"/>
      <c r="K785" s="117"/>
      <c r="L785" s="117"/>
      <c r="M785" s="117"/>
      <c r="N785" s="117"/>
      <c r="O785" s="117"/>
      <c r="P785" s="117"/>
      <c r="Q785" s="117"/>
      <c r="R785" s="117"/>
    </row>
    <row r="786" spans="1:18">
      <c r="A786" s="117"/>
      <c r="B786" s="117"/>
      <c r="C786" s="117"/>
      <c r="D786" s="117"/>
      <c r="E786" s="117"/>
      <c r="F786" s="117"/>
      <c r="G786" s="26"/>
      <c r="H786" s="117"/>
      <c r="I786" s="117"/>
      <c r="J786" s="117"/>
      <c r="K786" s="117"/>
      <c r="L786" s="117"/>
      <c r="M786" s="117"/>
      <c r="N786" s="117"/>
      <c r="O786" s="117"/>
      <c r="P786" s="117"/>
      <c r="Q786" s="117"/>
      <c r="R786" s="117"/>
    </row>
    <row r="787" spans="1:18">
      <c r="A787" s="117"/>
      <c r="B787" s="117"/>
      <c r="C787" s="117"/>
      <c r="D787" s="117"/>
      <c r="E787" s="117"/>
      <c r="F787" s="117"/>
      <c r="G787" s="26"/>
      <c r="H787" s="117"/>
      <c r="I787" s="117"/>
      <c r="J787" s="117"/>
      <c r="K787" s="117"/>
      <c r="L787" s="117"/>
      <c r="M787" s="117"/>
      <c r="N787" s="117"/>
      <c r="O787" s="117"/>
      <c r="P787" s="117"/>
      <c r="Q787" s="117"/>
      <c r="R787" s="117"/>
    </row>
    <row r="788" spans="1:18">
      <c r="A788" s="117"/>
      <c r="B788" s="117"/>
      <c r="C788" s="117"/>
      <c r="D788" s="117"/>
      <c r="E788" s="117"/>
      <c r="F788" s="117"/>
      <c r="G788" s="26"/>
      <c r="H788" s="117"/>
      <c r="I788" s="117"/>
      <c r="J788" s="117"/>
      <c r="K788" s="117"/>
      <c r="L788" s="117"/>
      <c r="M788" s="117"/>
      <c r="N788" s="117"/>
      <c r="O788" s="117"/>
      <c r="P788" s="117"/>
      <c r="Q788" s="117"/>
      <c r="R788" s="117"/>
    </row>
    <row r="789" spans="1:18">
      <c r="A789" s="117"/>
      <c r="B789" s="117"/>
      <c r="C789" s="117"/>
      <c r="D789" s="117"/>
      <c r="E789" s="117"/>
      <c r="F789" s="117"/>
      <c r="G789" s="26"/>
      <c r="H789" s="117"/>
      <c r="I789" s="117"/>
      <c r="J789" s="117"/>
      <c r="K789" s="117"/>
      <c r="L789" s="117"/>
      <c r="M789" s="117"/>
      <c r="N789" s="117"/>
      <c r="O789" s="117"/>
      <c r="P789" s="117"/>
      <c r="Q789" s="117"/>
      <c r="R789" s="117"/>
    </row>
    <row r="790" spans="1:18">
      <c r="A790" s="117"/>
      <c r="B790" s="117"/>
      <c r="C790" s="117"/>
      <c r="D790" s="117"/>
      <c r="E790" s="117"/>
      <c r="F790" s="117"/>
      <c r="G790" s="26"/>
      <c r="H790" s="117"/>
      <c r="I790" s="117"/>
      <c r="J790" s="117"/>
      <c r="K790" s="117"/>
      <c r="L790" s="117"/>
      <c r="M790" s="117"/>
      <c r="N790" s="117"/>
      <c r="O790" s="117"/>
      <c r="P790" s="117"/>
      <c r="Q790" s="117"/>
      <c r="R790" s="117"/>
    </row>
    <row r="791" spans="1:18">
      <c r="A791" s="117"/>
      <c r="B791" s="117"/>
      <c r="C791" s="117"/>
      <c r="D791" s="117"/>
      <c r="E791" s="117"/>
      <c r="F791" s="117"/>
      <c r="G791" s="26"/>
      <c r="H791" s="117"/>
      <c r="I791" s="117"/>
      <c r="J791" s="117"/>
      <c r="K791" s="117"/>
      <c r="L791" s="117"/>
      <c r="M791" s="117"/>
      <c r="N791" s="117"/>
      <c r="O791" s="117"/>
      <c r="P791" s="117"/>
      <c r="Q791" s="117"/>
      <c r="R791" s="117"/>
    </row>
    <row r="792" spans="1:18">
      <c r="A792" s="117"/>
      <c r="B792" s="117"/>
      <c r="C792" s="117"/>
      <c r="D792" s="117"/>
      <c r="E792" s="117"/>
      <c r="F792" s="117"/>
      <c r="G792" s="26"/>
      <c r="H792" s="117"/>
      <c r="I792" s="117"/>
      <c r="J792" s="117"/>
      <c r="K792" s="117"/>
      <c r="L792" s="117"/>
      <c r="M792" s="117"/>
      <c r="N792" s="117"/>
      <c r="O792" s="117"/>
      <c r="P792" s="117"/>
      <c r="Q792" s="117"/>
      <c r="R792" s="117"/>
    </row>
    <row r="793" spans="1:18">
      <c r="A793" s="117"/>
      <c r="B793" s="117"/>
      <c r="C793" s="117"/>
      <c r="D793" s="117"/>
      <c r="E793" s="117"/>
      <c r="F793" s="117"/>
      <c r="G793" s="26"/>
      <c r="H793" s="117"/>
      <c r="I793" s="117"/>
      <c r="J793" s="117"/>
      <c r="K793" s="117"/>
      <c r="L793" s="117"/>
      <c r="M793" s="117"/>
      <c r="N793" s="117"/>
      <c r="O793" s="117"/>
      <c r="P793" s="117"/>
      <c r="Q793" s="117"/>
      <c r="R793" s="117"/>
    </row>
    <row r="794" spans="1:18">
      <c r="A794" s="117"/>
      <c r="B794" s="117"/>
      <c r="C794" s="117"/>
      <c r="D794" s="117"/>
      <c r="E794" s="117"/>
      <c r="F794" s="117"/>
      <c r="G794" s="26"/>
      <c r="H794" s="117"/>
      <c r="I794" s="117"/>
      <c r="J794" s="117"/>
      <c r="K794" s="117"/>
      <c r="L794" s="117"/>
      <c r="M794" s="117"/>
      <c r="N794" s="117"/>
      <c r="O794" s="117"/>
      <c r="P794" s="117"/>
      <c r="Q794" s="117"/>
      <c r="R794" s="117"/>
    </row>
    <row r="795" spans="1:18">
      <c r="A795" s="117"/>
      <c r="B795" s="117"/>
      <c r="C795" s="117"/>
      <c r="D795" s="117"/>
      <c r="E795" s="117"/>
      <c r="F795" s="117"/>
      <c r="G795" s="26"/>
      <c r="H795" s="117"/>
      <c r="I795" s="117"/>
      <c r="J795" s="117"/>
      <c r="K795" s="117"/>
      <c r="L795" s="117"/>
      <c r="M795" s="117"/>
      <c r="N795" s="117"/>
      <c r="O795" s="117"/>
      <c r="P795" s="117"/>
      <c r="Q795" s="117"/>
      <c r="R795" s="117"/>
    </row>
    <row r="796" spans="1:18">
      <c r="A796" s="117"/>
      <c r="B796" s="117"/>
      <c r="C796" s="117"/>
      <c r="D796" s="117"/>
      <c r="E796" s="117"/>
      <c r="F796" s="117"/>
      <c r="G796" s="26"/>
      <c r="H796" s="117"/>
      <c r="I796" s="117"/>
      <c r="J796" s="117"/>
      <c r="K796" s="117"/>
      <c r="L796" s="117"/>
      <c r="M796" s="117"/>
      <c r="N796" s="117"/>
      <c r="O796" s="117"/>
      <c r="P796" s="117"/>
      <c r="Q796" s="117"/>
      <c r="R796" s="117"/>
    </row>
    <row r="797" spans="1:18">
      <c r="A797" s="117"/>
      <c r="B797" s="117"/>
      <c r="C797" s="117"/>
      <c r="D797" s="117"/>
      <c r="E797" s="117"/>
      <c r="F797" s="117"/>
      <c r="G797" s="26"/>
      <c r="H797" s="117"/>
      <c r="I797" s="117"/>
      <c r="J797" s="117"/>
      <c r="K797" s="117"/>
      <c r="L797" s="117"/>
      <c r="M797" s="117"/>
      <c r="N797" s="117"/>
      <c r="O797" s="117"/>
      <c r="P797" s="117"/>
      <c r="Q797" s="117"/>
      <c r="R797" s="117"/>
    </row>
    <row r="798" spans="1:18">
      <c r="A798" s="117"/>
      <c r="B798" s="117"/>
      <c r="C798" s="117"/>
      <c r="D798" s="117"/>
      <c r="E798" s="117"/>
      <c r="F798" s="117"/>
      <c r="G798" s="26"/>
      <c r="H798" s="117"/>
      <c r="I798" s="117"/>
      <c r="J798" s="117"/>
      <c r="K798" s="117"/>
      <c r="L798" s="117"/>
      <c r="M798" s="117"/>
      <c r="N798" s="117"/>
      <c r="O798" s="117"/>
      <c r="P798" s="117"/>
      <c r="Q798" s="117"/>
      <c r="R798" s="117"/>
    </row>
    <row r="799" spans="1:18">
      <c r="A799" s="117"/>
      <c r="B799" s="117"/>
      <c r="C799" s="117"/>
      <c r="D799" s="117"/>
      <c r="E799" s="117"/>
      <c r="F799" s="117"/>
      <c r="G799" s="26"/>
      <c r="H799" s="117"/>
      <c r="I799" s="117"/>
      <c r="J799" s="117"/>
      <c r="K799" s="117"/>
      <c r="L799" s="117"/>
      <c r="M799" s="117"/>
      <c r="N799" s="117"/>
      <c r="O799" s="117"/>
      <c r="P799" s="117"/>
      <c r="Q799" s="117"/>
      <c r="R799" s="117"/>
    </row>
    <row r="800" spans="1:18">
      <c r="A800" s="117"/>
      <c r="B800" s="117"/>
      <c r="C800" s="117"/>
      <c r="D800" s="117"/>
      <c r="E800" s="117"/>
      <c r="F800" s="117"/>
      <c r="G800" s="26"/>
      <c r="H800" s="117"/>
      <c r="I800" s="117"/>
      <c r="J800" s="117"/>
      <c r="K800" s="117"/>
      <c r="L800" s="117"/>
      <c r="M800" s="117"/>
      <c r="N800" s="117"/>
      <c r="O800" s="117"/>
      <c r="P800" s="117"/>
      <c r="Q800" s="117"/>
      <c r="R800" s="117"/>
    </row>
    <row r="801" spans="1:18">
      <c r="A801" s="117"/>
      <c r="B801" s="117"/>
      <c r="C801" s="117"/>
      <c r="D801" s="117"/>
      <c r="E801" s="117"/>
      <c r="F801" s="117"/>
      <c r="G801" s="26"/>
      <c r="H801" s="117"/>
      <c r="I801" s="117"/>
      <c r="J801" s="117"/>
      <c r="K801" s="117"/>
      <c r="L801" s="117"/>
      <c r="M801" s="117"/>
      <c r="N801" s="117"/>
      <c r="O801" s="117"/>
      <c r="P801" s="117"/>
      <c r="Q801" s="117"/>
      <c r="R801" s="117"/>
    </row>
    <row r="802" spans="1:18">
      <c r="A802" s="117"/>
      <c r="B802" s="117"/>
      <c r="C802" s="117"/>
      <c r="D802" s="117"/>
      <c r="E802" s="117"/>
      <c r="F802" s="117"/>
      <c r="G802" s="26"/>
      <c r="H802" s="117"/>
      <c r="I802" s="117"/>
      <c r="J802" s="117"/>
      <c r="K802" s="117"/>
      <c r="L802" s="117"/>
      <c r="M802" s="117"/>
      <c r="N802" s="117"/>
      <c r="O802" s="117"/>
      <c r="P802" s="117"/>
      <c r="Q802" s="117"/>
      <c r="R802" s="117"/>
    </row>
    <row r="803" spans="1:18">
      <c r="A803" s="117"/>
      <c r="B803" s="117"/>
      <c r="C803" s="117"/>
      <c r="D803" s="117"/>
      <c r="E803" s="117"/>
      <c r="F803" s="117"/>
      <c r="G803" s="26"/>
      <c r="H803" s="117"/>
      <c r="I803" s="117"/>
      <c r="J803" s="117"/>
      <c r="K803" s="117"/>
      <c r="L803" s="117"/>
      <c r="M803" s="117"/>
      <c r="N803" s="117"/>
      <c r="O803" s="117"/>
      <c r="P803" s="117"/>
      <c r="Q803" s="117"/>
      <c r="R803" s="117"/>
    </row>
    <row r="804" spans="1:18">
      <c r="A804" s="117"/>
      <c r="B804" s="117"/>
      <c r="C804" s="117"/>
      <c r="D804" s="117"/>
      <c r="E804" s="117"/>
      <c r="F804" s="117"/>
      <c r="G804" s="26"/>
      <c r="H804" s="117"/>
      <c r="I804" s="117"/>
      <c r="J804" s="117"/>
      <c r="K804" s="117"/>
      <c r="L804" s="117"/>
      <c r="M804" s="117"/>
      <c r="N804" s="117"/>
      <c r="O804" s="117"/>
      <c r="P804" s="117"/>
      <c r="Q804" s="117"/>
      <c r="R804" s="117"/>
    </row>
    <row r="805" spans="1:18">
      <c r="A805" s="117"/>
      <c r="B805" s="117"/>
      <c r="C805" s="117"/>
      <c r="D805" s="117"/>
      <c r="E805" s="117"/>
      <c r="F805" s="117"/>
      <c r="G805" s="26"/>
      <c r="H805" s="117"/>
      <c r="I805" s="117"/>
      <c r="J805" s="117"/>
      <c r="K805" s="117"/>
      <c r="L805" s="117"/>
      <c r="M805" s="117"/>
      <c r="N805" s="117"/>
      <c r="O805" s="117"/>
      <c r="P805" s="117"/>
      <c r="Q805" s="117"/>
      <c r="R805" s="117"/>
    </row>
    <row r="806" spans="1:18">
      <c r="A806" s="117"/>
      <c r="B806" s="117"/>
      <c r="C806" s="117"/>
      <c r="D806" s="117"/>
      <c r="E806" s="117"/>
      <c r="F806" s="117"/>
      <c r="G806" s="26"/>
      <c r="H806" s="117"/>
      <c r="I806" s="117"/>
      <c r="J806" s="117"/>
      <c r="K806" s="117"/>
      <c r="L806" s="117"/>
      <c r="M806" s="117"/>
      <c r="N806" s="117"/>
      <c r="O806" s="117"/>
      <c r="P806" s="117"/>
      <c r="Q806" s="117"/>
      <c r="R806" s="117"/>
    </row>
    <row r="807" spans="1:18">
      <c r="A807" s="117"/>
      <c r="B807" s="117"/>
      <c r="C807" s="117"/>
      <c r="D807" s="117"/>
      <c r="E807" s="117"/>
      <c r="F807" s="117"/>
      <c r="G807" s="26"/>
      <c r="H807" s="117"/>
      <c r="I807" s="117"/>
      <c r="J807" s="117"/>
      <c r="K807" s="117"/>
      <c r="L807" s="117"/>
      <c r="M807" s="117"/>
      <c r="N807" s="117"/>
      <c r="O807" s="117"/>
      <c r="P807" s="117"/>
      <c r="Q807" s="117"/>
      <c r="R807" s="117"/>
    </row>
    <row r="808" spans="1:18">
      <c r="A808" s="117"/>
      <c r="B808" s="117"/>
      <c r="C808" s="117"/>
      <c r="D808" s="117"/>
      <c r="E808" s="117"/>
      <c r="F808" s="117"/>
      <c r="G808" s="26"/>
      <c r="H808" s="117"/>
      <c r="I808" s="117"/>
      <c r="J808" s="117"/>
      <c r="K808" s="117"/>
      <c r="L808" s="117"/>
      <c r="M808" s="117"/>
      <c r="N808" s="117"/>
      <c r="O808" s="117"/>
      <c r="P808" s="117"/>
      <c r="Q808" s="117"/>
      <c r="R808" s="117"/>
    </row>
    <row r="809" spans="1:18">
      <c r="A809" s="117"/>
      <c r="B809" s="117"/>
      <c r="C809" s="117"/>
      <c r="D809" s="117"/>
      <c r="E809" s="117"/>
      <c r="F809" s="117"/>
      <c r="G809" s="26"/>
      <c r="H809" s="117"/>
      <c r="I809" s="117"/>
      <c r="J809" s="117"/>
      <c r="K809" s="117"/>
      <c r="L809" s="117"/>
      <c r="M809" s="117"/>
      <c r="N809" s="117"/>
      <c r="O809" s="117"/>
      <c r="P809" s="117"/>
      <c r="Q809" s="117"/>
      <c r="R809" s="117"/>
    </row>
    <row r="810" spans="1:18">
      <c r="A810" s="117"/>
      <c r="B810" s="117"/>
      <c r="C810" s="117"/>
      <c r="D810" s="117"/>
      <c r="E810" s="117"/>
      <c r="F810" s="117"/>
      <c r="G810" s="26"/>
      <c r="H810" s="117"/>
      <c r="I810" s="117"/>
      <c r="J810" s="117"/>
      <c r="K810" s="117"/>
      <c r="L810" s="117"/>
      <c r="M810" s="117"/>
      <c r="N810" s="117"/>
      <c r="O810" s="117"/>
      <c r="P810" s="117"/>
      <c r="Q810" s="117"/>
      <c r="R810" s="117"/>
    </row>
    <row r="811" spans="1:18">
      <c r="A811" s="117"/>
      <c r="B811" s="117"/>
      <c r="C811" s="117"/>
      <c r="D811" s="117"/>
      <c r="E811" s="117"/>
      <c r="F811" s="117"/>
      <c r="G811" s="26"/>
      <c r="H811" s="117"/>
      <c r="I811" s="117"/>
      <c r="J811" s="117"/>
      <c r="K811" s="117"/>
      <c r="L811" s="117"/>
      <c r="M811" s="117"/>
      <c r="N811" s="117"/>
      <c r="O811" s="117"/>
      <c r="P811" s="117"/>
      <c r="Q811" s="117"/>
      <c r="R811" s="117"/>
    </row>
    <row r="812" spans="1:18">
      <c r="A812" s="117"/>
      <c r="B812" s="117"/>
      <c r="C812" s="117"/>
      <c r="D812" s="117"/>
      <c r="E812" s="117"/>
      <c r="F812" s="117"/>
      <c r="G812" s="26"/>
      <c r="H812" s="117"/>
      <c r="I812" s="117"/>
      <c r="J812" s="117"/>
      <c r="K812" s="117"/>
      <c r="L812" s="117"/>
      <c r="M812" s="117"/>
      <c r="N812" s="117"/>
      <c r="O812" s="117"/>
      <c r="P812" s="117"/>
      <c r="Q812" s="117"/>
      <c r="R812" s="117"/>
    </row>
    <row r="813" spans="1:18">
      <c r="A813" s="117"/>
      <c r="B813" s="117"/>
      <c r="C813" s="117"/>
      <c r="D813" s="117"/>
      <c r="E813" s="117"/>
      <c r="F813" s="117"/>
      <c r="G813" s="26"/>
      <c r="H813" s="117"/>
      <c r="I813" s="117"/>
      <c r="J813" s="117"/>
      <c r="K813" s="117"/>
      <c r="L813" s="117"/>
      <c r="M813" s="117"/>
      <c r="N813" s="117"/>
      <c r="O813" s="117"/>
      <c r="P813" s="117"/>
      <c r="Q813" s="117"/>
      <c r="R813" s="117"/>
    </row>
    <row r="814" spans="1:18">
      <c r="A814" s="117"/>
      <c r="B814" s="117"/>
      <c r="C814" s="117"/>
      <c r="D814" s="117"/>
      <c r="E814" s="117"/>
      <c r="F814" s="117"/>
      <c r="G814" s="26"/>
      <c r="H814" s="117"/>
      <c r="I814" s="117"/>
      <c r="J814" s="117"/>
      <c r="K814" s="117"/>
      <c r="L814" s="117"/>
      <c r="M814" s="117"/>
      <c r="N814" s="117"/>
      <c r="O814" s="117"/>
      <c r="P814" s="117"/>
      <c r="Q814" s="117"/>
      <c r="R814" s="117"/>
    </row>
    <row r="815" spans="1:18">
      <c r="A815" s="117"/>
      <c r="B815" s="117"/>
      <c r="C815" s="117"/>
      <c r="D815" s="117"/>
      <c r="E815" s="117"/>
      <c r="F815" s="117"/>
      <c r="G815" s="26"/>
      <c r="H815" s="117"/>
      <c r="I815" s="117"/>
      <c r="J815" s="117"/>
      <c r="K815" s="117"/>
      <c r="L815" s="117"/>
      <c r="M815" s="117"/>
      <c r="N815" s="117"/>
      <c r="O815" s="117"/>
      <c r="P815" s="117"/>
      <c r="Q815" s="117"/>
      <c r="R815" s="117"/>
    </row>
    <row r="816" spans="1:18">
      <c r="A816" s="117"/>
      <c r="B816" s="117"/>
      <c r="C816" s="117"/>
      <c r="D816" s="117"/>
      <c r="E816" s="117"/>
      <c r="F816" s="117"/>
      <c r="G816" s="26"/>
      <c r="H816" s="117"/>
      <c r="I816" s="117"/>
      <c r="J816" s="117"/>
      <c r="K816" s="117"/>
      <c r="L816" s="117"/>
      <c r="M816" s="117"/>
      <c r="N816" s="117"/>
      <c r="O816" s="117"/>
      <c r="P816" s="117"/>
      <c r="Q816" s="117"/>
      <c r="R816" s="117"/>
    </row>
    <row r="817" spans="1:18">
      <c r="A817" s="117"/>
      <c r="B817" s="117"/>
      <c r="C817" s="117"/>
      <c r="D817" s="117"/>
      <c r="E817" s="117"/>
      <c r="F817" s="117"/>
      <c r="G817" s="26"/>
      <c r="H817" s="117"/>
      <c r="I817" s="117"/>
      <c r="J817" s="117"/>
      <c r="K817" s="117"/>
      <c r="L817" s="117"/>
      <c r="M817" s="117"/>
      <c r="N817" s="117"/>
      <c r="O817" s="117"/>
      <c r="P817" s="117"/>
      <c r="Q817" s="117"/>
      <c r="R817" s="117"/>
    </row>
    <row r="818" spans="1:18">
      <c r="A818" s="117"/>
      <c r="B818" s="117"/>
      <c r="C818" s="117"/>
      <c r="D818" s="117"/>
      <c r="E818" s="117"/>
      <c r="F818" s="117"/>
      <c r="G818" s="26"/>
      <c r="H818" s="117"/>
      <c r="I818" s="117"/>
      <c r="J818" s="117"/>
      <c r="K818" s="117"/>
      <c r="L818" s="117"/>
      <c r="M818" s="117"/>
      <c r="N818" s="117"/>
      <c r="O818" s="117"/>
      <c r="P818" s="117"/>
      <c r="Q818" s="117"/>
      <c r="R818" s="117"/>
    </row>
    <row r="819" spans="1:18">
      <c r="A819" s="117"/>
      <c r="B819" s="117"/>
      <c r="C819" s="117"/>
      <c r="D819" s="117"/>
      <c r="E819" s="117"/>
      <c r="F819" s="117"/>
      <c r="G819" s="26"/>
      <c r="H819" s="117"/>
      <c r="I819" s="117"/>
      <c r="J819" s="117"/>
      <c r="K819" s="117"/>
      <c r="L819" s="117"/>
      <c r="M819" s="117"/>
      <c r="N819" s="117"/>
      <c r="O819" s="117"/>
      <c r="P819" s="117"/>
      <c r="Q819" s="117"/>
      <c r="R819" s="117"/>
    </row>
    <row r="820" spans="1:18">
      <c r="A820" s="117"/>
      <c r="B820" s="117"/>
      <c r="C820" s="117"/>
      <c r="D820" s="117"/>
      <c r="E820" s="117"/>
      <c r="F820" s="117"/>
      <c r="G820" s="26"/>
      <c r="H820" s="117"/>
      <c r="I820" s="117"/>
      <c r="J820" s="117"/>
      <c r="K820" s="117"/>
      <c r="L820" s="117"/>
      <c r="M820" s="117"/>
      <c r="N820" s="117"/>
      <c r="O820" s="117"/>
      <c r="P820" s="117"/>
      <c r="Q820" s="117"/>
      <c r="R820" s="117"/>
    </row>
    <row r="821" spans="1:18">
      <c r="A821" s="117"/>
      <c r="B821" s="117"/>
      <c r="C821" s="117"/>
      <c r="D821" s="117"/>
      <c r="E821" s="117"/>
      <c r="F821" s="117"/>
      <c r="G821" s="26"/>
      <c r="H821" s="117"/>
      <c r="I821" s="117"/>
      <c r="J821" s="117"/>
      <c r="K821" s="117"/>
      <c r="L821" s="117"/>
      <c r="M821" s="117"/>
      <c r="N821" s="117"/>
      <c r="O821" s="117"/>
      <c r="P821" s="117"/>
      <c r="Q821" s="117"/>
      <c r="R821" s="117"/>
    </row>
    <row r="822" spans="1:18">
      <c r="A822" s="117"/>
      <c r="B822" s="117"/>
      <c r="C822" s="117"/>
      <c r="D822" s="117"/>
      <c r="E822" s="117"/>
      <c r="F822" s="117"/>
      <c r="G822" s="26"/>
      <c r="H822" s="117"/>
      <c r="I822" s="117"/>
      <c r="J822" s="117"/>
      <c r="K822" s="117"/>
      <c r="L822" s="117"/>
      <c r="M822" s="117"/>
      <c r="N822" s="117"/>
      <c r="O822" s="117"/>
      <c r="P822" s="117"/>
      <c r="Q822" s="117"/>
      <c r="R822" s="117"/>
    </row>
    <row r="823" spans="1:18">
      <c r="A823" s="117"/>
      <c r="B823" s="117"/>
      <c r="C823" s="117"/>
      <c r="D823" s="117"/>
      <c r="E823" s="117"/>
      <c r="F823" s="117"/>
      <c r="G823" s="26"/>
      <c r="H823" s="117"/>
      <c r="I823" s="117"/>
      <c r="J823" s="117"/>
      <c r="K823" s="117"/>
      <c r="L823" s="117"/>
      <c r="M823" s="117"/>
      <c r="N823" s="117"/>
      <c r="O823" s="117"/>
      <c r="P823" s="117"/>
      <c r="Q823" s="117"/>
      <c r="R823" s="117"/>
    </row>
    <row r="824" spans="1:18">
      <c r="A824" s="117"/>
      <c r="B824" s="117"/>
      <c r="C824" s="117"/>
      <c r="D824" s="117"/>
      <c r="E824" s="117"/>
      <c r="F824" s="117"/>
      <c r="G824" s="26"/>
      <c r="H824" s="117"/>
      <c r="I824" s="117"/>
      <c r="J824" s="117"/>
      <c r="K824" s="117"/>
      <c r="L824" s="117"/>
      <c r="M824" s="117"/>
      <c r="N824" s="117"/>
      <c r="O824" s="117"/>
      <c r="P824" s="117"/>
      <c r="Q824" s="117"/>
      <c r="R824" s="117"/>
    </row>
    <row r="825" spans="1:18">
      <c r="A825" s="117"/>
      <c r="B825" s="117"/>
      <c r="C825" s="117"/>
      <c r="D825" s="117"/>
      <c r="E825" s="117"/>
      <c r="F825" s="117"/>
      <c r="G825" s="26"/>
      <c r="H825" s="117"/>
      <c r="I825" s="117"/>
      <c r="J825" s="117"/>
      <c r="K825" s="117"/>
      <c r="L825" s="117"/>
      <c r="M825" s="117"/>
      <c r="N825" s="117"/>
      <c r="O825" s="117"/>
      <c r="P825" s="117"/>
      <c r="Q825" s="117"/>
      <c r="R825" s="117"/>
    </row>
    <row r="826" spans="1:18">
      <c r="A826" s="117"/>
      <c r="B826" s="117"/>
      <c r="C826" s="117"/>
      <c r="D826" s="117"/>
      <c r="E826" s="117"/>
      <c r="F826" s="117"/>
      <c r="G826" s="26"/>
      <c r="H826" s="117"/>
      <c r="I826" s="117"/>
      <c r="J826" s="117"/>
      <c r="K826" s="117"/>
      <c r="L826" s="117"/>
      <c r="M826" s="117"/>
      <c r="N826" s="117"/>
      <c r="O826" s="117"/>
      <c r="P826" s="117"/>
      <c r="Q826" s="117"/>
      <c r="R826" s="117"/>
    </row>
    <row r="827" spans="1:18">
      <c r="A827" s="117"/>
      <c r="B827" s="117"/>
      <c r="C827" s="117"/>
      <c r="D827" s="117"/>
      <c r="E827" s="117"/>
      <c r="F827" s="117"/>
      <c r="G827" s="26"/>
      <c r="H827" s="117"/>
      <c r="I827" s="117"/>
      <c r="J827" s="117"/>
      <c r="K827" s="117"/>
      <c r="L827" s="117"/>
      <c r="M827" s="117"/>
      <c r="N827" s="117"/>
      <c r="O827" s="117"/>
      <c r="P827" s="117"/>
      <c r="Q827" s="117"/>
      <c r="R827" s="117"/>
    </row>
    <row r="828" spans="1:18">
      <c r="A828" s="117"/>
      <c r="B828" s="117"/>
      <c r="C828" s="117"/>
      <c r="D828" s="117"/>
      <c r="E828" s="117"/>
      <c r="F828" s="117"/>
      <c r="G828" s="26"/>
      <c r="H828" s="117"/>
      <c r="I828" s="117"/>
      <c r="J828" s="117"/>
      <c r="K828" s="117"/>
      <c r="L828" s="117"/>
      <c r="M828" s="117"/>
      <c r="N828" s="117"/>
      <c r="O828" s="117"/>
      <c r="P828" s="117"/>
      <c r="Q828" s="117"/>
      <c r="R828" s="117"/>
    </row>
    <row r="829" spans="1:18">
      <c r="A829" s="117"/>
      <c r="B829" s="117"/>
      <c r="C829" s="117"/>
      <c r="D829" s="117"/>
      <c r="E829" s="117"/>
      <c r="F829" s="117"/>
      <c r="G829" s="26"/>
      <c r="H829" s="117"/>
      <c r="I829" s="117"/>
      <c r="J829" s="117"/>
      <c r="K829" s="117"/>
      <c r="L829" s="117"/>
      <c r="M829" s="117"/>
      <c r="N829" s="117"/>
      <c r="O829" s="117"/>
      <c r="P829" s="117"/>
      <c r="Q829" s="117"/>
      <c r="R829" s="117"/>
    </row>
    <row r="830" spans="1:18">
      <c r="A830" s="117"/>
      <c r="B830" s="117"/>
      <c r="C830" s="117"/>
      <c r="D830" s="117"/>
      <c r="E830" s="117"/>
      <c r="F830" s="117"/>
      <c r="G830" s="26"/>
      <c r="H830" s="117"/>
      <c r="I830" s="117"/>
      <c r="J830" s="117"/>
      <c r="K830" s="117"/>
      <c r="L830" s="117"/>
      <c r="M830" s="117"/>
      <c r="N830" s="117"/>
      <c r="O830" s="117"/>
      <c r="P830" s="117"/>
      <c r="Q830" s="117"/>
      <c r="R830" s="117"/>
    </row>
    <row r="831" spans="1:18">
      <c r="A831" s="117"/>
      <c r="B831" s="117"/>
      <c r="C831" s="117"/>
      <c r="D831" s="117"/>
      <c r="E831" s="117"/>
      <c r="F831" s="117"/>
      <c r="G831" s="26"/>
      <c r="H831" s="117"/>
      <c r="I831" s="117"/>
      <c r="J831" s="117"/>
      <c r="K831" s="117"/>
      <c r="L831" s="117"/>
      <c r="M831" s="117"/>
      <c r="N831" s="117"/>
      <c r="O831" s="117"/>
      <c r="P831" s="117"/>
      <c r="Q831" s="117"/>
      <c r="R831" s="117"/>
    </row>
    <row r="832" spans="1:18">
      <c r="A832" s="117"/>
      <c r="B832" s="117"/>
      <c r="C832" s="117"/>
      <c r="D832" s="117"/>
      <c r="E832" s="117"/>
      <c r="F832" s="117"/>
      <c r="G832" s="26"/>
      <c r="H832" s="117"/>
      <c r="I832" s="117"/>
      <c r="J832" s="117"/>
      <c r="K832" s="117"/>
      <c r="L832" s="117"/>
      <c r="M832" s="117"/>
      <c r="N832" s="117"/>
      <c r="O832" s="117"/>
      <c r="P832" s="117"/>
      <c r="Q832" s="117"/>
      <c r="R832" s="117"/>
    </row>
    <row r="833" spans="1:18">
      <c r="A833" s="117"/>
      <c r="B833" s="117"/>
      <c r="C833" s="117"/>
      <c r="D833" s="117"/>
      <c r="E833" s="117"/>
      <c r="F833" s="117"/>
      <c r="G833" s="26"/>
      <c r="H833" s="117"/>
      <c r="I833" s="117"/>
      <c r="J833" s="117"/>
      <c r="K833" s="117"/>
      <c r="L833" s="117"/>
      <c r="M833" s="117"/>
      <c r="N833" s="117"/>
      <c r="O833" s="117"/>
      <c r="P833" s="117"/>
      <c r="Q833" s="117"/>
      <c r="R833" s="117"/>
    </row>
    <row r="834" spans="1:18">
      <c r="A834" s="117"/>
      <c r="B834" s="117"/>
      <c r="C834" s="117"/>
      <c r="D834" s="117"/>
      <c r="E834" s="117"/>
      <c r="F834" s="117"/>
      <c r="G834" s="26"/>
      <c r="H834" s="117"/>
      <c r="I834" s="117"/>
      <c r="J834" s="117"/>
      <c r="K834" s="117"/>
      <c r="L834" s="117"/>
      <c r="M834" s="117"/>
      <c r="N834" s="117"/>
      <c r="O834" s="117"/>
      <c r="P834" s="117"/>
      <c r="Q834" s="117"/>
      <c r="R834" s="117"/>
    </row>
    <row r="835" spans="1:18">
      <c r="A835" s="117"/>
      <c r="B835" s="117"/>
      <c r="C835" s="117"/>
      <c r="D835" s="117"/>
      <c r="E835" s="117"/>
      <c r="F835" s="117"/>
      <c r="G835" s="26"/>
      <c r="H835" s="117"/>
      <c r="I835" s="117"/>
      <c r="J835" s="117"/>
      <c r="K835" s="117"/>
      <c r="L835" s="117"/>
      <c r="M835" s="117"/>
      <c r="N835" s="117"/>
      <c r="O835" s="117"/>
      <c r="P835" s="117"/>
      <c r="Q835" s="117"/>
      <c r="R835" s="117"/>
    </row>
    <row r="836" spans="1:18">
      <c r="A836" s="117"/>
      <c r="B836" s="117"/>
      <c r="C836" s="117"/>
      <c r="D836" s="117"/>
      <c r="E836" s="117"/>
      <c r="F836" s="117"/>
      <c r="G836" s="26"/>
      <c r="H836" s="117"/>
      <c r="I836" s="117"/>
      <c r="J836" s="117"/>
      <c r="K836" s="117"/>
      <c r="L836" s="117"/>
      <c r="M836" s="117"/>
      <c r="N836" s="117"/>
      <c r="O836" s="117"/>
      <c r="P836" s="117"/>
      <c r="Q836" s="117"/>
      <c r="R836" s="117"/>
    </row>
    <row r="837" spans="1:18">
      <c r="A837" s="117"/>
      <c r="B837" s="117"/>
      <c r="C837" s="117"/>
      <c r="D837" s="117"/>
      <c r="E837" s="117"/>
      <c r="F837" s="117"/>
      <c r="G837" s="26"/>
      <c r="H837" s="117"/>
      <c r="I837" s="117"/>
      <c r="J837" s="117"/>
      <c r="K837" s="117"/>
      <c r="L837" s="117"/>
      <c r="M837" s="117"/>
      <c r="N837" s="117"/>
      <c r="O837" s="117"/>
      <c r="P837" s="117"/>
      <c r="Q837" s="117"/>
      <c r="R837" s="117"/>
    </row>
    <row r="838" spans="1:18">
      <c r="A838" s="117"/>
      <c r="B838" s="117"/>
      <c r="C838" s="117"/>
      <c r="D838" s="117"/>
      <c r="E838" s="117"/>
      <c r="F838" s="117"/>
      <c r="G838" s="26"/>
      <c r="H838" s="117"/>
      <c r="I838" s="117"/>
      <c r="J838" s="117"/>
      <c r="K838" s="117"/>
      <c r="L838" s="117"/>
      <c r="M838" s="117"/>
      <c r="N838" s="117"/>
      <c r="O838" s="117"/>
      <c r="P838" s="117"/>
      <c r="Q838" s="117"/>
      <c r="R838" s="117"/>
    </row>
    <row r="839" spans="1:18">
      <c r="A839" s="117"/>
      <c r="B839" s="117"/>
      <c r="C839" s="117"/>
      <c r="D839" s="117"/>
      <c r="E839" s="117"/>
      <c r="F839" s="117"/>
      <c r="G839" s="26"/>
      <c r="H839" s="117"/>
      <c r="I839" s="117"/>
      <c r="J839" s="117"/>
      <c r="K839" s="117"/>
      <c r="L839" s="117"/>
      <c r="M839" s="117"/>
      <c r="N839" s="117"/>
      <c r="O839" s="117"/>
      <c r="P839" s="117"/>
      <c r="Q839" s="117"/>
      <c r="R839" s="117"/>
    </row>
    <row r="840" spans="1:18">
      <c r="A840" s="117"/>
      <c r="B840" s="117"/>
      <c r="C840" s="117"/>
      <c r="D840" s="117"/>
      <c r="E840" s="117"/>
      <c r="F840" s="117"/>
      <c r="G840" s="26"/>
      <c r="H840" s="117"/>
      <c r="I840" s="117"/>
      <c r="J840" s="117"/>
      <c r="K840" s="117"/>
      <c r="L840" s="117"/>
      <c r="M840" s="117"/>
      <c r="N840" s="117"/>
      <c r="O840" s="117"/>
      <c r="P840" s="117"/>
      <c r="Q840" s="117"/>
      <c r="R840" s="117"/>
    </row>
    <row r="841" spans="1:18">
      <c r="A841" s="117"/>
      <c r="B841" s="117"/>
      <c r="C841" s="117"/>
      <c r="D841" s="117"/>
      <c r="E841" s="117"/>
      <c r="F841" s="117"/>
      <c r="G841" s="26"/>
      <c r="H841" s="117"/>
      <c r="I841" s="117"/>
      <c r="J841" s="117"/>
      <c r="K841" s="117"/>
      <c r="L841" s="117"/>
      <c r="M841" s="117"/>
      <c r="N841" s="117"/>
      <c r="O841" s="117"/>
      <c r="P841" s="117"/>
      <c r="Q841" s="117"/>
      <c r="R841" s="117"/>
    </row>
    <row r="842" spans="1:18">
      <c r="A842" s="117"/>
      <c r="B842" s="117"/>
      <c r="C842" s="117"/>
      <c r="D842" s="117"/>
      <c r="E842" s="117"/>
      <c r="F842" s="117"/>
      <c r="G842" s="26"/>
      <c r="H842" s="117"/>
      <c r="I842" s="117"/>
      <c r="J842" s="117"/>
      <c r="K842" s="117"/>
      <c r="L842" s="117"/>
      <c r="M842" s="117"/>
      <c r="N842" s="117"/>
      <c r="O842" s="117"/>
      <c r="P842" s="117"/>
      <c r="Q842" s="117"/>
      <c r="R842" s="117"/>
    </row>
    <row r="843" spans="1:18">
      <c r="A843" s="117"/>
      <c r="B843" s="117"/>
      <c r="C843" s="117"/>
      <c r="D843" s="117"/>
      <c r="E843" s="117"/>
      <c r="F843" s="117"/>
      <c r="G843" s="26"/>
      <c r="H843" s="117"/>
      <c r="I843" s="117"/>
      <c r="J843" s="117"/>
      <c r="K843" s="117"/>
      <c r="L843" s="117"/>
      <c r="M843" s="117"/>
      <c r="N843" s="117"/>
      <c r="O843" s="117"/>
      <c r="P843" s="117"/>
      <c r="Q843" s="117"/>
      <c r="R843" s="117"/>
    </row>
    <row r="844" spans="1:18">
      <c r="A844" s="117"/>
      <c r="B844" s="117"/>
      <c r="C844" s="117"/>
      <c r="D844" s="117"/>
      <c r="E844" s="117"/>
      <c r="F844" s="117"/>
      <c r="G844" s="26"/>
      <c r="H844" s="117"/>
      <c r="I844" s="117"/>
      <c r="J844" s="117"/>
      <c r="K844" s="117"/>
      <c r="L844" s="117"/>
      <c r="M844" s="117"/>
      <c r="N844" s="117"/>
      <c r="O844" s="117"/>
      <c r="P844" s="117"/>
      <c r="Q844" s="117"/>
      <c r="R844" s="117"/>
    </row>
    <row r="845" spans="1:18">
      <c r="A845" s="117"/>
      <c r="B845" s="117"/>
      <c r="C845" s="117"/>
      <c r="D845" s="117"/>
      <c r="E845" s="117"/>
      <c r="F845" s="117"/>
      <c r="G845" s="26"/>
      <c r="H845" s="117"/>
      <c r="I845" s="117"/>
      <c r="J845" s="117"/>
      <c r="K845" s="117"/>
      <c r="L845" s="117"/>
      <c r="M845" s="117"/>
      <c r="N845" s="117"/>
      <c r="O845" s="117"/>
      <c r="P845" s="117"/>
      <c r="Q845" s="117"/>
      <c r="R845" s="117"/>
    </row>
    <row r="846" spans="1:18">
      <c r="A846" s="117"/>
      <c r="B846" s="117"/>
      <c r="C846" s="117"/>
      <c r="D846" s="117"/>
      <c r="E846" s="117"/>
      <c r="F846" s="117"/>
      <c r="G846" s="26"/>
      <c r="H846" s="117"/>
      <c r="I846" s="117"/>
      <c r="J846" s="117"/>
      <c r="K846" s="117"/>
      <c r="L846" s="117"/>
      <c r="M846" s="117"/>
      <c r="N846" s="117"/>
      <c r="O846" s="117"/>
      <c r="P846" s="117"/>
      <c r="Q846" s="117"/>
      <c r="R846" s="117"/>
    </row>
    <row r="847" spans="1:18">
      <c r="A847" s="117"/>
      <c r="B847" s="117"/>
      <c r="C847" s="117"/>
      <c r="D847" s="117"/>
      <c r="E847" s="117"/>
      <c r="F847" s="117"/>
      <c r="G847" s="26"/>
      <c r="H847" s="117"/>
      <c r="I847" s="117"/>
      <c r="J847" s="117"/>
      <c r="K847" s="117"/>
      <c r="L847" s="117"/>
      <c r="M847" s="117"/>
      <c r="N847" s="117"/>
      <c r="O847" s="117"/>
      <c r="P847" s="117"/>
      <c r="Q847" s="117"/>
      <c r="R847" s="117"/>
    </row>
    <row r="848" spans="1:18">
      <c r="A848" s="117"/>
      <c r="B848" s="117"/>
      <c r="C848" s="117"/>
      <c r="D848" s="117"/>
      <c r="E848" s="117"/>
      <c r="F848" s="117"/>
      <c r="G848" s="26"/>
      <c r="H848" s="117"/>
      <c r="I848" s="117"/>
      <c r="J848" s="117"/>
      <c r="K848" s="117"/>
      <c r="L848" s="117"/>
      <c r="M848" s="117"/>
      <c r="N848" s="117"/>
      <c r="O848" s="117"/>
      <c r="P848" s="117"/>
      <c r="Q848" s="117"/>
      <c r="R848" s="117"/>
    </row>
    <row r="849" spans="1:18">
      <c r="A849" s="117"/>
      <c r="B849" s="117"/>
      <c r="C849" s="117"/>
      <c r="D849" s="117"/>
      <c r="E849" s="117"/>
      <c r="F849" s="117"/>
      <c r="G849" s="26"/>
      <c r="H849" s="117"/>
      <c r="I849" s="117"/>
      <c r="J849" s="117"/>
      <c r="K849" s="117"/>
      <c r="L849" s="117"/>
      <c r="M849" s="117"/>
      <c r="N849" s="117"/>
      <c r="O849" s="117"/>
      <c r="P849" s="117"/>
      <c r="Q849" s="117"/>
      <c r="R849" s="117"/>
    </row>
    <row r="850" spans="1:18">
      <c r="A850" s="117"/>
      <c r="B850" s="117"/>
      <c r="C850" s="117"/>
      <c r="D850" s="117"/>
      <c r="E850" s="117"/>
      <c r="F850" s="117"/>
      <c r="G850" s="26"/>
      <c r="H850" s="117"/>
      <c r="I850" s="117"/>
      <c r="J850" s="117"/>
      <c r="K850" s="117"/>
      <c r="L850" s="117"/>
      <c r="M850" s="117"/>
      <c r="N850" s="117"/>
      <c r="O850" s="117"/>
      <c r="P850" s="117"/>
      <c r="Q850" s="117"/>
      <c r="R850" s="117"/>
    </row>
    <row r="851" spans="1:18">
      <c r="A851" s="117"/>
      <c r="B851" s="117"/>
      <c r="C851" s="117"/>
      <c r="D851" s="117"/>
      <c r="E851" s="117"/>
      <c r="F851" s="117"/>
      <c r="G851" s="26"/>
      <c r="H851" s="117"/>
      <c r="I851" s="117"/>
      <c r="J851" s="117"/>
      <c r="K851" s="117"/>
      <c r="L851" s="117"/>
      <c r="M851" s="117"/>
      <c r="N851" s="117"/>
      <c r="O851" s="117"/>
      <c r="P851" s="117"/>
      <c r="Q851" s="117"/>
      <c r="R851" s="117"/>
    </row>
    <row r="852" spans="1:18">
      <c r="A852" s="117"/>
      <c r="B852" s="117"/>
      <c r="C852" s="117"/>
      <c r="D852" s="117"/>
      <c r="E852" s="117"/>
      <c r="F852" s="117"/>
      <c r="G852" s="26"/>
      <c r="H852" s="117"/>
      <c r="I852" s="117"/>
      <c r="J852" s="117"/>
      <c r="K852" s="117"/>
      <c r="L852" s="117"/>
      <c r="M852" s="117"/>
      <c r="N852" s="117"/>
      <c r="O852" s="117"/>
      <c r="P852" s="117"/>
      <c r="Q852" s="117"/>
      <c r="R852" s="117"/>
    </row>
    <row r="853" spans="1:18">
      <c r="A853" s="117"/>
      <c r="B853" s="117"/>
      <c r="C853" s="117"/>
      <c r="D853" s="117"/>
      <c r="E853" s="117"/>
      <c r="F853" s="117"/>
      <c r="G853" s="26"/>
      <c r="H853" s="117"/>
      <c r="I853" s="117"/>
      <c r="J853" s="117"/>
      <c r="K853" s="117"/>
      <c r="L853" s="117"/>
      <c r="M853" s="117"/>
      <c r="N853" s="117"/>
      <c r="O853" s="117"/>
      <c r="P853" s="117"/>
      <c r="Q853" s="117"/>
      <c r="R853" s="117"/>
    </row>
    <row r="854" spans="1:18">
      <c r="A854" s="117"/>
      <c r="B854" s="117"/>
      <c r="C854" s="117"/>
      <c r="D854" s="117"/>
      <c r="E854" s="117"/>
      <c r="F854" s="117"/>
      <c r="G854" s="26"/>
      <c r="H854" s="117"/>
      <c r="I854" s="117"/>
      <c r="J854" s="117"/>
      <c r="K854" s="117"/>
      <c r="L854" s="117"/>
      <c r="M854" s="117"/>
      <c r="N854" s="117"/>
      <c r="O854" s="117"/>
      <c r="P854" s="117"/>
      <c r="Q854" s="117"/>
      <c r="R854" s="117"/>
    </row>
    <row r="855" spans="1:18">
      <c r="A855" s="117"/>
      <c r="B855" s="117"/>
      <c r="C855" s="117"/>
      <c r="D855" s="117"/>
      <c r="E855" s="117"/>
      <c r="F855" s="117"/>
      <c r="G855" s="26"/>
      <c r="H855" s="117"/>
      <c r="I855" s="117"/>
      <c r="J855" s="117"/>
      <c r="K855" s="117"/>
      <c r="L855" s="117"/>
      <c r="M855" s="117"/>
      <c r="N855" s="117"/>
      <c r="O855" s="117"/>
      <c r="P855" s="117"/>
      <c r="Q855" s="117"/>
      <c r="R855" s="117"/>
    </row>
    <row r="856" spans="1:18">
      <c r="A856" s="117"/>
      <c r="B856" s="117"/>
      <c r="C856" s="117"/>
      <c r="D856" s="117"/>
      <c r="E856" s="117"/>
      <c r="F856" s="117"/>
      <c r="G856" s="26"/>
      <c r="H856" s="117"/>
      <c r="I856" s="117"/>
      <c r="J856" s="117"/>
      <c r="K856" s="117"/>
      <c r="L856" s="117"/>
      <c r="M856" s="117"/>
      <c r="N856" s="117"/>
      <c r="O856" s="117"/>
      <c r="P856" s="117"/>
      <c r="Q856" s="117"/>
      <c r="R856" s="117"/>
    </row>
    <row r="857" spans="1:18">
      <c r="A857" s="117"/>
      <c r="B857" s="117"/>
      <c r="C857" s="117"/>
      <c r="D857" s="117"/>
      <c r="E857" s="117"/>
      <c r="F857" s="117"/>
      <c r="G857" s="26"/>
      <c r="H857" s="117"/>
      <c r="I857" s="117"/>
      <c r="J857" s="117"/>
      <c r="K857" s="117"/>
      <c r="L857" s="117"/>
      <c r="M857" s="117"/>
      <c r="N857" s="117"/>
      <c r="O857" s="117"/>
      <c r="P857" s="117"/>
      <c r="Q857" s="117"/>
      <c r="R857" s="117"/>
    </row>
    <row r="858" spans="1:18">
      <c r="A858" s="117"/>
      <c r="B858" s="117"/>
      <c r="C858" s="117"/>
      <c r="D858" s="117"/>
      <c r="E858" s="117"/>
      <c r="F858" s="117"/>
      <c r="G858" s="26"/>
      <c r="H858" s="117"/>
      <c r="I858" s="117"/>
      <c r="J858" s="117"/>
      <c r="K858" s="117"/>
      <c r="L858" s="117"/>
      <c r="M858" s="117"/>
      <c r="N858" s="117"/>
      <c r="O858" s="117"/>
      <c r="P858" s="117"/>
      <c r="Q858" s="117"/>
      <c r="R858" s="117"/>
    </row>
    <row r="859" spans="1:18">
      <c r="A859" s="117"/>
      <c r="B859" s="117"/>
      <c r="C859" s="117"/>
      <c r="D859" s="117"/>
      <c r="E859" s="117"/>
      <c r="F859" s="117"/>
      <c r="G859" s="26"/>
      <c r="H859" s="117"/>
      <c r="I859" s="117"/>
      <c r="J859" s="117"/>
      <c r="K859" s="117"/>
      <c r="L859" s="117"/>
      <c r="M859" s="117"/>
      <c r="N859" s="117"/>
      <c r="O859" s="117"/>
      <c r="P859" s="117"/>
      <c r="Q859" s="117"/>
      <c r="R859" s="117"/>
    </row>
    <row r="860" spans="1:18">
      <c r="A860" s="117"/>
      <c r="B860" s="117"/>
      <c r="C860" s="117"/>
      <c r="D860" s="117"/>
      <c r="E860" s="117"/>
      <c r="F860" s="117"/>
      <c r="G860" s="26"/>
      <c r="H860" s="117"/>
      <c r="I860" s="117"/>
      <c r="J860" s="117"/>
      <c r="K860" s="117"/>
      <c r="L860" s="117"/>
      <c r="M860" s="117"/>
      <c r="N860" s="117"/>
      <c r="O860" s="117"/>
      <c r="P860" s="117"/>
      <c r="Q860" s="117"/>
      <c r="R860" s="117"/>
    </row>
    <row r="861" spans="1:18">
      <c r="A861" s="117"/>
      <c r="B861" s="117"/>
      <c r="C861" s="117"/>
      <c r="D861" s="117"/>
      <c r="E861" s="117"/>
      <c r="F861" s="117"/>
      <c r="G861" s="26"/>
      <c r="H861" s="117"/>
      <c r="I861" s="117"/>
      <c r="J861" s="117"/>
      <c r="K861" s="117"/>
      <c r="L861" s="117"/>
      <c r="M861" s="117"/>
      <c r="N861" s="117"/>
      <c r="O861" s="117"/>
      <c r="P861" s="117"/>
      <c r="Q861" s="117"/>
      <c r="R861" s="117"/>
    </row>
    <row r="862" spans="1:18">
      <c r="A862" s="117"/>
      <c r="B862" s="117"/>
      <c r="C862" s="117"/>
      <c r="D862" s="117"/>
      <c r="E862" s="117"/>
      <c r="F862" s="117"/>
      <c r="G862" s="26"/>
      <c r="H862" s="117"/>
      <c r="I862" s="117"/>
      <c r="J862" s="117"/>
      <c r="K862" s="117"/>
      <c r="L862" s="117"/>
      <c r="M862" s="117"/>
      <c r="N862" s="117"/>
      <c r="O862" s="117"/>
      <c r="P862" s="117"/>
      <c r="Q862" s="117"/>
      <c r="R862" s="117"/>
    </row>
    <row r="863" spans="1:18">
      <c r="A863" s="117"/>
      <c r="B863" s="117"/>
      <c r="C863" s="117"/>
      <c r="D863" s="117"/>
      <c r="E863" s="117"/>
      <c r="F863" s="117"/>
      <c r="G863" s="26"/>
      <c r="H863" s="117"/>
      <c r="I863" s="117"/>
      <c r="J863" s="117"/>
      <c r="K863" s="117"/>
      <c r="L863" s="117"/>
      <c r="M863" s="117"/>
      <c r="N863" s="117"/>
      <c r="O863" s="117"/>
      <c r="P863" s="117"/>
      <c r="Q863" s="117"/>
      <c r="R863" s="117"/>
    </row>
    <row r="864" spans="1:18">
      <c r="A864" s="117"/>
      <c r="B864" s="117"/>
      <c r="C864" s="117"/>
      <c r="D864" s="117"/>
      <c r="E864" s="117"/>
      <c r="F864" s="117"/>
      <c r="G864" s="26"/>
      <c r="H864" s="117"/>
      <c r="I864" s="117"/>
      <c r="J864" s="117"/>
      <c r="K864" s="117"/>
      <c r="L864" s="117"/>
      <c r="M864" s="117"/>
      <c r="N864" s="117"/>
      <c r="O864" s="117"/>
      <c r="P864" s="117"/>
      <c r="Q864" s="117"/>
      <c r="R864" s="117"/>
    </row>
    <row r="865" spans="1:18">
      <c r="A865" s="117"/>
      <c r="B865" s="117"/>
      <c r="C865" s="117"/>
      <c r="D865" s="117"/>
      <c r="E865" s="117"/>
      <c r="F865" s="117"/>
      <c r="G865" s="26"/>
      <c r="H865" s="117"/>
      <c r="I865" s="117"/>
      <c r="J865" s="117"/>
      <c r="K865" s="117"/>
      <c r="L865" s="117"/>
      <c r="M865" s="117"/>
      <c r="N865" s="117"/>
      <c r="O865" s="117"/>
      <c r="P865" s="117"/>
      <c r="Q865" s="117"/>
      <c r="R865" s="117"/>
    </row>
    <row r="866" spans="1:18">
      <c r="A866" s="117"/>
      <c r="B866" s="117"/>
      <c r="C866" s="117"/>
      <c r="D866" s="117"/>
      <c r="E866" s="117"/>
      <c r="F866" s="117"/>
      <c r="G866" s="26"/>
      <c r="H866" s="117"/>
      <c r="I866" s="117"/>
      <c r="J866" s="117"/>
      <c r="K866" s="117"/>
      <c r="L866" s="117"/>
      <c r="M866" s="117"/>
      <c r="N866" s="117"/>
      <c r="O866" s="117"/>
      <c r="P866" s="117"/>
      <c r="Q866" s="117"/>
      <c r="R866" s="117"/>
    </row>
    <row r="867" spans="1:18">
      <c r="A867" s="117"/>
      <c r="B867" s="117"/>
      <c r="C867" s="117"/>
      <c r="D867" s="117"/>
      <c r="E867" s="117"/>
      <c r="F867" s="117"/>
      <c r="G867" s="26"/>
      <c r="H867" s="117"/>
      <c r="I867" s="117"/>
      <c r="J867" s="117"/>
      <c r="K867" s="117"/>
      <c r="L867" s="117"/>
      <c r="M867" s="117"/>
      <c r="N867" s="117"/>
      <c r="O867" s="117"/>
      <c r="P867" s="117"/>
      <c r="Q867" s="117"/>
      <c r="R867" s="117"/>
    </row>
    <row r="868" spans="1:18">
      <c r="A868" s="117"/>
      <c r="B868" s="117"/>
      <c r="C868" s="117"/>
      <c r="D868" s="117"/>
      <c r="E868" s="117"/>
      <c r="F868" s="117"/>
      <c r="G868" s="26"/>
      <c r="H868" s="117"/>
      <c r="I868" s="117"/>
      <c r="J868" s="117"/>
      <c r="K868" s="117"/>
      <c r="L868" s="117"/>
      <c r="M868" s="117"/>
      <c r="N868" s="117"/>
      <c r="O868" s="117"/>
      <c r="P868" s="117"/>
      <c r="Q868" s="117"/>
      <c r="R868" s="117"/>
    </row>
    <row r="869" spans="1:18">
      <c r="A869" s="117"/>
      <c r="B869" s="117"/>
      <c r="C869" s="117"/>
      <c r="D869" s="117"/>
      <c r="E869" s="117"/>
      <c r="F869" s="117"/>
      <c r="G869" s="26"/>
      <c r="H869" s="117"/>
      <c r="I869" s="117"/>
      <c r="J869" s="117"/>
      <c r="K869" s="117"/>
      <c r="L869" s="117"/>
      <c r="M869" s="117"/>
      <c r="N869" s="117"/>
      <c r="O869" s="117"/>
      <c r="P869" s="117"/>
      <c r="Q869" s="117"/>
      <c r="R869" s="117"/>
    </row>
    <row r="870" spans="1:18">
      <c r="A870" s="117"/>
      <c r="B870" s="117"/>
      <c r="C870" s="117"/>
      <c r="D870" s="117"/>
      <c r="E870" s="117"/>
      <c r="F870" s="117"/>
      <c r="G870" s="26"/>
      <c r="H870" s="117"/>
      <c r="I870" s="117"/>
      <c r="J870" s="117"/>
      <c r="K870" s="117"/>
      <c r="L870" s="117"/>
      <c r="M870" s="117"/>
      <c r="N870" s="117"/>
      <c r="O870" s="117"/>
      <c r="P870" s="117"/>
      <c r="Q870" s="117"/>
      <c r="R870" s="117"/>
    </row>
    <row r="871" spans="1:18">
      <c r="A871" s="117"/>
      <c r="B871" s="117"/>
      <c r="C871" s="117"/>
      <c r="D871" s="117"/>
      <c r="E871" s="117"/>
      <c r="F871" s="117"/>
      <c r="G871" s="26"/>
      <c r="H871" s="117"/>
      <c r="I871" s="117"/>
      <c r="J871" s="117"/>
      <c r="K871" s="117"/>
      <c r="L871" s="117"/>
      <c r="M871" s="117"/>
      <c r="N871" s="117"/>
      <c r="O871" s="117"/>
      <c r="P871" s="117"/>
      <c r="Q871" s="117"/>
      <c r="R871" s="117"/>
    </row>
    <row r="872" spans="1:18">
      <c r="A872" s="117"/>
      <c r="B872" s="117"/>
      <c r="C872" s="117"/>
      <c r="D872" s="117"/>
      <c r="E872" s="117"/>
      <c r="F872" s="117"/>
      <c r="G872" s="26"/>
      <c r="H872" s="117"/>
      <c r="I872" s="117"/>
      <c r="J872" s="117"/>
      <c r="K872" s="117"/>
      <c r="L872" s="117"/>
      <c r="M872" s="117"/>
      <c r="N872" s="117"/>
      <c r="O872" s="117"/>
      <c r="P872" s="117"/>
      <c r="Q872" s="117"/>
      <c r="R872" s="117"/>
    </row>
    <row r="873" spans="1:18">
      <c r="A873" s="117"/>
      <c r="B873" s="117"/>
      <c r="C873" s="117"/>
      <c r="D873" s="117"/>
      <c r="E873" s="117"/>
      <c r="F873" s="117"/>
      <c r="G873" s="26"/>
      <c r="H873" s="117"/>
      <c r="I873" s="117"/>
      <c r="J873" s="117"/>
      <c r="K873" s="117"/>
      <c r="L873" s="117"/>
      <c r="M873" s="117"/>
      <c r="N873" s="117"/>
      <c r="O873" s="117"/>
      <c r="P873" s="117"/>
      <c r="Q873" s="117"/>
      <c r="R873" s="117"/>
    </row>
    <row r="874" spans="1:18">
      <c r="A874" s="117"/>
      <c r="B874" s="117"/>
      <c r="C874" s="117"/>
      <c r="D874" s="117"/>
      <c r="E874" s="117"/>
      <c r="F874" s="117"/>
      <c r="G874" s="26"/>
      <c r="H874" s="117"/>
      <c r="I874" s="117"/>
      <c r="J874" s="117"/>
      <c r="K874" s="117"/>
      <c r="L874" s="117"/>
      <c r="M874" s="117"/>
      <c r="N874" s="117"/>
      <c r="O874" s="117"/>
      <c r="P874" s="117"/>
      <c r="Q874" s="117"/>
      <c r="R874" s="117"/>
    </row>
    <row r="875" spans="1:18">
      <c r="A875" s="117"/>
      <c r="B875" s="117"/>
      <c r="C875" s="117"/>
      <c r="D875" s="117"/>
      <c r="E875" s="117"/>
      <c r="F875" s="117"/>
      <c r="G875" s="26"/>
      <c r="H875" s="117"/>
      <c r="I875" s="117"/>
      <c r="J875" s="117"/>
      <c r="K875" s="117"/>
      <c r="L875" s="117"/>
      <c r="M875" s="117"/>
      <c r="N875" s="117"/>
      <c r="O875" s="117"/>
      <c r="P875" s="117"/>
      <c r="Q875" s="117"/>
      <c r="R875" s="117"/>
    </row>
    <row r="876" spans="1:18">
      <c r="A876" s="117"/>
      <c r="B876" s="117"/>
      <c r="C876" s="117"/>
      <c r="D876" s="117"/>
      <c r="E876" s="117"/>
      <c r="F876" s="117"/>
      <c r="G876" s="26"/>
      <c r="H876" s="117"/>
      <c r="I876" s="117"/>
      <c r="J876" s="117"/>
      <c r="K876" s="117"/>
      <c r="L876" s="117"/>
      <c r="M876" s="117"/>
      <c r="N876" s="117"/>
      <c r="O876" s="117"/>
      <c r="P876" s="117"/>
      <c r="Q876" s="117"/>
      <c r="R876" s="117"/>
    </row>
    <row r="877" spans="1:18">
      <c r="A877" s="117"/>
      <c r="B877" s="117"/>
      <c r="C877" s="117"/>
      <c r="D877" s="117"/>
      <c r="E877" s="117"/>
      <c r="F877" s="117"/>
      <c r="G877" s="26"/>
      <c r="H877" s="117"/>
      <c r="I877" s="117"/>
      <c r="J877" s="117"/>
      <c r="K877" s="117"/>
      <c r="L877" s="117"/>
      <c r="M877" s="117"/>
      <c r="N877" s="117"/>
      <c r="O877" s="117"/>
      <c r="P877" s="117"/>
      <c r="Q877" s="117"/>
      <c r="R877" s="117"/>
    </row>
    <row r="878" spans="1:18">
      <c r="A878" s="117"/>
      <c r="B878" s="117"/>
      <c r="C878" s="117"/>
      <c r="D878" s="117"/>
      <c r="E878" s="117"/>
      <c r="F878" s="117"/>
      <c r="G878" s="26"/>
      <c r="H878" s="117"/>
      <c r="I878" s="117"/>
      <c r="J878" s="117"/>
      <c r="K878" s="117"/>
      <c r="L878" s="117"/>
      <c r="M878" s="117"/>
      <c r="N878" s="117"/>
      <c r="O878" s="117"/>
      <c r="P878" s="117"/>
      <c r="Q878" s="117"/>
      <c r="R878" s="117"/>
    </row>
    <row r="879" spans="1:18">
      <c r="A879" s="117"/>
      <c r="B879" s="117"/>
      <c r="C879" s="117"/>
      <c r="D879" s="117"/>
      <c r="E879" s="117"/>
      <c r="F879" s="117"/>
      <c r="G879" s="26"/>
      <c r="H879" s="117"/>
      <c r="I879" s="117"/>
      <c r="J879" s="117"/>
      <c r="K879" s="117"/>
      <c r="L879" s="117"/>
      <c r="M879" s="117"/>
      <c r="N879" s="117"/>
      <c r="O879" s="117"/>
      <c r="P879" s="117"/>
      <c r="Q879" s="117"/>
      <c r="R879" s="117"/>
    </row>
    <row r="880" spans="1:18">
      <c r="A880" s="117"/>
      <c r="B880" s="117"/>
      <c r="C880" s="117"/>
      <c r="D880" s="117"/>
      <c r="E880" s="117"/>
      <c r="F880" s="117"/>
      <c r="G880" s="26"/>
      <c r="H880" s="117"/>
      <c r="I880" s="117"/>
      <c r="J880" s="117"/>
      <c r="K880" s="117"/>
      <c r="L880" s="117"/>
      <c r="M880" s="117"/>
      <c r="N880" s="117"/>
      <c r="O880" s="117"/>
      <c r="P880" s="117"/>
      <c r="Q880" s="117"/>
      <c r="R880" s="117"/>
    </row>
    <row r="881" spans="1:18">
      <c r="A881" s="117"/>
      <c r="B881" s="117"/>
      <c r="C881" s="117"/>
      <c r="D881" s="117"/>
      <c r="E881" s="117"/>
      <c r="F881" s="117"/>
      <c r="G881" s="26"/>
      <c r="H881" s="117"/>
      <c r="I881" s="117"/>
      <c r="J881" s="117"/>
      <c r="K881" s="117"/>
      <c r="L881" s="117"/>
      <c r="M881" s="117"/>
      <c r="N881" s="117"/>
      <c r="O881" s="117"/>
      <c r="P881" s="117"/>
      <c r="Q881" s="117"/>
      <c r="R881" s="117"/>
    </row>
    <row r="882" spans="1:18">
      <c r="A882" s="117"/>
      <c r="B882" s="117"/>
      <c r="C882" s="117"/>
      <c r="D882" s="117"/>
      <c r="E882" s="117"/>
      <c r="F882" s="117"/>
      <c r="G882" s="26"/>
      <c r="H882" s="117"/>
      <c r="I882" s="117"/>
      <c r="J882" s="117"/>
      <c r="K882" s="117"/>
      <c r="L882" s="117"/>
      <c r="M882" s="117"/>
      <c r="N882" s="117"/>
      <c r="O882" s="117"/>
      <c r="P882" s="117"/>
      <c r="Q882" s="117"/>
      <c r="R882" s="117"/>
    </row>
    <row r="883" spans="1:18">
      <c r="A883" s="117"/>
      <c r="B883" s="117"/>
      <c r="C883" s="117"/>
      <c r="D883" s="117"/>
      <c r="E883" s="117"/>
      <c r="F883" s="117"/>
      <c r="G883" s="26"/>
      <c r="H883" s="117"/>
      <c r="I883" s="117"/>
      <c r="J883" s="117"/>
      <c r="K883" s="117"/>
      <c r="L883" s="117"/>
      <c r="M883" s="117"/>
      <c r="N883" s="117"/>
      <c r="O883" s="117"/>
      <c r="P883" s="117"/>
      <c r="Q883" s="117"/>
      <c r="R883" s="117"/>
    </row>
    <row r="884" spans="1:18">
      <c r="A884" s="117"/>
      <c r="B884" s="117"/>
      <c r="C884" s="117"/>
      <c r="D884" s="117"/>
      <c r="E884" s="117"/>
      <c r="F884" s="117"/>
      <c r="G884" s="26"/>
      <c r="H884" s="117"/>
      <c r="I884" s="117"/>
      <c r="J884" s="117"/>
      <c r="K884" s="117"/>
      <c r="L884" s="117"/>
      <c r="M884" s="117"/>
      <c r="N884" s="117"/>
      <c r="O884" s="117"/>
      <c r="P884" s="117"/>
      <c r="Q884" s="117"/>
      <c r="R884" s="117"/>
    </row>
    <row r="885" spans="1:18">
      <c r="A885" s="117"/>
      <c r="B885" s="117"/>
      <c r="C885" s="117"/>
      <c r="D885" s="117"/>
      <c r="E885" s="117"/>
      <c r="F885" s="117"/>
      <c r="G885" s="26"/>
      <c r="H885" s="117"/>
      <c r="I885" s="117"/>
      <c r="J885" s="117"/>
      <c r="K885" s="117"/>
      <c r="L885" s="117"/>
      <c r="M885" s="117"/>
      <c r="N885" s="117"/>
      <c r="O885" s="117"/>
      <c r="P885" s="117"/>
      <c r="Q885" s="117"/>
      <c r="R885" s="117"/>
    </row>
    <row r="886" spans="1:18">
      <c r="A886" s="117"/>
      <c r="B886" s="117"/>
      <c r="C886" s="117"/>
      <c r="D886" s="117"/>
      <c r="E886" s="117"/>
      <c r="F886" s="117"/>
      <c r="G886" s="26"/>
      <c r="H886" s="117"/>
      <c r="I886" s="117"/>
      <c r="J886" s="117"/>
      <c r="K886" s="117"/>
      <c r="L886" s="117"/>
      <c r="M886" s="117"/>
      <c r="N886" s="117"/>
      <c r="O886" s="117"/>
      <c r="P886" s="117"/>
      <c r="Q886" s="117"/>
      <c r="R886" s="117"/>
    </row>
    <row r="887" spans="1:18">
      <c r="A887" s="117"/>
      <c r="B887" s="117"/>
      <c r="C887" s="117"/>
      <c r="D887" s="117"/>
      <c r="E887" s="117"/>
      <c r="F887" s="117"/>
      <c r="G887" s="26"/>
      <c r="H887" s="117"/>
      <c r="I887" s="117"/>
      <c r="J887" s="117"/>
      <c r="K887" s="117"/>
      <c r="L887" s="117"/>
      <c r="M887" s="117"/>
      <c r="N887" s="117"/>
      <c r="O887" s="117"/>
      <c r="P887" s="117"/>
      <c r="Q887" s="117"/>
      <c r="R887" s="117"/>
    </row>
    <row r="888" spans="1:18">
      <c r="A888" s="117"/>
      <c r="B888" s="117"/>
      <c r="C888" s="117"/>
      <c r="D888" s="117"/>
      <c r="E888" s="117"/>
      <c r="F888" s="117"/>
      <c r="G888" s="26"/>
      <c r="H888" s="117"/>
      <c r="I888" s="117"/>
      <c r="J888" s="117"/>
      <c r="K888" s="117"/>
      <c r="L888" s="117"/>
      <c r="M888" s="117"/>
      <c r="N888" s="117"/>
      <c r="O888" s="117"/>
      <c r="P888" s="117"/>
      <c r="Q888" s="117"/>
      <c r="R888" s="117"/>
    </row>
    <row r="889" spans="1:18">
      <c r="A889" s="117"/>
      <c r="B889" s="117"/>
      <c r="C889" s="117"/>
      <c r="D889" s="117"/>
      <c r="E889" s="117"/>
      <c r="F889" s="117"/>
      <c r="G889" s="26"/>
      <c r="H889" s="117"/>
      <c r="I889" s="117"/>
      <c r="J889" s="117"/>
      <c r="K889" s="117"/>
      <c r="L889" s="117"/>
      <c r="M889" s="117"/>
      <c r="N889" s="117"/>
      <c r="O889" s="117"/>
      <c r="P889" s="117"/>
      <c r="Q889" s="117"/>
      <c r="R889" s="117"/>
    </row>
    <row r="890" spans="1:18">
      <c r="A890" s="117"/>
      <c r="B890" s="117"/>
      <c r="C890" s="117"/>
      <c r="D890" s="117"/>
      <c r="E890" s="117"/>
      <c r="F890" s="117"/>
      <c r="G890" s="26"/>
      <c r="H890" s="117"/>
      <c r="I890" s="117"/>
      <c r="J890" s="117"/>
      <c r="K890" s="117"/>
      <c r="L890" s="117"/>
      <c r="M890" s="117"/>
      <c r="N890" s="117"/>
      <c r="O890" s="117"/>
      <c r="P890" s="117"/>
      <c r="Q890" s="117"/>
      <c r="R890" s="117"/>
    </row>
    <row r="891" spans="1:18">
      <c r="A891" s="117"/>
      <c r="B891" s="117"/>
      <c r="C891" s="117"/>
      <c r="D891" s="117"/>
      <c r="E891" s="117"/>
      <c r="F891" s="117"/>
      <c r="G891" s="26"/>
      <c r="H891" s="117"/>
      <c r="I891" s="117"/>
      <c r="J891" s="117"/>
      <c r="K891" s="117"/>
      <c r="L891" s="117"/>
      <c r="M891" s="117"/>
      <c r="N891" s="117"/>
      <c r="O891" s="117"/>
      <c r="P891" s="117"/>
      <c r="Q891" s="117"/>
      <c r="R891" s="117"/>
    </row>
    <row r="892" spans="1:18">
      <c r="A892" s="117"/>
      <c r="B892" s="117"/>
      <c r="C892" s="117"/>
      <c r="D892" s="117"/>
      <c r="E892" s="117"/>
      <c r="F892" s="117"/>
      <c r="G892" s="26"/>
      <c r="H892" s="117"/>
      <c r="I892" s="117"/>
      <c r="J892" s="117"/>
      <c r="K892" s="117"/>
      <c r="L892" s="117"/>
      <c r="M892" s="117"/>
      <c r="N892" s="117"/>
      <c r="O892" s="117"/>
      <c r="P892" s="117"/>
      <c r="Q892" s="117"/>
      <c r="R892" s="117"/>
    </row>
    <row r="893" spans="1:18">
      <c r="A893" s="117"/>
      <c r="B893" s="117"/>
      <c r="C893" s="117"/>
      <c r="D893" s="117"/>
      <c r="E893" s="117"/>
      <c r="F893" s="117"/>
      <c r="G893" s="26"/>
      <c r="H893" s="117"/>
      <c r="I893" s="117"/>
      <c r="J893" s="117"/>
      <c r="K893" s="117"/>
      <c r="L893" s="117"/>
      <c r="M893" s="117"/>
      <c r="N893" s="117"/>
      <c r="O893" s="117"/>
      <c r="P893" s="117"/>
      <c r="Q893" s="117"/>
      <c r="R893" s="117"/>
    </row>
    <row r="894" spans="1:18">
      <c r="A894" s="117"/>
      <c r="B894" s="117"/>
      <c r="C894" s="117"/>
      <c r="D894" s="117"/>
      <c r="E894" s="117"/>
      <c r="F894" s="117"/>
      <c r="G894" s="26"/>
      <c r="H894" s="117"/>
      <c r="I894" s="117"/>
      <c r="J894" s="117"/>
      <c r="K894" s="117"/>
      <c r="L894" s="117"/>
      <c r="M894" s="117"/>
      <c r="N894" s="117"/>
      <c r="O894" s="117"/>
      <c r="P894" s="117"/>
      <c r="Q894" s="117"/>
      <c r="R894" s="117"/>
    </row>
    <row r="895" spans="1:18">
      <c r="A895" s="117"/>
      <c r="B895" s="117"/>
      <c r="C895" s="117"/>
      <c r="D895" s="117"/>
      <c r="E895" s="117"/>
      <c r="F895" s="117"/>
      <c r="G895" s="26"/>
      <c r="H895" s="117"/>
      <c r="I895" s="117"/>
      <c r="J895" s="117"/>
      <c r="K895" s="117"/>
      <c r="L895" s="117"/>
      <c r="M895" s="117"/>
      <c r="N895" s="117"/>
      <c r="O895" s="117"/>
      <c r="P895" s="117"/>
      <c r="Q895" s="117"/>
      <c r="R895" s="117"/>
    </row>
    <row r="896" spans="1:18">
      <c r="A896" s="117"/>
      <c r="B896" s="117"/>
      <c r="C896" s="117"/>
      <c r="D896" s="117"/>
      <c r="E896" s="117"/>
      <c r="F896" s="117"/>
      <c r="G896" s="26"/>
      <c r="H896" s="117"/>
      <c r="I896" s="117"/>
      <c r="J896" s="117"/>
      <c r="K896" s="117"/>
      <c r="L896" s="117"/>
      <c r="M896" s="117"/>
      <c r="N896" s="117"/>
      <c r="O896" s="117"/>
      <c r="P896" s="117"/>
      <c r="Q896" s="117"/>
      <c r="R896" s="117"/>
    </row>
    <row r="897" spans="1:18">
      <c r="A897" s="117"/>
      <c r="B897" s="117"/>
      <c r="C897" s="117"/>
      <c r="D897" s="117"/>
      <c r="E897" s="117"/>
      <c r="F897" s="117"/>
      <c r="G897" s="26"/>
      <c r="H897" s="117"/>
      <c r="I897" s="117"/>
      <c r="J897" s="117"/>
      <c r="K897" s="117"/>
      <c r="L897" s="117"/>
      <c r="M897" s="117"/>
      <c r="N897" s="117"/>
      <c r="O897" s="117"/>
      <c r="P897" s="117"/>
      <c r="Q897" s="117"/>
      <c r="R897" s="117"/>
    </row>
    <row r="898" spans="1:18">
      <c r="A898" s="117"/>
      <c r="B898" s="117"/>
      <c r="C898" s="117"/>
      <c r="D898" s="117"/>
      <c r="E898" s="117"/>
      <c r="F898" s="117"/>
      <c r="G898" s="26"/>
      <c r="H898" s="117"/>
      <c r="I898" s="117"/>
      <c r="J898" s="117"/>
      <c r="K898" s="117"/>
      <c r="L898" s="117"/>
      <c r="M898" s="117"/>
      <c r="N898" s="117"/>
      <c r="O898" s="117"/>
      <c r="P898" s="117"/>
      <c r="Q898" s="117"/>
      <c r="R898" s="117"/>
    </row>
    <row r="899" spans="1:18">
      <c r="A899" s="117"/>
      <c r="B899" s="117"/>
      <c r="C899" s="117"/>
      <c r="D899" s="117"/>
      <c r="E899" s="117"/>
      <c r="F899" s="117"/>
      <c r="G899" s="26"/>
      <c r="H899" s="117"/>
      <c r="I899" s="117"/>
      <c r="J899" s="117"/>
      <c r="K899" s="117"/>
      <c r="L899" s="117"/>
      <c r="M899" s="117"/>
      <c r="N899" s="117"/>
      <c r="O899" s="117"/>
      <c r="P899" s="117"/>
      <c r="Q899" s="117"/>
      <c r="R899" s="117"/>
    </row>
    <row r="900" spans="1:18">
      <c r="A900" s="117"/>
      <c r="B900" s="117"/>
      <c r="C900" s="117"/>
      <c r="D900" s="117"/>
      <c r="E900" s="117"/>
      <c r="F900" s="117"/>
      <c r="G900" s="26"/>
      <c r="H900" s="117"/>
      <c r="I900" s="117"/>
      <c r="J900" s="117"/>
      <c r="K900" s="117"/>
      <c r="L900" s="117"/>
      <c r="M900" s="117"/>
      <c r="N900" s="117"/>
      <c r="O900" s="117"/>
      <c r="P900" s="117"/>
      <c r="Q900" s="117"/>
      <c r="R900" s="117"/>
    </row>
    <row r="901" spans="1:18">
      <c r="A901" s="117"/>
      <c r="B901" s="117"/>
      <c r="C901" s="117"/>
      <c r="D901" s="117"/>
      <c r="E901" s="117"/>
      <c r="F901" s="117"/>
      <c r="G901" s="26"/>
      <c r="H901" s="117"/>
      <c r="I901" s="117"/>
      <c r="J901" s="117"/>
      <c r="K901" s="117"/>
      <c r="L901" s="117"/>
      <c r="M901" s="117"/>
      <c r="N901" s="117"/>
      <c r="O901" s="117"/>
      <c r="P901" s="117"/>
      <c r="Q901" s="117"/>
      <c r="R901" s="117"/>
    </row>
    <row r="902" spans="1:18">
      <c r="A902" s="117"/>
      <c r="B902" s="117"/>
      <c r="C902" s="117"/>
      <c r="D902" s="117"/>
      <c r="E902" s="117"/>
      <c r="F902" s="117"/>
      <c r="G902" s="26"/>
      <c r="H902" s="117"/>
      <c r="I902" s="117"/>
      <c r="J902" s="117"/>
      <c r="K902" s="117"/>
      <c r="L902" s="117"/>
      <c r="M902" s="117"/>
      <c r="N902" s="117"/>
      <c r="O902" s="117"/>
      <c r="P902" s="117"/>
      <c r="Q902" s="117"/>
      <c r="R902" s="117"/>
    </row>
    <row r="903" spans="1:18">
      <c r="A903" s="117"/>
      <c r="B903" s="117"/>
      <c r="C903" s="117"/>
      <c r="D903" s="117"/>
      <c r="E903" s="117"/>
      <c r="F903" s="117"/>
      <c r="G903" s="26"/>
      <c r="H903" s="117"/>
      <c r="I903" s="117"/>
      <c r="J903" s="117"/>
      <c r="K903" s="117"/>
      <c r="L903" s="117"/>
      <c r="M903" s="117"/>
      <c r="N903" s="117"/>
      <c r="O903" s="117"/>
      <c r="P903" s="117"/>
      <c r="Q903" s="117"/>
      <c r="R903" s="117"/>
    </row>
    <row r="904" spans="1:18">
      <c r="A904" s="117"/>
      <c r="B904" s="117"/>
      <c r="C904" s="117"/>
      <c r="D904" s="117"/>
      <c r="E904" s="117"/>
      <c r="F904" s="117"/>
      <c r="G904" s="26"/>
      <c r="H904" s="117"/>
      <c r="I904" s="117"/>
      <c r="J904" s="117"/>
      <c r="K904" s="117"/>
      <c r="L904" s="117"/>
      <c r="M904" s="117"/>
      <c r="N904" s="117"/>
      <c r="O904" s="117"/>
      <c r="P904" s="117"/>
      <c r="Q904" s="117"/>
      <c r="R904" s="117"/>
    </row>
    <row r="905" spans="1:18">
      <c r="A905" s="117"/>
      <c r="B905" s="117"/>
      <c r="C905" s="117"/>
      <c r="D905" s="117"/>
      <c r="E905" s="117"/>
      <c r="F905" s="117"/>
      <c r="G905" s="26"/>
      <c r="H905" s="117"/>
      <c r="I905" s="117"/>
      <c r="J905" s="117"/>
      <c r="K905" s="117"/>
      <c r="L905" s="117"/>
      <c r="M905" s="117"/>
      <c r="N905" s="117"/>
      <c r="O905" s="117"/>
      <c r="P905" s="117"/>
      <c r="Q905" s="117"/>
      <c r="R905" s="117"/>
    </row>
    <row r="906" spans="1:18">
      <c r="A906" s="117"/>
      <c r="B906" s="117"/>
      <c r="C906" s="117"/>
      <c r="D906" s="117"/>
      <c r="E906" s="117"/>
      <c r="F906" s="117"/>
      <c r="G906" s="26"/>
      <c r="H906" s="117"/>
      <c r="I906" s="117"/>
      <c r="J906" s="117"/>
      <c r="K906" s="117"/>
      <c r="L906" s="117"/>
      <c r="M906" s="117"/>
      <c r="N906" s="117"/>
      <c r="O906" s="117"/>
      <c r="P906" s="117"/>
      <c r="Q906" s="117"/>
      <c r="R906" s="117"/>
    </row>
    <row r="907" spans="1:18">
      <c r="A907" s="117"/>
      <c r="B907" s="117"/>
      <c r="C907" s="117"/>
      <c r="D907" s="117"/>
      <c r="E907" s="117"/>
      <c r="F907" s="117"/>
      <c r="G907" s="26"/>
      <c r="H907" s="117"/>
      <c r="I907" s="117"/>
      <c r="J907" s="117"/>
      <c r="K907" s="117"/>
      <c r="L907" s="117"/>
      <c r="M907" s="117"/>
      <c r="N907" s="117"/>
      <c r="O907" s="117"/>
      <c r="P907" s="117"/>
      <c r="Q907" s="117"/>
      <c r="R907" s="117"/>
    </row>
    <row r="908" spans="1:18">
      <c r="A908" s="117"/>
      <c r="B908" s="117"/>
      <c r="C908" s="117"/>
      <c r="D908" s="117"/>
      <c r="E908" s="117"/>
      <c r="F908" s="117"/>
      <c r="G908" s="26"/>
      <c r="H908" s="117"/>
      <c r="I908" s="117"/>
      <c r="J908" s="117"/>
      <c r="K908" s="117"/>
      <c r="L908" s="117"/>
      <c r="M908" s="117"/>
      <c r="N908" s="117"/>
      <c r="O908" s="117"/>
      <c r="P908" s="117"/>
      <c r="Q908" s="117"/>
      <c r="R908" s="117"/>
    </row>
    <row r="909" spans="1:18">
      <c r="A909" s="117"/>
      <c r="B909" s="117"/>
      <c r="C909" s="117"/>
      <c r="D909" s="117"/>
      <c r="E909" s="117"/>
      <c r="F909" s="117"/>
      <c r="G909" s="26"/>
      <c r="H909" s="117"/>
      <c r="I909" s="117"/>
      <c r="J909" s="117"/>
      <c r="K909" s="117"/>
      <c r="L909" s="117"/>
      <c r="M909" s="117"/>
      <c r="N909" s="117"/>
      <c r="O909" s="117"/>
      <c r="P909" s="117"/>
      <c r="Q909" s="117"/>
      <c r="R909" s="117"/>
    </row>
    <row r="910" spans="1:18">
      <c r="A910" s="117"/>
      <c r="B910" s="117"/>
      <c r="C910" s="117"/>
      <c r="D910" s="117"/>
      <c r="E910" s="117"/>
      <c r="F910" s="117"/>
      <c r="G910" s="26"/>
      <c r="H910" s="117"/>
      <c r="I910" s="117"/>
      <c r="J910" s="117"/>
      <c r="K910" s="117"/>
      <c r="L910" s="117"/>
      <c r="M910" s="117"/>
      <c r="N910" s="117"/>
      <c r="O910" s="117"/>
      <c r="P910" s="117"/>
      <c r="Q910" s="117"/>
      <c r="R910" s="117"/>
    </row>
    <row r="911" spans="1:18">
      <c r="A911" s="117"/>
      <c r="B911" s="117"/>
      <c r="C911" s="117"/>
      <c r="D911" s="117"/>
      <c r="E911" s="117"/>
      <c r="F911" s="117"/>
      <c r="G911" s="26"/>
      <c r="H911" s="117"/>
      <c r="I911" s="117"/>
      <c r="J911" s="117"/>
      <c r="K911" s="117"/>
      <c r="L911" s="117"/>
      <c r="M911" s="117"/>
      <c r="N911" s="117"/>
      <c r="O911" s="117"/>
      <c r="P911" s="117"/>
      <c r="Q911" s="117"/>
      <c r="R911" s="117"/>
    </row>
    <row r="912" spans="1:18">
      <c r="A912" s="117"/>
      <c r="B912" s="117"/>
      <c r="C912" s="117"/>
      <c r="D912" s="117"/>
      <c r="E912" s="117"/>
      <c r="F912" s="117"/>
      <c r="G912" s="26"/>
      <c r="H912" s="117"/>
      <c r="I912" s="117"/>
      <c r="J912" s="117"/>
      <c r="K912" s="117"/>
      <c r="L912" s="117"/>
      <c r="M912" s="117"/>
      <c r="N912" s="117"/>
      <c r="O912" s="117"/>
      <c r="P912" s="117"/>
      <c r="Q912" s="117"/>
      <c r="R912" s="117"/>
    </row>
    <row r="913" spans="1:18">
      <c r="A913" s="117"/>
      <c r="B913" s="117"/>
      <c r="C913" s="117"/>
      <c r="D913" s="117"/>
      <c r="E913" s="117"/>
      <c r="F913" s="117"/>
      <c r="G913" s="26"/>
      <c r="H913" s="117"/>
      <c r="I913" s="117"/>
      <c r="J913" s="117"/>
      <c r="K913" s="117"/>
      <c r="L913" s="117"/>
      <c r="M913" s="117"/>
      <c r="N913" s="117"/>
      <c r="O913" s="117"/>
      <c r="P913" s="117"/>
      <c r="Q913" s="117"/>
      <c r="R913" s="117"/>
    </row>
    <row r="914" spans="1:18">
      <c r="A914" s="117"/>
      <c r="B914" s="117"/>
      <c r="C914" s="117"/>
      <c r="D914" s="117"/>
      <c r="E914" s="117"/>
      <c r="F914" s="117"/>
      <c r="G914" s="26"/>
      <c r="H914" s="117"/>
      <c r="I914" s="117"/>
      <c r="J914" s="117"/>
      <c r="K914" s="117"/>
      <c r="L914" s="117"/>
      <c r="M914" s="117"/>
      <c r="N914" s="117"/>
      <c r="O914" s="117"/>
      <c r="P914" s="117"/>
      <c r="Q914" s="117"/>
      <c r="R914" s="117"/>
    </row>
    <row r="915" spans="1:18">
      <c r="A915" s="117"/>
      <c r="B915" s="117"/>
      <c r="C915" s="117"/>
      <c r="D915" s="117"/>
      <c r="E915" s="117"/>
      <c r="F915" s="117"/>
      <c r="G915" s="26"/>
      <c r="H915" s="117"/>
      <c r="I915" s="117"/>
      <c r="J915" s="117"/>
      <c r="K915" s="117"/>
      <c r="L915" s="117"/>
      <c r="M915" s="117"/>
      <c r="N915" s="117"/>
      <c r="O915" s="117"/>
      <c r="P915" s="117"/>
      <c r="Q915" s="117"/>
      <c r="R915" s="117"/>
    </row>
    <row r="916" spans="1:18">
      <c r="A916" s="117"/>
      <c r="B916" s="117"/>
      <c r="C916" s="117"/>
      <c r="D916" s="117"/>
      <c r="E916" s="117"/>
      <c r="F916" s="117"/>
      <c r="G916" s="26"/>
      <c r="H916" s="117"/>
      <c r="I916" s="117"/>
      <c r="J916" s="117"/>
      <c r="K916" s="117"/>
      <c r="L916" s="117"/>
      <c r="M916" s="117"/>
      <c r="N916" s="117"/>
      <c r="O916" s="117"/>
      <c r="P916" s="117"/>
      <c r="Q916" s="117"/>
      <c r="R916" s="117"/>
    </row>
    <row r="917" spans="1:18">
      <c r="A917" s="117"/>
      <c r="B917" s="117"/>
      <c r="C917" s="117"/>
      <c r="D917" s="117"/>
      <c r="E917" s="117"/>
      <c r="F917" s="117"/>
      <c r="G917" s="26"/>
      <c r="H917" s="117"/>
      <c r="I917" s="117"/>
      <c r="J917" s="117"/>
      <c r="K917" s="117"/>
      <c r="L917" s="117"/>
      <c r="M917" s="117"/>
      <c r="N917" s="117"/>
      <c r="O917" s="117"/>
      <c r="P917" s="117"/>
      <c r="Q917" s="117"/>
      <c r="R917" s="117"/>
    </row>
    <row r="918" spans="1:18">
      <c r="A918" s="117"/>
      <c r="B918" s="117"/>
      <c r="C918" s="117"/>
      <c r="D918" s="117"/>
      <c r="E918" s="117"/>
      <c r="F918" s="117"/>
      <c r="G918" s="26"/>
      <c r="H918" s="117"/>
      <c r="I918" s="117"/>
      <c r="J918" s="117"/>
      <c r="K918" s="117"/>
      <c r="L918" s="117"/>
      <c r="M918" s="117"/>
      <c r="N918" s="117"/>
      <c r="O918" s="117"/>
      <c r="P918" s="117"/>
      <c r="Q918" s="117"/>
      <c r="R918" s="117"/>
    </row>
    <row r="919" spans="1:18">
      <c r="A919" s="117"/>
      <c r="B919" s="117"/>
      <c r="C919" s="117"/>
      <c r="D919" s="117"/>
      <c r="E919" s="117"/>
      <c r="F919" s="117"/>
      <c r="G919" s="26"/>
      <c r="H919" s="117"/>
      <c r="I919" s="117"/>
      <c r="J919" s="117"/>
      <c r="K919" s="117"/>
      <c r="L919" s="117"/>
      <c r="M919" s="117"/>
      <c r="N919" s="117"/>
      <c r="O919" s="117"/>
      <c r="P919" s="117"/>
      <c r="Q919" s="117"/>
      <c r="R919" s="117"/>
    </row>
    <row r="920" spans="1:18">
      <c r="A920" s="117"/>
      <c r="B920" s="117"/>
      <c r="C920" s="117"/>
      <c r="D920" s="117"/>
      <c r="E920" s="117"/>
      <c r="F920" s="117"/>
      <c r="G920" s="26"/>
      <c r="H920" s="117"/>
      <c r="I920" s="117"/>
      <c r="J920" s="117"/>
      <c r="K920" s="117"/>
      <c r="L920" s="117"/>
      <c r="M920" s="117"/>
      <c r="N920" s="117"/>
      <c r="O920" s="117"/>
      <c r="P920" s="117"/>
      <c r="Q920" s="117"/>
      <c r="R920" s="117"/>
    </row>
    <row r="921" spans="1:18">
      <c r="A921" s="117"/>
      <c r="B921" s="117"/>
      <c r="C921" s="117"/>
      <c r="D921" s="117"/>
      <c r="E921" s="117"/>
      <c r="F921" s="117"/>
      <c r="G921" s="26"/>
      <c r="H921" s="117"/>
      <c r="I921" s="117"/>
      <c r="J921" s="117"/>
      <c r="K921" s="117"/>
      <c r="L921" s="117"/>
      <c r="M921" s="117"/>
      <c r="N921" s="117"/>
      <c r="O921" s="117"/>
      <c r="P921" s="117"/>
      <c r="Q921" s="117"/>
      <c r="R921" s="117"/>
    </row>
    <row r="922" spans="1:18">
      <c r="A922" s="117"/>
      <c r="B922" s="117"/>
      <c r="C922" s="117"/>
      <c r="D922" s="117"/>
      <c r="E922" s="117"/>
      <c r="F922" s="117"/>
      <c r="G922" s="26"/>
      <c r="H922" s="117"/>
      <c r="I922" s="117"/>
      <c r="J922" s="117"/>
      <c r="K922" s="117"/>
      <c r="L922" s="117"/>
      <c r="M922" s="117"/>
      <c r="N922" s="117"/>
      <c r="O922" s="117"/>
      <c r="P922" s="117"/>
      <c r="Q922" s="117"/>
      <c r="R922" s="117"/>
    </row>
    <row r="923" spans="1:18">
      <c r="A923" s="117"/>
      <c r="B923" s="117"/>
      <c r="C923" s="117"/>
      <c r="D923" s="117"/>
      <c r="E923" s="117"/>
      <c r="F923" s="117"/>
      <c r="G923" s="26"/>
      <c r="H923" s="117"/>
      <c r="I923" s="117"/>
      <c r="J923" s="117"/>
      <c r="K923" s="117"/>
      <c r="L923" s="117"/>
      <c r="M923" s="117"/>
      <c r="N923" s="117"/>
      <c r="O923" s="117"/>
      <c r="P923" s="117"/>
      <c r="Q923" s="117"/>
      <c r="R923" s="117"/>
    </row>
    <row r="924" spans="1:18">
      <c r="A924" s="117"/>
      <c r="B924" s="117"/>
      <c r="C924" s="117"/>
      <c r="D924" s="117"/>
      <c r="E924" s="117"/>
      <c r="F924" s="117"/>
      <c r="G924" s="26"/>
      <c r="H924" s="117"/>
      <c r="I924" s="117"/>
      <c r="J924" s="117"/>
      <c r="K924" s="117"/>
      <c r="L924" s="117"/>
      <c r="M924" s="117"/>
      <c r="N924" s="117"/>
      <c r="O924" s="117"/>
      <c r="P924" s="117"/>
      <c r="Q924" s="117"/>
      <c r="R924" s="117"/>
    </row>
    <row r="925" spans="1:18">
      <c r="A925" s="117"/>
      <c r="B925" s="117"/>
      <c r="C925" s="117"/>
      <c r="D925" s="117"/>
      <c r="E925" s="117"/>
      <c r="F925" s="117"/>
      <c r="G925" s="26"/>
      <c r="H925" s="117"/>
      <c r="I925" s="117"/>
      <c r="J925" s="117"/>
      <c r="K925" s="117"/>
      <c r="L925" s="117"/>
      <c r="M925" s="117"/>
      <c r="N925" s="117"/>
      <c r="O925" s="117"/>
      <c r="P925" s="117"/>
      <c r="Q925" s="117"/>
      <c r="R925" s="117"/>
    </row>
    <row r="926" spans="1:18">
      <c r="A926" s="117"/>
      <c r="B926" s="117"/>
      <c r="C926" s="117"/>
      <c r="D926" s="117"/>
      <c r="E926" s="117"/>
      <c r="F926" s="117"/>
      <c r="G926" s="26"/>
      <c r="H926" s="117"/>
      <c r="I926" s="117"/>
      <c r="J926" s="117"/>
      <c r="K926" s="117"/>
      <c r="L926" s="117"/>
      <c r="M926" s="117"/>
      <c r="N926" s="117"/>
      <c r="O926" s="117"/>
      <c r="P926" s="117"/>
      <c r="Q926" s="117"/>
      <c r="R926" s="117"/>
    </row>
    <row r="927" spans="1:18">
      <c r="A927" s="117"/>
      <c r="B927" s="117"/>
      <c r="C927" s="117"/>
      <c r="D927" s="117"/>
      <c r="E927" s="117"/>
      <c r="F927" s="117"/>
      <c r="G927" s="26"/>
      <c r="H927" s="117"/>
      <c r="I927" s="117"/>
      <c r="J927" s="117"/>
      <c r="K927" s="117"/>
      <c r="L927" s="117"/>
      <c r="M927" s="117"/>
      <c r="N927" s="117"/>
      <c r="O927" s="117"/>
      <c r="P927" s="117"/>
      <c r="Q927" s="117"/>
      <c r="R927" s="117"/>
    </row>
    <row r="928" spans="1:18">
      <c r="A928" s="117"/>
      <c r="B928" s="117"/>
      <c r="C928" s="117"/>
      <c r="D928" s="117"/>
      <c r="E928" s="117"/>
      <c r="F928" s="117"/>
      <c r="G928" s="26"/>
      <c r="H928" s="117"/>
      <c r="I928" s="117"/>
      <c r="J928" s="117"/>
      <c r="K928" s="117"/>
      <c r="L928" s="117"/>
      <c r="M928" s="117"/>
      <c r="N928" s="117"/>
      <c r="O928" s="117"/>
      <c r="P928" s="117"/>
      <c r="Q928" s="117"/>
      <c r="R928" s="117"/>
    </row>
    <row r="929" spans="1:18">
      <c r="A929" s="117"/>
      <c r="B929" s="117"/>
      <c r="C929" s="117"/>
      <c r="D929" s="117"/>
      <c r="E929" s="117"/>
      <c r="F929" s="117"/>
      <c r="G929" s="26"/>
      <c r="H929" s="117"/>
      <c r="I929" s="117"/>
      <c r="J929" s="117"/>
      <c r="K929" s="117"/>
      <c r="L929" s="117"/>
      <c r="M929" s="117"/>
      <c r="N929" s="117"/>
      <c r="O929" s="117"/>
      <c r="P929" s="117"/>
      <c r="Q929" s="117"/>
      <c r="R929" s="117"/>
    </row>
    <row r="930" spans="1:18">
      <c r="A930" s="117"/>
      <c r="B930" s="117"/>
      <c r="C930" s="117"/>
      <c r="D930" s="117"/>
      <c r="E930" s="117"/>
      <c r="F930" s="117"/>
      <c r="G930" s="26"/>
      <c r="H930" s="117"/>
      <c r="I930" s="117"/>
      <c r="J930" s="117"/>
      <c r="K930" s="117"/>
      <c r="L930" s="117"/>
      <c r="M930" s="117"/>
      <c r="N930" s="117"/>
      <c r="O930" s="117"/>
      <c r="P930" s="117"/>
      <c r="Q930" s="117"/>
      <c r="R930" s="117"/>
    </row>
    <row r="931" spans="1:18">
      <c r="A931" s="117"/>
      <c r="B931" s="117"/>
      <c r="C931" s="117"/>
      <c r="D931" s="117"/>
      <c r="E931" s="117"/>
      <c r="F931" s="117"/>
      <c r="G931" s="26"/>
      <c r="H931" s="117"/>
      <c r="I931" s="117"/>
      <c r="J931" s="117"/>
      <c r="K931" s="117"/>
      <c r="L931" s="117"/>
      <c r="M931" s="117"/>
      <c r="N931" s="117"/>
      <c r="O931" s="117"/>
      <c r="P931" s="117"/>
      <c r="Q931" s="117"/>
      <c r="R931" s="117"/>
    </row>
    <row r="932" spans="1:18">
      <c r="A932" s="117"/>
      <c r="B932" s="117"/>
      <c r="C932" s="117"/>
      <c r="D932" s="117"/>
      <c r="E932" s="117"/>
      <c r="F932" s="117"/>
      <c r="G932" s="26"/>
      <c r="H932" s="117"/>
      <c r="I932" s="117"/>
      <c r="J932" s="117"/>
      <c r="K932" s="117"/>
      <c r="L932" s="117"/>
      <c r="M932" s="117"/>
      <c r="N932" s="117"/>
      <c r="O932" s="117"/>
      <c r="P932" s="117"/>
      <c r="Q932" s="117"/>
      <c r="R932" s="117"/>
    </row>
    <row r="933" spans="1:18">
      <c r="A933" s="117"/>
      <c r="B933" s="117"/>
      <c r="C933" s="117"/>
      <c r="D933" s="117"/>
      <c r="E933" s="117"/>
      <c r="F933" s="117"/>
      <c r="G933" s="26"/>
      <c r="H933" s="117"/>
      <c r="I933" s="117"/>
      <c r="J933" s="117"/>
      <c r="K933" s="117"/>
      <c r="L933" s="117"/>
      <c r="M933" s="117"/>
      <c r="N933" s="117"/>
      <c r="O933" s="117"/>
      <c r="P933" s="117"/>
      <c r="Q933" s="117"/>
      <c r="R933" s="117"/>
    </row>
    <row r="934" spans="1:18">
      <c r="A934" s="117"/>
      <c r="B934" s="117"/>
      <c r="C934" s="117"/>
      <c r="D934" s="117"/>
      <c r="E934" s="117"/>
      <c r="F934" s="117"/>
      <c r="G934" s="26"/>
      <c r="H934" s="117"/>
      <c r="I934" s="117"/>
      <c r="J934" s="117"/>
      <c r="K934" s="117"/>
      <c r="L934" s="117"/>
      <c r="M934" s="117"/>
      <c r="N934" s="117"/>
      <c r="O934" s="117"/>
      <c r="P934" s="117"/>
      <c r="Q934" s="117"/>
      <c r="R934" s="117"/>
    </row>
    <row r="935" spans="1:18">
      <c r="A935" s="117"/>
      <c r="B935" s="117"/>
      <c r="C935" s="117"/>
      <c r="D935" s="117"/>
      <c r="E935" s="117"/>
      <c r="F935" s="117"/>
      <c r="G935" s="26"/>
      <c r="H935" s="117"/>
      <c r="I935" s="117"/>
      <c r="J935" s="117"/>
      <c r="K935" s="117"/>
      <c r="L935" s="117"/>
      <c r="M935" s="117"/>
      <c r="N935" s="117"/>
      <c r="O935" s="117"/>
      <c r="P935" s="117"/>
      <c r="Q935" s="117"/>
      <c r="R935" s="117"/>
    </row>
    <row r="936" spans="1:18">
      <c r="A936" s="117"/>
      <c r="B936" s="117"/>
      <c r="C936" s="117"/>
      <c r="D936" s="117"/>
      <c r="E936" s="117"/>
      <c r="F936" s="117"/>
      <c r="G936" s="26"/>
      <c r="H936" s="117"/>
      <c r="I936" s="117"/>
      <c r="J936" s="117"/>
      <c r="K936" s="117"/>
      <c r="L936" s="117"/>
      <c r="M936" s="117"/>
      <c r="N936" s="117"/>
      <c r="O936" s="117"/>
      <c r="P936" s="117"/>
      <c r="Q936" s="117"/>
      <c r="R936" s="117"/>
    </row>
    <row r="937" spans="1:18">
      <c r="A937" s="117"/>
      <c r="B937" s="117"/>
      <c r="C937" s="117"/>
      <c r="D937" s="117"/>
      <c r="E937" s="117"/>
      <c r="F937" s="117"/>
      <c r="G937" s="26"/>
      <c r="H937" s="117"/>
      <c r="I937" s="117"/>
      <c r="J937" s="117"/>
      <c r="K937" s="117"/>
      <c r="L937" s="117"/>
      <c r="M937" s="117"/>
      <c r="N937" s="117"/>
      <c r="O937" s="117"/>
      <c r="P937" s="117"/>
      <c r="Q937" s="117"/>
      <c r="R937" s="117"/>
    </row>
    <row r="938" spans="1:18">
      <c r="A938" s="117"/>
      <c r="B938" s="117"/>
      <c r="C938" s="117"/>
      <c r="D938" s="117"/>
      <c r="E938" s="117"/>
      <c r="F938" s="117"/>
      <c r="G938" s="26"/>
      <c r="H938" s="117"/>
      <c r="I938" s="117"/>
      <c r="J938" s="117"/>
      <c r="K938" s="117"/>
      <c r="L938" s="117"/>
      <c r="M938" s="117"/>
      <c r="N938" s="117"/>
      <c r="O938" s="117"/>
      <c r="P938" s="117"/>
      <c r="Q938" s="117"/>
      <c r="R938" s="117"/>
    </row>
    <row r="939" spans="1:18">
      <c r="A939" s="117"/>
      <c r="B939" s="117"/>
      <c r="C939" s="117"/>
      <c r="D939" s="117"/>
      <c r="E939" s="117"/>
      <c r="F939" s="117"/>
      <c r="G939" s="26"/>
      <c r="H939" s="117"/>
      <c r="I939" s="117"/>
      <c r="J939" s="117"/>
      <c r="K939" s="117"/>
      <c r="L939" s="117"/>
      <c r="M939" s="117"/>
      <c r="N939" s="117"/>
      <c r="O939" s="117"/>
      <c r="P939" s="117"/>
      <c r="Q939" s="117"/>
      <c r="R939" s="117"/>
    </row>
    <row r="940" spans="1:18">
      <c r="A940" s="117"/>
      <c r="B940" s="117"/>
      <c r="C940" s="117"/>
      <c r="D940" s="117"/>
      <c r="E940" s="117"/>
      <c r="F940" s="117"/>
      <c r="G940" s="26"/>
      <c r="H940" s="117"/>
      <c r="I940" s="117"/>
      <c r="J940" s="117"/>
      <c r="K940" s="117"/>
      <c r="L940" s="117"/>
      <c r="M940" s="117"/>
      <c r="N940" s="117"/>
      <c r="O940" s="117"/>
      <c r="P940" s="117"/>
      <c r="Q940" s="117"/>
      <c r="R940" s="117"/>
    </row>
    <row r="941" spans="1:18">
      <c r="A941" s="117"/>
      <c r="B941" s="117"/>
      <c r="C941" s="117"/>
      <c r="D941" s="117"/>
      <c r="E941" s="117"/>
      <c r="F941" s="117"/>
      <c r="G941" s="26"/>
      <c r="H941" s="117"/>
      <c r="I941" s="117"/>
      <c r="J941" s="117"/>
      <c r="K941" s="117"/>
      <c r="L941" s="117"/>
      <c r="M941" s="117"/>
      <c r="N941" s="117"/>
      <c r="O941" s="117"/>
      <c r="P941" s="117"/>
      <c r="Q941" s="117"/>
      <c r="R941" s="117"/>
    </row>
    <row r="942" spans="1:18">
      <c r="A942" s="117"/>
      <c r="B942" s="117"/>
      <c r="C942" s="117"/>
      <c r="D942" s="117"/>
      <c r="E942" s="117"/>
      <c r="F942" s="117"/>
      <c r="G942" s="26"/>
      <c r="H942" s="117"/>
      <c r="I942" s="117"/>
      <c r="J942" s="117"/>
      <c r="K942" s="117"/>
      <c r="L942" s="117"/>
      <c r="M942" s="117"/>
      <c r="N942" s="117"/>
      <c r="O942" s="117"/>
      <c r="P942" s="117"/>
      <c r="Q942" s="117"/>
      <c r="R942" s="117"/>
    </row>
    <row r="943" spans="1:18">
      <c r="A943" s="117"/>
      <c r="B943" s="117"/>
      <c r="C943" s="117"/>
      <c r="D943" s="117"/>
      <c r="E943" s="117"/>
      <c r="F943" s="117"/>
      <c r="G943" s="26"/>
      <c r="H943" s="117"/>
      <c r="I943" s="117"/>
      <c r="J943" s="117"/>
      <c r="K943" s="117"/>
      <c r="L943" s="117"/>
      <c r="M943" s="117"/>
      <c r="N943" s="117"/>
      <c r="O943" s="117"/>
      <c r="P943" s="117"/>
      <c r="Q943" s="117"/>
      <c r="R943" s="117"/>
    </row>
    <row r="944" spans="1:18">
      <c r="A944" s="117"/>
      <c r="B944" s="117"/>
      <c r="C944" s="117"/>
      <c r="D944" s="117"/>
      <c r="E944" s="117"/>
      <c r="F944" s="117"/>
      <c r="G944" s="26"/>
      <c r="H944" s="117"/>
      <c r="I944" s="117"/>
      <c r="J944" s="117"/>
      <c r="K944" s="117"/>
      <c r="L944" s="117"/>
      <c r="M944" s="117"/>
      <c r="N944" s="117"/>
      <c r="O944" s="117"/>
      <c r="P944" s="117"/>
      <c r="Q944" s="117"/>
      <c r="R944" s="117"/>
    </row>
    <row r="945" spans="1:18">
      <c r="A945" s="117"/>
      <c r="B945" s="117"/>
      <c r="C945" s="117"/>
      <c r="D945" s="117"/>
      <c r="E945" s="117"/>
      <c r="F945" s="117"/>
      <c r="G945" s="26"/>
      <c r="H945" s="117"/>
      <c r="I945" s="117"/>
      <c r="J945" s="117"/>
      <c r="K945" s="117"/>
      <c r="L945" s="117"/>
      <c r="M945" s="117"/>
      <c r="N945" s="117"/>
      <c r="O945" s="117"/>
      <c r="P945" s="117"/>
      <c r="Q945" s="117"/>
      <c r="R945" s="117"/>
    </row>
    <row r="946" spans="1:18">
      <c r="A946" s="117"/>
      <c r="B946" s="117"/>
      <c r="C946" s="117"/>
      <c r="D946" s="117"/>
      <c r="E946" s="117"/>
      <c r="F946" s="117"/>
      <c r="G946" s="26"/>
      <c r="H946" s="117"/>
      <c r="I946" s="117"/>
      <c r="J946" s="117"/>
      <c r="K946" s="117"/>
      <c r="L946" s="117"/>
      <c r="M946" s="117"/>
      <c r="N946" s="117"/>
      <c r="O946" s="117"/>
      <c r="P946" s="117"/>
      <c r="Q946" s="117"/>
      <c r="R946" s="117"/>
    </row>
    <row r="947" spans="1:18">
      <c r="A947" s="117"/>
      <c r="B947" s="117"/>
      <c r="C947" s="117"/>
      <c r="D947" s="117"/>
      <c r="E947" s="117"/>
      <c r="F947" s="117"/>
      <c r="G947" s="26"/>
      <c r="H947" s="117"/>
      <c r="I947" s="117"/>
      <c r="J947" s="117"/>
      <c r="K947" s="117"/>
      <c r="L947" s="117"/>
      <c r="M947" s="117"/>
      <c r="N947" s="117"/>
      <c r="O947" s="117"/>
      <c r="P947" s="117"/>
      <c r="Q947" s="117"/>
      <c r="R947" s="117"/>
    </row>
    <row r="948" spans="1:18">
      <c r="A948" s="117"/>
      <c r="B948" s="117"/>
      <c r="C948" s="117"/>
      <c r="D948" s="117"/>
      <c r="E948" s="117"/>
      <c r="F948" s="117"/>
      <c r="G948" s="26"/>
      <c r="H948" s="117"/>
      <c r="I948" s="117"/>
      <c r="J948" s="117"/>
      <c r="K948" s="117"/>
      <c r="L948" s="117"/>
      <c r="M948" s="117"/>
      <c r="N948" s="117"/>
      <c r="O948" s="117"/>
      <c r="P948" s="117"/>
      <c r="Q948" s="117"/>
      <c r="R948" s="117"/>
    </row>
    <row r="949" spans="1:18">
      <c r="A949" s="117"/>
      <c r="B949" s="117"/>
      <c r="C949" s="117"/>
      <c r="D949" s="117"/>
      <c r="E949" s="117"/>
      <c r="F949" s="117"/>
      <c r="G949" s="26"/>
      <c r="H949" s="117"/>
      <c r="I949" s="117"/>
      <c r="J949" s="117"/>
      <c r="K949" s="117"/>
      <c r="L949" s="117"/>
      <c r="M949" s="117"/>
      <c r="N949" s="117"/>
      <c r="O949" s="117"/>
      <c r="P949" s="117"/>
      <c r="Q949" s="117"/>
      <c r="R949" s="117"/>
    </row>
    <row r="950" spans="1:18">
      <c r="A950" s="117"/>
      <c r="B950" s="117"/>
      <c r="C950" s="117"/>
      <c r="D950" s="117"/>
      <c r="E950" s="117"/>
      <c r="F950" s="117"/>
      <c r="G950" s="26"/>
      <c r="H950" s="117"/>
      <c r="I950" s="117"/>
      <c r="J950" s="117"/>
      <c r="K950" s="117"/>
      <c r="L950" s="117"/>
      <c r="M950" s="117"/>
      <c r="N950" s="117"/>
      <c r="O950" s="117"/>
      <c r="P950" s="117"/>
      <c r="Q950" s="117"/>
      <c r="R950" s="117"/>
    </row>
    <row r="951" spans="1:18">
      <c r="A951" s="117"/>
      <c r="B951" s="117"/>
      <c r="C951" s="117"/>
      <c r="D951" s="117"/>
      <c r="E951" s="117"/>
      <c r="F951" s="117"/>
      <c r="G951" s="26"/>
      <c r="H951" s="117"/>
      <c r="I951" s="117"/>
      <c r="J951" s="117"/>
      <c r="K951" s="117"/>
      <c r="L951" s="117"/>
      <c r="M951" s="117"/>
      <c r="N951" s="117"/>
      <c r="O951" s="117"/>
      <c r="P951" s="117"/>
      <c r="Q951" s="117"/>
      <c r="R951" s="117"/>
    </row>
    <row r="952" spans="1:18">
      <c r="A952" s="117"/>
      <c r="B952" s="117"/>
      <c r="C952" s="117"/>
      <c r="D952" s="117"/>
      <c r="E952" s="117"/>
      <c r="F952" s="117"/>
      <c r="G952" s="26"/>
      <c r="H952" s="117"/>
      <c r="I952" s="117"/>
      <c r="J952" s="117"/>
      <c r="K952" s="117"/>
      <c r="L952" s="117"/>
      <c r="M952" s="117"/>
      <c r="N952" s="117"/>
      <c r="O952" s="117"/>
      <c r="P952" s="117"/>
      <c r="Q952" s="117"/>
      <c r="R952" s="117"/>
    </row>
    <row r="953" spans="1:18">
      <c r="A953" s="117"/>
      <c r="B953" s="117"/>
      <c r="C953" s="117"/>
      <c r="D953" s="117"/>
      <c r="E953" s="117"/>
      <c r="F953" s="117"/>
      <c r="G953" s="26"/>
      <c r="H953" s="117"/>
      <c r="I953" s="117"/>
      <c r="J953" s="117"/>
      <c r="K953" s="117"/>
      <c r="L953" s="117"/>
      <c r="M953" s="117"/>
      <c r="N953" s="117"/>
      <c r="O953" s="117"/>
      <c r="P953" s="117"/>
      <c r="Q953" s="117"/>
      <c r="R953" s="117"/>
    </row>
    <row r="954" spans="1:18">
      <c r="A954" s="117"/>
      <c r="B954" s="117"/>
      <c r="C954" s="117"/>
      <c r="D954" s="117"/>
      <c r="E954" s="117"/>
      <c r="F954" s="117"/>
      <c r="G954" s="26"/>
      <c r="H954" s="117"/>
      <c r="I954" s="117"/>
      <c r="J954" s="117"/>
      <c r="K954" s="117"/>
      <c r="L954" s="117"/>
      <c r="M954" s="117"/>
      <c r="N954" s="117"/>
      <c r="O954" s="117"/>
      <c r="P954" s="117"/>
      <c r="Q954" s="117"/>
      <c r="R954" s="117"/>
    </row>
    <row r="955" spans="1:18">
      <c r="A955" s="117"/>
      <c r="B955" s="117"/>
      <c r="C955" s="117"/>
      <c r="D955" s="117"/>
      <c r="E955" s="117"/>
      <c r="F955" s="117"/>
      <c r="G955" s="26"/>
      <c r="H955" s="117"/>
      <c r="I955" s="117"/>
      <c r="J955" s="117"/>
      <c r="K955" s="117"/>
      <c r="L955" s="117"/>
      <c r="M955" s="117"/>
      <c r="N955" s="117"/>
      <c r="O955" s="117"/>
      <c r="P955" s="117"/>
      <c r="Q955" s="117"/>
      <c r="R955" s="117"/>
    </row>
    <row r="956" spans="1:18">
      <c r="A956" s="117"/>
      <c r="B956" s="117"/>
      <c r="C956" s="117"/>
      <c r="D956" s="117"/>
      <c r="E956" s="117"/>
      <c r="F956" s="117"/>
      <c r="G956" s="26"/>
      <c r="H956" s="117"/>
      <c r="I956" s="117"/>
      <c r="J956" s="117"/>
      <c r="K956" s="117"/>
      <c r="L956" s="117"/>
      <c r="M956" s="117"/>
      <c r="N956" s="117"/>
      <c r="O956" s="117"/>
      <c r="P956" s="117"/>
      <c r="Q956" s="117"/>
      <c r="R956" s="117"/>
    </row>
    <row r="957" spans="1:18">
      <c r="A957" s="117"/>
      <c r="B957" s="117"/>
      <c r="C957" s="117"/>
      <c r="D957" s="117"/>
      <c r="E957" s="117"/>
      <c r="F957" s="117"/>
      <c r="G957" s="26"/>
      <c r="H957" s="117"/>
      <c r="I957" s="117"/>
      <c r="J957" s="117"/>
      <c r="K957" s="117"/>
      <c r="L957" s="117"/>
      <c r="M957" s="117"/>
      <c r="N957" s="117"/>
      <c r="O957" s="117"/>
      <c r="P957" s="117"/>
      <c r="Q957" s="117"/>
      <c r="R957" s="117"/>
    </row>
    <row r="958" spans="1:18">
      <c r="A958" s="117"/>
      <c r="B958" s="117"/>
      <c r="C958" s="117"/>
      <c r="D958" s="117"/>
      <c r="E958" s="117"/>
      <c r="F958" s="117"/>
      <c r="G958" s="26"/>
      <c r="H958" s="117"/>
      <c r="I958" s="117"/>
      <c r="J958" s="117"/>
      <c r="K958" s="117"/>
      <c r="L958" s="117"/>
      <c r="M958" s="117"/>
      <c r="N958" s="117"/>
      <c r="O958" s="117"/>
      <c r="P958" s="117"/>
      <c r="Q958" s="117"/>
      <c r="R958" s="117"/>
    </row>
    <row r="959" spans="1:18">
      <c r="A959" s="117"/>
      <c r="B959" s="117"/>
      <c r="C959" s="117"/>
      <c r="D959" s="117"/>
      <c r="E959" s="117"/>
      <c r="F959" s="117"/>
      <c r="G959" s="26"/>
      <c r="H959" s="117"/>
      <c r="I959" s="117"/>
      <c r="J959" s="117"/>
      <c r="K959" s="117"/>
      <c r="L959" s="117"/>
      <c r="M959" s="117"/>
      <c r="N959" s="117"/>
      <c r="O959" s="117"/>
      <c r="P959" s="117"/>
      <c r="Q959" s="117"/>
      <c r="R959" s="117"/>
    </row>
    <row r="960" spans="1:18">
      <c r="A960" s="117"/>
      <c r="B960" s="117"/>
      <c r="C960" s="117"/>
      <c r="D960" s="117"/>
      <c r="E960" s="117"/>
      <c r="F960" s="117"/>
      <c r="G960" s="26"/>
      <c r="H960" s="117"/>
      <c r="I960" s="117"/>
      <c r="J960" s="117"/>
      <c r="K960" s="117"/>
      <c r="L960" s="117"/>
      <c r="M960" s="117"/>
      <c r="N960" s="117"/>
      <c r="O960" s="117"/>
      <c r="P960" s="117"/>
      <c r="Q960" s="117"/>
      <c r="R960" s="117"/>
    </row>
    <row r="961" spans="1:18">
      <c r="A961" s="117"/>
      <c r="B961" s="117"/>
      <c r="C961" s="117"/>
      <c r="D961" s="117"/>
      <c r="E961" s="117"/>
      <c r="F961" s="117"/>
      <c r="G961" s="26"/>
      <c r="H961" s="117"/>
      <c r="I961" s="117"/>
      <c r="J961" s="117"/>
      <c r="K961" s="117"/>
      <c r="L961" s="117"/>
      <c r="M961" s="117"/>
      <c r="N961" s="117"/>
      <c r="O961" s="117"/>
      <c r="P961" s="117"/>
      <c r="Q961" s="117"/>
      <c r="R961" s="117"/>
    </row>
    <row r="962" spans="1:18">
      <c r="A962" s="117"/>
      <c r="B962" s="117"/>
      <c r="C962" s="117"/>
      <c r="D962" s="117"/>
      <c r="E962" s="117"/>
      <c r="F962" s="117"/>
      <c r="G962" s="26"/>
      <c r="H962" s="117"/>
      <c r="I962" s="117"/>
      <c r="J962" s="117"/>
      <c r="K962" s="117"/>
      <c r="L962" s="117"/>
      <c r="M962" s="117"/>
      <c r="N962" s="117"/>
      <c r="O962" s="117"/>
      <c r="P962" s="117"/>
      <c r="Q962" s="117"/>
      <c r="R962" s="117"/>
    </row>
    <row r="963" spans="1:18">
      <c r="A963" s="117"/>
      <c r="B963" s="117"/>
      <c r="C963" s="117"/>
      <c r="D963" s="117"/>
      <c r="E963" s="117"/>
      <c r="F963" s="117"/>
      <c r="G963" s="26"/>
      <c r="H963" s="117"/>
      <c r="I963" s="117"/>
      <c r="J963" s="117"/>
      <c r="K963" s="117"/>
      <c r="L963" s="117"/>
      <c r="M963" s="117"/>
      <c r="N963" s="117"/>
      <c r="O963" s="117"/>
      <c r="P963" s="117"/>
      <c r="Q963" s="117"/>
      <c r="R963" s="117"/>
    </row>
    <row r="964" spans="1:18">
      <c r="A964" s="117"/>
      <c r="B964" s="117"/>
      <c r="C964" s="117"/>
      <c r="D964" s="117"/>
      <c r="E964" s="117"/>
      <c r="F964" s="117"/>
      <c r="G964" s="26"/>
      <c r="H964" s="117"/>
      <c r="I964" s="117"/>
      <c r="J964" s="117"/>
      <c r="K964" s="117"/>
      <c r="L964" s="117"/>
      <c r="M964" s="117"/>
      <c r="N964" s="117"/>
      <c r="O964" s="117"/>
      <c r="P964" s="117"/>
      <c r="Q964" s="117"/>
      <c r="R964" s="117"/>
    </row>
    <row r="965" spans="1:18">
      <c r="A965" s="117"/>
      <c r="B965" s="117"/>
      <c r="C965" s="117"/>
      <c r="D965" s="117"/>
      <c r="E965" s="117"/>
      <c r="F965" s="117"/>
      <c r="G965" s="26"/>
      <c r="H965" s="117"/>
      <c r="I965" s="117"/>
      <c r="J965" s="117"/>
      <c r="K965" s="117"/>
      <c r="L965" s="117"/>
      <c r="M965" s="117"/>
      <c r="N965" s="117"/>
      <c r="O965" s="117"/>
      <c r="P965" s="117"/>
      <c r="Q965" s="117"/>
      <c r="R965" s="117"/>
    </row>
    <row r="966" spans="1:18">
      <c r="A966" s="117"/>
      <c r="B966" s="117"/>
      <c r="C966" s="117"/>
      <c r="D966" s="117"/>
      <c r="E966" s="117"/>
      <c r="F966" s="117"/>
      <c r="G966" s="26"/>
      <c r="H966" s="117"/>
      <c r="I966" s="117"/>
      <c r="J966" s="117"/>
      <c r="K966" s="117"/>
      <c r="L966" s="117"/>
      <c r="M966" s="117"/>
      <c r="N966" s="117"/>
      <c r="O966" s="117"/>
      <c r="P966" s="117"/>
      <c r="Q966" s="117"/>
      <c r="R966" s="117"/>
    </row>
    <row r="967" spans="1:18">
      <c r="A967" s="117"/>
      <c r="B967" s="117"/>
      <c r="C967" s="117"/>
      <c r="D967" s="117"/>
      <c r="E967" s="117"/>
      <c r="F967" s="117"/>
      <c r="G967" s="26"/>
      <c r="H967" s="117"/>
      <c r="I967" s="117"/>
      <c r="J967" s="117"/>
      <c r="K967" s="117"/>
      <c r="L967" s="117"/>
      <c r="M967" s="117"/>
      <c r="N967" s="117"/>
      <c r="O967" s="117"/>
      <c r="P967" s="117"/>
      <c r="Q967" s="117"/>
      <c r="R967" s="117"/>
    </row>
    <row r="968" spans="1:18">
      <c r="A968" s="117"/>
      <c r="B968" s="117"/>
      <c r="C968" s="117"/>
      <c r="D968" s="117"/>
      <c r="E968" s="117"/>
      <c r="F968" s="117"/>
      <c r="G968" s="26"/>
      <c r="H968" s="117"/>
      <c r="I968" s="117"/>
      <c r="J968" s="117"/>
      <c r="K968" s="117"/>
      <c r="L968" s="117"/>
      <c r="M968" s="117"/>
      <c r="N968" s="117"/>
      <c r="O968" s="117"/>
      <c r="P968" s="117"/>
      <c r="Q968" s="117"/>
      <c r="R968" s="117"/>
    </row>
    <row r="969" spans="1:18">
      <c r="A969" s="117"/>
      <c r="B969" s="117"/>
      <c r="C969" s="117"/>
      <c r="D969" s="117"/>
      <c r="E969" s="117"/>
      <c r="F969" s="117"/>
      <c r="G969" s="26"/>
      <c r="H969" s="117"/>
      <c r="I969" s="117"/>
      <c r="J969" s="117"/>
      <c r="K969" s="117"/>
      <c r="L969" s="117"/>
      <c r="M969" s="117"/>
      <c r="N969" s="117"/>
      <c r="O969" s="117"/>
      <c r="P969" s="117"/>
      <c r="Q969" s="117"/>
      <c r="R969" s="117"/>
    </row>
    <row r="970" spans="1:18">
      <c r="A970" s="117"/>
      <c r="B970" s="117"/>
      <c r="C970" s="117"/>
      <c r="D970" s="117"/>
      <c r="E970" s="117"/>
      <c r="F970" s="117"/>
      <c r="G970" s="26"/>
      <c r="H970" s="117"/>
      <c r="I970" s="117"/>
      <c r="J970" s="117"/>
      <c r="K970" s="117"/>
      <c r="L970" s="117"/>
      <c r="M970" s="117"/>
      <c r="N970" s="117"/>
      <c r="O970" s="117"/>
      <c r="P970" s="117"/>
      <c r="Q970" s="117"/>
      <c r="R970" s="117"/>
    </row>
    <row r="971" spans="1:18">
      <c r="A971" s="117"/>
      <c r="B971" s="117"/>
      <c r="C971" s="117"/>
      <c r="D971" s="117"/>
      <c r="E971" s="117"/>
      <c r="F971" s="117"/>
      <c r="G971" s="26"/>
      <c r="H971" s="117"/>
      <c r="I971" s="117"/>
      <c r="J971" s="117"/>
      <c r="K971" s="117"/>
      <c r="L971" s="117"/>
      <c r="M971" s="117"/>
      <c r="N971" s="117"/>
      <c r="O971" s="117"/>
      <c r="P971" s="117"/>
      <c r="Q971" s="117"/>
      <c r="R971" s="117"/>
    </row>
    <row r="972" spans="1:18">
      <c r="A972" s="117"/>
      <c r="B972" s="117"/>
      <c r="C972" s="117"/>
      <c r="D972" s="117"/>
      <c r="E972" s="117"/>
      <c r="F972" s="117"/>
      <c r="G972" s="26"/>
      <c r="H972" s="117"/>
      <c r="I972" s="117"/>
      <c r="J972" s="117"/>
      <c r="K972" s="117"/>
      <c r="L972" s="117"/>
      <c r="M972" s="117"/>
      <c r="N972" s="117"/>
      <c r="O972" s="117"/>
      <c r="P972" s="117"/>
      <c r="Q972" s="117"/>
      <c r="R972" s="117"/>
    </row>
    <row r="973" spans="1:18">
      <c r="A973" s="117"/>
      <c r="B973" s="117"/>
      <c r="C973" s="117"/>
      <c r="D973" s="117"/>
      <c r="E973" s="117"/>
      <c r="F973" s="117"/>
      <c r="G973" s="26"/>
      <c r="H973" s="117"/>
      <c r="I973" s="117"/>
      <c r="J973" s="117"/>
      <c r="K973" s="117"/>
      <c r="L973" s="117"/>
      <c r="M973" s="117"/>
      <c r="N973" s="117"/>
      <c r="O973" s="117"/>
      <c r="P973" s="117"/>
      <c r="Q973" s="117"/>
      <c r="R973" s="117"/>
    </row>
    <row r="974" spans="1:18">
      <c r="A974" s="117"/>
      <c r="B974" s="117"/>
      <c r="C974" s="117"/>
      <c r="D974" s="117"/>
      <c r="E974" s="117"/>
      <c r="F974" s="117"/>
      <c r="G974" s="26"/>
      <c r="H974" s="117"/>
      <c r="I974" s="117"/>
      <c r="J974" s="117"/>
      <c r="K974" s="117"/>
      <c r="L974" s="117"/>
      <c r="M974" s="117"/>
      <c r="N974" s="117"/>
      <c r="O974" s="117"/>
      <c r="P974" s="117"/>
      <c r="Q974" s="117"/>
      <c r="R974" s="117"/>
    </row>
    <row r="975" spans="1:18">
      <c r="A975" s="117"/>
      <c r="B975" s="117"/>
      <c r="C975" s="117"/>
      <c r="D975" s="117"/>
      <c r="E975" s="117"/>
      <c r="F975" s="117"/>
      <c r="G975" s="26"/>
      <c r="H975" s="117"/>
      <c r="I975" s="117"/>
      <c r="J975" s="117"/>
      <c r="K975" s="117"/>
      <c r="L975" s="117"/>
      <c r="M975" s="117"/>
      <c r="N975" s="117"/>
      <c r="O975" s="117"/>
      <c r="P975" s="117"/>
      <c r="Q975" s="117"/>
      <c r="R975" s="117"/>
    </row>
    <row r="976" spans="1:18">
      <c r="A976" s="117"/>
      <c r="B976" s="117"/>
      <c r="C976" s="117"/>
      <c r="D976" s="117"/>
      <c r="E976" s="117"/>
      <c r="F976" s="117"/>
      <c r="G976" s="26"/>
      <c r="H976" s="117"/>
      <c r="I976" s="117"/>
      <c r="J976" s="117"/>
      <c r="K976" s="117"/>
      <c r="L976" s="117"/>
      <c r="M976" s="117"/>
      <c r="N976" s="117"/>
      <c r="O976" s="117"/>
      <c r="P976" s="117"/>
      <c r="Q976" s="117"/>
      <c r="R976" s="117"/>
    </row>
    <row r="977" spans="1:18">
      <c r="A977" s="117"/>
      <c r="B977" s="117"/>
      <c r="C977" s="117"/>
      <c r="D977" s="117"/>
      <c r="E977" s="117"/>
      <c r="F977" s="117"/>
      <c r="G977" s="26"/>
      <c r="H977" s="117"/>
      <c r="I977" s="117"/>
      <c r="J977" s="117"/>
      <c r="K977" s="117"/>
      <c r="L977" s="117"/>
      <c r="M977" s="117"/>
      <c r="N977" s="117"/>
      <c r="O977" s="117"/>
      <c r="P977" s="117"/>
      <c r="Q977" s="117"/>
      <c r="R977" s="117"/>
    </row>
    <row r="978" spans="1:18">
      <c r="A978" s="117"/>
      <c r="B978" s="117"/>
      <c r="C978" s="117"/>
      <c r="D978" s="117"/>
      <c r="E978" s="117"/>
      <c r="F978" s="117"/>
      <c r="G978" s="26"/>
      <c r="H978" s="117"/>
      <c r="I978" s="117"/>
      <c r="J978" s="117"/>
      <c r="K978" s="117"/>
      <c r="L978" s="117"/>
      <c r="M978" s="117"/>
      <c r="N978" s="117"/>
      <c r="O978" s="117"/>
      <c r="P978" s="117"/>
      <c r="Q978" s="117"/>
      <c r="R978" s="117"/>
    </row>
    <row r="979" spans="1:18">
      <c r="A979" s="117"/>
      <c r="B979" s="117"/>
      <c r="C979" s="117"/>
      <c r="D979" s="117"/>
      <c r="E979" s="117"/>
      <c r="F979" s="117"/>
      <c r="G979" s="26"/>
      <c r="H979" s="117"/>
      <c r="I979" s="117"/>
      <c r="J979" s="117"/>
      <c r="K979" s="117"/>
      <c r="L979" s="117"/>
      <c r="M979" s="117"/>
      <c r="N979" s="117"/>
      <c r="O979" s="117"/>
      <c r="P979" s="117"/>
      <c r="Q979" s="117"/>
      <c r="R979" s="117"/>
    </row>
    <row r="980" spans="1:18">
      <c r="A980" s="117"/>
      <c r="B980" s="117"/>
      <c r="C980" s="117"/>
      <c r="D980" s="117"/>
      <c r="E980" s="117"/>
      <c r="F980" s="117"/>
      <c r="G980" s="26"/>
      <c r="H980" s="117"/>
      <c r="I980" s="117"/>
      <c r="J980" s="117"/>
      <c r="K980" s="117"/>
      <c r="L980" s="117"/>
      <c r="M980" s="117"/>
      <c r="N980" s="117"/>
      <c r="O980" s="117"/>
      <c r="P980" s="117"/>
      <c r="Q980" s="117"/>
      <c r="R980" s="117"/>
    </row>
    <row r="981" spans="1:18">
      <c r="A981" s="117"/>
      <c r="B981" s="117"/>
      <c r="C981" s="117"/>
      <c r="D981" s="117"/>
      <c r="E981" s="117"/>
      <c r="F981" s="117"/>
      <c r="G981" s="26"/>
      <c r="H981" s="117"/>
      <c r="I981" s="117"/>
      <c r="J981" s="117"/>
      <c r="K981" s="117"/>
      <c r="L981" s="117"/>
      <c r="M981" s="117"/>
      <c r="N981" s="117"/>
      <c r="O981" s="117"/>
      <c r="P981" s="117"/>
      <c r="Q981" s="117"/>
      <c r="R981" s="117"/>
    </row>
    <row r="982" spans="1:18">
      <c r="A982" s="117"/>
      <c r="B982" s="117"/>
      <c r="C982" s="117"/>
      <c r="D982" s="117"/>
      <c r="E982" s="117"/>
      <c r="F982" s="117"/>
      <c r="G982" s="26"/>
      <c r="H982" s="117"/>
      <c r="I982" s="117"/>
      <c r="J982" s="117"/>
      <c r="K982" s="117"/>
      <c r="L982" s="117"/>
      <c r="M982" s="117"/>
      <c r="N982" s="117"/>
      <c r="O982" s="117"/>
      <c r="P982" s="117"/>
      <c r="Q982" s="117"/>
      <c r="R982" s="117"/>
    </row>
    <row r="983" spans="1:18">
      <c r="A983" s="117"/>
      <c r="B983" s="117"/>
      <c r="C983" s="117"/>
      <c r="D983" s="117"/>
      <c r="E983" s="117"/>
      <c r="F983" s="117"/>
      <c r="G983" s="26"/>
      <c r="H983" s="117"/>
      <c r="I983" s="117"/>
      <c r="J983" s="117"/>
      <c r="K983" s="117"/>
      <c r="L983" s="117"/>
      <c r="M983" s="117"/>
      <c r="N983" s="117"/>
      <c r="O983" s="117"/>
      <c r="P983" s="117"/>
      <c r="Q983" s="117"/>
      <c r="R983" s="117"/>
    </row>
    <row r="984" spans="1:18">
      <c r="A984" s="117"/>
      <c r="B984" s="117"/>
      <c r="C984" s="117"/>
      <c r="D984" s="117"/>
      <c r="E984" s="117"/>
      <c r="F984" s="117"/>
      <c r="G984" s="26"/>
      <c r="H984" s="117"/>
      <c r="I984" s="117"/>
      <c r="J984" s="117"/>
      <c r="K984" s="117"/>
      <c r="L984" s="117"/>
      <c r="M984" s="117"/>
      <c r="N984" s="117"/>
      <c r="O984" s="117"/>
      <c r="P984" s="117"/>
      <c r="Q984" s="117"/>
      <c r="R984" s="117"/>
    </row>
    <row r="985" spans="1:18">
      <c r="A985" s="117"/>
      <c r="B985" s="117"/>
      <c r="C985" s="117"/>
      <c r="D985" s="117"/>
      <c r="E985" s="117"/>
      <c r="F985" s="117"/>
      <c r="G985" s="26"/>
      <c r="H985" s="117"/>
      <c r="I985" s="117"/>
      <c r="J985" s="117"/>
      <c r="K985" s="117"/>
      <c r="L985" s="117"/>
      <c r="M985" s="117"/>
      <c r="N985" s="117"/>
      <c r="O985" s="117"/>
      <c r="P985" s="117"/>
      <c r="Q985" s="117"/>
      <c r="R985" s="117"/>
    </row>
    <row r="986" spans="1:18">
      <c r="A986" s="117"/>
      <c r="B986" s="117"/>
      <c r="C986" s="117"/>
      <c r="D986" s="117"/>
      <c r="E986" s="117"/>
      <c r="F986" s="117"/>
      <c r="G986" s="26"/>
      <c r="H986" s="117"/>
      <c r="I986" s="117"/>
      <c r="J986" s="117"/>
      <c r="K986" s="117"/>
      <c r="L986" s="117"/>
      <c r="M986" s="117"/>
      <c r="N986" s="117"/>
      <c r="O986" s="117"/>
      <c r="P986" s="117"/>
      <c r="Q986" s="117"/>
      <c r="R986" s="117"/>
    </row>
    <row r="987" spans="1:18">
      <c r="A987" s="117"/>
      <c r="B987" s="117"/>
      <c r="C987" s="117"/>
      <c r="D987" s="117"/>
      <c r="E987" s="117"/>
      <c r="F987" s="117"/>
      <c r="G987" s="26"/>
      <c r="H987" s="117"/>
      <c r="I987" s="117"/>
      <c r="J987" s="117"/>
      <c r="K987" s="117"/>
      <c r="L987" s="117"/>
      <c r="M987" s="117"/>
      <c r="N987" s="117"/>
      <c r="O987" s="117"/>
      <c r="P987" s="117"/>
      <c r="Q987" s="117"/>
      <c r="R987" s="117"/>
    </row>
    <row r="988" spans="1:18">
      <c r="A988" s="117"/>
      <c r="B988" s="117"/>
      <c r="C988" s="117"/>
      <c r="D988" s="117"/>
      <c r="E988" s="117"/>
      <c r="F988" s="117"/>
      <c r="G988" s="26"/>
      <c r="H988" s="117"/>
      <c r="I988" s="117"/>
      <c r="J988" s="117"/>
      <c r="K988" s="117"/>
      <c r="L988" s="117"/>
      <c r="M988" s="117"/>
      <c r="N988" s="117"/>
      <c r="O988" s="117"/>
      <c r="P988" s="117"/>
      <c r="Q988" s="117"/>
      <c r="R988" s="117"/>
    </row>
    <row r="989" spans="1:18">
      <c r="A989" s="117"/>
      <c r="B989" s="117"/>
      <c r="C989" s="117"/>
      <c r="D989" s="117"/>
      <c r="E989" s="117"/>
      <c r="F989" s="117"/>
      <c r="G989" s="26"/>
      <c r="H989" s="117"/>
      <c r="I989" s="117"/>
      <c r="J989" s="117"/>
      <c r="K989" s="117"/>
      <c r="L989" s="117"/>
      <c r="M989" s="117"/>
      <c r="N989" s="117"/>
      <c r="O989" s="117"/>
      <c r="P989" s="117"/>
      <c r="Q989" s="117"/>
      <c r="R989" s="117"/>
    </row>
    <row r="990" spans="1:18">
      <c r="A990" s="117"/>
      <c r="B990" s="117"/>
      <c r="C990" s="117"/>
      <c r="D990" s="117"/>
      <c r="E990" s="117"/>
      <c r="F990" s="117"/>
      <c r="G990" s="26"/>
      <c r="H990" s="117"/>
      <c r="I990" s="117"/>
      <c r="J990" s="117"/>
      <c r="K990" s="117"/>
      <c r="L990" s="117"/>
      <c r="M990" s="117"/>
      <c r="N990" s="117"/>
      <c r="O990" s="117"/>
      <c r="P990" s="117"/>
      <c r="Q990" s="117"/>
      <c r="R990" s="117"/>
    </row>
    <row r="991" spans="1:18">
      <c r="A991" s="117"/>
      <c r="B991" s="117"/>
      <c r="C991" s="117"/>
      <c r="D991" s="117"/>
      <c r="E991" s="117"/>
      <c r="F991" s="117"/>
      <c r="G991" s="26"/>
      <c r="H991" s="117"/>
      <c r="I991" s="117"/>
      <c r="J991" s="117"/>
      <c r="K991" s="117"/>
      <c r="L991" s="117"/>
      <c r="M991" s="117"/>
      <c r="N991" s="117"/>
      <c r="O991" s="117"/>
      <c r="P991" s="117"/>
      <c r="Q991" s="117"/>
      <c r="R991" s="117"/>
    </row>
    <row r="992" spans="1:18">
      <c r="A992" s="117"/>
      <c r="B992" s="117"/>
      <c r="C992" s="117"/>
      <c r="D992" s="117"/>
      <c r="E992" s="117"/>
      <c r="F992" s="117"/>
      <c r="G992" s="26"/>
      <c r="H992" s="117"/>
      <c r="I992" s="117"/>
      <c r="J992" s="117"/>
      <c r="K992" s="117"/>
      <c r="L992" s="117"/>
      <c r="M992" s="117"/>
      <c r="N992" s="117"/>
      <c r="O992" s="117"/>
      <c r="P992" s="117"/>
      <c r="Q992" s="117"/>
      <c r="R992" s="117"/>
    </row>
    <row r="993" spans="1:18">
      <c r="A993" s="117"/>
      <c r="B993" s="117"/>
      <c r="C993" s="117"/>
      <c r="D993" s="117"/>
      <c r="E993" s="117"/>
      <c r="F993" s="117"/>
      <c r="G993" s="26"/>
      <c r="H993" s="117"/>
      <c r="I993" s="117"/>
      <c r="J993" s="117"/>
      <c r="K993" s="117"/>
      <c r="L993" s="117"/>
      <c r="M993" s="117"/>
      <c r="N993" s="117"/>
      <c r="O993" s="117"/>
      <c r="P993" s="117"/>
      <c r="Q993" s="117"/>
      <c r="R993" s="117"/>
    </row>
    <row r="994" spans="1:18">
      <c r="A994" s="117"/>
      <c r="B994" s="117"/>
      <c r="C994" s="117"/>
      <c r="D994" s="117"/>
      <c r="E994" s="117"/>
      <c r="F994" s="117"/>
      <c r="G994" s="26"/>
      <c r="H994" s="117"/>
      <c r="I994" s="117"/>
      <c r="J994" s="117"/>
      <c r="K994" s="117"/>
      <c r="L994" s="117"/>
      <c r="M994" s="117"/>
      <c r="N994" s="117"/>
      <c r="O994" s="117"/>
      <c r="P994" s="117"/>
      <c r="Q994" s="117"/>
      <c r="R994" s="117"/>
    </row>
    <row r="995" spans="1:18">
      <c r="A995" s="117"/>
      <c r="B995" s="117"/>
      <c r="C995" s="117"/>
      <c r="D995" s="117"/>
      <c r="E995" s="117"/>
      <c r="F995" s="117"/>
      <c r="G995" s="26"/>
      <c r="H995" s="117"/>
      <c r="I995" s="117"/>
      <c r="J995" s="117"/>
      <c r="K995" s="117"/>
      <c r="L995" s="117"/>
      <c r="M995" s="117"/>
      <c r="N995" s="117"/>
      <c r="O995" s="117"/>
      <c r="P995" s="117"/>
      <c r="Q995" s="117"/>
      <c r="R995" s="117"/>
    </row>
    <row r="996" spans="1:18">
      <c r="A996" s="117"/>
      <c r="B996" s="117"/>
      <c r="C996" s="117"/>
      <c r="D996" s="117"/>
      <c r="E996" s="117"/>
      <c r="F996" s="117"/>
      <c r="G996" s="26"/>
      <c r="H996" s="117"/>
      <c r="I996" s="117"/>
      <c r="J996" s="117"/>
      <c r="K996" s="117"/>
      <c r="L996" s="117"/>
      <c r="M996" s="117"/>
      <c r="N996" s="117"/>
      <c r="O996" s="117"/>
      <c r="P996" s="117"/>
      <c r="Q996" s="117"/>
      <c r="R996" s="117"/>
    </row>
    <row r="997" spans="1:18">
      <c r="A997" s="117"/>
      <c r="B997" s="117"/>
      <c r="C997" s="117"/>
      <c r="D997" s="117"/>
      <c r="E997" s="117"/>
      <c r="F997" s="117"/>
      <c r="G997" s="26"/>
      <c r="H997" s="117"/>
      <c r="I997" s="117"/>
      <c r="J997" s="117"/>
      <c r="K997" s="117"/>
      <c r="L997" s="117"/>
      <c r="M997" s="117"/>
      <c r="N997" s="117"/>
      <c r="O997" s="117"/>
      <c r="P997" s="117"/>
      <c r="Q997" s="117"/>
      <c r="R997" s="117"/>
    </row>
    <row r="998" spans="1:18">
      <c r="A998" s="117"/>
      <c r="B998" s="117"/>
      <c r="C998" s="117"/>
      <c r="D998" s="117"/>
      <c r="E998" s="117"/>
      <c r="F998" s="117"/>
      <c r="G998" s="26"/>
      <c r="H998" s="117"/>
      <c r="I998" s="117"/>
      <c r="J998" s="117"/>
      <c r="K998" s="117"/>
      <c r="L998" s="117"/>
      <c r="M998" s="117"/>
      <c r="N998" s="117"/>
      <c r="O998" s="117"/>
      <c r="P998" s="117"/>
      <c r="Q998" s="117"/>
      <c r="R998" s="117"/>
    </row>
    <row r="999" spans="1:18">
      <c r="A999" s="117"/>
      <c r="B999" s="117"/>
      <c r="C999" s="117"/>
      <c r="D999" s="117"/>
      <c r="E999" s="117"/>
      <c r="F999" s="117"/>
      <c r="G999" s="26"/>
      <c r="H999" s="117"/>
      <c r="I999" s="117"/>
      <c r="J999" s="117"/>
      <c r="K999" s="117"/>
      <c r="L999" s="117"/>
      <c r="M999" s="117"/>
      <c r="N999" s="117"/>
      <c r="O999" s="117"/>
      <c r="P999" s="117"/>
      <c r="Q999" s="117"/>
      <c r="R999" s="117"/>
    </row>
    <row r="1000" spans="1:18">
      <c r="A1000" s="117"/>
      <c r="B1000" s="117"/>
      <c r="C1000" s="117"/>
      <c r="D1000" s="117"/>
      <c r="E1000" s="117"/>
      <c r="F1000" s="117"/>
      <c r="G1000" s="26"/>
      <c r="H1000" s="117"/>
      <c r="I1000" s="117"/>
      <c r="J1000" s="117"/>
      <c r="K1000" s="117"/>
      <c r="L1000" s="117"/>
      <c r="M1000" s="117"/>
      <c r="N1000" s="117"/>
      <c r="O1000" s="117"/>
      <c r="P1000" s="117"/>
      <c r="Q1000" s="117"/>
      <c r="R1000" s="117"/>
    </row>
  </sheetData>
  <mergeCells count="46">
    <mergeCell ref="A27:O27"/>
    <mergeCell ref="A24:O24"/>
    <mergeCell ref="D25:D26"/>
    <mergeCell ref="K25:K26"/>
    <mergeCell ref="M25:M26"/>
    <mergeCell ref="O25:O26"/>
    <mergeCell ref="D19:D21"/>
    <mergeCell ref="K19:K21"/>
    <mergeCell ref="M19:M21"/>
    <mergeCell ref="O19:O21"/>
    <mergeCell ref="A22:M22"/>
    <mergeCell ref="D16:D17"/>
    <mergeCell ref="K16:K17"/>
    <mergeCell ref="M16:M17"/>
    <mergeCell ref="O16:O17"/>
    <mergeCell ref="A18:O18"/>
    <mergeCell ref="D12:D14"/>
    <mergeCell ref="K12:K14"/>
    <mergeCell ref="M12:M14"/>
    <mergeCell ref="O12:O14"/>
    <mergeCell ref="A15:J15"/>
    <mergeCell ref="D8:D10"/>
    <mergeCell ref="K8:K10"/>
    <mergeCell ref="M8:M10"/>
    <mergeCell ref="O8:O10"/>
    <mergeCell ref="A11:J11"/>
    <mergeCell ref="V4:X4"/>
    <mergeCell ref="Y4:AA4"/>
    <mergeCell ref="AB4:AD4"/>
    <mergeCell ref="A6:O6"/>
    <mergeCell ref="A7:O7"/>
    <mergeCell ref="A1:O1"/>
    <mergeCell ref="A2:O2"/>
    <mergeCell ref="A3:O3"/>
    <mergeCell ref="A4:A5"/>
    <mergeCell ref="B4:B5"/>
    <mergeCell ref="C4:C5"/>
    <mergeCell ref="D4:D5"/>
    <mergeCell ref="E4:E5"/>
    <mergeCell ref="F4:F5"/>
    <mergeCell ref="G4:G5"/>
    <mergeCell ref="H4:H5"/>
    <mergeCell ref="I4:I5"/>
    <mergeCell ref="J4:K4"/>
    <mergeCell ref="L4:M4"/>
    <mergeCell ref="N4:O4"/>
  </mergeCells>
  <pageMargins left="0.2" right="0.2" top="0.75" bottom="0.75" header="0.511811023622047" footer="0.511811023622047"/>
  <pageSetup paperSize="9" scale="61"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AD1000"/>
  <sheetViews>
    <sheetView zoomScaleNormal="100" workbookViewId="0">
      <selection sqref="A1:XFD1048576"/>
    </sheetView>
  </sheetViews>
  <sheetFormatPr baseColWidth="10" defaultColWidth="12.6640625" defaultRowHeight="13"/>
  <cols>
    <col min="1" max="1" width="5.1640625" style="796" customWidth="1"/>
    <col min="2" max="2" width="30.5" style="796" customWidth="1"/>
    <col min="3" max="3" width="7.1640625" style="796" customWidth="1"/>
    <col min="4" max="4" width="3.83203125" style="796" customWidth="1"/>
    <col min="5" max="5" width="7.1640625" style="796" customWidth="1"/>
    <col min="6" max="7" width="13" style="796" customWidth="1"/>
    <col min="8" max="8" width="14.1640625" style="796" customWidth="1"/>
    <col min="9" max="9" width="10.5" style="796" customWidth="1"/>
    <col min="10" max="10" width="6.1640625" style="796" customWidth="1"/>
    <col min="11" max="11" width="5.33203125" style="796" customWidth="1"/>
    <col min="12" max="14" width="6.1640625" style="796" customWidth="1"/>
    <col min="15" max="15" width="5.83203125" style="796" customWidth="1"/>
    <col min="16" max="16" width="16.83203125" style="796" customWidth="1"/>
    <col min="17" max="26" width="9" style="796" customWidth="1"/>
    <col min="27" max="16384" width="12.6640625" style="796"/>
  </cols>
  <sheetData>
    <row r="1" spans="1:30" ht="14">
      <c r="A1" s="726" t="s">
        <v>437</v>
      </c>
      <c r="B1" s="726"/>
      <c r="C1" s="726"/>
      <c r="D1" s="726"/>
      <c r="E1" s="726"/>
      <c r="F1" s="726"/>
      <c r="G1" s="726"/>
      <c r="H1" s="726"/>
      <c r="I1" s="726"/>
      <c r="J1" s="726"/>
      <c r="K1" s="726"/>
      <c r="L1" s="726"/>
      <c r="M1" s="726"/>
      <c r="N1" s="726"/>
      <c r="O1" s="726"/>
      <c r="P1" s="24"/>
      <c r="Q1" s="24"/>
      <c r="R1" s="24"/>
      <c r="S1" s="24"/>
      <c r="T1" s="24"/>
      <c r="U1" s="24"/>
      <c r="V1" s="24"/>
      <c r="W1" s="24"/>
      <c r="X1" s="24"/>
      <c r="Y1" s="24"/>
      <c r="Z1" s="24"/>
    </row>
    <row r="2" spans="1:30" ht="14">
      <c r="A2" s="726" t="s">
        <v>438</v>
      </c>
      <c r="B2" s="726"/>
      <c r="C2" s="726"/>
      <c r="D2" s="726"/>
      <c r="E2" s="726"/>
      <c r="F2" s="726"/>
      <c r="G2" s="726"/>
      <c r="H2" s="726"/>
      <c r="I2" s="726"/>
      <c r="J2" s="726"/>
      <c r="K2" s="726"/>
      <c r="L2" s="726"/>
      <c r="M2" s="726"/>
      <c r="N2" s="726"/>
      <c r="O2" s="726"/>
      <c r="P2" s="24"/>
      <c r="Q2" s="24"/>
      <c r="R2" s="24"/>
      <c r="S2" s="24"/>
      <c r="T2" s="24"/>
      <c r="U2" s="24"/>
      <c r="V2" s="24"/>
      <c r="W2" s="24"/>
      <c r="X2" s="24"/>
      <c r="Y2" s="24"/>
      <c r="Z2" s="24"/>
    </row>
    <row r="3" spans="1:30">
      <c r="A3" s="731"/>
      <c r="B3" s="731"/>
      <c r="C3" s="731"/>
      <c r="D3" s="731"/>
      <c r="E3" s="731"/>
      <c r="F3" s="731"/>
      <c r="G3" s="731"/>
      <c r="H3" s="731"/>
      <c r="I3" s="731"/>
      <c r="J3" s="731"/>
      <c r="K3" s="731"/>
      <c r="L3" s="731"/>
      <c r="M3" s="731"/>
      <c r="N3" s="731"/>
      <c r="O3" s="731"/>
      <c r="P3" s="26"/>
      <c r="Q3" s="26"/>
      <c r="R3" s="26"/>
      <c r="S3" s="26"/>
      <c r="T3" s="26"/>
      <c r="U3" s="26"/>
      <c r="V3" s="26"/>
      <c r="W3" s="26"/>
      <c r="X3" s="26"/>
      <c r="Y3" s="26"/>
      <c r="Z3" s="26"/>
    </row>
    <row r="4" spans="1:30" ht="42">
      <c r="A4" s="708" t="s">
        <v>346</v>
      </c>
      <c r="B4" s="708" t="s">
        <v>347</v>
      </c>
      <c r="C4" s="708" t="s">
        <v>348</v>
      </c>
      <c r="D4" s="708" t="s">
        <v>349</v>
      </c>
      <c r="E4" s="708" t="s">
        <v>350</v>
      </c>
      <c r="F4" s="708" t="s">
        <v>351</v>
      </c>
      <c r="G4" s="708" t="s">
        <v>408</v>
      </c>
      <c r="H4" s="708" t="s">
        <v>353</v>
      </c>
      <c r="I4" s="708" t="s">
        <v>354</v>
      </c>
      <c r="J4" s="708" t="s">
        <v>355</v>
      </c>
      <c r="K4" s="708"/>
      <c r="L4" s="708" t="s">
        <v>356</v>
      </c>
      <c r="M4" s="708"/>
      <c r="N4" s="708" t="s">
        <v>357</v>
      </c>
      <c r="O4" s="708"/>
      <c r="P4" s="177" t="s">
        <v>358</v>
      </c>
      <c r="Q4" s="177" t="s">
        <v>359</v>
      </c>
      <c r="R4" s="177" t="s">
        <v>360</v>
      </c>
      <c r="S4" s="177" t="s">
        <v>361</v>
      </c>
      <c r="T4" s="177" t="s">
        <v>362</v>
      </c>
      <c r="U4" s="26"/>
      <c r="V4" s="12" t="s">
        <v>57</v>
      </c>
      <c r="W4" s="12"/>
      <c r="X4" s="12"/>
      <c r="Y4" s="12" t="s">
        <v>363</v>
      </c>
      <c r="Z4" s="12"/>
      <c r="AA4" s="12"/>
      <c r="AB4" s="12" t="s">
        <v>364</v>
      </c>
      <c r="AC4" s="12"/>
      <c r="AD4" s="12"/>
    </row>
    <row r="5" spans="1:30" ht="14">
      <c r="A5" s="708"/>
      <c r="B5" s="708"/>
      <c r="C5" s="708"/>
      <c r="D5" s="708"/>
      <c r="E5" s="708"/>
      <c r="F5" s="708"/>
      <c r="G5" s="708"/>
      <c r="H5" s="708"/>
      <c r="I5" s="708"/>
      <c r="J5" s="119" t="s">
        <v>365</v>
      </c>
      <c r="K5" s="119" t="s">
        <v>366</v>
      </c>
      <c r="L5" s="119" t="s">
        <v>365</v>
      </c>
      <c r="M5" s="119" t="s">
        <v>366</v>
      </c>
      <c r="N5" s="119" t="s">
        <v>365</v>
      </c>
      <c r="O5" s="119" t="s">
        <v>366</v>
      </c>
      <c r="P5" s="541"/>
      <c r="Q5" s="541"/>
      <c r="R5" s="297"/>
      <c r="S5" s="817"/>
      <c r="T5" s="273"/>
      <c r="U5" s="26"/>
      <c r="V5" s="818" t="s">
        <v>355</v>
      </c>
      <c r="W5" s="818" t="s">
        <v>367</v>
      </c>
      <c r="X5" s="818" t="s">
        <v>307</v>
      </c>
      <c r="Y5" s="818" t="s">
        <v>355</v>
      </c>
      <c r="Z5" s="818" t="s">
        <v>367</v>
      </c>
      <c r="AA5" s="819" t="s">
        <v>307</v>
      </c>
      <c r="AB5" s="819" t="s">
        <v>355</v>
      </c>
      <c r="AC5" s="819" t="s">
        <v>367</v>
      </c>
      <c r="AD5" s="819" t="s">
        <v>307</v>
      </c>
    </row>
    <row r="6" spans="1:30">
      <c r="A6" s="709" t="s">
        <v>368</v>
      </c>
      <c r="B6" s="709"/>
      <c r="C6" s="709"/>
      <c r="D6" s="709"/>
      <c r="E6" s="709"/>
      <c r="F6" s="709"/>
      <c r="G6" s="709"/>
      <c r="H6" s="709"/>
      <c r="I6" s="709"/>
      <c r="J6" s="709"/>
      <c r="K6" s="709"/>
      <c r="L6" s="709"/>
      <c r="M6" s="709"/>
      <c r="N6" s="709"/>
      <c r="O6" s="709"/>
      <c r="P6" s="541"/>
      <c r="Q6" s="541"/>
      <c r="R6" s="297"/>
      <c r="S6" s="817"/>
      <c r="T6" s="273"/>
      <c r="U6" s="26"/>
      <c r="V6" s="810"/>
      <c r="W6" s="820"/>
      <c r="X6" s="821"/>
      <c r="Y6" s="810"/>
      <c r="Z6" s="820"/>
      <c r="AA6" s="822"/>
      <c r="AB6" s="810"/>
      <c r="AC6" s="823"/>
      <c r="AD6" s="822"/>
    </row>
    <row r="7" spans="1:30">
      <c r="A7" s="714" t="s">
        <v>369</v>
      </c>
      <c r="B7" s="714"/>
      <c r="C7" s="714"/>
      <c r="D7" s="714"/>
      <c r="E7" s="714"/>
      <c r="F7" s="714"/>
      <c r="G7" s="714"/>
      <c r="H7" s="714"/>
      <c r="I7" s="714"/>
      <c r="J7" s="714"/>
      <c r="K7" s="714"/>
      <c r="L7" s="714"/>
      <c r="M7" s="714"/>
      <c r="N7" s="714"/>
      <c r="O7" s="714"/>
      <c r="P7" s="541"/>
      <c r="Q7" s="541"/>
      <c r="R7" s="297"/>
      <c r="S7" s="817"/>
      <c r="T7" s="273"/>
      <c r="U7" s="26"/>
      <c r="V7" s="810"/>
      <c r="W7" s="820"/>
      <c r="X7" s="821"/>
      <c r="Y7" s="810"/>
      <c r="Z7" s="820"/>
      <c r="AA7" s="822"/>
      <c r="AB7" s="810"/>
      <c r="AC7" s="823"/>
      <c r="AD7" s="822"/>
    </row>
    <row r="8" spans="1:30" ht="14">
      <c r="A8" s="128">
        <v>1</v>
      </c>
      <c r="B8" s="129" t="s">
        <v>370</v>
      </c>
      <c r="C8" s="128" t="s">
        <v>371</v>
      </c>
      <c r="D8" s="129"/>
      <c r="E8" s="223" t="s">
        <v>372</v>
      </c>
      <c r="F8" s="130">
        <v>21.92</v>
      </c>
      <c r="G8" s="130">
        <v>21.92</v>
      </c>
      <c r="H8" s="186">
        <v>26.15</v>
      </c>
      <c r="I8" s="128" t="s">
        <v>373</v>
      </c>
      <c r="J8" s="128">
        <v>8</v>
      </c>
      <c r="K8" s="712">
        <f>J8+J9+J10</f>
        <v>18</v>
      </c>
      <c r="L8" s="133">
        <f>IFERROR(MIN(1.1*J8,(H8/G8)*J8),0)</f>
        <v>8.8000000000000007</v>
      </c>
      <c r="M8" s="713">
        <f>L8+L9+L10</f>
        <v>14.3</v>
      </c>
      <c r="N8" s="133">
        <f>IFERROR(MIN(1.1*J8,(H8/F8)*J8),0)</f>
        <v>8.8000000000000007</v>
      </c>
      <c r="O8" s="713">
        <f>N8+N9+N10</f>
        <v>14.3</v>
      </c>
      <c r="P8" s="824">
        <f>F8</f>
        <v>21.92</v>
      </c>
      <c r="Q8" s="824">
        <f>H8</f>
        <v>26.15</v>
      </c>
      <c r="R8" s="297">
        <f>J8</f>
        <v>8</v>
      </c>
      <c r="S8" s="817">
        <f>IFERROR(MAX(0,IF(I8="Minimize",F8/H8,IF(F8&gt;0,H8/F8,IF(H8&gt;0,1.1,F8/H8)))),0)</f>
        <v>1.1929744525547443</v>
      </c>
      <c r="T8" s="273">
        <f>MIN(1.1*R8,S8*R8)</f>
        <v>8.8000000000000007</v>
      </c>
      <c r="U8" s="26"/>
      <c r="V8" s="810">
        <v>9</v>
      </c>
      <c r="W8" s="820">
        <f>S8</f>
        <v>1.1929744525547443</v>
      </c>
      <c r="X8" s="821">
        <f>MIN(1.1*V8,W8*V8)</f>
        <v>9.9</v>
      </c>
      <c r="Y8" s="810">
        <v>4</v>
      </c>
      <c r="Z8" s="820">
        <f>S8</f>
        <v>1.1929744525547443</v>
      </c>
      <c r="AA8" s="822">
        <f>MIN(1.1*Y8,Z8*Y8)</f>
        <v>4.4000000000000004</v>
      </c>
      <c r="AB8" s="810">
        <v>14</v>
      </c>
      <c r="AC8" s="823">
        <f>S8</f>
        <v>1.1929744525547443</v>
      </c>
      <c r="AD8" s="822">
        <f>MIN(1.1*AB8,AC8*AB8)</f>
        <v>15.400000000000002</v>
      </c>
    </row>
    <row r="9" spans="1:30" ht="14">
      <c r="A9" s="128">
        <v>2</v>
      </c>
      <c r="B9" s="129" t="s">
        <v>374</v>
      </c>
      <c r="C9" s="128" t="s">
        <v>371</v>
      </c>
      <c r="D9" s="129"/>
      <c r="E9" s="223" t="s">
        <v>372</v>
      </c>
      <c r="F9" s="224">
        <v>3.81874178906572</v>
      </c>
      <c r="G9" s="224">
        <v>3.81874178906572</v>
      </c>
      <c r="H9" s="186">
        <v>9.7200000000000006</v>
      </c>
      <c r="I9" s="128" t="s">
        <v>373</v>
      </c>
      <c r="J9" s="128">
        <v>5</v>
      </c>
      <c r="K9" s="712"/>
      <c r="L9" s="133">
        <f>IFERROR(MIN(1.1*J9,(H9/G9)*J9),0)</f>
        <v>5.5</v>
      </c>
      <c r="M9" s="713"/>
      <c r="N9" s="133">
        <f>IFERROR(MIN(1.1*J9,(H9/F9)*J9),0)</f>
        <v>5.5</v>
      </c>
      <c r="O9" s="713"/>
      <c r="P9" s="825">
        <f>F9</f>
        <v>3.81874178906572</v>
      </c>
      <c r="Q9" s="824">
        <f>H9</f>
        <v>9.7200000000000006</v>
      </c>
      <c r="R9" s="297">
        <f>J9</f>
        <v>5</v>
      </c>
      <c r="S9" s="817">
        <f>IFERROR(MAX(0,IF(I9="Minimize",F9/H9,IF(F9&gt;0,H9/F9,IF(H9&gt;0,1.1,F9/H9)))),0)</f>
        <v>2.5453409884458464</v>
      </c>
      <c r="T9" s="273">
        <f>MIN(1.1*R9,S9*R9)</f>
        <v>5.5</v>
      </c>
      <c r="U9" s="26"/>
      <c r="V9" s="810">
        <v>6</v>
      </c>
      <c r="W9" s="820">
        <f>S9</f>
        <v>2.5453409884458464</v>
      </c>
      <c r="X9" s="821">
        <f>MIN(1.1*V9,W9*V9)</f>
        <v>6.6000000000000005</v>
      </c>
      <c r="Y9" s="810">
        <v>3</v>
      </c>
      <c r="Z9" s="820">
        <f>S9</f>
        <v>2.5453409884458464</v>
      </c>
      <c r="AA9" s="822">
        <f>MIN(1.1*Y9,Z9*Y9)</f>
        <v>3.3000000000000003</v>
      </c>
      <c r="AB9" s="810">
        <v>8</v>
      </c>
      <c r="AC9" s="823">
        <f>S9</f>
        <v>2.5453409884458464</v>
      </c>
      <c r="AD9" s="822">
        <f>MIN(1.1*AB9,AC9*AB9)</f>
        <v>8.8000000000000007</v>
      </c>
    </row>
    <row r="10" spans="1:30" ht="14">
      <c r="A10" s="128">
        <v>3</v>
      </c>
      <c r="B10" s="129" t="s">
        <v>439</v>
      </c>
      <c r="C10" s="128" t="s">
        <v>376</v>
      </c>
      <c r="D10" s="129"/>
      <c r="E10" s="223" t="s">
        <v>377</v>
      </c>
      <c r="F10" s="197">
        <v>45747</v>
      </c>
      <c r="G10" s="197">
        <v>45748</v>
      </c>
      <c r="H10" s="197">
        <v>45748</v>
      </c>
      <c r="I10" s="128" t="s">
        <v>379</v>
      </c>
      <c r="J10" s="128">
        <v>5</v>
      </c>
      <c r="K10" s="712"/>
      <c r="L10" s="133">
        <f>IFERROR(MIN(1.1*J10,(F10/D10)*J10),0)</f>
        <v>0</v>
      </c>
      <c r="M10" s="713"/>
      <c r="N10" s="133">
        <f>IFERROR(MIN(1.1*L10,(H10/F10)*L10),0)</f>
        <v>0</v>
      </c>
      <c r="O10" s="713"/>
      <c r="P10" s="826">
        <f>F10</f>
        <v>45747</v>
      </c>
      <c r="Q10" s="826">
        <f>H10</f>
        <v>45748</v>
      </c>
      <c r="R10" s="297">
        <f>J10</f>
        <v>5</v>
      </c>
      <c r="S10" s="817">
        <f>IFERROR(T10/R10,0)</f>
        <v>1</v>
      </c>
      <c r="T10" s="273">
        <f>R10*IF(H10&lt;DATE(2025,4,1),1.1,IF(H10&lt;=DATE(2025,4,15),1,IF(H10&lt;=DATE(2025,5,31),0.8,IF(H10&lt;=DATE(2025,6,15),0.4,IF(H10&lt;=DATE(2025,6,30),0.2,0)))))</f>
        <v>5</v>
      </c>
      <c r="U10" s="26"/>
      <c r="V10" s="810">
        <v>5</v>
      </c>
      <c r="W10" s="820">
        <f>S10</f>
        <v>1</v>
      </c>
      <c r="X10" s="821">
        <f>MIN(1.1*V10,W10*V10)</f>
        <v>5</v>
      </c>
      <c r="Y10" s="810">
        <v>3</v>
      </c>
      <c r="Z10" s="820">
        <f>S10</f>
        <v>1</v>
      </c>
      <c r="AA10" s="822">
        <f>MIN(1.1*Y10,Z10*Y10)</f>
        <v>3</v>
      </c>
      <c r="AB10" s="810">
        <v>8</v>
      </c>
      <c r="AC10" s="823">
        <f>S10</f>
        <v>1</v>
      </c>
      <c r="AD10" s="822">
        <f>MIN(1.1*AB10,AC10*AB10)</f>
        <v>8</v>
      </c>
    </row>
    <row r="11" spans="1:30">
      <c r="A11" s="714" t="s">
        <v>380</v>
      </c>
      <c r="B11" s="714"/>
      <c r="C11" s="714"/>
      <c r="D11" s="714"/>
      <c r="E11" s="714"/>
      <c r="F11" s="714"/>
      <c r="G11" s="714"/>
      <c r="H11" s="714"/>
      <c r="I11" s="714"/>
      <c r="J11" s="714"/>
      <c r="K11" s="148"/>
      <c r="L11" s="148"/>
      <c r="M11" s="148"/>
      <c r="N11" s="148"/>
      <c r="O11" s="199"/>
      <c r="P11" s="541"/>
      <c r="Q11" s="541"/>
      <c r="R11" s="297"/>
      <c r="S11" s="817"/>
      <c r="T11" s="273"/>
      <c r="U11" s="26"/>
      <c r="V11" s="810"/>
      <c r="W11" s="820"/>
      <c r="X11" s="821"/>
      <c r="Y11" s="810"/>
      <c r="Z11" s="820"/>
      <c r="AA11" s="822"/>
      <c r="AB11" s="810"/>
      <c r="AC11" s="823"/>
      <c r="AD11" s="822"/>
    </row>
    <row r="12" spans="1:30" ht="14">
      <c r="A12" s="128">
        <v>4</v>
      </c>
      <c r="B12" s="827" t="s">
        <v>440</v>
      </c>
      <c r="C12" s="128" t="s">
        <v>371</v>
      </c>
      <c r="D12" s="129"/>
      <c r="E12" s="225" t="s">
        <v>413</v>
      </c>
      <c r="F12" s="130">
        <v>4630.8</v>
      </c>
      <c r="G12" s="130">
        <v>4630.8</v>
      </c>
      <c r="H12" s="152">
        <v>4405</v>
      </c>
      <c r="I12" s="184" t="s">
        <v>379</v>
      </c>
      <c r="J12" s="184">
        <v>10</v>
      </c>
      <c r="K12" s="712">
        <f>SUM(J12:J13)</f>
        <v>20</v>
      </c>
      <c r="L12" s="133">
        <f>IFERROR(MIN(1.1*J12,(G12/H12)*J12),0)</f>
        <v>10.512599318955733</v>
      </c>
      <c r="M12" s="713">
        <f>SUM(L12,L13)</f>
        <v>19.35384062132789</v>
      </c>
      <c r="N12" s="133">
        <f>IFERROR(MIN(1.1*J12,(F12/H12)*J12),0)</f>
        <v>10.512599318955733</v>
      </c>
      <c r="O12" s="713">
        <f>SUM(N12,N13)</f>
        <v>19.35384062132789</v>
      </c>
      <c r="P12" s="828">
        <f>F12</f>
        <v>4630.8</v>
      </c>
      <c r="Q12" s="829">
        <f>H12</f>
        <v>4405</v>
      </c>
      <c r="R12" s="830">
        <f>J12</f>
        <v>10</v>
      </c>
      <c r="S12" s="831">
        <f>IFERROR(MAX(0,IF(I12="Minimize",F12/H12,IF(F12&gt;0,H12/F12,IF(H12&gt;0,1.1,F12/H12)))),0)</f>
        <v>1.0512599318955733</v>
      </c>
      <c r="T12" s="832">
        <f>MIN(1.1*R12,S12*R12)</f>
        <v>10.512599318955733</v>
      </c>
      <c r="U12" s="833"/>
      <c r="V12" s="810">
        <v>10</v>
      </c>
      <c r="W12" s="834">
        <f>S12</f>
        <v>1.0512599318955733</v>
      </c>
      <c r="X12" s="835">
        <f>MIN(1.1*V12,W12*V12)</f>
        <v>10.512599318955733</v>
      </c>
      <c r="Y12" s="810">
        <v>15</v>
      </c>
      <c r="Z12" s="834">
        <f>S12</f>
        <v>1.0512599318955733</v>
      </c>
      <c r="AA12" s="822">
        <f>MIN(1.1*Y12,Z12*Y12)</f>
        <v>15.768898978433599</v>
      </c>
      <c r="AB12" s="810">
        <v>5</v>
      </c>
      <c r="AC12" s="823">
        <f>S12</f>
        <v>1.0512599318955733</v>
      </c>
      <c r="AD12" s="822">
        <f>MIN(1.1*AB12,AC12*AB12)</f>
        <v>5.2562996594778664</v>
      </c>
    </row>
    <row r="13" spans="1:30" ht="14">
      <c r="A13" s="128">
        <v>5</v>
      </c>
      <c r="B13" s="129" t="s">
        <v>381</v>
      </c>
      <c r="C13" s="128" t="s">
        <v>371</v>
      </c>
      <c r="D13" s="129"/>
      <c r="E13" s="226" t="s">
        <v>382</v>
      </c>
      <c r="F13" s="130">
        <v>5.4291019053084</v>
      </c>
      <c r="G13" s="130">
        <v>5.4291019053084</v>
      </c>
      <c r="H13" s="130">
        <v>4.8</v>
      </c>
      <c r="I13" s="128" t="s">
        <v>373</v>
      </c>
      <c r="J13" s="128">
        <v>10</v>
      </c>
      <c r="K13" s="712"/>
      <c r="L13" s="133">
        <f>IFERROR(MIN(1.1*J13,(H13/G13)*J13),0)</f>
        <v>8.8412413023721577</v>
      </c>
      <c r="M13" s="713"/>
      <c r="N13" s="133">
        <f>IFERROR(MIN(1.1*J13,(H13/F13)*J13),0)</f>
        <v>8.8412413023721577</v>
      </c>
      <c r="O13" s="713"/>
      <c r="P13" s="824">
        <f>F13</f>
        <v>5.4291019053084</v>
      </c>
      <c r="Q13" s="824">
        <f>H13</f>
        <v>4.8</v>
      </c>
      <c r="R13" s="297">
        <f>J13</f>
        <v>10</v>
      </c>
      <c r="S13" s="817">
        <f>IFERROR(MAX(0,IF(I13="Minimize",F13/H13,IF(F13&gt;0,H13/F13,IF(H13&gt;0,1.1,F13/H13)))),0)</f>
        <v>0.8841241302372157</v>
      </c>
      <c r="T13" s="273">
        <f>MIN(1.1*R13,S13*R13)</f>
        <v>8.8412413023721577</v>
      </c>
      <c r="U13" s="26"/>
      <c r="V13" s="810">
        <v>10</v>
      </c>
      <c r="W13" s="820">
        <f>S13</f>
        <v>0.8841241302372157</v>
      </c>
      <c r="X13" s="821">
        <f>MIN(1.1*V13,W13*V13)</f>
        <v>8.8412413023721577</v>
      </c>
      <c r="Y13" s="810">
        <v>15</v>
      </c>
      <c r="Z13" s="820">
        <f>S13</f>
        <v>0.8841241302372157</v>
      </c>
      <c r="AA13" s="822">
        <f>MIN(1.1*Y13,Z13*Y13)</f>
        <v>13.261861953558235</v>
      </c>
      <c r="AB13" s="810">
        <v>5</v>
      </c>
      <c r="AC13" s="823">
        <f>S13</f>
        <v>0.8841241302372157</v>
      </c>
      <c r="AD13" s="822">
        <f>MIN(1.1*AB13,AC13*AB13)</f>
        <v>4.4206206511860788</v>
      </c>
    </row>
    <row r="14" spans="1:30">
      <c r="A14" s="714" t="s">
        <v>386</v>
      </c>
      <c r="B14" s="714"/>
      <c r="C14" s="714"/>
      <c r="D14" s="714"/>
      <c r="E14" s="714"/>
      <c r="F14" s="714"/>
      <c r="G14" s="714"/>
      <c r="H14" s="714"/>
      <c r="I14" s="714"/>
      <c r="J14" s="714"/>
      <c r="K14" s="148"/>
      <c r="L14" s="148"/>
      <c r="M14" s="148"/>
      <c r="N14" s="148"/>
      <c r="O14" s="199"/>
      <c r="P14" s="541"/>
      <c r="Q14" s="541"/>
      <c r="R14" s="297"/>
      <c r="S14" s="817"/>
      <c r="T14" s="273"/>
      <c r="U14" s="26"/>
      <c r="V14" s="810"/>
      <c r="W14" s="820"/>
      <c r="X14" s="821"/>
      <c r="Y14" s="810"/>
      <c r="Z14" s="820"/>
      <c r="AA14" s="822"/>
      <c r="AB14" s="810"/>
      <c r="AC14" s="823"/>
      <c r="AD14" s="822"/>
    </row>
    <row r="15" spans="1:30" ht="28">
      <c r="A15" s="227">
        <v>6</v>
      </c>
      <c r="B15" s="228" t="s">
        <v>387</v>
      </c>
      <c r="C15" s="227" t="s">
        <v>388</v>
      </c>
      <c r="D15" s="228"/>
      <c r="E15" s="229" t="s">
        <v>384</v>
      </c>
      <c r="F15" s="152">
        <v>3191756.9503279999</v>
      </c>
      <c r="G15" s="152">
        <v>3191756.9503279999</v>
      </c>
      <c r="H15" s="152">
        <v>3259110</v>
      </c>
      <c r="I15" s="227" t="s">
        <v>373</v>
      </c>
      <c r="J15" s="227">
        <v>8</v>
      </c>
      <c r="K15" s="722">
        <f>SUM(J15:J16)</f>
        <v>16</v>
      </c>
      <c r="L15" s="133">
        <f>IFERROR(MIN(1.1*J15,(H15/G15)*J15),0)</f>
        <v>8.1688174901038835</v>
      </c>
      <c r="M15" s="713">
        <f>SUM(L15,L16)</f>
        <v>16.388597709884102</v>
      </c>
      <c r="N15" s="133">
        <f>IFERROR(MIN(1.1*J15,(H15/F15)*J15),0)</f>
        <v>8.1688174901038835</v>
      </c>
      <c r="O15" s="713">
        <f>SUM(N15,N16)</f>
        <v>16.388597709884102</v>
      </c>
      <c r="P15" s="836">
        <f>F15</f>
        <v>3191756.9503279999</v>
      </c>
      <c r="Q15" s="836">
        <f>H15</f>
        <v>3259110</v>
      </c>
      <c r="R15" s="297">
        <f>J15</f>
        <v>8</v>
      </c>
      <c r="S15" s="817">
        <f>IFERROR(MAX(0,IF(I15="Minimize",F15/H15,IF(F15&gt;0,H15/F15,IF(H15&gt;0,1.1,F15/H15)))),0)</f>
        <v>1.0211021862629854</v>
      </c>
      <c r="T15" s="273">
        <f>MIN(1.1*R15,S15*R15)</f>
        <v>8.1688174901038835</v>
      </c>
      <c r="U15" s="26"/>
      <c r="V15" s="810">
        <v>5</v>
      </c>
      <c r="W15" s="820">
        <f>S15</f>
        <v>1.0211021862629854</v>
      </c>
      <c r="X15" s="821">
        <f>MIN(1.1*V15,W15*V15)</f>
        <v>5.1055109313149272</v>
      </c>
      <c r="Y15" s="810">
        <v>5</v>
      </c>
      <c r="Z15" s="820">
        <f>S15</f>
        <v>1.0211021862629854</v>
      </c>
      <c r="AA15" s="822">
        <f>MIN(1.1*Y15,Z15*Y15)</f>
        <v>5.1055109313149272</v>
      </c>
      <c r="AB15" s="810">
        <v>5</v>
      </c>
      <c r="AC15" s="823">
        <f>S15</f>
        <v>1.0211021862629854</v>
      </c>
      <c r="AD15" s="822">
        <f>MIN(1.1*AB15,AC15*AB15)</f>
        <v>5.1055109313149272</v>
      </c>
    </row>
    <row r="16" spans="1:30" ht="28">
      <c r="A16" s="227">
        <v>7</v>
      </c>
      <c r="B16" s="228" t="s">
        <v>441</v>
      </c>
      <c r="C16" s="227" t="s">
        <v>388</v>
      </c>
      <c r="D16" s="228"/>
      <c r="E16" s="227" t="s">
        <v>390</v>
      </c>
      <c r="F16" s="152">
        <v>22568</v>
      </c>
      <c r="G16" s="152">
        <v>22568</v>
      </c>
      <c r="H16" s="152">
        <v>23188</v>
      </c>
      <c r="I16" s="227" t="s">
        <v>373</v>
      </c>
      <c r="J16" s="227">
        <v>8</v>
      </c>
      <c r="K16" s="722"/>
      <c r="L16" s="133">
        <f>IFERROR(MIN(1.1*J16,(H16/G16)*J16),0)</f>
        <v>8.219780219780219</v>
      </c>
      <c r="M16" s="713"/>
      <c r="N16" s="133">
        <f>IFERROR(MIN(1.1*J16,(H16/F16)*J16),0)</f>
        <v>8.219780219780219</v>
      </c>
      <c r="O16" s="713"/>
      <c r="P16" s="836">
        <f>F16</f>
        <v>22568</v>
      </c>
      <c r="Q16" s="836">
        <f>H16</f>
        <v>23188</v>
      </c>
      <c r="R16" s="297">
        <f>J16</f>
        <v>8</v>
      </c>
      <c r="S16" s="817">
        <f>IFERROR(MAX(0,IF(I16="Minimize",F16/H16,IF(F16&gt;0,H16/F16,IF(H16&gt;0,1.1,F16/H16)))),0)</f>
        <v>1.0274725274725274</v>
      </c>
      <c r="T16" s="273">
        <f>MIN(1.1*R16,S16*R16)</f>
        <v>8.219780219780219</v>
      </c>
      <c r="U16" s="26"/>
      <c r="V16" s="810">
        <v>5</v>
      </c>
      <c r="W16" s="820">
        <f>S16</f>
        <v>1.0274725274725274</v>
      </c>
      <c r="X16" s="821">
        <f>MIN(1.1*V16,W16*V16)</f>
        <v>5.1373626373626369</v>
      </c>
      <c r="Y16" s="810">
        <v>5</v>
      </c>
      <c r="Z16" s="820">
        <f>S16</f>
        <v>1.0274725274725274</v>
      </c>
      <c r="AA16" s="822">
        <f>MIN(1.1*Y16,Z16*Y16)</f>
        <v>5.1373626373626369</v>
      </c>
      <c r="AB16" s="810">
        <v>5</v>
      </c>
      <c r="AC16" s="823">
        <f>S16</f>
        <v>1.0274725274725274</v>
      </c>
      <c r="AD16" s="822">
        <f>MIN(1.1*AB16,AC16*AB16)</f>
        <v>5.1373626373626369</v>
      </c>
    </row>
    <row r="17" spans="1:30">
      <c r="A17" s="723" t="s">
        <v>391</v>
      </c>
      <c r="B17" s="723"/>
      <c r="C17" s="723"/>
      <c r="D17" s="723"/>
      <c r="E17" s="723"/>
      <c r="F17" s="723"/>
      <c r="G17" s="723"/>
      <c r="H17" s="723"/>
      <c r="I17" s="723"/>
      <c r="J17" s="723"/>
      <c r="K17" s="148"/>
      <c r="L17" s="148"/>
      <c r="M17" s="148"/>
      <c r="N17" s="148"/>
      <c r="O17" s="148"/>
      <c r="P17" s="541"/>
      <c r="Q17" s="541"/>
      <c r="R17" s="297"/>
      <c r="S17" s="817"/>
      <c r="T17" s="273"/>
      <c r="U17" s="26"/>
      <c r="V17" s="810"/>
      <c r="W17" s="820"/>
      <c r="X17" s="821"/>
      <c r="Y17" s="810"/>
      <c r="Z17" s="820"/>
      <c r="AA17" s="822"/>
      <c r="AB17" s="810"/>
      <c r="AC17" s="823"/>
      <c r="AD17" s="822"/>
    </row>
    <row r="18" spans="1:30" ht="14">
      <c r="A18" s="227">
        <v>1</v>
      </c>
      <c r="B18" s="228" t="s">
        <v>442</v>
      </c>
      <c r="C18" s="227" t="s">
        <v>393</v>
      </c>
      <c r="D18" s="724"/>
      <c r="E18" s="227" t="s">
        <v>394</v>
      </c>
      <c r="F18" s="152">
        <v>217</v>
      </c>
      <c r="G18" s="152">
        <v>217</v>
      </c>
      <c r="H18" s="152">
        <v>191</v>
      </c>
      <c r="I18" s="227" t="s">
        <v>373</v>
      </c>
      <c r="J18" s="227">
        <v>4</v>
      </c>
      <c r="K18" s="722">
        <f>SUM(J18:J21)</f>
        <v>15</v>
      </c>
      <c r="L18" s="133">
        <f>IFERROR(MIN(1.1*J18,(H18/G18)*J18),0)</f>
        <v>3.5207373271889399</v>
      </c>
      <c r="M18" s="713">
        <f>SUM(L18:L21)</f>
        <v>14.92073732718894</v>
      </c>
      <c r="N18" s="133">
        <f>IFERROR(MIN(1.1*J18,(H18/F18)*J18),0)</f>
        <v>3.5207373271889399</v>
      </c>
      <c r="O18" s="713">
        <f>SUM(N18:N21)</f>
        <v>14.92073732718894</v>
      </c>
      <c r="P18" s="836">
        <f>F18</f>
        <v>217</v>
      </c>
      <c r="Q18" s="836">
        <f>H18</f>
        <v>191</v>
      </c>
      <c r="R18" s="297">
        <f>J18</f>
        <v>4</v>
      </c>
      <c r="S18" s="817">
        <f>IFERROR(MAX(0,IF(I18="Minimize",F18/H18,IF(F18&gt;0,H18/F18,IF(H18&gt;0,1.1,F18/H18)))),0)</f>
        <v>0.88018433179723499</v>
      </c>
      <c r="T18" s="273">
        <f>MIN(1.1*R18,S18*R18)</f>
        <v>3.5207373271889399</v>
      </c>
      <c r="U18" s="26"/>
      <c r="V18" s="810">
        <v>4</v>
      </c>
      <c r="W18" s="820">
        <f>S18</f>
        <v>0.88018433179723499</v>
      </c>
      <c r="X18" s="821">
        <f>MIN(1.1*V18,W18*V18)</f>
        <v>3.5207373271889399</v>
      </c>
      <c r="Y18" s="810">
        <v>4</v>
      </c>
      <c r="Z18" s="820">
        <f>S18</f>
        <v>0.88018433179723499</v>
      </c>
      <c r="AA18" s="822">
        <f>MIN(1.1*Y18,Z18*Y18)</f>
        <v>3.5207373271889399</v>
      </c>
      <c r="AB18" s="810">
        <v>4</v>
      </c>
      <c r="AC18" s="823">
        <f>S18</f>
        <v>0.88018433179723499</v>
      </c>
      <c r="AD18" s="822">
        <f>MIN(1.1*AB18,AC18*AB18)</f>
        <v>3.5207373271889399</v>
      </c>
    </row>
    <row r="19" spans="1:30" ht="28">
      <c r="A19" s="227">
        <v>2</v>
      </c>
      <c r="B19" s="228" t="s">
        <v>421</v>
      </c>
      <c r="C19" s="227" t="s">
        <v>371</v>
      </c>
      <c r="D19" s="724"/>
      <c r="E19" s="227" t="s">
        <v>422</v>
      </c>
      <c r="F19" s="152">
        <v>41404</v>
      </c>
      <c r="G19" s="152">
        <v>41404</v>
      </c>
      <c r="H19" s="230">
        <v>46387</v>
      </c>
      <c r="I19" s="227" t="s">
        <v>373</v>
      </c>
      <c r="J19" s="227">
        <v>4</v>
      </c>
      <c r="K19" s="722"/>
      <c r="L19" s="133">
        <f>IFERROR(MIN(1.1*J19,(H19/G19)*J19),0)</f>
        <v>4.4000000000000004</v>
      </c>
      <c r="M19" s="713"/>
      <c r="N19" s="133">
        <f>IFERROR(MIN(1.1*J19,(H19/F19)*J19),0)</f>
        <v>4.4000000000000004</v>
      </c>
      <c r="O19" s="713"/>
      <c r="P19" s="836">
        <f>F19</f>
        <v>41404</v>
      </c>
      <c r="Q19" s="836">
        <f>H19</f>
        <v>46387</v>
      </c>
      <c r="R19" s="297">
        <f>J19</f>
        <v>4</v>
      </c>
      <c r="S19" s="817">
        <f>IFERROR(MAX(0,IF(I19="Minimize",F19/H19,IF(F19&gt;0,H19/F19,IF(H19&gt;0,1.1,F19/H19)))),0)</f>
        <v>1.1203506907545164</v>
      </c>
      <c r="T19" s="273">
        <f>MIN(1.1*R19,S19*R19)</f>
        <v>4.4000000000000004</v>
      </c>
      <c r="U19" s="26"/>
      <c r="V19" s="810">
        <v>4</v>
      </c>
      <c r="W19" s="820">
        <f>S19</f>
        <v>1.1203506907545164</v>
      </c>
      <c r="X19" s="821">
        <f>MIN(1.1*V19,W19*V19)</f>
        <v>4.4000000000000004</v>
      </c>
      <c r="Y19" s="810">
        <v>4</v>
      </c>
      <c r="Z19" s="820">
        <f>S19</f>
        <v>1.1203506907545164</v>
      </c>
      <c r="AA19" s="822">
        <f>MIN(1.1*Y19,Z19*Y19)</f>
        <v>4.4000000000000004</v>
      </c>
      <c r="AB19" s="810">
        <v>4</v>
      </c>
      <c r="AC19" s="823">
        <f>S19</f>
        <v>1.1203506907545164</v>
      </c>
      <c r="AD19" s="822">
        <f>MIN(1.1*AB19,AC19*AB19)</f>
        <v>4.4000000000000004</v>
      </c>
    </row>
    <row r="20" spans="1:30" ht="14">
      <c r="A20" s="227">
        <v>3</v>
      </c>
      <c r="B20" s="228" t="s">
        <v>443</v>
      </c>
      <c r="C20" s="227" t="s">
        <v>393</v>
      </c>
      <c r="D20" s="724"/>
      <c r="E20" s="227" t="s">
        <v>372</v>
      </c>
      <c r="F20" s="152">
        <v>100</v>
      </c>
      <c r="G20" s="152">
        <v>100</v>
      </c>
      <c r="H20" s="230">
        <v>100</v>
      </c>
      <c r="I20" s="227" t="s">
        <v>373</v>
      </c>
      <c r="J20" s="227">
        <v>3</v>
      </c>
      <c r="K20" s="722"/>
      <c r="L20" s="133">
        <f>IFERROR(MIN(1.1*J20,(H20/G20)*J20),0)</f>
        <v>3</v>
      </c>
      <c r="M20" s="713"/>
      <c r="N20" s="133">
        <f>IFERROR(MIN(1.1*J20,(H20/F20)*J20),0)</f>
        <v>3</v>
      </c>
      <c r="O20" s="713"/>
      <c r="P20" s="836">
        <f>F20</f>
        <v>100</v>
      </c>
      <c r="Q20" s="836">
        <f>H20</f>
        <v>100</v>
      </c>
      <c r="R20" s="297">
        <f>J20</f>
        <v>3</v>
      </c>
      <c r="S20" s="817">
        <f>IFERROR(MAX(0,IF(I20="Minimize",F20/H20,IF(F20&gt;0,H20/F20,IF(H20&gt;0,1.1,F20/H20)))),0)</f>
        <v>1</v>
      </c>
      <c r="T20" s="273">
        <f>MIN(1.1*R20,S20*R20)</f>
        <v>3</v>
      </c>
      <c r="U20" s="26"/>
      <c r="V20" s="810">
        <v>3</v>
      </c>
      <c r="W20" s="820">
        <f>S20</f>
        <v>1</v>
      </c>
      <c r="X20" s="821">
        <f>MIN(1.1*V20,W20*V20)</f>
        <v>3</v>
      </c>
      <c r="Y20" s="810">
        <v>3</v>
      </c>
      <c r="Z20" s="820">
        <f>S20</f>
        <v>1</v>
      </c>
      <c r="AA20" s="822">
        <f>MIN(1.1*Y20,Z20*Y20)</f>
        <v>3</v>
      </c>
      <c r="AB20" s="810">
        <v>3</v>
      </c>
      <c r="AC20" s="823">
        <f>S20</f>
        <v>1</v>
      </c>
      <c r="AD20" s="822">
        <f>MIN(1.1*AB20,AC20*AB20)</f>
        <v>3</v>
      </c>
    </row>
    <row r="21" spans="1:30" ht="14">
      <c r="A21" s="227">
        <v>4</v>
      </c>
      <c r="B21" s="228" t="s">
        <v>396</v>
      </c>
      <c r="C21" s="227" t="s">
        <v>371</v>
      </c>
      <c r="D21" s="724"/>
      <c r="E21" s="227" t="s">
        <v>372</v>
      </c>
      <c r="F21" s="152">
        <v>100</v>
      </c>
      <c r="G21" s="152">
        <v>100</v>
      </c>
      <c r="H21" s="152">
        <v>100</v>
      </c>
      <c r="I21" s="227" t="s">
        <v>373</v>
      </c>
      <c r="J21" s="227">
        <v>4</v>
      </c>
      <c r="K21" s="722"/>
      <c r="L21" s="133">
        <f>IFERROR(MIN(1.1*J21,(H21/G21)*J21),0)</f>
        <v>4</v>
      </c>
      <c r="M21" s="713"/>
      <c r="N21" s="133">
        <f>IFERROR(MIN(1.1*J21,(H21/F21)*J21),0)</f>
        <v>4</v>
      </c>
      <c r="O21" s="713"/>
      <c r="P21" s="836">
        <f>F21</f>
        <v>100</v>
      </c>
      <c r="Q21" s="836">
        <f>H21</f>
        <v>100</v>
      </c>
      <c r="R21" s="297">
        <f>J21</f>
        <v>4</v>
      </c>
      <c r="S21" s="817">
        <f>IFERROR(MAX(0,IF(I21="Minimize",F21/H21,IF(F21&gt;0,H21/F21,IF(H21&gt;0,1.1,F21/H21)))),0)</f>
        <v>1</v>
      </c>
      <c r="T21" s="273">
        <f>MIN(1.1*R21,S21*R21)</f>
        <v>4</v>
      </c>
      <c r="U21" s="26"/>
      <c r="V21" s="810">
        <v>4</v>
      </c>
      <c r="W21" s="820">
        <f>S21</f>
        <v>1</v>
      </c>
      <c r="X21" s="821">
        <f>MIN(1.1*V21,W21*V21)</f>
        <v>4</v>
      </c>
      <c r="Y21" s="810">
        <v>4</v>
      </c>
      <c r="Z21" s="820">
        <f>S21</f>
        <v>1</v>
      </c>
      <c r="AA21" s="822">
        <f>MIN(1.1*Y21,Z21*Y21)</f>
        <v>4</v>
      </c>
      <c r="AB21" s="810">
        <v>4</v>
      </c>
      <c r="AC21" s="823">
        <f>S21</f>
        <v>1</v>
      </c>
      <c r="AD21" s="822">
        <f>MIN(1.1*AB21,AC21*AB21)</f>
        <v>4</v>
      </c>
    </row>
    <row r="22" spans="1:30">
      <c r="A22" s="714" t="s">
        <v>397</v>
      </c>
      <c r="B22" s="714"/>
      <c r="C22" s="714"/>
      <c r="D22" s="714"/>
      <c r="E22" s="714"/>
      <c r="F22" s="714"/>
      <c r="G22" s="714"/>
      <c r="H22" s="714"/>
      <c r="I22" s="714"/>
      <c r="J22" s="714"/>
      <c r="K22" s="714"/>
      <c r="L22" s="714"/>
      <c r="M22" s="714"/>
      <c r="N22" s="157"/>
      <c r="O22" s="158"/>
      <c r="P22" s="541"/>
      <c r="Q22" s="541"/>
      <c r="R22" s="297"/>
      <c r="S22" s="817"/>
      <c r="T22" s="273"/>
      <c r="U22" s="26"/>
      <c r="V22" s="810"/>
      <c r="W22" s="820"/>
      <c r="X22" s="821"/>
      <c r="Y22" s="810"/>
      <c r="Z22" s="820"/>
      <c r="AA22" s="822"/>
      <c r="AB22" s="810"/>
      <c r="AC22" s="823"/>
      <c r="AD22" s="822"/>
    </row>
    <row r="23" spans="1:30" ht="14">
      <c r="A23" s="128">
        <v>1</v>
      </c>
      <c r="B23" s="129" t="s">
        <v>444</v>
      </c>
      <c r="C23" s="128" t="s">
        <v>371</v>
      </c>
      <c r="D23" s="129"/>
      <c r="E23" s="128" t="s">
        <v>372</v>
      </c>
      <c r="F23" s="155">
        <v>100</v>
      </c>
      <c r="G23" s="155">
        <v>100</v>
      </c>
      <c r="H23" s="155">
        <v>100</v>
      </c>
      <c r="I23" s="128" t="s">
        <v>373</v>
      </c>
      <c r="J23" s="128">
        <v>8</v>
      </c>
      <c r="K23" s="132">
        <f>J23</f>
        <v>8</v>
      </c>
      <c r="L23" s="133">
        <f>IFERROR(MIN(1.1*J23,(H23/G23)*J23),0)</f>
        <v>8</v>
      </c>
      <c r="M23" s="134">
        <f>SUM(L23)</f>
        <v>8</v>
      </c>
      <c r="N23" s="133">
        <f>IFERROR(MIN(1.1*J23,(H23/F23)*J23),0)</f>
        <v>8</v>
      </c>
      <c r="O23" s="134">
        <f>SUM(N23)</f>
        <v>8</v>
      </c>
      <c r="P23" s="837">
        <f>F23</f>
        <v>100</v>
      </c>
      <c r="Q23" s="837">
        <f>H23</f>
        <v>100</v>
      </c>
      <c r="R23" s="297">
        <f>J23</f>
        <v>8</v>
      </c>
      <c r="S23" s="817">
        <f>IFERROR(MAX(0,IF(I23="Minimize",F23/H23,IF(F23&gt;0,H23/F23,IF(H23&gt;0,1.1,F23/H23)))),0)</f>
        <v>1</v>
      </c>
      <c r="T23" s="273">
        <f>MIN(1.1*R23,S23*R23)</f>
        <v>8</v>
      </c>
      <c r="U23" s="26"/>
      <c r="V23" s="810">
        <v>10</v>
      </c>
      <c r="W23" s="820">
        <f>S23</f>
        <v>1</v>
      </c>
      <c r="X23" s="821">
        <f>MIN(1.1*V23,W23*V23)</f>
        <v>10</v>
      </c>
      <c r="Y23" s="810">
        <v>10</v>
      </c>
      <c r="Z23" s="820">
        <f>S23</f>
        <v>1</v>
      </c>
      <c r="AA23" s="822">
        <f>MIN(1.1*Y23,Z23*Y23)</f>
        <v>10</v>
      </c>
      <c r="AB23" s="810">
        <v>10</v>
      </c>
      <c r="AC23" s="823">
        <f>S23</f>
        <v>1</v>
      </c>
      <c r="AD23" s="822">
        <f>MIN(1.1*AB23,AC23*AB23)</f>
        <v>10</v>
      </c>
    </row>
    <row r="24" spans="1:30">
      <c r="A24" s="714" t="s">
        <v>399</v>
      </c>
      <c r="B24" s="714"/>
      <c r="C24" s="714"/>
      <c r="D24" s="714"/>
      <c r="E24" s="714"/>
      <c r="F24" s="714"/>
      <c r="G24" s="714"/>
      <c r="H24" s="714"/>
      <c r="I24" s="714"/>
      <c r="J24" s="714"/>
      <c r="K24" s="714"/>
      <c r="L24" s="714"/>
      <c r="M24" s="714"/>
      <c r="N24" s="714"/>
      <c r="O24" s="714"/>
      <c r="P24" s="541"/>
      <c r="Q24" s="541"/>
      <c r="R24" s="297"/>
      <c r="S24" s="817"/>
      <c r="T24" s="273"/>
      <c r="U24" s="26"/>
      <c r="V24" s="810"/>
      <c r="W24" s="820"/>
      <c r="X24" s="821"/>
      <c r="Y24" s="810"/>
      <c r="Z24" s="820"/>
      <c r="AA24" s="822"/>
      <c r="AB24" s="810"/>
      <c r="AC24" s="823"/>
      <c r="AD24" s="822"/>
    </row>
    <row r="25" spans="1:30" ht="14">
      <c r="A25" s="128">
        <v>1</v>
      </c>
      <c r="B25" s="129" t="s">
        <v>400</v>
      </c>
      <c r="C25" s="128" t="s">
        <v>371</v>
      </c>
      <c r="D25" s="711"/>
      <c r="E25" s="128" t="s">
        <v>390</v>
      </c>
      <c r="F25" s="130">
        <v>21443.16</v>
      </c>
      <c r="G25" s="130">
        <v>21443.16</v>
      </c>
      <c r="H25" s="130">
        <v>20397.990000000002</v>
      </c>
      <c r="I25" s="128" t="s">
        <v>373</v>
      </c>
      <c r="J25" s="128">
        <v>8</v>
      </c>
      <c r="K25" s="712">
        <f>SUM(J25:J26)</f>
        <v>15</v>
      </c>
      <c r="L25" s="133">
        <f>IFERROR(MIN(1.1*J25,(H25/G25)*J25),0)</f>
        <v>7.6100686652526965</v>
      </c>
      <c r="M25" s="713">
        <f>SUM(L25:L26)</f>
        <v>7.6100686652526965</v>
      </c>
      <c r="N25" s="133">
        <f>IFERROR(MIN(1.1*J25,(H25/F25)*J25),0)</f>
        <v>7.6100686652526965</v>
      </c>
      <c r="O25" s="713">
        <f>SUM(N25:N26)</f>
        <v>7.6100686652526965</v>
      </c>
      <c r="P25" s="824">
        <f>F25</f>
        <v>21443.16</v>
      </c>
      <c r="Q25" s="824">
        <f>H25</f>
        <v>20397.990000000002</v>
      </c>
      <c r="R25" s="297">
        <f>J25</f>
        <v>8</v>
      </c>
      <c r="S25" s="817">
        <f>IFERROR(MAX(0,IF(I25="Minimize",F25/H25,IF(F25&gt;0,H25/F25,IF(H25&gt;0,1.1,F25/H25)))),0)</f>
        <v>0.95125858315658707</v>
      </c>
      <c r="T25" s="273">
        <f>MIN(1.1*R25,S25*R25)</f>
        <v>7.6100686652526965</v>
      </c>
      <c r="U25" s="26"/>
      <c r="V25" s="810">
        <v>8</v>
      </c>
      <c r="W25" s="820">
        <f>S25</f>
        <v>0.95125858315658707</v>
      </c>
      <c r="X25" s="821">
        <f>MIN(1.1*V25,W25*V25)</f>
        <v>7.6100686652526965</v>
      </c>
      <c r="Y25" s="810">
        <v>8</v>
      </c>
      <c r="Z25" s="820">
        <f>S25</f>
        <v>0.95125858315658707</v>
      </c>
      <c r="AA25" s="822">
        <f>MIN(1.1*Y25,Z25*Y25)</f>
        <v>7.6100686652526965</v>
      </c>
      <c r="AB25" s="810">
        <v>8</v>
      </c>
      <c r="AC25" s="823">
        <f>S25</f>
        <v>0.95125858315658707</v>
      </c>
      <c r="AD25" s="822">
        <f>MIN(1.1*AB25,AC25*AB25)</f>
        <v>7.6100686652526965</v>
      </c>
    </row>
    <row r="26" spans="1:30" ht="28">
      <c r="A26" s="128">
        <v>2</v>
      </c>
      <c r="B26" s="129" t="s">
        <v>445</v>
      </c>
      <c r="C26" s="128" t="s">
        <v>371</v>
      </c>
      <c r="D26" s="711"/>
      <c r="E26" s="128" t="s">
        <v>377</v>
      </c>
      <c r="F26" s="130" t="s">
        <v>446</v>
      </c>
      <c r="G26" s="130" t="s">
        <v>446</v>
      </c>
      <c r="H26" s="26">
        <v>0</v>
      </c>
      <c r="I26" s="128" t="s">
        <v>373</v>
      </c>
      <c r="J26" s="128">
        <v>7</v>
      </c>
      <c r="K26" s="712"/>
      <c r="L26" s="133">
        <f>IFERROR(MIN(1.1*J26,(H26/G26)*J26),0)</f>
        <v>0</v>
      </c>
      <c r="M26" s="713"/>
      <c r="N26" s="133">
        <f>IFERROR(MIN(1.1*J26,(H25/F26)*J26),0)</f>
        <v>0</v>
      </c>
      <c r="O26" s="713"/>
      <c r="P26" s="824" t="str">
        <f>F26</f>
        <v>Triwulan II</v>
      </c>
      <c r="Q26" s="541">
        <f>H26</f>
        <v>0</v>
      </c>
      <c r="R26" s="297">
        <f>J26</f>
        <v>7</v>
      </c>
      <c r="S26" s="817"/>
      <c r="T26" s="273"/>
      <c r="U26" s="26"/>
      <c r="V26" s="810">
        <v>7</v>
      </c>
      <c r="W26" s="820">
        <f>S26</f>
        <v>0</v>
      </c>
      <c r="X26" s="821">
        <f>MIN(1.1*V26,W26*V26)</f>
        <v>0</v>
      </c>
      <c r="Y26" s="810">
        <v>7</v>
      </c>
      <c r="Z26" s="820">
        <f>S26</f>
        <v>0</v>
      </c>
      <c r="AA26" s="822">
        <f>MIN(1.1*Y26,Z26*Y26)</f>
        <v>0</v>
      </c>
      <c r="AB26" s="810">
        <v>7</v>
      </c>
      <c r="AC26" s="823">
        <f>S26</f>
        <v>0</v>
      </c>
      <c r="AD26" s="822">
        <f>MIN(1.1*AB26,AC26*AB26)</f>
        <v>0</v>
      </c>
    </row>
    <row r="27" spans="1:30">
      <c r="A27" s="714" t="s">
        <v>402</v>
      </c>
      <c r="B27" s="714"/>
      <c r="C27" s="714"/>
      <c r="D27" s="714"/>
      <c r="E27" s="714"/>
      <c r="F27" s="714"/>
      <c r="G27" s="714"/>
      <c r="H27" s="714"/>
      <c r="I27" s="714"/>
      <c r="J27" s="714"/>
      <c r="K27" s="714"/>
      <c r="L27" s="714"/>
      <c r="M27" s="714"/>
      <c r="N27" s="714"/>
      <c r="O27" s="714"/>
      <c r="P27" s="541"/>
      <c r="Q27" s="541"/>
      <c r="R27" s="297"/>
      <c r="S27" s="817"/>
      <c r="T27" s="273"/>
      <c r="U27" s="26"/>
      <c r="V27" s="810"/>
      <c r="W27" s="820"/>
      <c r="X27" s="821"/>
      <c r="Y27" s="810"/>
      <c r="Z27" s="820"/>
      <c r="AA27" s="822"/>
      <c r="AB27" s="810"/>
      <c r="AC27" s="823"/>
      <c r="AD27" s="822"/>
    </row>
    <row r="28" spans="1:30" ht="14">
      <c r="A28" s="128">
        <v>1</v>
      </c>
      <c r="B28" s="231" t="s">
        <v>403</v>
      </c>
      <c r="C28" s="128" t="s">
        <v>388</v>
      </c>
      <c r="D28" s="129"/>
      <c r="E28" s="128" t="s">
        <v>372</v>
      </c>
      <c r="F28" s="155">
        <v>100</v>
      </c>
      <c r="G28" s="155">
        <v>100</v>
      </c>
      <c r="H28" s="186">
        <v>116.68</v>
      </c>
      <c r="I28" s="128" t="s">
        <v>373</v>
      </c>
      <c r="J28" s="128">
        <v>8</v>
      </c>
      <c r="K28" s="132">
        <f>J28</f>
        <v>8</v>
      </c>
      <c r="L28" s="133">
        <f>IFERROR(MIN(1.1*J28,(H28/G28)*J28),0)</f>
        <v>8.8000000000000007</v>
      </c>
      <c r="M28" s="134">
        <f>SUM(L28)</f>
        <v>8.8000000000000007</v>
      </c>
      <c r="N28" s="133">
        <f>IFERROR(MIN(1.1*J28,(H28/F28)*J28),0)</f>
        <v>8.8000000000000007</v>
      </c>
      <c r="O28" s="134">
        <f>SUM(N28)</f>
        <v>8.8000000000000007</v>
      </c>
      <c r="P28" s="837">
        <f>F28</f>
        <v>100</v>
      </c>
      <c r="Q28" s="824">
        <f>H28</f>
        <v>116.68</v>
      </c>
      <c r="R28" s="297">
        <f>J28</f>
        <v>8</v>
      </c>
      <c r="S28" s="817">
        <f>IFERROR(MAX(0,IF(I28="Minimize",F28/H28,IF(F28&gt;0,H28/F28,IF(H28&gt;0,1.1,F28/H28)))),0)</f>
        <v>1.1668000000000001</v>
      </c>
      <c r="T28" s="273">
        <f>MIN(1.1*R28,S28*R28)</f>
        <v>8.8000000000000007</v>
      </c>
      <c r="U28" s="26"/>
      <c r="V28" s="810">
        <v>10</v>
      </c>
      <c r="W28" s="820">
        <f>S28</f>
        <v>1.1668000000000001</v>
      </c>
      <c r="X28" s="821">
        <f>MIN(1.1*V28,W28*V28)</f>
        <v>11</v>
      </c>
      <c r="Y28" s="810">
        <v>10</v>
      </c>
      <c r="Z28" s="820">
        <f>S28</f>
        <v>1.1668000000000001</v>
      </c>
      <c r="AA28" s="822">
        <f>MIN(1.1*Y28,Z28*Y28)</f>
        <v>11</v>
      </c>
      <c r="AB28" s="810">
        <v>10</v>
      </c>
      <c r="AC28" s="823">
        <f>S28</f>
        <v>1.1668000000000001</v>
      </c>
      <c r="AD28" s="822">
        <f>MIN(1.1*AB28,AC28*AB28)</f>
        <v>11</v>
      </c>
    </row>
    <row r="29" spans="1:30" ht="14">
      <c r="A29" s="163"/>
      <c r="B29" s="217" t="s">
        <v>404</v>
      </c>
      <c r="C29" s="163"/>
      <c r="D29" s="163"/>
      <c r="E29" s="163"/>
      <c r="F29" s="163"/>
      <c r="G29" s="163"/>
      <c r="H29" s="163"/>
      <c r="I29" s="163"/>
      <c r="J29" s="163"/>
      <c r="K29" s="164">
        <f>SUM(K8,K12,K15,K18,K23,K25,K28)</f>
        <v>100</v>
      </c>
      <c r="L29" s="163"/>
      <c r="M29" s="165">
        <f>SUM(M8,M12,M15,M18,M23,M25,M28)</f>
        <v>89.373244323653623</v>
      </c>
      <c r="N29" s="232"/>
      <c r="O29" s="165">
        <f>SUM(O8:O28)</f>
        <v>89.373244323653623</v>
      </c>
      <c r="P29" s="26"/>
      <c r="Q29" s="26"/>
      <c r="R29" s="805">
        <f>SUM(R5:R28)</f>
        <v>100</v>
      </c>
      <c r="S29" s="806">
        <f>IFERROR(T29/R29,0)</f>
        <v>0.94373244323653627</v>
      </c>
      <c r="T29" s="807">
        <f>SUM(T5:T28)</f>
        <v>94.373244323653623</v>
      </c>
      <c r="U29" s="26"/>
      <c r="V29" s="805">
        <f>SUM(V8:V28)</f>
        <v>100</v>
      </c>
      <c r="W29" s="806">
        <f>IFERROR(X29/V29,0)</f>
        <v>0.94627520182447089</v>
      </c>
      <c r="X29" s="807">
        <f>SUM(X8:X28)</f>
        <v>94.627520182447086</v>
      </c>
      <c r="Y29" s="805">
        <f>SUM(Y8:Y28)</f>
        <v>100</v>
      </c>
      <c r="Z29" s="806">
        <f>IFERROR(AA29/Y29,0)</f>
        <v>0.9350444049311103</v>
      </c>
      <c r="AA29" s="807">
        <f>SUM(AA8:AA28)</f>
        <v>93.504440493111034</v>
      </c>
      <c r="AB29" s="805">
        <f>SUM(AB8:AB28)</f>
        <v>100</v>
      </c>
      <c r="AC29" s="806">
        <f>IFERROR(AD29/AB29,0)</f>
        <v>0.95650599871783148</v>
      </c>
      <c r="AD29" s="807">
        <f>SUM(AD8:AD28)</f>
        <v>95.650599871783143</v>
      </c>
    </row>
    <row r="30" spans="1:30">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spans="1:30">
      <c r="A31" s="26"/>
      <c r="B31" s="26"/>
      <c r="C31" s="26"/>
      <c r="D31" s="26"/>
      <c r="E31" s="26"/>
      <c r="F31" s="26"/>
      <c r="G31" s="26"/>
      <c r="H31" s="26"/>
      <c r="I31" s="26"/>
      <c r="J31" s="26"/>
      <c r="K31" s="26"/>
      <c r="L31" s="26"/>
      <c r="M31" s="26"/>
      <c r="N31" s="170"/>
      <c r="O31" s="171"/>
      <c r="P31" s="26"/>
      <c r="Q31" s="26"/>
      <c r="R31" s="26"/>
      <c r="S31" s="26"/>
      <c r="T31" s="26"/>
      <c r="U31" s="26"/>
      <c r="V31" s="26"/>
      <c r="W31" s="26"/>
      <c r="X31" s="26"/>
      <c r="Y31" s="26"/>
      <c r="Z31" s="26"/>
    </row>
    <row r="32" spans="1:30">
      <c r="A32" s="26"/>
      <c r="B32" s="26"/>
      <c r="C32" s="26"/>
      <c r="D32" s="26"/>
      <c r="E32" s="26"/>
      <c r="F32" s="26"/>
      <c r="G32" s="26"/>
      <c r="H32" s="26"/>
      <c r="I32" s="26"/>
      <c r="J32" s="26"/>
      <c r="K32" s="26"/>
      <c r="L32" s="26"/>
      <c r="M32" s="26"/>
      <c r="N32" s="170"/>
      <c r="O32" s="172"/>
      <c r="P32" s="26"/>
      <c r="Q32" s="26"/>
      <c r="R32" s="26"/>
      <c r="S32" s="26"/>
      <c r="T32" s="26"/>
      <c r="U32" s="26"/>
      <c r="V32" s="26"/>
      <c r="W32" s="26"/>
      <c r="X32" s="26"/>
      <c r="Y32" s="26"/>
      <c r="Z32" s="26"/>
    </row>
    <row r="33" spans="1:26">
      <c r="A33" s="26"/>
      <c r="B33" s="26"/>
      <c r="C33" s="26"/>
      <c r="D33" s="26"/>
      <c r="E33" s="26"/>
      <c r="F33" s="26"/>
      <c r="G33" s="26"/>
      <c r="H33" s="26"/>
      <c r="I33" s="26"/>
      <c r="J33" s="26"/>
      <c r="K33" s="26"/>
      <c r="L33" s="26"/>
      <c r="M33" s="26"/>
      <c r="N33" s="170"/>
      <c r="O33" s="172"/>
      <c r="P33" s="26"/>
      <c r="Q33" s="26"/>
      <c r="R33" s="26"/>
      <c r="S33" s="26"/>
      <c r="T33" s="26"/>
      <c r="U33" s="26"/>
      <c r="V33" s="26"/>
      <c r="W33" s="26"/>
      <c r="X33" s="26"/>
      <c r="Y33" s="26"/>
      <c r="Z33" s="26"/>
    </row>
    <row r="34" spans="1:26">
      <c r="A34" s="26"/>
      <c r="B34" s="26"/>
      <c r="C34" s="26"/>
      <c r="D34" s="26"/>
      <c r="E34" s="26"/>
      <c r="F34" s="26"/>
      <c r="G34" s="26"/>
      <c r="H34" s="26"/>
      <c r="I34" s="26"/>
      <c r="J34" s="26"/>
      <c r="K34" s="26"/>
      <c r="L34" s="26"/>
      <c r="M34" s="26"/>
      <c r="N34" s="170"/>
      <c r="O34" s="172"/>
      <c r="P34" s="26"/>
      <c r="Q34" s="26"/>
      <c r="R34" s="26"/>
      <c r="S34" s="26"/>
      <c r="T34" s="26"/>
      <c r="U34" s="26"/>
      <c r="V34" s="26"/>
      <c r="W34" s="26"/>
      <c r="X34" s="26"/>
      <c r="Y34" s="26"/>
      <c r="Z34" s="26"/>
    </row>
    <row r="35" spans="1:26">
      <c r="A35" s="26"/>
      <c r="B35" s="26"/>
      <c r="C35" s="26"/>
      <c r="D35" s="26"/>
      <c r="E35" s="26"/>
      <c r="F35" s="26"/>
      <c r="G35" s="26"/>
      <c r="H35" s="26"/>
      <c r="I35" s="26"/>
      <c r="J35" s="26"/>
      <c r="K35" s="26"/>
      <c r="L35" s="26"/>
      <c r="M35" s="26"/>
      <c r="N35" s="173"/>
      <c r="O35" s="173"/>
      <c r="P35" s="26"/>
      <c r="Q35" s="26"/>
      <c r="R35" s="26"/>
      <c r="S35" s="26"/>
      <c r="T35" s="26"/>
      <c r="U35" s="26"/>
      <c r="V35" s="26"/>
      <c r="W35" s="26"/>
      <c r="X35" s="26"/>
      <c r="Y35" s="26"/>
      <c r="Z35" s="26"/>
    </row>
    <row r="36" spans="1:26">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spans="1:26">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spans="1:26">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spans="1:26">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spans="1:26">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spans="1:26">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spans="1:26">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spans="1:26">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spans="1:26">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spans="1:26">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spans="1:26">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spans="1:26">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spans="1:26">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spans="1:26">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spans="1:26">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spans="1:26">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spans="1:26">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spans="1:26">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spans="1:26">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spans="1:26">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spans="1:26">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spans="1:26">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spans="1:26">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spans="1:26">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spans="1:26">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spans="1:26">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spans="1:26">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spans="1:26">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spans="1:26">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spans="1:26">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spans="1:2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spans="1:26">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spans="1:26">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spans="1:26">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spans="1:26">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spans="1:26">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spans="1:26">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spans="1:26">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spans="1:26">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spans="1:26">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spans="1:2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spans="1:26">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spans="1:26">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spans="1:26">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spans="1:26">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spans="1:26">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spans="1:26">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spans="1:26">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spans="1:26">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spans="1:26">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spans="1:26">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spans="1:26">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spans="1:26">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spans="1:26">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spans="1:26">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spans="1:26">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spans="1:26">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spans="1:26">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spans="1:26">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spans="1:26">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spans="1:26">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spans="1:26">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spans="1:26">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spans="1:26">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spans="1:26">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spans="1:26">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spans="1:26">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spans="1:26">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spans="1:26">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spans="1:26">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spans="1:2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spans="1:26">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spans="1:26">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spans="1:26">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spans="1:26">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spans="1:26">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spans="1:26">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spans="1:26">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spans="1:26">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spans="1:26">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spans="1:2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spans="1:26">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spans="1:26">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spans="1:26">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spans="1:26">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spans="1:26">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spans="1:26">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spans="1:26">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spans="1:26">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spans="1:26">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spans="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spans="1:26">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spans="1:26">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spans="1:26">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spans="1:26">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spans="1:26">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spans="1:26">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spans="1:26">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spans="1:26">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spans="1:26">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spans="1:2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spans="1:26">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spans="1:26">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spans="1:26">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spans="1:26">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spans="1:26">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spans="1:26">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spans="1:26">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spans="1:26">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spans="1:26">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spans="1:2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spans="1:26">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spans="1:26">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spans="1:26">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spans="1:26">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spans="1:26">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spans="1:26">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spans="1:26">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spans="1:26">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spans="1:26">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spans="1:2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spans="1:26">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spans="1:26">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spans="1:26">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spans="1:26">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spans="1:26">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spans="1:26">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spans="1:26">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spans="1:26">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spans="1:26">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spans="1:2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spans="1:26">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spans="1:26">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spans="1:26">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spans="1:26">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spans="1:26">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spans="1:26">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spans="1:26">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spans="1:26">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spans="1:26">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spans="1:2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spans="1:26">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spans="1:26">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spans="1:26">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spans="1:26">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spans="1:26">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spans="1:26">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spans="1:26">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spans="1:26">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spans="1:26">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spans="1:2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spans="1:26">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spans="1:26">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spans="1:26">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spans="1:26">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spans="1:26">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spans="1:26">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spans="1:26">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spans="1:26">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spans="1:26">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spans="1:2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spans="1:26">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spans="1:26">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spans="1:26">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spans="1:26">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spans="1:26">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spans="1:26">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spans="1:26">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spans="1:26">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spans="1:26">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spans="1:2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spans="1:26">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spans="1:26">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spans="1:26">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spans="1:26">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spans="1:26">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spans="1:26">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spans="1:26">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spans="1:26">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spans="1:26">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spans="1:2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spans="1:26">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spans="1:26">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spans="1:26">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spans="1:26">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spans="1:26">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spans="1:26">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spans="1:26">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spans="1:26">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spans="1:26">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spans="1: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spans="1:26">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spans="1:26">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spans="1:26">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spans="1:26">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spans="1:26">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spans="1:26">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spans="1:26">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spans="1:26">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spans="1:26">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spans="1:2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spans="1:26">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spans="1:26">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spans="1:26">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spans="1:26">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spans="1:26">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spans="1:26">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spans="1:26">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spans="1:26">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spans="1:26">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spans="1:2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spans="1:26">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spans="1:26">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spans="1:26">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spans="1:26">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spans="1:26">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43">
    <mergeCell ref="A27:O27"/>
    <mergeCell ref="A24:O24"/>
    <mergeCell ref="D25:D26"/>
    <mergeCell ref="K25:K26"/>
    <mergeCell ref="M25:M26"/>
    <mergeCell ref="O25:O26"/>
    <mergeCell ref="D18:D21"/>
    <mergeCell ref="K18:K21"/>
    <mergeCell ref="M18:M21"/>
    <mergeCell ref="O18:O21"/>
    <mergeCell ref="A22:M22"/>
    <mergeCell ref="A14:J14"/>
    <mergeCell ref="K15:K16"/>
    <mergeCell ref="M15:M16"/>
    <mergeCell ref="O15:O16"/>
    <mergeCell ref="A17:J17"/>
    <mergeCell ref="K8:K10"/>
    <mergeCell ref="M8:M10"/>
    <mergeCell ref="O8:O10"/>
    <mergeCell ref="A11:J11"/>
    <mergeCell ref="K12:K13"/>
    <mergeCell ref="M12:M13"/>
    <mergeCell ref="O12:O13"/>
    <mergeCell ref="V4:X4"/>
    <mergeCell ref="Y4:AA4"/>
    <mergeCell ref="AB4:AD4"/>
    <mergeCell ref="A6:O6"/>
    <mergeCell ref="A7:O7"/>
    <mergeCell ref="A1:O1"/>
    <mergeCell ref="A2:O2"/>
    <mergeCell ref="A3:O3"/>
    <mergeCell ref="A4:A5"/>
    <mergeCell ref="B4:B5"/>
    <mergeCell ref="C4:C5"/>
    <mergeCell ref="D4:D5"/>
    <mergeCell ref="E4:E5"/>
    <mergeCell ref="F4:F5"/>
    <mergeCell ref="G4:G5"/>
    <mergeCell ref="H4:H5"/>
    <mergeCell ref="I4:I5"/>
    <mergeCell ref="J4:K4"/>
    <mergeCell ref="L4:M4"/>
    <mergeCell ref="N4:O4"/>
  </mergeCells>
  <pageMargins left="0.2" right="0.2" top="0.75" bottom="0.75" header="0.511811023622047" footer="0.511811023622047"/>
  <pageSetup paperSize="9" scale="65"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58"/>
  <sheetViews>
    <sheetView topLeftCell="A57" zoomScaleNormal="100" workbookViewId="0">
      <selection activeCell="I90" sqref="I90"/>
    </sheetView>
  </sheetViews>
  <sheetFormatPr baseColWidth="10" defaultColWidth="10.83203125" defaultRowHeight="14"/>
  <cols>
    <col min="1" max="1" width="6" style="838" customWidth="1"/>
    <col min="2" max="2" width="46" style="838" customWidth="1"/>
    <col min="3" max="4" width="12" style="838" customWidth="1"/>
    <col min="5" max="5" width="11" style="838" customWidth="1"/>
    <col min="6" max="6" width="8" style="838" customWidth="1"/>
    <col min="7" max="7" width="11" style="838" customWidth="1"/>
    <col min="8" max="8" width="14" style="838" customWidth="1"/>
    <col min="9" max="9" width="11" style="838" customWidth="1"/>
    <col min="10" max="10" width="8" style="838" customWidth="1"/>
    <col min="11" max="11" width="11" style="838" customWidth="1"/>
    <col min="12" max="12" width="10.83203125" style="838"/>
    <col min="13" max="14" width="11.6640625" style="838" customWidth="1"/>
    <col min="15" max="16384" width="10.83203125" style="838"/>
  </cols>
  <sheetData>
    <row r="1" spans="1:17" ht="18">
      <c r="A1" s="725" t="s">
        <v>447</v>
      </c>
      <c r="B1" s="725"/>
      <c r="C1" s="725"/>
      <c r="D1" s="725"/>
      <c r="E1" s="725"/>
      <c r="F1" s="725"/>
      <c r="G1" s="725"/>
      <c r="H1" s="725"/>
      <c r="I1" s="725"/>
      <c r="J1" s="725"/>
      <c r="K1" s="725"/>
    </row>
    <row r="2" spans="1:17" ht="42">
      <c r="A2" s="233" t="s">
        <v>14</v>
      </c>
      <c r="B2" s="233" t="s">
        <v>347</v>
      </c>
      <c r="C2" s="233" t="s">
        <v>350</v>
      </c>
      <c r="D2" s="233" t="s">
        <v>448</v>
      </c>
      <c r="E2" s="233" t="s">
        <v>354</v>
      </c>
      <c r="F2" s="233" t="s">
        <v>355</v>
      </c>
      <c r="G2" s="233" t="s">
        <v>449</v>
      </c>
      <c r="H2" s="233" t="s">
        <v>450</v>
      </c>
      <c r="I2" s="233" t="s">
        <v>451</v>
      </c>
      <c r="J2" s="233" t="s">
        <v>307</v>
      </c>
      <c r="K2" s="233" t="s">
        <v>452</v>
      </c>
      <c r="M2" s="234" t="s">
        <v>358</v>
      </c>
      <c r="N2" s="234" t="s">
        <v>359</v>
      </c>
      <c r="O2" s="234" t="s">
        <v>360</v>
      </c>
      <c r="P2" s="234" t="s">
        <v>361</v>
      </c>
      <c r="Q2" s="234" t="s">
        <v>362</v>
      </c>
    </row>
    <row r="3" spans="1:17">
      <c r="A3" s="235" t="s">
        <v>453</v>
      </c>
      <c r="B3" s="236" t="s">
        <v>454</v>
      </c>
      <c r="C3" s="235"/>
      <c r="D3" s="235"/>
      <c r="E3" s="235"/>
      <c r="F3" s="235"/>
      <c r="G3" s="235"/>
      <c r="H3" s="235"/>
      <c r="I3" s="235"/>
      <c r="J3" s="235"/>
      <c r="K3" s="235"/>
      <c r="M3" s="839"/>
      <c r="N3" s="839"/>
      <c r="O3" s="839"/>
      <c r="P3" s="839"/>
      <c r="Q3" s="839"/>
    </row>
    <row r="4" spans="1:17">
      <c r="A4" s="235" t="s">
        <v>455</v>
      </c>
      <c r="B4" s="236" t="s">
        <v>456</v>
      </c>
      <c r="C4" s="235"/>
      <c r="D4" s="235"/>
      <c r="E4" s="235"/>
      <c r="F4" s="235"/>
      <c r="G4" s="235"/>
      <c r="H4" s="235"/>
      <c r="I4" s="235"/>
      <c r="J4" s="235"/>
      <c r="K4" s="235"/>
      <c r="M4" s="839"/>
      <c r="N4" s="839"/>
      <c r="O4" s="839"/>
      <c r="P4" s="839"/>
      <c r="Q4" s="839"/>
    </row>
    <row r="5" spans="1:17">
      <c r="A5" s="237" t="s">
        <v>457</v>
      </c>
      <c r="B5" s="238" t="s">
        <v>370</v>
      </c>
      <c r="C5" s="237" t="s">
        <v>372</v>
      </c>
      <c r="D5" s="239">
        <v>21.92</v>
      </c>
      <c r="E5" s="237" t="s">
        <v>373</v>
      </c>
      <c r="F5" s="240">
        <v>8</v>
      </c>
      <c r="G5" s="240">
        <v>18</v>
      </c>
      <c r="H5" s="239">
        <v>26.15</v>
      </c>
      <c r="I5" s="241">
        <v>1.1930000000000001</v>
      </c>
      <c r="J5" s="240">
        <v>8.8000000000000007</v>
      </c>
      <c r="K5" s="240">
        <v>14.3</v>
      </c>
      <c r="M5" s="840">
        <f>D5</f>
        <v>21.92</v>
      </c>
      <c r="N5" s="840">
        <f>H5</f>
        <v>26.15</v>
      </c>
      <c r="O5" s="841">
        <f>F5</f>
        <v>8</v>
      </c>
      <c r="P5" s="842">
        <f>I5</f>
        <v>1.1930000000000001</v>
      </c>
      <c r="Q5" s="843">
        <f>MAX(0,MIN(1.1*O5,P5*O5))</f>
        <v>8.8000000000000007</v>
      </c>
    </row>
    <row r="6" spans="1:17">
      <c r="A6" s="237" t="s">
        <v>458</v>
      </c>
      <c r="B6" s="238" t="s">
        <v>374</v>
      </c>
      <c r="C6" s="237" t="s">
        <v>372</v>
      </c>
      <c r="D6" s="239">
        <v>3.82</v>
      </c>
      <c r="E6" s="237" t="s">
        <v>373</v>
      </c>
      <c r="F6" s="240">
        <v>5</v>
      </c>
      <c r="G6" s="237"/>
      <c r="H6" s="239">
        <v>9.7200000000000006</v>
      </c>
      <c r="I6" s="241">
        <v>2.5453000000000001</v>
      </c>
      <c r="J6" s="240">
        <v>5.5</v>
      </c>
      <c r="K6" s="237"/>
      <c r="M6" s="840">
        <f>D6</f>
        <v>3.82</v>
      </c>
      <c r="N6" s="840">
        <f>H6</f>
        <v>9.7200000000000006</v>
      </c>
      <c r="O6" s="841">
        <f>F6</f>
        <v>5</v>
      </c>
      <c r="P6" s="842">
        <f>I6</f>
        <v>2.5453000000000001</v>
      </c>
      <c r="Q6" s="843">
        <f>MAX(0,MIN(1.1*O6,P6*O6))</f>
        <v>5.5</v>
      </c>
    </row>
    <row r="7" spans="1:17">
      <c r="A7" s="237" t="s">
        <v>459</v>
      </c>
      <c r="B7" s="238" t="s">
        <v>439</v>
      </c>
      <c r="C7" s="237" t="s">
        <v>377</v>
      </c>
      <c r="D7" s="237" t="s">
        <v>460</v>
      </c>
      <c r="E7" s="237" t="s">
        <v>379</v>
      </c>
      <c r="F7" s="240">
        <v>5</v>
      </c>
      <c r="G7" s="237"/>
      <c r="H7" s="239">
        <v>0</v>
      </c>
      <c r="I7" s="241">
        <v>0</v>
      </c>
      <c r="J7" s="240">
        <v>0</v>
      </c>
      <c r="K7" s="237"/>
      <c r="M7" s="844" t="str">
        <f>D7</f>
        <v>31/03/2025</v>
      </c>
      <c r="N7" s="840">
        <f>H7</f>
        <v>0</v>
      </c>
      <c r="O7" s="841">
        <f>F7</f>
        <v>5</v>
      </c>
      <c r="P7" s="842">
        <f>I7</f>
        <v>0</v>
      </c>
      <c r="Q7" s="843">
        <f>MAX(0,MIN(1.1*O7,P7*O7))</f>
        <v>0</v>
      </c>
    </row>
    <row r="8" spans="1:17">
      <c r="A8" s="235" t="s">
        <v>461</v>
      </c>
      <c r="B8" s="236" t="s">
        <v>462</v>
      </c>
      <c r="C8" s="235"/>
      <c r="D8" s="235"/>
      <c r="E8" s="235"/>
      <c r="F8" s="235"/>
      <c r="G8" s="235"/>
      <c r="H8" s="235"/>
      <c r="I8" s="235"/>
      <c r="J8" s="235"/>
      <c r="K8" s="235"/>
      <c r="M8" s="844"/>
      <c r="N8" s="844"/>
      <c r="O8" s="841"/>
      <c r="P8" s="842"/>
      <c r="Q8" s="843"/>
    </row>
    <row r="9" spans="1:17">
      <c r="A9" s="237" t="s">
        <v>463</v>
      </c>
      <c r="B9" s="238" t="s">
        <v>440</v>
      </c>
      <c r="C9" s="237" t="s">
        <v>413</v>
      </c>
      <c r="D9" s="239">
        <v>4630.8</v>
      </c>
      <c r="E9" s="237" t="s">
        <v>379</v>
      </c>
      <c r="F9" s="240">
        <v>10</v>
      </c>
      <c r="G9" s="240">
        <v>20</v>
      </c>
      <c r="H9" s="239">
        <v>4405</v>
      </c>
      <c r="I9" s="241">
        <v>1.0512999999999999</v>
      </c>
      <c r="J9" s="240">
        <v>10.51</v>
      </c>
      <c r="K9" s="240">
        <v>19.350000000000001</v>
      </c>
      <c r="M9" s="840">
        <f>D9</f>
        <v>4630.8</v>
      </c>
      <c r="N9" s="840">
        <f>H9</f>
        <v>4405</v>
      </c>
      <c r="O9" s="841">
        <f>F9</f>
        <v>10</v>
      </c>
      <c r="P9" s="842">
        <f>I9</f>
        <v>1.0512999999999999</v>
      </c>
      <c r="Q9" s="843">
        <f>MAX(0,MIN(1.1*O9,P9*O9))</f>
        <v>10.512999999999998</v>
      </c>
    </row>
    <row r="10" spans="1:17">
      <c r="A10" s="237" t="s">
        <v>464</v>
      </c>
      <c r="B10" s="238" t="s">
        <v>381</v>
      </c>
      <c r="C10" s="237" t="s">
        <v>382</v>
      </c>
      <c r="D10" s="239">
        <v>5.43</v>
      </c>
      <c r="E10" s="237" t="s">
        <v>373</v>
      </c>
      <c r="F10" s="240">
        <v>10</v>
      </c>
      <c r="G10" s="237"/>
      <c r="H10" s="239">
        <v>4.8</v>
      </c>
      <c r="I10" s="241">
        <v>0.8841</v>
      </c>
      <c r="J10" s="240">
        <v>8.84</v>
      </c>
      <c r="K10" s="237"/>
      <c r="M10" s="840">
        <f>D10</f>
        <v>5.43</v>
      </c>
      <c r="N10" s="840">
        <f>H10</f>
        <v>4.8</v>
      </c>
      <c r="O10" s="841">
        <f>F10</f>
        <v>10</v>
      </c>
      <c r="P10" s="842">
        <f>I10</f>
        <v>0.8841</v>
      </c>
      <c r="Q10" s="843">
        <f>MAX(0,MIN(1.1*O10,P10*O10))</f>
        <v>8.8409999999999993</v>
      </c>
    </row>
    <row r="11" spans="1:17">
      <c r="A11" s="235" t="s">
        <v>465</v>
      </c>
      <c r="B11" s="236" t="s">
        <v>466</v>
      </c>
      <c r="C11" s="235"/>
      <c r="D11" s="235"/>
      <c r="E11" s="235"/>
      <c r="F11" s="235"/>
      <c r="G11" s="235"/>
      <c r="H11" s="235"/>
      <c r="I11" s="235"/>
      <c r="J11" s="235"/>
      <c r="K11" s="235"/>
      <c r="M11" s="844"/>
      <c r="N11" s="844"/>
      <c r="O11" s="841"/>
      <c r="P11" s="842"/>
      <c r="Q11" s="843"/>
    </row>
    <row r="12" spans="1:17">
      <c r="A12" s="237" t="s">
        <v>467</v>
      </c>
      <c r="B12" s="238" t="s">
        <v>387</v>
      </c>
      <c r="C12" s="237" t="s">
        <v>384</v>
      </c>
      <c r="D12" s="239">
        <v>3191756.95</v>
      </c>
      <c r="E12" s="237" t="s">
        <v>373</v>
      </c>
      <c r="F12" s="240">
        <v>8</v>
      </c>
      <c r="G12" s="240">
        <v>16</v>
      </c>
      <c r="H12" s="239">
        <v>3259110</v>
      </c>
      <c r="I12" s="241">
        <v>1.0210999999999999</v>
      </c>
      <c r="J12" s="240">
        <v>8.17</v>
      </c>
      <c r="K12" s="240">
        <v>16.39</v>
      </c>
      <c r="M12" s="840">
        <f>D12</f>
        <v>3191756.95</v>
      </c>
      <c r="N12" s="840">
        <f>H12</f>
        <v>3259110</v>
      </c>
      <c r="O12" s="841">
        <f>F12</f>
        <v>8</v>
      </c>
      <c r="P12" s="842">
        <f>I12</f>
        <v>1.0210999999999999</v>
      </c>
      <c r="Q12" s="843">
        <f>MAX(0,MIN(1.1*O12,P12*O12))</f>
        <v>8.1687999999999992</v>
      </c>
    </row>
    <row r="13" spans="1:17">
      <c r="A13" s="237" t="s">
        <v>468</v>
      </c>
      <c r="B13" s="238" t="s">
        <v>389</v>
      </c>
      <c r="C13" s="237" t="s">
        <v>390</v>
      </c>
      <c r="D13" s="239">
        <v>22568</v>
      </c>
      <c r="E13" s="237" t="s">
        <v>373</v>
      </c>
      <c r="F13" s="240">
        <v>8</v>
      </c>
      <c r="G13" s="237"/>
      <c r="H13" s="239">
        <v>23188</v>
      </c>
      <c r="I13" s="241">
        <v>1.0275000000000001</v>
      </c>
      <c r="J13" s="240">
        <v>8.2200000000000006</v>
      </c>
      <c r="K13" s="237"/>
      <c r="M13" s="840">
        <f>D13</f>
        <v>22568</v>
      </c>
      <c r="N13" s="840">
        <f>H13</f>
        <v>23188</v>
      </c>
      <c r="O13" s="841">
        <f>F13</f>
        <v>8</v>
      </c>
      <c r="P13" s="842">
        <f>I13</f>
        <v>1.0275000000000001</v>
      </c>
      <c r="Q13" s="843">
        <f>MAX(0,MIN(1.1*O13,P13*O13))</f>
        <v>8.2200000000000006</v>
      </c>
    </row>
    <row r="14" spans="1:17">
      <c r="A14" s="235" t="s">
        <v>469</v>
      </c>
      <c r="B14" s="236" t="s">
        <v>470</v>
      </c>
      <c r="C14" s="235"/>
      <c r="D14" s="235"/>
      <c r="E14" s="235"/>
      <c r="F14" s="235"/>
      <c r="G14" s="235"/>
      <c r="H14" s="235"/>
      <c r="I14" s="235"/>
      <c r="J14" s="235"/>
      <c r="K14" s="235"/>
      <c r="M14" s="844"/>
      <c r="N14" s="844"/>
      <c r="O14" s="841"/>
      <c r="P14" s="842"/>
      <c r="Q14" s="843"/>
    </row>
    <row r="15" spans="1:17">
      <c r="A15" s="237" t="s">
        <v>457</v>
      </c>
      <c r="B15" s="238" t="s">
        <v>471</v>
      </c>
      <c r="C15" s="237" t="s">
        <v>394</v>
      </c>
      <c r="D15" s="239">
        <v>217</v>
      </c>
      <c r="E15" s="237" t="s">
        <v>373</v>
      </c>
      <c r="F15" s="240">
        <v>4</v>
      </c>
      <c r="G15" s="240">
        <v>15</v>
      </c>
      <c r="H15" s="239">
        <v>191</v>
      </c>
      <c r="I15" s="241">
        <v>0.88019999999999998</v>
      </c>
      <c r="J15" s="240">
        <v>3.52</v>
      </c>
      <c r="K15" s="240">
        <v>14.92</v>
      </c>
      <c r="M15" s="840">
        <f>D15</f>
        <v>217</v>
      </c>
      <c r="N15" s="840">
        <f>H15</f>
        <v>191</v>
      </c>
      <c r="O15" s="841">
        <f>F15</f>
        <v>4</v>
      </c>
      <c r="P15" s="842">
        <f>I15</f>
        <v>0.88019999999999998</v>
      </c>
      <c r="Q15" s="843">
        <f>MAX(0,MIN(1.1*O15,P15*O15))</f>
        <v>3.5207999999999999</v>
      </c>
    </row>
    <row r="16" spans="1:17">
      <c r="A16" s="237" t="s">
        <v>458</v>
      </c>
      <c r="B16" s="238" t="s">
        <v>421</v>
      </c>
      <c r="C16" s="237" t="s">
        <v>422</v>
      </c>
      <c r="D16" s="239">
        <v>41404</v>
      </c>
      <c r="E16" s="237" t="s">
        <v>373</v>
      </c>
      <c r="F16" s="240">
        <v>4</v>
      </c>
      <c r="G16" s="237"/>
      <c r="H16" s="239">
        <v>46387</v>
      </c>
      <c r="I16" s="241">
        <v>1.1203000000000001</v>
      </c>
      <c r="J16" s="240">
        <v>4.4000000000000004</v>
      </c>
      <c r="K16" s="237"/>
      <c r="M16" s="840">
        <f>D16</f>
        <v>41404</v>
      </c>
      <c r="N16" s="840">
        <f>H16</f>
        <v>46387</v>
      </c>
      <c r="O16" s="841">
        <f>F16</f>
        <v>4</v>
      </c>
      <c r="P16" s="842">
        <f>I16</f>
        <v>1.1203000000000001</v>
      </c>
      <c r="Q16" s="843">
        <f>MAX(0,MIN(1.1*O16,P16*O16))</f>
        <v>4.4000000000000004</v>
      </c>
    </row>
    <row r="17" spans="1:17">
      <c r="A17" s="237" t="s">
        <v>459</v>
      </c>
      <c r="B17" s="238" t="s">
        <v>443</v>
      </c>
      <c r="C17" s="237" t="s">
        <v>372</v>
      </c>
      <c r="D17" s="239">
        <v>100</v>
      </c>
      <c r="E17" s="237" t="s">
        <v>373</v>
      </c>
      <c r="F17" s="240">
        <v>3</v>
      </c>
      <c r="G17" s="237"/>
      <c r="H17" s="239">
        <v>100</v>
      </c>
      <c r="I17" s="241">
        <v>1</v>
      </c>
      <c r="J17" s="240">
        <v>3</v>
      </c>
      <c r="K17" s="237"/>
      <c r="M17" s="840">
        <f>D17</f>
        <v>100</v>
      </c>
      <c r="N17" s="840">
        <f>H17</f>
        <v>100</v>
      </c>
      <c r="O17" s="841">
        <f>F17</f>
        <v>3</v>
      </c>
      <c r="P17" s="842">
        <f>I17</f>
        <v>1</v>
      </c>
      <c r="Q17" s="843">
        <f>MAX(0,MIN(1.1*O17,P17*O17))</f>
        <v>3</v>
      </c>
    </row>
    <row r="18" spans="1:17">
      <c r="A18" s="237" t="s">
        <v>463</v>
      </c>
      <c r="B18" s="238" t="s">
        <v>396</v>
      </c>
      <c r="C18" s="237" t="s">
        <v>372</v>
      </c>
      <c r="D18" s="239">
        <v>100</v>
      </c>
      <c r="E18" s="237" t="s">
        <v>373</v>
      </c>
      <c r="F18" s="240">
        <v>4</v>
      </c>
      <c r="G18" s="237"/>
      <c r="H18" s="239">
        <v>100</v>
      </c>
      <c r="I18" s="241">
        <v>1</v>
      </c>
      <c r="J18" s="240">
        <v>4</v>
      </c>
      <c r="K18" s="237"/>
      <c r="M18" s="840">
        <f>D18</f>
        <v>100</v>
      </c>
      <c r="N18" s="840">
        <f>H18</f>
        <v>100</v>
      </c>
      <c r="O18" s="841">
        <f>F18</f>
        <v>4</v>
      </c>
      <c r="P18" s="842">
        <f>I18</f>
        <v>1</v>
      </c>
      <c r="Q18" s="843">
        <f>MAX(0,MIN(1.1*O18,P18*O18))</f>
        <v>4</v>
      </c>
    </row>
    <row r="19" spans="1:17">
      <c r="A19" s="235" t="s">
        <v>371</v>
      </c>
      <c r="B19" s="236" t="s">
        <v>472</v>
      </c>
      <c r="C19" s="235"/>
      <c r="D19" s="235"/>
      <c r="E19" s="235"/>
      <c r="F19" s="235"/>
      <c r="G19" s="235"/>
      <c r="H19" s="235"/>
      <c r="I19" s="235"/>
      <c r="J19" s="235"/>
      <c r="K19" s="235"/>
      <c r="M19" s="844"/>
      <c r="N19" s="844"/>
      <c r="O19" s="841"/>
      <c r="P19" s="842"/>
      <c r="Q19" s="843"/>
    </row>
    <row r="20" spans="1:17">
      <c r="A20" s="237" t="s">
        <v>457</v>
      </c>
      <c r="B20" s="238" t="s">
        <v>444</v>
      </c>
      <c r="C20" s="237" t="s">
        <v>372</v>
      </c>
      <c r="D20" s="239">
        <v>100</v>
      </c>
      <c r="E20" s="237" t="s">
        <v>373</v>
      </c>
      <c r="F20" s="240">
        <v>8</v>
      </c>
      <c r="G20" s="240">
        <v>8</v>
      </c>
      <c r="H20" s="239">
        <v>110</v>
      </c>
      <c r="I20" s="241">
        <v>1.1000000000000001</v>
      </c>
      <c r="J20" s="240">
        <v>8.8000000000000007</v>
      </c>
      <c r="K20" s="240">
        <v>8.8000000000000007</v>
      </c>
      <c r="M20" s="840">
        <f>D20</f>
        <v>100</v>
      </c>
      <c r="N20" s="840">
        <f>H20</f>
        <v>110</v>
      </c>
      <c r="O20" s="841">
        <f>F20</f>
        <v>8</v>
      </c>
      <c r="P20" s="842">
        <f>I20</f>
        <v>1.1000000000000001</v>
      </c>
      <c r="Q20" s="843">
        <f>MAX(0,MIN(1.1*O20,P20*O20))</f>
        <v>8.8000000000000007</v>
      </c>
    </row>
    <row r="21" spans="1:17">
      <c r="A21" s="235" t="s">
        <v>473</v>
      </c>
      <c r="B21" s="236" t="s">
        <v>474</v>
      </c>
      <c r="C21" s="235"/>
      <c r="D21" s="235"/>
      <c r="E21" s="235"/>
      <c r="F21" s="235"/>
      <c r="G21" s="235"/>
      <c r="H21" s="235"/>
      <c r="I21" s="235"/>
      <c r="J21" s="235"/>
      <c r="K21" s="235"/>
      <c r="M21" s="844"/>
      <c r="N21" s="844"/>
      <c r="O21" s="841"/>
      <c r="P21" s="842"/>
      <c r="Q21" s="843"/>
    </row>
    <row r="22" spans="1:17">
      <c r="A22" s="237" t="s">
        <v>457</v>
      </c>
      <c r="B22" s="238" t="s">
        <v>400</v>
      </c>
      <c r="C22" s="237" t="s">
        <v>390</v>
      </c>
      <c r="D22" s="239">
        <v>21443.16</v>
      </c>
      <c r="E22" s="237" t="s">
        <v>373</v>
      </c>
      <c r="F22" s="240">
        <v>8</v>
      </c>
      <c r="G22" s="240">
        <v>15</v>
      </c>
      <c r="H22" s="239">
        <v>20397.990000000002</v>
      </c>
      <c r="I22" s="241">
        <v>0.95130000000000003</v>
      </c>
      <c r="J22" s="240">
        <v>7.61</v>
      </c>
      <c r="K22" s="240">
        <v>7.61</v>
      </c>
      <c r="M22" s="840">
        <f>D22</f>
        <v>21443.16</v>
      </c>
      <c r="N22" s="840">
        <f>H22</f>
        <v>20397.990000000002</v>
      </c>
      <c r="O22" s="841">
        <f>F22</f>
        <v>8</v>
      </c>
      <c r="P22" s="842">
        <f>I22</f>
        <v>0.95130000000000003</v>
      </c>
      <c r="Q22" s="843">
        <f>MAX(0,MIN(1.1*O22,P22*O22))</f>
        <v>7.6104000000000003</v>
      </c>
    </row>
    <row r="23" spans="1:17">
      <c r="A23" s="237" t="s">
        <v>458</v>
      </c>
      <c r="B23" s="238" t="s">
        <v>475</v>
      </c>
      <c r="C23" s="237" t="s">
        <v>377</v>
      </c>
      <c r="D23" s="237" t="s">
        <v>446</v>
      </c>
      <c r="E23" s="237" t="s">
        <v>373</v>
      </c>
      <c r="F23" s="240">
        <v>7</v>
      </c>
      <c r="G23" s="237"/>
      <c r="H23" s="239">
        <v>0</v>
      </c>
      <c r="I23" s="241">
        <v>0</v>
      </c>
      <c r="J23" s="240">
        <v>0</v>
      </c>
      <c r="K23" s="240">
        <v>0</v>
      </c>
      <c r="M23" s="844" t="str">
        <f>D23</f>
        <v>Triwulan II</v>
      </c>
      <c r="N23" s="840">
        <f>H23</f>
        <v>0</v>
      </c>
      <c r="O23" s="841">
        <f>F23</f>
        <v>7</v>
      </c>
      <c r="P23" s="842">
        <f>I23</f>
        <v>0</v>
      </c>
      <c r="Q23" s="843">
        <f>MAX(0,MIN(1.1*O23,P23*O23))</f>
        <v>0</v>
      </c>
    </row>
    <row r="24" spans="1:17">
      <c r="A24" s="235" t="s">
        <v>393</v>
      </c>
      <c r="B24" s="236" t="s">
        <v>476</v>
      </c>
      <c r="C24" s="235"/>
      <c r="D24" s="235"/>
      <c r="E24" s="235"/>
      <c r="F24" s="235"/>
      <c r="G24" s="235"/>
      <c r="H24" s="235"/>
      <c r="I24" s="235"/>
      <c r="J24" s="235"/>
      <c r="K24" s="235"/>
      <c r="M24" s="844"/>
      <c r="N24" s="844"/>
      <c r="O24" s="841"/>
      <c r="P24" s="842"/>
      <c r="Q24" s="843"/>
    </row>
    <row r="25" spans="1:17">
      <c r="A25" s="237" t="s">
        <v>457</v>
      </c>
      <c r="B25" s="238" t="s">
        <v>403</v>
      </c>
      <c r="C25" s="237" t="s">
        <v>372</v>
      </c>
      <c r="D25" s="239">
        <v>100</v>
      </c>
      <c r="E25" s="237" t="s">
        <v>373</v>
      </c>
      <c r="F25" s="240">
        <v>8</v>
      </c>
      <c r="G25" s="240">
        <v>8</v>
      </c>
      <c r="H25" s="239">
        <v>105.41</v>
      </c>
      <c r="I25" s="241">
        <v>1.0541</v>
      </c>
      <c r="J25" s="240">
        <v>8.43</v>
      </c>
      <c r="K25" s="240">
        <v>8.43</v>
      </c>
      <c r="M25" s="840">
        <f>D25</f>
        <v>100</v>
      </c>
      <c r="N25" s="840">
        <f>H25</f>
        <v>105.41</v>
      </c>
      <c r="O25" s="841">
        <f>F25</f>
        <v>8</v>
      </c>
      <c r="P25" s="842">
        <f>I25</f>
        <v>1.0541</v>
      </c>
      <c r="Q25" s="843">
        <f>MAX(0,MIN(1.1*O25,P25*O25))</f>
        <v>8.4328000000000003</v>
      </c>
    </row>
    <row r="26" spans="1:17">
      <c r="A26" s="242" t="s">
        <v>404</v>
      </c>
      <c r="B26" s="243"/>
      <c r="C26" s="242"/>
      <c r="D26" s="242"/>
      <c r="E26" s="242"/>
      <c r="F26" s="244">
        <v>100</v>
      </c>
      <c r="G26" s="244">
        <v>100</v>
      </c>
      <c r="H26" s="242"/>
      <c r="I26" s="242"/>
      <c r="J26" s="242"/>
      <c r="K26" s="244">
        <v>89.8</v>
      </c>
      <c r="M26" s="845"/>
      <c r="N26" s="845"/>
      <c r="O26" s="846">
        <f>SUM(O5:O25)</f>
        <v>100</v>
      </c>
      <c r="P26" s="847">
        <f>IFERROR(Q26/O26,0)</f>
        <v>0.89806799999999987</v>
      </c>
      <c r="Q26" s="848">
        <f>SUM(Q5:Q25)</f>
        <v>89.806799999999981</v>
      </c>
    </row>
    <row r="29" spans="1:17" ht="18">
      <c r="A29" s="725" t="s">
        <v>477</v>
      </c>
      <c r="B29" s="725"/>
      <c r="C29" s="725"/>
      <c r="D29" s="725"/>
      <c r="E29" s="725"/>
      <c r="F29" s="725"/>
      <c r="G29" s="725"/>
      <c r="H29" s="725"/>
      <c r="I29" s="725"/>
      <c r="J29" s="725"/>
      <c r="K29" s="725"/>
    </row>
    <row r="30" spans="1:17" ht="42">
      <c r="A30" s="233" t="s">
        <v>14</v>
      </c>
      <c r="B30" s="233" t="s">
        <v>347</v>
      </c>
      <c r="C30" s="233" t="s">
        <v>350</v>
      </c>
      <c r="D30" s="233" t="s">
        <v>448</v>
      </c>
      <c r="E30" s="233" t="s">
        <v>354</v>
      </c>
      <c r="F30" s="233" t="s">
        <v>355</v>
      </c>
      <c r="G30" s="233" t="s">
        <v>449</v>
      </c>
      <c r="H30" s="233" t="s">
        <v>450</v>
      </c>
      <c r="I30" s="233" t="s">
        <v>451</v>
      </c>
      <c r="J30" s="233" t="s">
        <v>307</v>
      </c>
      <c r="K30" s="233" t="s">
        <v>452</v>
      </c>
      <c r="M30" s="234" t="s">
        <v>358</v>
      </c>
      <c r="N30" s="234" t="s">
        <v>359</v>
      </c>
      <c r="O30" s="234" t="s">
        <v>360</v>
      </c>
      <c r="P30" s="234" t="s">
        <v>361</v>
      </c>
      <c r="Q30" s="234" t="s">
        <v>362</v>
      </c>
    </row>
    <row r="31" spans="1:17">
      <c r="A31" s="235" t="s">
        <v>453</v>
      </c>
      <c r="B31" s="236" t="s">
        <v>478</v>
      </c>
      <c r="C31" s="235"/>
      <c r="D31" s="235"/>
      <c r="E31" s="235"/>
      <c r="F31" s="235"/>
      <c r="G31" s="235"/>
      <c r="H31" s="235"/>
      <c r="I31" s="235"/>
      <c r="J31" s="235"/>
      <c r="K31" s="235"/>
      <c r="M31" s="844"/>
      <c r="N31" s="844"/>
      <c r="O31" s="841"/>
      <c r="P31" s="842"/>
      <c r="Q31" s="843"/>
    </row>
    <row r="32" spans="1:17">
      <c r="A32" s="237" t="s">
        <v>457</v>
      </c>
      <c r="B32" s="238" t="s">
        <v>370</v>
      </c>
      <c r="C32" s="237" t="s">
        <v>372</v>
      </c>
      <c r="D32" s="239">
        <v>21.92</v>
      </c>
      <c r="E32" s="237" t="s">
        <v>373</v>
      </c>
      <c r="F32" s="240">
        <v>20</v>
      </c>
      <c r="G32" s="240">
        <v>40</v>
      </c>
      <c r="H32" s="239">
        <v>26.15</v>
      </c>
      <c r="I32" s="241">
        <v>1.1930000000000001</v>
      </c>
      <c r="J32" s="240">
        <v>22</v>
      </c>
      <c r="K32" s="240">
        <v>33</v>
      </c>
      <c r="M32" s="840">
        <f>D32</f>
        <v>21.92</v>
      </c>
      <c r="N32" s="840">
        <f>H32</f>
        <v>26.15</v>
      </c>
      <c r="O32" s="841">
        <f>F32</f>
        <v>20</v>
      </c>
      <c r="P32" s="842">
        <f>I32</f>
        <v>1.1930000000000001</v>
      </c>
      <c r="Q32" s="843">
        <f>MAX(0,MIN(1.1*O32,P32*O32))</f>
        <v>22</v>
      </c>
    </row>
    <row r="33" spans="1:17">
      <c r="A33" s="237" t="s">
        <v>458</v>
      </c>
      <c r="B33" s="238" t="s">
        <v>374</v>
      </c>
      <c r="C33" s="237" t="s">
        <v>372</v>
      </c>
      <c r="D33" s="239">
        <v>3.82</v>
      </c>
      <c r="E33" s="237" t="s">
        <v>373</v>
      </c>
      <c r="F33" s="240">
        <v>10</v>
      </c>
      <c r="G33" s="237"/>
      <c r="H33" s="239">
        <v>9.7200000000000006</v>
      </c>
      <c r="I33" s="241">
        <v>2.5445000000000002</v>
      </c>
      <c r="J33" s="240">
        <v>11</v>
      </c>
      <c r="K33" s="237"/>
      <c r="M33" s="840">
        <f>D33</f>
        <v>3.82</v>
      </c>
      <c r="N33" s="840">
        <f>H33</f>
        <v>9.7200000000000006</v>
      </c>
      <c r="O33" s="841">
        <f>F33</f>
        <v>10</v>
      </c>
      <c r="P33" s="842">
        <f>I33</f>
        <v>2.5445000000000002</v>
      </c>
      <c r="Q33" s="843">
        <f>MAX(0,MIN(1.1*O33,P33*O33))</f>
        <v>11</v>
      </c>
    </row>
    <row r="34" spans="1:17">
      <c r="A34" s="237" t="s">
        <v>459</v>
      </c>
      <c r="B34" s="238" t="s">
        <v>375</v>
      </c>
      <c r="C34" s="237" t="s">
        <v>377</v>
      </c>
      <c r="D34" s="237" t="s">
        <v>460</v>
      </c>
      <c r="E34" s="237" t="s">
        <v>379</v>
      </c>
      <c r="F34" s="240">
        <v>10</v>
      </c>
      <c r="G34" s="237"/>
      <c r="H34" s="239">
        <v>0</v>
      </c>
      <c r="I34" s="241">
        <v>0</v>
      </c>
      <c r="J34" s="240">
        <v>0</v>
      </c>
      <c r="K34" s="237"/>
      <c r="M34" s="844" t="str">
        <f>D34</f>
        <v>31/03/2025</v>
      </c>
      <c r="N34" s="840">
        <f>H34</f>
        <v>0</v>
      </c>
      <c r="O34" s="841">
        <f>F34</f>
        <v>10</v>
      </c>
      <c r="P34" s="842">
        <f>I34</f>
        <v>0</v>
      </c>
      <c r="Q34" s="843">
        <f>MAX(0,MIN(1.1*O34,P34*O34))</f>
        <v>0</v>
      </c>
    </row>
    <row r="35" spans="1:17">
      <c r="A35" s="235" t="s">
        <v>469</v>
      </c>
      <c r="B35" s="236" t="s">
        <v>479</v>
      </c>
      <c r="C35" s="235"/>
      <c r="D35" s="235"/>
      <c r="E35" s="235"/>
      <c r="F35" s="235"/>
      <c r="G35" s="235"/>
      <c r="H35" s="235"/>
      <c r="I35" s="235"/>
      <c r="J35" s="235"/>
      <c r="K35" s="235"/>
      <c r="M35" s="844"/>
      <c r="N35" s="844"/>
      <c r="O35" s="841"/>
      <c r="P35" s="842"/>
      <c r="Q35" s="843"/>
    </row>
    <row r="36" spans="1:17">
      <c r="A36" s="237" t="s">
        <v>457</v>
      </c>
      <c r="B36" s="238" t="s">
        <v>480</v>
      </c>
      <c r="C36" s="237"/>
      <c r="D36" s="237"/>
      <c r="E36" s="237"/>
      <c r="F36" s="237"/>
      <c r="G36" s="237"/>
      <c r="H36" s="237"/>
      <c r="I36" s="237"/>
      <c r="J36" s="237"/>
      <c r="K36" s="237"/>
      <c r="M36" s="844"/>
      <c r="N36" s="844"/>
      <c r="O36" s="841"/>
      <c r="P36" s="842"/>
      <c r="Q36" s="843"/>
    </row>
    <row r="37" spans="1:17">
      <c r="A37" s="237"/>
      <c r="B37" s="238" t="s">
        <v>481</v>
      </c>
      <c r="C37" s="237" t="s">
        <v>413</v>
      </c>
      <c r="D37" s="239">
        <v>4630.8</v>
      </c>
      <c r="E37" s="237" t="s">
        <v>379</v>
      </c>
      <c r="F37" s="240">
        <v>4</v>
      </c>
      <c r="G37" s="240">
        <v>16</v>
      </c>
      <c r="H37" s="239">
        <v>4405</v>
      </c>
      <c r="I37" s="241">
        <v>1.0512999999999999</v>
      </c>
      <c r="J37" s="240">
        <v>4.21</v>
      </c>
      <c r="K37" s="240">
        <v>14.34</v>
      </c>
      <c r="M37" s="840">
        <f>D37</f>
        <v>4630.8</v>
      </c>
      <c r="N37" s="840">
        <f>H37</f>
        <v>4405</v>
      </c>
      <c r="O37" s="841">
        <f>F37</f>
        <v>4</v>
      </c>
      <c r="P37" s="842">
        <f>I37</f>
        <v>1.0512999999999999</v>
      </c>
      <c r="Q37" s="843">
        <f>MAX(0,MIN(1.1*O37,P37*O37))</f>
        <v>4.2051999999999996</v>
      </c>
    </row>
    <row r="38" spans="1:17">
      <c r="A38" s="237"/>
      <c r="B38" s="238" t="s">
        <v>482</v>
      </c>
      <c r="C38" s="237" t="s">
        <v>413</v>
      </c>
      <c r="D38" s="239">
        <v>15786.19</v>
      </c>
      <c r="E38" s="237" t="s">
        <v>379</v>
      </c>
      <c r="F38" s="240">
        <v>4</v>
      </c>
      <c r="G38" s="237"/>
      <c r="H38" s="239">
        <v>21357</v>
      </c>
      <c r="I38" s="241">
        <v>0.73919999999999997</v>
      </c>
      <c r="J38" s="240">
        <v>2.96</v>
      </c>
      <c r="K38" s="237"/>
      <c r="M38" s="840">
        <f>D38</f>
        <v>15786.19</v>
      </c>
      <c r="N38" s="840">
        <f>H38</f>
        <v>21357</v>
      </c>
      <c r="O38" s="841">
        <f>F38</f>
        <v>4</v>
      </c>
      <c r="P38" s="842">
        <f>I38</f>
        <v>0.73919999999999997</v>
      </c>
      <c r="Q38" s="843">
        <f>MAX(0,MIN(1.1*O38,P38*O38))</f>
        <v>2.9567999999999999</v>
      </c>
    </row>
    <row r="39" spans="1:17">
      <c r="A39" s="237"/>
      <c r="B39" s="238" t="s">
        <v>483</v>
      </c>
      <c r="C39" s="237" t="s">
        <v>413</v>
      </c>
      <c r="D39" s="239">
        <v>16584.7</v>
      </c>
      <c r="E39" s="237" t="s">
        <v>379</v>
      </c>
      <c r="F39" s="240">
        <v>4</v>
      </c>
      <c r="G39" s="237"/>
      <c r="H39" s="239">
        <v>18206</v>
      </c>
      <c r="I39" s="241">
        <v>0.91090000000000004</v>
      </c>
      <c r="J39" s="240">
        <v>3.64</v>
      </c>
      <c r="K39" s="237"/>
      <c r="M39" s="840">
        <f>D39</f>
        <v>16584.7</v>
      </c>
      <c r="N39" s="840">
        <f>H39</f>
        <v>18206</v>
      </c>
      <c r="O39" s="841">
        <f>F39</f>
        <v>4</v>
      </c>
      <c r="P39" s="842">
        <f>I39</f>
        <v>0.91090000000000004</v>
      </c>
      <c r="Q39" s="843">
        <f>MAX(0,MIN(1.1*O39,P39*O39))</f>
        <v>3.6436000000000002</v>
      </c>
    </row>
    <row r="40" spans="1:17">
      <c r="A40" s="237"/>
      <c r="B40" s="238" t="s">
        <v>484</v>
      </c>
      <c r="C40" s="237" t="s">
        <v>413</v>
      </c>
      <c r="D40" s="239">
        <v>68842.649999999994</v>
      </c>
      <c r="E40" s="237" t="s">
        <v>379</v>
      </c>
      <c r="F40" s="240">
        <v>4</v>
      </c>
      <c r="G40" s="237"/>
      <c r="H40" s="239">
        <v>78065</v>
      </c>
      <c r="I40" s="241">
        <v>0.88190000000000002</v>
      </c>
      <c r="J40" s="240">
        <v>3.53</v>
      </c>
      <c r="K40" s="237"/>
      <c r="M40" s="840">
        <f>D40</f>
        <v>68842.649999999994</v>
      </c>
      <c r="N40" s="840">
        <f>H40</f>
        <v>78065</v>
      </c>
      <c r="O40" s="841">
        <f>F40</f>
        <v>4</v>
      </c>
      <c r="P40" s="842">
        <f>I40</f>
        <v>0.88190000000000002</v>
      </c>
      <c r="Q40" s="843">
        <f>MAX(0,MIN(1.1*O40,P40*O40))</f>
        <v>3.5276000000000001</v>
      </c>
    </row>
    <row r="41" spans="1:17">
      <c r="A41" s="237" t="s">
        <v>458</v>
      </c>
      <c r="B41" s="238" t="s">
        <v>485</v>
      </c>
      <c r="C41" s="237"/>
      <c r="D41" s="237"/>
      <c r="E41" s="237"/>
      <c r="F41" s="237"/>
      <c r="G41" s="237"/>
      <c r="H41" s="237"/>
      <c r="I41" s="237"/>
      <c r="J41" s="237"/>
      <c r="K41" s="237"/>
      <c r="M41" s="844"/>
      <c r="N41" s="844"/>
      <c r="O41" s="841"/>
      <c r="P41" s="842"/>
      <c r="Q41" s="843"/>
    </row>
    <row r="42" spans="1:17">
      <c r="A42" s="237"/>
      <c r="B42" s="238" t="s">
        <v>486</v>
      </c>
      <c r="C42" s="237" t="s">
        <v>382</v>
      </c>
      <c r="D42" s="239">
        <v>5.43</v>
      </c>
      <c r="E42" s="237" t="s">
        <v>373</v>
      </c>
      <c r="F42" s="240">
        <v>4</v>
      </c>
      <c r="G42" s="240">
        <v>34</v>
      </c>
      <c r="H42" s="239">
        <v>4.8</v>
      </c>
      <c r="I42" s="241">
        <v>0.88400000000000001</v>
      </c>
      <c r="J42" s="240">
        <v>3.54</v>
      </c>
      <c r="K42" s="240">
        <v>38.92</v>
      </c>
      <c r="M42" s="840">
        <f t="shared" ref="M42:M52" si="0">D42</f>
        <v>5.43</v>
      </c>
      <c r="N42" s="840">
        <f t="shared" ref="N42:N52" si="1">H42</f>
        <v>4.8</v>
      </c>
      <c r="O42" s="841">
        <f t="shared" ref="O42:O52" si="2">F42</f>
        <v>4</v>
      </c>
      <c r="P42" s="842">
        <f t="shared" ref="P42:P52" si="3">I42</f>
        <v>0.88400000000000001</v>
      </c>
      <c r="Q42" s="843">
        <f t="shared" ref="Q42:Q52" si="4">MAX(0,MIN(1.1*O42,P42*O42))</f>
        <v>3.536</v>
      </c>
    </row>
    <row r="43" spans="1:17">
      <c r="A43" s="237"/>
      <c r="B43" s="238" t="s">
        <v>487</v>
      </c>
      <c r="C43" s="237" t="s">
        <v>382</v>
      </c>
      <c r="D43" s="239">
        <v>1.3</v>
      </c>
      <c r="E43" s="237" t="s">
        <v>373</v>
      </c>
      <c r="F43" s="240">
        <v>4</v>
      </c>
      <c r="G43" s="237"/>
      <c r="H43" s="239">
        <v>0.84</v>
      </c>
      <c r="I43" s="241">
        <v>0.67720000000000002</v>
      </c>
      <c r="J43" s="240">
        <v>2.71</v>
      </c>
      <c r="K43" s="237"/>
      <c r="M43" s="840">
        <f t="shared" si="0"/>
        <v>1.3</v>
      </c>
      <c r="N43" s="840">
        <f t="shared" si="1"/>
        <v>0.84</v>
      </c>
      <c r="O43" s="841">
        <f t="shared" si="2"/>
        <v>4</v>
      </c>
      <c r="P43" s="842">
        <f t="shared" si="3"/>
        <v>0.67720000000000002</v>
      </c>
      <c r="Q43" s="843">
        <f t="shared" si="4"/>
        <v>2.7088000000000001</v>
      </c>
    </row>
    <row r="44" spans="1:17">
      <c r="A44" s="237"/>
      <c r="B44" s="238" t="s">
        <v>488</v>
      </c>
      <c r="C44" s="237" t="s">
        <v>382</v>
      </c>
      <c r="D44" s="239">
        <v>2.95</v>
      </c>
      <c r="E44" s="237" t="s">
        <v>373</v>
      </c>
      <c r="F44" s="240">
        <v>4</v>
      </c>
      <c r="G44" s="237"/>
      <c r="H44" s="239">
        <v>2.2799999999999998</v>
      </c>
      <c r="I44" s="241">
        <v>0.77190000000000003</v>
      </c>
      <c r="J44" s="240">
        <v>3.09</v>
      </c>
      <c r="K44" s="237"/>
      <c r="M44" s="840">
        <f t="shared" si="0"/>
        <v>2.95</v>
      </c>
      <c r="N44" s="840">
        <f t="shared" si="1"/>
        <v>2.2799999999999998</v>
      </c>
      <c r="O44" s="841">
        <f t="shared" si="2"/>
        <v>4</v>
      </c>
      <c r="P44" s="842">
        <f t="shared" si="3"/>
        <v>0.77190000000000003</v>
      </c>
      <c r="Q44" s="843">
        <f t="shared" si="4"/>
        <v>3.0876000000000001</v>
      </c>
    </row>
    <row r="45" spans="1:17">
      <c r="A45" s="237"/>
      <c r="B45" s="238" t="s">
        <v>489</v>
      </c>
      <c r="C45" s="237" t="s">
        <v>382</v>
      </c>
      <c r="D45" s="239">
        <v>0.49</v>
      </c>
      <c r="E45" s="237" t="s">
        <v>373</v>
      </c>
      <c r="F45" s="240">
        <v>4</v>
      </c>
      <c r="G45" s="237"/>
      <c r="H45" s="239">
        <v>0.38</v>
      </c>
      <c r="I45" s="241">
        <v>0.76419999999999999</v>
      </c>
      <c r="J45" s="240">
        <v>3.06</v>
      </c>
      <c r="K45" s="237"/>
      <c r="M45" s="840">
        <f t="shared" si="0"/>
        <v>0.49</v>
      </c>
      <c r="N45" s="840">
        <f t="shared" si="1"/>
        <v>0.38</v>
      </c>
      <c r="O45" s="841">
        <f t="shared" si="2"/>
        <v>4</v>
      </c>
      <c r="P45" s="842">
        <f t="shared" si="3"/>
        <v>0.76419999999999999</v>
      </c>
      <c r="Q45" s="843">
        <f t="shared" si="4"/>
        <v>3.0568</v>
      </c>
    </row>
    <row r="46" spans="1:17">
      <c r="A46" s="237" t="s">
        <v>459</v>
      </c>
      <c r="B46" s="238" t="s">
        <v>443</v>
      </c>
      <c r="C46" s="237" t="s">
        <v>372</v>
      </c>
      <c r="D46" s="239">
        <v>100</v>
      </c>
      <c r="E46" s="237" t="s">
        <v>373</v>
      </c>
      <c r="F46" s="240">
        <v>4</v>
      </c>
      <c r="G46" s="237"/>
      <c r="H46" s="239">
        <v>100</v>
      </c>
      <c r="I46" s="241">
        <v>1</v>
      </c>
      <c r="J46" s="240">
        <v>4</v>
      </c>
      <c r="K46" s="237"/>
      <c r="M46" s="840">
        <f t="shared" si="0"/>
        <v>100</v>
      </c>
      <c r="N46" s="840">
        <f t="shared" si="1"/>
        <v>100</v>
      </c>
      <c r="O46" s="841">
        <f t="shared" si="2"/>
        <v>4</v>
      </c>
      <c r="P46" s="842">
        <f t="shared" si="3"/>
        <v>1</v>
      </c>
      <c r="Q46" s="843">
        <f t="shared" si="4"/>
        <v>4</v>
      </c>
    </row>
    <row r="47" spans="1:17">
      <c r="A47" s="237" t="s">
        <v>463</v>
      </c>
      <c r="B47" s="238" t="s">
        <v>444</v>
      </c>
      <c r="C47" s="237" t="s">
        <v>372</v>
      </c>
      <c r="D47" s="239">
        <v>100</v>
      </c>
      <c r="E47" s="237" t="s">
        <v>373</v>
      </c>
      <c r="F47" s="240">
        <v>4</v>
      </c>
      <c r="G47" s="237"/>
      <c r="H47" s="239">
        <v>110</v>
      </c>
      <c r="I47" s="241">
        <v>1.1000000000000001</v>
      </c>
      <c r="J47" s="240">
        <v>4.4000000000000004</v>
      </c>
      <c r="K47" s="237"/>
      <c r="M47" s="840">
        <f t="shared" si="0"/>
        <v>100</v>
      </c>
      <c r="N47" s="840">
        <f t="shared" si="1"/>
        <v>110</v>
      </c>
      <c r="O47" s="841">
        <f t="shared" si="2"/>
        <v>4</v>
      </c>
      <c r="P47" s="842">
        <f t="shared" si="3"/>
        <v>1.1000000000000001</v>
      </c>
      <c r="Q47" s="843">
        <f t="shared" si="4"/>
        <v>4.4000000000000004</v>
      </c>
    </row>
    <row r="48" spans="1:17">
      <c r="A48" s="237" t="s">
        <v>464</v>
      </c>
      <c r="B48" s="238" t="s">
        <v>400</v>
      </c>
      <c r="C48" s="237" t="s">
        <v>390</v>
      </c>
      <c r="D48" s="239">
        <v>21443.16</v>
      </c>
      <c r="E48" s="237" t="s">
        <v>373</v>
      </c>
      <c r="F48" s="240">
        <v>4</v>
      </c>
      <c r="G48" s="237"/>
      <c r="H48" s="239">
        <v>20397.990000000002</v>
      </c>
      <c r="I48" s="241">
        <v>0.95130000000000003</v>
      </c>
      <c r="J48" s="240">
        <v>3.81</v>
      </c>
      <c r="K48" s="237"/>
      <c r="M48" s="840">
        <f t="shared" si="0"/>
        <v>21443.16</v>
      </c>
      <c r="N48" s="840">
        <f t="shared" si="1"/>
        <v>20397.990000000002</v>
      </c>
      <c r="O48" s="841">
        <f t="shared" si="2"/>
        <v>4</v>
      </c>
      <c r="P48" s="842">
        <f t="shared" si="3"/>
        <v>0.95130000000000003</v>
      </c>
      <c r="Q48" s="843">
        <f t="shared" si="4"/>
        <v>3.8052000000000001</v>
      </c>
    </row>
    <row r="49" spans="1:17">
      <c r="A49" s="237" t="s">
        <v>467</v>
      </c>
      <c r="B49" s="238" t="s">
        <v>403</v>
      </c>
      <c r="C49" s="237" t="s">
        <v>490</v>
      </c>
      <c r="D49" s="239">
        <v>39.47</v>
      </c>
      <c r="E49" s="237" t="s">
        <v>373</v>
      </c>
      <c r="F49" s="240">
        <v>4</v>
      </c>
      <c r="G49" s="237"/>
      <c r="H49" s="239">
        <v>44</v>
      </c>
      <c r="I49" s="241">
        <v>1.1148</v>
      </c>
      <c r="J49" s="240">
        <v>4.4000000000000004</v>
      </c>
      <c r="K49" s="237"/>
      <c r="M49" s="840">
        <f t="shared" si="0"/>
        <v>39.47</v>
      </c>
      <c r="N49" s="840">
        <f t="shared" si="1"/>
        <v>44</v>
      </c>
      <c r="O49" s="841">
        <f t="shared" si="2"/>
        <v>4</v>
      </c>
      <c r="P49" s="842">
        <f t="shared" si="3"/>
        <v>1.1148</v>
      </c>
      <c r="Q49" s="843">
        <f t="shared" si="4"/>
        <v>4.4000000000000004</v>
      </c>
    </row>
    <row r="50" spans="1:17">
      <c r="A50" s="237" t="s">
        <v>468</v>
      </c>
      <c r="B50" s="238" t="s">
        <v>491</v>
      </c>
      <c r="C50" s="237" t="s">
        <v>432</v>
      </c>
      <c r="D50" s="239">
        <v>4189</v>
      </c>
      <c r="E50" s="237" t="s">
        <v>373</v>
      </c>
      <c r="F50" s="240">
        <v>4</v>
      </c>
      <c r="G50" s="237"/>
      <c r="H50" s="239">
        <v>1162</v>
      </c>
      <c r="I50" s="241">
        <v>0.27739999999999998</v>
      </c>
      <c r="J50" s="240">
        <v>1.1100000000000001</v>
      </c>
      <c r="K50" s="237"/>
      <c r="M50" s="840">
        <f t="shared" si="0"/>
        <v>4189</v>
      </c>
      <c r="N50" s="840">
        <f t="shared" si="1"/>
        <v>1162</v>
      </c>
      <c r="O50" s="841">
        <f t="shared" si="2"/>
        <v>4</v>
      </c>
      <c r="P50" s="842">
        <f t="shared" si="3"/>
        <v>0.27739999999999998</v>
      </c>
      <c r="Q50" s="843">
        <f t="shared" si="4"/>
        <v>1.1095999999999999</v>
      </c>
    </row>
    <row r="51" spans="1:17">
      <c r="A51" s="237" t="s">
        <v>492</v>
      </c>
      <c r="B51" s="238" t="s">
        <v>493</v>
      </c>
      <c r="C51" s="237" t="s">
        <v>432</v>
      </c>
      <c r="D51" s="239">
        <v>257</v>
      </c>
      <c r="E51" s="237" t="s">
        <v>373</v>
      </c>
      <c r="F51" s="240">
        <v>4</v>
      </c>
      <c r="G51" s="237"/>
      <c r="H51" s="239">
        <v>310</v>
      </c>
      <c r="I51" s="241">
        <v>1.2061999999999999</v>
      </c>
      <c r="J51" s="240">
        <v>4.4000000000000004</v>
      </c>
      <c r="K51" s="237"/>
      <c r="M51" s="840">
        <f t="shared" si="0"/>
        <v>257</v>
      </c>
      <c r="N51" s="840">
        <f t="shared" si="1"/>
        <v>310</v>
      </c>
      <c r="O51" s="841">
        <f t="shared" si="2"/>
        <v>4</v>
      </c>
      <c r="P51" s="842">
        <f t="shared" si="3"/>
        <v>1.2061999999999999</v>
      </c>
      <c r="Q51" s="843">
        <f t="shared" si="4"/>
        <v>4.4000000000000004</v>
      </c>
    </row>
    <row r="52" spans="1:17">
      <c r="A52" s="237" t="s">
        <v>494</v>
      </c>
      <c r="B52" s="238" t="s">
        <v>495</v>
      </c>
      <c r="C52" s="237" t="s">
        <v>432</v>
      </c>
      <c r="D52" s="239">
        <v>290.76</v>
      </c>
      <c r="E52" s="237" t="s">
        <v>373</v>
      </c>
      <c r="F52" s="240">
        <v>4</v>
      </c>
      <c r="G52" s="237"/>
      <c r="H52" s="239">
        <v>2000</v>
      </c>
      <c r="I52" s="241">
        <v>6.8784999999999998</v>
      </c>
      <c r="J52" s="240">
        <v>4.4000000000000004</v>
      </c>
      <c r="K52" s="237"/>
      <c r="M52" s="840">
        <f t="shared" si="0"/>
        <v>290.76</v>
      </c>
      <c r="N52" s="840">
        <f t="shared" si="1"/>
        <v>2000</v>
      </c>
      <c r="O52" s="841">
        <f t="shared" si="2"/>
        <v>4</v>
      </c>
      <c r="P52" s="842">
        <f t="shared" si="3"/>
        <v>6.8784999999999998</v>
      </c>
      <c r="Q52" s="843">
        <f t="shared" si="4"/>
        <v>4.4000000000000004</v>
      </c>
    </row>
    <row r="53" spans="1:17">
      <c r="A53" s="242" t="s">
        <v>404</v>
      </c>
      <c r="B53" s="243"/>
      <c r="C53" s="242"/>
      <c r="D53" s="242"/>
      <c r="E53" s="242"/>
      <c r="F53" s="242"/>
      <c r="G53" s="244">
        <v>100</v>
      </c>
      <c r="H53" s="242"/>
      <c r="I53" s="242"/>
      <c r="J53" s="242"/>
      <c r="K53" s="244">
        <v>86.26</v>
      </c>
      <c r="M53" s="845"/>
      <c r="N53" s="845"/>
      <c r="O53" s="846">
        <f>SUM(O32:O52)</f>
        <v>100</v>
      </c>
      <c r="P53" s="847">
        <f>IFERROR(Q53/O53,0)</f>
        <v>0.86237200000000025</v>
      </c>
      <c r="Q53" s="848">
        <f>SUM(Q32:Q52)</f>
        <v>86.23720000000003</v>
      </c>
    </row>
    <row r="56" spans="1:17" ht="18">
      <c r="A56" s="725" t="s">
        <v>496</v>
      </c>
      <c r="B56" s="725"/>
      <c r="C56" s="725"/>
      <c r="D56" s="725"/>
      <c r="E56" s="725"/>
      <c r="F56" s="725"/>
      <c r="G56" s="725"/>
      <c r="H56" s="725"/>
      <c r="I56" s="725"/>
      <c r="J56" s="725"/>
      <c r="K56" s="725"/>
    </row>
    <row r="57" spans="1:17" ht="42">
      <c r="A57" s="233" t="s">
        <v>14</v>
      </c>
      <c r="B57" s="233" t="s">
        <v>347</v>
      </c>
      <c r="C57" s="233" t="s">
        <v>350</v>
      </c>
      <c r="D57" s="233" t="s">
        <v>448</v>
      </c>
      <c r="E57" s="233" t="s">
        <v>354</v>
      </c>
      <c r="F57" s="233" t="s">
        <v>355</v>
      </c>
      <c r="G57" s="233" t="s">
        <v>449</v>
      </c>
      <c r="H57" s="233" t="s">
        <v>450</v>
      </c>
      <c r="I57" s="233" t="s">
        <v>451</v>
      </c>
      <c r="J57" s="233" t="s">
        <v>307</v>
      </c>
      <c r="K57" s="233" t="s">
        <v>452</v>
      </c>
      <c r="M57" s="234" t="s">
        <v>358</v>
      </c>
      <c r="N57" s="234" t="s">
        <v>359</v>
      </c>
      <c r="O57" s="234" t="s">
        <v>360</v>
      </c>
      <c r="P57" s="234" t="s">
        <v>361</v>
      </c>
      <c r="Q57" s="234" t="s">
        <v>362</v>
      </c>
    </row>
    <row r="58" spans="1:17">
      <c r="A58" s="235" t="s">
        <v>453</v>
      </c>
      <c r="B58" s="236" t="s">
        <v>478</v>
      </c>
      <c r="C58" s="235"/>
      <c r="D58" s="235"/>
      <c r="E58" s="235"/>
      <c r="F58" s="235"/>
      <c r="G58" s="235"/>
      <c r="H58" s="235"/>
      <c r="I58" s="235"/>
      <c r="J58" s="235"/>
      <c r="K58" s="235"/>
      <c r="M58" s="844"/>
      <c r="N58" s="844"/>
      <c r="O58" s="841"/>
      <c r="P58" s="842"/>
      <c r="Q58" s="843"/>
    </row>
    <row r="59" spans="1:17">
      <c r="A59" s="237" t="s">
        <v>457</v>
      </c>
      <c r="B59" s="238" t="s">
        <v>370</v>
      </c>
      <c r="C59" s="237" t="s">
        <v>372</v>
      </c>
      <c r="D59" s="239">
        <v>21.92</v>
      </c>
      <c r="E59" s="237" t="s">
        <v>373</v>
      </c>
      <c r="F59" s="240">
        <v>20</v>
      </c>
      <c r="G59" s="240">
        <v>40</v>
      </c>
      <c r="H59" s="239">
        <v>26.15</v>
      </c>
      <c r="I59" s="241">
        <v>1.1930000000000001</v>
      </c>
      <c r="J59" s="240">
        <v>22</v>
      </c>
      <c r="K59" s="240">
        <v>33</v>
      </c>
      <c r="M59" s="840">
        <f>D59</f>
        <v>21.92</v>
      </c>
      <c r="N59" s="840">
        <f>H59</f>
        <v>26.15</v>
      </c>
      <c r="O59" s="841">
        <f>F59</f>
        <v>20</v>
      </c>
      <c r="P59" s="842">
        <f>I59</f>
        <v>1.1930000000000001</v>
      </c>
      <c r="Q59" s="843">
        <f>MAX(0,MIN(1.1*O59,P59*O59))</f>
        <v>22</v>
      </c>
    </row>
    <row r="60" spans="1:17">
      <c r="A60" s="237" t="s">
        <v>458</v>
      </c>
      <c r="B60" s="238" t="s">
        <v>374</v>
      </c>
      <c r="C60" s="237" t="s">
        <v>372</v>
      </c>
      <c r="D60" s="239">
        <v>3.82</v>
      </c>
      <c r="E60" s="237" t="s">
        <v>373</v>
      </c>
      <c r="F60" s="240">
        <v>10</v>
      </c>
      <c r="G60" s="237"/>
      <c r="H60" s="239">
        <v>9.7200000000000006</v>
      </c>
      <c r="I60" s="241">
        <v>2.5445000000000002</v>
      </c>
      <c r="J60" s="240">
        <v>11</v>
      </c>
      <c r="K60" s="237"/>
      <c r="M60" s="840">
        <f>D60</f>
        <v>3.82</v>
      </c>
      <c r="N60" s="840">
        <f>H60</f>
        <v>9.7200000000000006</v>
      </c>
      <c r="O60" s="841">
        <f>F60</f>
        <v>10</v>
      </c>
      <c r="P60" s="842">
        <f>I60</f>
        <v>2.5445000000000002</v>
      </c>
      <c r="Q60" s="843">
        <f>MAX(0,MIN(1.1*O60,P60*O60))</f>
        <v>11</v>
      </c>
    </row>
    <row r="61" spans="1:17">
      <c r="A61" s="237" t="s">
        <v>459</v>
      </c>
      <c r="B61" s="238" t="s">
        <v>375</v>
      </c>
      <c r="C61" s="237" t="s">
        <v>377</v>
      </c>
      <c r="D61" s="237" t="s">
        <v>460</v>
      </c>
      <c r="E61" s="237" t="s">
        <v>379</v>
      </c>
      <c r="F61" s="240">
        <v>10</v>
      </c>
      <c r="G61" s="237"/>
      <c r="H61" s="239">
        <v>0</v>
      </c>
      <c r="I61" s="241">
        <v>0</v>
      </c>
      <c r="J61" s="240">
        <v>0</v>
      </c>
      <c r="K61" s="237"/>
      <c r="M61" s="844" t="str">
        <f>D61</f>
        <v>31/03/2025</v>
      </c>
      <c r="N61" s="840">
        <f>H61</f>
        <v>0</v>
      </c>
      <c r="O61" s="841">
        <f>F61</f>
        <v>10</v>
      </c>
      <c r="P61" s="842">
        <f>I61</f>
        <v>0</v>
      </c>
      <c r="Q61" s="843">
        <f>MAX(0,MIN(1.1*O61,P61*O61))</f>
        <v>0</v>
      </c>
    </row>
    <row r="62" spans="1:17">
      <c r="A62" s="235" t="s">
        <v>469</v>
      </c>
      <c r="B62" s="236" t="s">
        <v>479</v>
      </c>
      <c r="C62" s="235"/>
      <c r="D62" s="235"/>
      <c r="E62" s="235"/>
      <c r="F62" s="235"/>
      <c r="G62" s="235"/>
      <c r="H62" s="235"/>
      <c r="I62" s="235"/>
      <c r="J62" s="235"/>
      <c r="K62" s="235"/>
      <c r="M62" s="844"/>
      <c r="N62" s="844"/>
      <c r="O62" s="841"/>
      <c r="P62" s="842"/>
      <c r="Q62" s="843"/>
    </row>
    <row r="63" spans="1:17" ht="28">
      <c r="A63" s="237" t="s">
        <v>457</v>
      </c>
      <c r="B63" s="238" t="s">
        <v>497</v>
      </c>
      <c r="C63" s="237" t="s">
        <v>432</v>
      </c>
      <c r="D63" s="239">
        <v>41388</v>
      </c>
      <c r="E63" s="237" t="s">
        <v>373</v>
      </c>
      <c r="F63" s="240">
        <v>8</v>
      </c>
      <c r="G63" s="240">
        <v>60</v>
      </c>
      <c r="H63" s="239">
        <v>45990.6</v>
      </c>
      <c r="I63" s="241">
        <v>1.1112</v>
      </c>
      <c r="J63" s="240">
        <v>8.8000000000000007</v>
      </c>
      <c r="K63" s="240">
        <v>63.56</v>
      </c>
      <c r="M63" s="840">
        <f t="shared" ref="M63:M71" si="5">D63</f>
        <v>41388</v>
      </c>
      <c r="N63" s="840">
        <f t="shared" ref="N63:N71" si="6">H63</f>
        <v>45990.6</v>
      </c>
      <c r="O63" s="841">
        <f t="shared" ref="O63:O71" si="7">F63</f>
        <v>8</v>
      </c>
      <c r="P63" s="842">
        <f t="shared" ref="P63:P71" si="8">I63</f>
        <v>1.1112</v>
      </c>
      <c r="Q63" s="843">
        <f t="shared" ref="Q63:Q71" si="9">MAX(0,MIN(1.1*O63,P63*O63))</f>
        <v>8.8000000000000007</v>
      </c>
    </row>
    <row r="64" spans="1:17">
      <c r="A64" s="237" t="s">
        <v>458</v>
      </c>
      <c r="B64" s="238" t="s">
        <v>498</v>
      </c>
      <c r="C64" s="237" t="s">
        <v>432</v>
      </c>
      <c r="D64" s="239">
        <v>15.81</v>
      </c>
      <c r="E64" s="237" t="s">
        <v>373</v>
      </c>
      <c r="F64" s="240">
        <v>7</v>
      </c>
      <c r="G64" s="237"/>
      <c r="H64" s="239">
        <v>13.47</v>
      </c>
      <c r="I64" s="241">
        <v>0.85199999999999998</v>
      </c>
      <c r="J64" s="240">
        <v>5.96</v>
      </c>
      <c r="K64" s="237"/>
      <c r="M64" s="840">
        <f t="shared" si="5"/>
        <v>15.81</v>
      </c>
      <c r="N64" s="840">
        <f t="shared" si="6"/>
        <v>13.47</v>
      </c>
      <c r="O64" s="841">
        <f t="shared" si="7"/>
        <v>7</v>
      </c>
      <c r="P64" s="842">
        <f t="shared" si="8"/>
        <v>0.85199999999999998</v>
      </c>
      <c r="Q64" s="843">
        <f t="shared" si="9"/>
        <v>5.9639999999999995</v>
      </c>
    </row>
    <row r="65" spans="1:17">
      <c r="A65" s="237" t="s">
        <v>459</v>
      </c>
      <c r="B65" s="238" t="s">
        <v>444</v>
      </c>
      <c r="C65" s="237" t="s">
        <v>372</v>
      </c>
      <c r="D65" s="239">
        <v>100</v>
      </c>
      <c r="E65" s="237" t="s">
        <v>373</v>
      </c>
      <c r="F65" s="240">
        <v>6</v>
      </c>
      <c r="G65" s="237"/>
      <c r="H65" s="239">
        <v>110</v>
      </c>
      <c r="I65" s="241">
        <v>1.1000000000000001</v>
      </c>
      <c r="J65" s="240">
        <v>6.6</v>
      </c>
      <c r="K65" s="237"/>
      <c r="M65" s="840">
        <f t="shared" si="5"/>
        <v>100</v>
      </c>
      <c r="N65" s="840">
        <f t="shared" si="6"/>
        <v>110</v>
      </c>
      <c r="O65" s="841">
        <f t="shared" si="7"/>
        <v>6</v>
      </c>
      <c r="P65" s="842">
        <f t="shared" si="8"/>
        <v>1.1000000000000001</v>
      </c>
      <c r="Q65" s="843">
        <f t="shared" si="9"/>
        <v>6.6000000000000005</v>
      </c>
    </row>
    <row r="66" spans="1:17">
      <c r="A66" s="237" t="s">
        <v>463</v>
      </c>
      <c r="B66" s="238" t="s">
        <v>499</v>
      </c>
      <c r="C66" s="237" t="s">
        <v>372</v>
      </c>
      <c r="D66" s="239">
        <v>85</v>
      </c>
      <c r="E66" s="237" t="s">
        <v>373</v>
      </c>
      <c r="F66" s="240">
        <v>6</v>
      </c>
      <c r="G66" s="237"/>
      <c r="H66" s="239">
        <v>92.16</v>
      </c>
      <c r="I66" s="241">
        <v>1.0842000000000001</v>
      </c>
      <c r="J66" s="240">
        <v>6.51</v>
      </c>
      <c r="K66" s="237"/>
      <c r="M66" s="840">
        <f t="shared" si="5"/>
        <v>85</v>
      </c>
      <c r="N66" s="840">
        <f t="shared" si="6"/>
        <v>92.16</v>
      </c>
      <c r="O66" s="841">
        <f t="shared" si="7"/>
        <v>6</v>
      </c>
      <c r="P66" s="842">
        <f t="shared" si="8"/>
        <v>1.0842000000000001</v>
      </c>
      <c r="Q66" s="843">
        <f t="shared" si="9"/>
        <v>6.5052000000000003</v>
      </c>
    </row>
    <row r="67" spans="1:17">
      <c r="A67" s="237" t="s">
        <v>464</v>
      </c>
      <c r="B67" s="238" t="s">
        <v>500</v>
      </c>
      <c r="C67" s="237" t="s">
        <v>372</v>
      </c>
      <c r="D67" s="239">
        <v>3</v>
      </c>
      <c r="E67" s="237" t="s">
        <v>373</v>
      </c>
      <c r="F67" s="240">
        <v>6</v>
      </c>
      <c r="G67" s="237"/>
      <c r="H67" s="239">
        <v>4.84</v>
      </c>
      <c r="I67" s="241">
        <v>1.6133</v>
      </c>
      <c r="J67" s="240">
        <v>6.6</v>
      </c>
      <c r="K67" s="237"/>
      <c r="M67" s="840">
        <f t="shared" si="5"/>
        <v>3</v>
      </c>
      <c r="N67" s="840">
        <f t="shared" si="6"/>
        <v>4.84</v>
      </c>
      <c r="O67" s="841">
        <f t="shared" si="7"/>
        <v>6</v>
      </c>
      <c r="P67" s="842">
        <f t="shared" si="8"/>
        <v>1.6133</v>
      </c>
      <c r="Q67" s="843">
        <f t="shared" si="9"/>
        <v>6.6000000000000005</v>
      </c>
    </row>
    <row r="68" spans="1:17">
      <c r="A68" s="237" t="s">
        <v>467</v>
      </c>
      <c r="B68" s="238" t="s">
        <v>501</v>
      </c>
      <c r="C68" s="237" t="s">
        <v>502</v>
      </c>
      <c r="D68" s="239">
        <v>93</v>
      </c>
      <c r="E68" s="237" t="s">
        <v>373</v>
      </c>
      <c r="F68" s="240">
        <v>6</v>
      </c>
      <c r="G68" s="237"/>
      <c r="H68" s="239">
        <v>10.27</v>
      </c>
      <c r="I68" s="241">
        <v>1.1043000000000001</v>
      </c>
      <c r="J68" s="240">
        <v>6.6</v>
      </c>
      <c r="K68" s="237"/>
      <c r="M68" s="840">
        <f t="shared" si="5"/>
        <v>93</v>
      </c>
      <c r="N68" s="840">
        <f t="shared" si="6"/>
        <v>10.27</v>
      </c>
      <c r="O68" s="841">
        <f t="shared" si="7"/>
        <v>6</v>
      </c>
      <c r="P68" s="842">
        <f t="shared" si="8"/>
        <v>1.1043000000000001</v>
      </c>
      <c r="Q68" s="843">
        <f t="shared" si="9"/>
        <v>6.6000000000000005</v>
      </c>
    </row>
    <row r="69" spans="1:17" ht="28">
      <c r="A69" s="237" t="s">
        <v>468</v>
      </c>
      <c r="B69" s="238" t="s">
        <v>503</v>
      </c>
      <c r="C69" s="237" t="s">
        <v>432</v>
      </c>
      <c r="D69" s="239">
        <v>90</v>
      </c>
      <c r="E69" s="237" t="s">
        <v>373</v>
      </c>
      <c r="F69" s="240">
        <v>7</v>
      </c>
      <c r="G69" s="237"/>
      <c r="H69" s="239">
        <v>224.78</v>
      </c>
      <c r="I69" s="241">
        <v>2.4975999999999998</v>
      </c>
      <c r="J69" s="240">
        <v>7.7</v>
      </c>
      <c r="K69" s="237"/>
      <c r="M69" s="840">
        <f t="shared" si="5"/>
        <v>90</v>
      </c>
      <c r="N69" s="840">
        <f t="shared" si="6"/>
        <v>224.78</v>
      </c>
      <c r="O69" s="841">
        <f t="shared" si="7"/>
        <v>7</v>
      </c>
      <c r="P69" s="842">
        <f t="shared" si="8"/>
        <v>2.4975999999999998</v>
      </c>
      <c r="Q69" s="843">
        <f t="shared" si="9"/>
        <v>7.7000000000000011</v>
      </c>
    </row>
    <row r="70" spans="1:17">
      <c r="A70" s="237" t="s">
        <v>492</v>
      </c>
      <c r="B70" s="238" t="s">
        <v>504</v>
      </c>
      <c r="C70" s="237" t="s">
        <v>432</v>
      </c>
      <c r="D70" s="239">
        <v>190.8</v>
      </c>
      <c r="E70" s="237" t="s">
        <v>373</v>
      </c>
      <c r="F70" s="240">
        <v>7</v>
      </c>
      <c r="G70" s="237"/>
      <c r="H70" s="239">
        <v>228</v>
      </c>
      <c r="I70" s="241">
        <v>1.1950000000000001</v>
      </c>
      <c r="J70" s="240">
        <v>7.7</v>
      </c>
      <c r="K70" s="237"/>
      <c r="M70" s="840">
        <f t="shared" si="5"/>
        <v>190.8</v>
      </c>
      <c r="N70" s="840">
        <f t="shared" si="6"/>
        <v>228</v>
      </c>
      <c r="O70" s="841">
        <f t="shared" si="7"/>
        <v>7</v>
      </c>
      <c r="P70" s="842">
        <f t="shared" si="8"/>
        <v>1.1950000000000001</v>
      </c>
      <c r="Q70" s="843">
        <f t="shared" si="9"/>
        <v>7.7000000000000011</v>
      </c>
    </row>
    <row r="71" spans="1:17">
      <c r="A71" s="237" t="s">
        <v>494</v>
      </c>
      <c r="B71" s="238" t="s">
        <v>505</v>
      </c>
      <c r="C71" s="237" t="s">
        <v>432</v>
      </c>
      <c r="D71" s="239">
        <v>222.2</v>
      </c>
      <c r="E71" s="237" t="s">
        <v>373</v>
      </c>
      <c r="F71" s="240">
        <v>7</v>
      </c>
      <c r="G71" s="237"/>
      <c r="H71" s="239">
        <v>225.16</v>
      </c>
      <c r="I71" s="241">
        <v>1.0133000000000001</v>
      </c>
      <c r="J71" s="240">
        <v>7.09</v>
      </c>
      <c r="K71" s="237"/>
      <c r="M71" s="840">
        <f t="shared" si="5"/>
        <v>222.2</v>
      </c>
      <c r="N71" s="840">
        <f t="shared" si="6"/>
        <v>225.16</v>
      </c>
      <c r="O71" s="841">
        <f t="shared" si="7"/>
        <v>7</v>
      </c>
      <c r="P71" s="842">
        <f t="shared" si="8"/>
        <v>1.0133000000000001</v>
      </c>
      <c r="Q71" s="843">
        <f t="shared" si="9"/>
        <v>7.0931000000000006</v>
      </c>
    </row>
    <row r="72" spans="1:17">
      <c r="A72" s="242" t="s">
        <v>404</v>
      </c>
      <c r="B72" s="243"/>
      <c r="C72" s="242"/>
      <c r="D72" s="242"/>
      <c r="E72" s="242"/>
      <c r="F72" s="244">
        <v>100</v>
      </c>
      <c r="G72" s="244">
        <v>100</v>
      </c>
      <c r="H72" s="242"/>
      <c r="I72" s="242"/>
      <c r="J72" s="242"/>
      <c r="K72" s="244">
        <v>96.56</v>
      </c>
      <c r="M72" s="845"/>
      <c r="N72" s="845"/>
      <c r="O72" s="846">
        <f>SUM(O59:O71)</f>
        <v>100</v>
      </c>
      <c r="P72" s="847">
        <f>IFERROR(Q72/O72,0)</f>
        <v>0.96562300000000012</v>
      </c>
      <c r="Q72" s="848">
        <f>SUM(Q59:Q71)</f>
        <v>96.562300000000008</v>
      </c>
    </row>
    <row r="75" spans="1:17" ht="18">
      <c r="A75" s="725" t="s">
        <v>506</v>
      </c>
      <c r="B75" s="725"/>
      <c r="C75" s="725"/>
      <c r="D75" s="725"/>
      <c r="E75" s="725"/>
      <c r="F75" s="725"/>
      <c r="G75" s="725"/>
      <c r="H75" s="725"/>
      <c r="I75" s="725"/>
      <c r="J75" s="725"/>
      <c r="K75" s="725"/>
    </row>
    <row r="76" spans="1:17" ht="42">
      <c r="A76" s="233" t="s">
        <v>14</v>
      </c>
      <c r="B76" s="233" t="s">
        <v>347</v>
      </c>
      <c r="C76" s="233" t="s">
        <v>350</v>
      </c>
      <c r="D76" s="233" t="s">
        <v>448</v>
      </c>
      <c r="E76" s="233" t="s">
        <v>354</v>
      </c>
      <c r="F76" s="233" t="s">
        <v>355</v>
      </c>
      <c r="G76" s="233" t="s">
        <v>449</v>
      </c>
      <c r="H76" s="233" t="s">
        <v>450</v>
      </c>
      <c r="I76" s="233" t="s">
        <v>451</v>
      </c>
      <c r="J76" s="233" t="s">
        <v>307</v>
      </c>
      <c r="K76" s="233" t="s">
        <v>452</v>
      </c>
      <c r="M76" s="234" t="s">
        <v>358</v>
      </c>
      <c r="N76" s="234" t="s">
        <v>359</v>
      </c>
      <c r="O76" s="234" t="s">
        <v>360</v>
      </c>
      <c r="P76" s="234" t="s">
        <v>361</v>
      </c>
      <c r="Q76" s="234" t="s">
        <v>362</v>
      </c>
    </row>
    <row r="77" spans="1:17">
      <c r="A77" s="235" t="s">
        <v>507</v>
      </c>
      <c r="B77" s="236" t="s">
        <v>478</v>
      </c>
      <c r="C77" s="235"/>
      <c r="D77" s="235"/>
      <c r="E77" s="235"/>
      <c r="F77" s="235"/>
      <c r="G77" s="235"/>
      <c r="H77" s="235"/>
      <c r="I77" s="235"/>
      <c r="J77" s="235"/>
      <c r="K77" s="235"/>
      <c r="M77" s="844"/>
      <c r="N77" s="844"/>
      <c r="O77" s="841"/>
      <c r="P77" s="842"/>
      <c r="Q77" s="843"/>
    </row>
    <row r="78" spans="1:17">
      <c r="A78" s="237" t="s">
        <v>457</v>
      </c>
      <c r="B78" s="238" t="s">
        <v>370</v>
      </c>
      <c r="C78" s="237" t="s">
        <v>372</v>
      </c>
      <c r="D78" s="239">
        <v>21.92</v>
      </c>
      <c r="E78" s="237" t="s">
        <v>373</v>
      </c>
      <c r="F78" s="240">
        <v>20</v>
      </c>
      <c r="G78" s="240">
        <v>40</v>
      </c>
      <c r="H78" s="239">
        <v>26.15</v>
      </c>
      <c r="I78" s="241">
        <v>1.1930000000000001</v>
      </c>
      <c r="J78" s="240">
        <v>22</v>
      </c>
      <c r="K78" s="240">
        <v>33</v>
      </c>
      <c r="M78" s="840">
        <f>D78</f>
        <v>21.92</v>
      </c>
      <c r="N78" s="840">
        <f>H78</f>
        <v>26.15</v>
      </c>
      <c r="O78" s="841">
        <f>F78</f>
        <v>20</v>
      </c>
      <c r="P78" s="842">
        <f>I78</f>
        <v>1.1930000000000001</v>
      </c>
      <c r="Q78" s="843">
        <f>MAX(0,MIN(1.1*O78,P78*O78))</f>
        <v>22</v>
      </c>
    </row>
    <row r="79" spans="1:17">
      <c r="A79" s="237" t="s">
        <v>458</v>
      </c>
      <c r="B79" s="238" t="s">
        <v>374</v>
      </c>
      <c r="C79" s="237" t="s">
        <v>372</v>
      </c>
      <c r="D79" s="239">
        <v>3.82</v>
      </c>
      <c r="E79" s="237" t="s">
        <v>373</v>
      </c>
      <c r="F79" s="240">
        <v>10</v>
      </c>
      <c r="G79" s="237"/>
      <c r="H79" s="239">
        <v>9.7200000000000006</v>
      </c>
      <c r="I79" s="241">
        <v>2.5453000000000001</v>
      </c>
      <c r="J79" s="240">
        <v>11</v>
      </c>
      <c r="K79" s="237"/>
      <c r="M79" s="840">
        <f>D79</f>
        <v>3.82</v>
      </c>
      <c r="N79" s="840">
        <f>H79</f>
        <v>9.7200000000000006</v>
      </c>
      <c r="O79" s="841">
        <f>F79</f>
        <v>10</v>
      </c>
      <c r="P79" s="842">
        <f>I79</f>
        <v>2.5453000000000001</v>
      </c>
      <c r="Q79" s="843">
        <f>MAX(0,MIN(1.1*O79,P79*O79))</f>
        <v>11</v>
      </c>
    </row>
    <row r="80" spans="1:17">
      <c r="A80" s="237" t="s">
        <v>459</v>
      </c>
      <c r="B80" s="238" t="s">
        <v>375</v>
      </c>
      <c r="C80" s="237" t="s">
        <v>377</v>
      </c>
      <c r="D80" s="237" t="s">
        <v>460</v>
      </c>
      <c r="E80" s="237" t="s">
        <v>379</v>
      </c>
      <c r="F80" s="240">
        <v>10</v>
      </c>
      <c r="G80" s="237"/>
      <c r="H80" s="239">
        <v>0</v>
      </c>
      <c r="I80" s="241">
        <v>0</v>
      </c>
      <c r="J80" s="240">
        <v>0</v>
      </c>
      <c r="K80" s="237"/>
      <c r="M80" s="844" t="str">
        <f>D80</f>
        <v>31/03/2025</v>
      </c>
      <c r="N80" s="840">
        <f>H80</f>
        <v>0</v>
      </c>
      <c r="O80" s="841">
        <f>F80</f>
        <v>10</v>
      </c>
      <c r="P80" s="842">
        <f>I80</f>
        <v>0</v>
      </c>
      <c r="Q80" s="843">
        <f>MAX(0,MIN(1.1*O80,P80*O80))</f>
        <v>0</v>
      </c>
    </row>
    <row r="81" spans="1:17">
      <c r="A81" s="235" t="s">
        <v>469</v>
      </c>
      <c r="B81" s="236" t="s">
        <v>479</v>
      </c>
      <c r="C81" s="235"/>
      <c r="D81" s="235"/>
      <c r="E81" s="235"/>
      <c r="F81" s="235"/>
      <c r="G81" s="235"/>
      <c r="H81" s="235"/>
      <c r="I81" s="235"/>
      <c r="J81" s="235"/>
      <c r="K81" s="235"/>
      <c r="M81" s="844"/>
      <c r="N81" s="844"/>
      <c r="O81" s="841"/>
      <c r="P81" s="842"/>
      <c r="Q81" s="843"/>
    </row>
    <row r="82" spans="1:17">
      <c r="A82" s="237" t="s">
        <v>457</v>
      </c>
      <c r="B82" s="238" t="s">
        <v>471</v>
      </c>
      <c r="C82" s="237" t="s">
        <v>394</v>
      </c>
      <c r="D82" s="239">
        <v>217</v>
      </c>
      <c r="E82" s="237" t="s">
        <v>373</v>
      </c>
      <c r="F82" s="240">
        <v>6</v>
      </c>
      <c r="G82" s="240">
        <v>60</v>
      </c>
      <c r="H82" s="239">
        <v>191</v>
      </c>
      <c r="I82" s="241">
        <v>0.88019999999999998</v>
      </c>
      <c r="J82" s="240">
        <v>5.28</v>
      </c>
      <c r="K82" s="240">
        <v>52.4</v>
      </c>
      <c r="M82" s="840">
        <f t="shared" ref="M82:M90" si="10">D82</f>
        <v>217</v>
      </c>
      <c r="N82" s="840">
        <f t="shared" ref="N82:N90" si="11">H82</f>
        <v>191</v>
      </c>
      <c r="O82" s="841">
        <f t="shared" ref="O82:O90" si="12">F82</f>
        <v>6</v>
      </c>
      <c r="P82" s="842">
        <f t="shared" ref="P82:P90" si="13">I82</f>
        <v>0.88019999999999998</v>
      </c>
      <c r="Q82" s="843">
        <f t="shared" ref="Q82:Q90" si="14">MAX(0,MIN(1.1*O82,P82*O82))</f>
        <v>5.2812000000000001</v>
      </c>
    </row>
    <row r="83" spans="1:17">
      <c r="A83" s="237" t="s">
        <v>458</v>
      </c>
      <c r="B83" s="238" t="s">
        <v>443</v>
      </c>
      <c r="C83" s="237" t="s">
        <v>372</v>
      </c>
      <c r="D83" s="239">
        <v>100</v>
      </c>
      <c r="E83" s="237" t="s">
        <v>373</v>
      </c>
      <c r="F83" s="240">
        <v>6</v>
      </c>
      <c r="G83" s="237"/>
      <c r="H83" s="239">
        <v>100</v>
      </c>
      <c r="I83" s="241">
        <v>1</v>
      </c>
      <c r="J83" s="240">
        <v>6</v>
      </c>
      <c r="K83" s="237"/>
      <c r="M83" s="840">
        <f t="shared" si="10"/>
        <v>100</v>
      </c>
      <c r="N83" s="840">
        <f t="shared" si="11"/>
        <v>100</v>
      </c>
      <c r="O83" s="841">
        <f t="shared" si="12"/>
        <v>6</v>
      </c>
      <c r="P83" s="842">
        <f t="shared" si="13"/>
        <v>1</v>
      </c>
      <c r="Q83" s="843">
        <f t="shared" si="14"/>
        <v>6</v>
      </c>
    </row>
    <row r="84" spans="1:17">
      <c r="A84" s="237" t="s">
        <v>459</v>
      </c>
      <c r="B84" s="238" t="s">
        <v>475</v>
      </c>
      <c r="C84" s="237" t="s">
        <v>377</v>
      </c>
      <c r="D84" s="237" t="s">
        <v>508</v>
      </c>
      <c r="E84" s="237" t="s">
        <v>373</v>
      </c>
      <c r="F84" s="240">
        <v>7</v>
      </c>
      <c r="G84" s="237"/>
      <c r="H84" s="239">
        <v>0</v>
      </c>
      <c r="I84" s="241">
        <v>0</v>
      </c>
      <c r="J84" s="240">
        <v>0</v>
      </c>
      <c r="K84" s="237"/>
      <c r="M84" s="844" t="str">
        <f t="shared" si="10"/>
        <v>TW II</v>
      </c>
      <c r="N84" s="840">
        <f t="shared" si="11"/>
        <v>0</v>
      </c>
      <c r="O84" s="841">
        <f t="shared" si="12"/>
        <v>7</v>
      </c>
      <c r="P84" s="842">
        <f t="shared" si="13"/>
        <v>0</v>
      </c>
      <c r="Q84" s="843">
        <f t="shared" si="14"/>
        <v>0</v>
      </c>
    </row>
    <row r="85" spans="1:17" ht="28">
      <c r="A85" s="237" t="s">
        <v>463</v>
      </c>
      <c r="B85" s="238" t="s">
        <v>509</v>
      </c>
      <c r="C85" s="237" t="s">
        <v>510</v>
      </c>
      <c r="D85" s="239">
        <v>5</v>
      </c>
      <c r="E85" s="237" t="s">
        <v>373</v>
      </c>
      <c r="F85" s="240">
        <v>6</v>
      </c>
      <c r="G85" s="237"/>
      <c r="H85" s="239">
        <v>5</v>
      </c>
      <c r="I85" s="241">
        <v>1</v>
      </c>
      <c r="J85" s="240">
        <v>6</v>
      </c>
      <c r="K85" s="237"/>
      <c r="M85" s="840">
        <f t="shared" si="10"/>
        <v>5</v>
      </c>
      <c r="N85" s="840">
        <f t="shared" si="11"/>
        <v>5</v>
      </c>
      <c r="O85" s="841">
        <f t="shared" si="12"/>
        <v>6</v>
      </c>
      <c r="P85" s="842">
        <f t="shared" si="13"/>
        <v>1</v>
      </c>
      <c r="Q85" s="843">
        <f t="shared" si="14"/>
        <v>6</v>
      </c>
    </row>
    <row r="86" spans="1:17" ht="28">
      <c r="A86" s="237" t="s">
        <v>464</v>
      </c>
      <c r="B86" s="238" t="s">
        <v>511</v>
      </c>
      <c r="C86" s="237" t="s">
        <v>510</v>
      </c>
      <c r="D86" s="239">
        <v>10</v>
      </c>
      <c r="E86" s="237" t="s">
        <v>373</v>
      </c>
      <c r="F86" s="240">
        <v>6</v>
      </c>
      <c r="G86" s="237"/>
      <c r="H86" s="239">
        <v>11</v>
      </c>
      <c r="I86" s="241">
        <v>1.1000000000000001</v>
      </c>
      <c r="J86" s="240">
        <v>6.6</v>
      </c>
      <c r="K86" s="237"/>
      <c r="M86" s="840">
        <f t="shared" si="10"/>
        <v>10</v>
      </c>
      <c r="N86" s="840">
        <f t="shared" si="11"/>
        <v>11</v>
      </c>
      <c r="O86" s="841">
        <f t="shared" si="12"/>
        <v>6</v>
      </c>
      <c r="P86" s="842">
        <f t="shared" si="13"/>
        <v>1.1000000000000001</v>
      </c>
      <c r="Q86" s="843">
        <f t="shared" si="14"/>
        <v>6.6000000000000005</v>
      </c>
    </row>
    <row r="87" spans="1:17" ht="28">
      <c r="A87" s="237" t="s">
        <v>467</v>
      </c>
      <c r="B87" s="238" t="s">
        <v>512</v>
      </c>
      <c r="C87" s="237" t="s">
        <v>372</v>
      </c>
      <c r="D87" s="239">
        <v>100</v>
      </c>
      <c r="E87" s="237" t="s">
        <v>373</v>
      </c>
      <c r="F87" s="240">
        <v>7</v>
      </c>
      <c r="G87" s="237"/>
      <c r="H87" s="239">
        <v>100</v>
      </c>
      <c r="I87" s="241">
        <v>1</v>
      </c>
      <c r="J87" s="240">
        <v>7</v>
      </c>
      <c r="K87" s="237"/>
      <c r="M87" s="840">
        <f t="shared" si="10"/>
        <v>100</v>
      </c>
      <c r="N87" s="840">
        <f t="shared" si="11"/>
        <v>100</v>
      </c>
      <c r="O87" s="841">
        <f t="shared" si="12"/>
        <v>7</v>
      </c>
      <c r="P87" s="842">
        <f t="shared" si="13"/>
        <v>1</v>
      </c>
      <c r="Q87" s="843">
        <f t="shared" si="14"/>
        <v>7</v>
      </c>
    </row>
    <row r="88" spans="1:17">
      <c r="A88" s="237" t="s">
        <v>468</v>
      </c>
      <c r="B88" s="238" t="s">
        <v>513</v>
      </c>
      <c r="C88" s="237" t="s">
        <v>372</v>
      </c>
      <c r="D88" s="239">
        <v>100</v>
      </c>
      <c r="E88" s="237" t="s">
        <v>373</v>
      </c>
      <c r="F88" s="240">
        <v>7</v>
      </c>
      <c r="G88" s="237"/>
      <c r="H88" s="239">
        <v>100</v>
      </c>
      <c r="I88" s="241">
        <v>1</v>
      </c>
      <c r="J88" s="240">
        <v>7</v>
      </c>
      <c r="K88" s="237"/>
      <c r="M88" s="840">
        <f t="shared" si="10"/>
        <v>100</v>
      </c>
      <c r="N88" s="840">
        <f t="shared" si="11"/>
        <v>100</v>
      </c>
      <c r="O88" s="841">
        <f t="shared" si="12"/>
        <v>7</v>
      </c>
      <c r="P88" s="842">
        <f t="shared" si="13"/>
        <v>1</v>
      </c>
      <c r="Q88" s="843">
        <f t="shared" si="14"/>
        <v>7</v>
      </c>
    </row>
    <row r="89" spans="1:17">
      <c r="A89" s="237" t="s">
        <v>492</v>
      </c>
      <c r="B89" s="238" t="s">
        <v>514</v>
      </c>
      <c r="C89" s="237" t="s">
        <v>432</v>
      </c>
      <c r="D89" s="239">
        <v>40.98</v>
      </c>
      <c r="E89" s="237" t="s">
        <v>373</v>
      </c>
      <c r="F89" s="240">
        <v>7</v>
      </c>
      <c r="G89" s="237"/>
      <c r="H89" s="239">
        <v>61.3</v>
      </c>
      <c r="I89" s="241">
        <v>1.4959</v>
      </c>
      <c r="J89" s="240">
        <v>7.7</v>
      </c>
      <c r="K89" s="237"/>
      <c r="M89" s="840">
        <f t="shared" si="10"/>
        <v>40.98</v>
      </c>
      <c r="N89" s="840">
        <f t="shared" si="11"/>
        <v>61.3</v>
      </c>
      <c r="O89" s="841">
        <f t="shared" si="12"/>
        <v>7</v>
      </c>
      <c r="P89" s="842">
        <f t="shared" si="13"/>
        <v>1.4959</v>
      </c>
      <c r="Q89" s="843">
        <f t="shared" si="14"/>
        <v>7.7000000000000011</v>
      </c>
    </row>
    <row r="90" spans="1:17">
      <c r="A90" s="237" t="s">
        <v>494</v>
      </c>
      <c r="B90" s="238" t="s">
        <v>515</v>
      </c>
      <c r="C90" s="237" t="s">
        <v>432</v>
      </c>
      <c r="D90" s="239">
        <v>184.7</v>
      </c>
      <c r="E90" s="237" t="s">
        <v>373</v>
      </c>
      <c r="F90" s="240">
        <v>8</v>
      </c>
      <c r="G90" s="237"/>
      <c r="H90" s="239">
        <v>157.4</v>
      </c>
      <c r="I90" s="241">
        <v>0.85219999999999996</v>
      </c>
      <c r="J90" s="240">
        <v>6.82</v>
      </c>
      <c r="K90" s="237"/>
      <c r="M90" s="840">
        <f t="shared" si="10"/>
        <v>184.7</v>
      </c>
      <c r="N90" s="840">
        <f t="shared" si="11"/>
        <v>157.4</v>
      </c>
      <c r="O90" s="841">
        <f t="shared" si="12"/>
        <v>8</v>
      </c>
      <c r="P90" s="842">
        <f t="shared" si="13"/>
        <v>0.85219999999999996</v>
      </c>
      <c r="Q90" s="843">
        <f t="shared" si="14"/>
        <v>6.8175999999999997</v>
      </c>
    </row>
    <row r="91" spans="1:17">
      <c r="A91" s="242" t="s">
        <v>404</v>
      </c>
      <c r="B91" s="243"/>
      <c r="C91" s="242"/>
      <c r="D91" s="242"/>
      <c r="E91" s="242"/>
      <c r="F91" s="244">
        <v>100</v>
      </c>
      <c r="G91" s="244">
        <v>100</v>
      </c>
      <c r="H91" s="242"/>
      <c r="I91" s="242"/>
      <c r="J91" s="242"/>
      <c r="K91" s="244">
        <v>85.4</v>
      </c>
      <c r="M91" s="845"/>
      <c r="N91" s="845"/>
      <c r="O91" s="846">
        <f>SUM(O78:O90)</f>
        <v>100</v>
      </c>
      <c r="P91" s="847">
        <f>IFERROR(Q91/O91,0)</f>
        <v>0.85398800000000008</v>
      </c>
      <c r="Q91" s="848">
        <f>SUM(Q78:Q90)</f>
        <v>85.398800000000008</v>
      </c>
    </row>
    <row r="94" spans="1:17" ht="18">
      <c r="A94" s="725" t="s">
        <v>516</v>
      </c>
      <c r="B94" s="725"/>
      <c r="C94" s="725"/>
      <c r="D94" s="725"/>
      <c r="E94" s="725"/>
      <c r="F94" s="725"/>
      <c r="G94" s="725"/>
      <c r="H94" s="725"/>
      <c r="I94" s="725"/>
      <c r="J94" s="725"/>
      <c r="K94" s="725"/>
    </row>
    <row r="95" spans="1:17" ht="42">
      <c r="A95" s="233" t="s">
        <v>14</v>
      </c>
      <c r="B95" s="233" t="s">
        <v>347</v>
      </c>
      <c r="C95" s="233" t="s">
        <v>350</v>
      </c>
      <c r="D95" s="233" t="s">
        <v>448</v>
      </c>
      <c r="E95" s="233" t="s">
        <v>354</v>
      </c>
      <c r="F95" s="233" t="s">
        <v>355</v>
      </c>
      <c r="G95" s="233" t="s">
        <v>449</v>
      </c>
      <c r="H95" s="233" t="s">
        <v>450</v>
      </c>
      <c r="I95" s="233" t="s">
        <v>451</v>
      </c>
      <c r="J95" s="233" t="s">
        <v>307</v>
      </c>
      <c r="K95" s="233" t="s">
        <v>452</v>
      </c>
      <c r="M95" s="234" t="s">
        <v>358</v>
      </c>
      <c r="N95" s="234" t="s">
        <v>359</v>
      </c>
      <c r="O95" s="234" t="s">
        <v>360</v>
      </c>
      <c r="P95" s="234" t="s">
        <v>361</v>
      </c>
      <c r="Q95" s="234" t="s">
        <v>362</v>
      </c>
    </row>
    <row r="96" spans="1:17">
      <c r="A96" s="235" t="s">
        <v>453</v>
      </c>
      <c r="B96" s="236" t="s">
        <v>478</v>
      </c>
      <c r="C96" s="235"/>
      <c r="D96" s="235"/>
      <c r="E96" s="235"/>
      <c r="F96" s="235"/>
      <c r="G96" s="235"/>
      <c r="H96" s="235"/>
      <c r="I96" s="235"/>
      <c r="J96" s="235"/>
      <c r="K96" s="235"/>
      <c r="M96" s="844"/>
      <c r="N96" s="844"/>
      <c r="O96" s="841"/>
      <c r="P96" s="842"/>
      <c r="Q96" s="843"/>
    </row>
    <row r="97" spans="1:17">
      <c r="A97" s="237" t="s">
        <v>457</v>
      </c>
      <c r="B97" s="238" t="s">
        <v>370</v>
      </c>
      <c r="C97" s="237" t="s">
        <v>372</v>
      </c>
      <c r="D97" s="239">
        <v>21.92</v>
      </c>
      <c r="E97" s="237" t="s">
        <v>373</v>
      </c>
      <c r="F97" s="240">
        <v>20</v>
      </c>
      <c r="G97" s="240">
        <v>40</v>
      </c>
      <c r="H97" s="239">
        <v>26.15</v>
      </c>
      <c r="I97" s="241">
        <v>1.1930000000000001</v>
      </c>
      <c r="J97" s="240">
        <v>22</v>
      </c>
      <c r="K97" s="240">
        <v>33</v>
      </c>
      <c r="M97" s="840">
        <f>D97</f>
        <v>21.92</v>
      </c>
      <c r="N97" s="840">
        <f>H97</f>
        <v>26.15</v>
      </c>
      <c r="O97" s="841">
        <f>F97</f>
        <v>20</v>
      </c>
      <c r="P97" s="842">
        <f>I97</f>
        <v>1.1930000000000001</v>
      </c>
      <c r="Q97" s="843">
        <f>MAX(0,MIN(1.1*O97,P97*O97))</f>
        <v>22</v>
      </c>
    </row>
    <row r="98" spans="1:17">
      <c r="A98" s="237" t="s">
        <v>458</v>
      </c>
      <c r="B98" s="238" t="s">
        <v>374</v>
      </c>
      <c r="C98" s="237" t="s">
        <v>372</v>
      </c>
      <c r="D98" s="239">
        <v>3.82</v>
      </c>
      <c r="E98" s="237" t="s">
        <v>373</v>
      </c>
      <c r="F98" s="240">
        <v>10</v>
      </c>
      <c r="G98" s="237"/>
      <c r="H98" s="239">
        <v>9.7200000000000006</v>
      </c>
      <c r="I98" s="241">
        <v>2.5445000000000002</v>
      </c>
      <c r="J98" s="240">
        <v>11</v>
      </c>
      <c r="K98" s="237"/>
      <c r="M98" s="840">
        <f>D98</f>
        <v>3.82</v>
      </c>
      <c r="N98" s="840">
        <f>H98</f>
        <v>9.7200000000000006</v>
      </c>
      <c r="O98" s="841">
        <f>F98</f>
        <v>10</v>
      </c>
      <c r="P98" s="842">
        <f>I98</f>
        <v>2.5445000000000002</v>
      </c>
      <c r="Q98" s="843">
        <f>MAX(0,MIN(1.1*O98,P98*O98))</f>
        <v>11</v>
      </c>
    </row>
    <row r="99" spans="1:17">
      <c r="A99" s="237" t="s">
        <v>459</v>
      </c>
      <c r="B99" s="238" t="s">
        <v>375</v>
      </c>
      <c r="C99" s="237" t="s">
        <v>377</v>
      </c>
      <c r="D99" s="237" t="s">
        <v>460</v>
      </c>
      <c r="E99" s="237" t="s">
        <v>379</v>
      </c>
      <c r="F99" s="240">
        <v>10</v>
      </c>
      <c r="G99" s="237"/>
      <c r="H99" s="239">
        <v>0</v>
      </c>
      <c r="I99" s="241">
        <v>0</v>
      </c>
      <c r="J99" s="240">
        <v>0</v>
      </c>
      <c r="K99" s="237"/>
      <c r="M99" s="844" t="str">
        <f>D99</f>
        <v>31/03/2025</v>
      </c>
      <c r="N99" s="840">
        <f>H99</f>
        <v>0</v>
      </c>
      <c r="O99" s="841">
        <f>F99</f>
        <v>10</v>
      </c>
      <c r="P99" s="842">
        <f>I99</f>
        <v>0</v>
      </c>
      <c r="Q99" s="843">
        <f>MAX(0,MIN(1.1*O99,P99*O99))</f>
        <v>0</v>
      </c>
    </row>
    <row r="100" spans="1:17">
      <c r="A100" s="235" t="s">
        <v>469</v>
      </c>
      <c r="B100" s="236" t="s">
        <v>479</v>
      </c>
      <c r="C100" s="235"/>
      <c r="D100" s="235"/>
      <c r="E100" s="235"/>
      <c r="F100" s="235"/>
      <c r="G100" s="235"/>
      <c r="H100" s="235"/>
      <c r="I100" s="235"/>
      <c r="J100" s="235"/>
      <c r="K100" s="235"/>
      <c r="M100" s="844"/>
      <c r="N100" s="844"/>
      <c r="O100" s="841"/>
      <c r="P100" s="842"/>
      <c r="Q100" s="843"/>
    </row>
    <row r="101" spans="1:17">
      <c r="A101" s="237" t="s">
        <v>457</v>
      </c>
      <c r="B101" s="238" t="s">
        <v>480</v>
      </c>
      <c r="C101" s="237"/>
      <c r="D101" s="237"/>
      <c r="E101" s="237"/>
      <c r="F101" s="237"/>
      <c r="G101" s="237"/>
      <c r="H101" s="237"/>
      <c r="I101" s="237"/>
      <c r="J101" s="237"/>
      <c r="K101" s="237"/>
      <c r="M101" s="844"/>
      <c r="N101" s="844"/>
      <c r="O101" s="841"/>
      <c r="P101" s="842"/>
      <c r="Q101" s="843"/>
    </row>
    <row r="102" spans="1:17">
      <c r="A102" s="237"/>
      <c r="B102" s="238" t="s">
        <v>481</v>
      </c>
      <c r="C102" s="237" t="s">
        <v>413</v>
      </c>
      <c r="D102" s="239">
        <v>4630.8</v>
      </c>
      <c r="E102" s="237" t="s">
        <v>379</v>
      </c>
      <c r="F102" s="240">
        <v>5</v>
      </c>
      <c r="G102" s="240">
        <v>60</v>
      </c>
      <c r="H102" s="239">
        <v>4405</v>
      </c>
      <c r="I102" s="241">
        <v>1.0512999999999999</v>
      </c>
      <c r="J102" s="240">
        <v>5.26</v>
      </c>
      <c r="K102" s="240">
        <v>60.89</v>
      </c>
      <c r="M102" s="840">
        <f t="shared" ref="M102:M113" si="15">D102</f>
        <v>4630.8</v>
      </c>
      <c r="N102" s="840">
        <f t="shared" ref="N102:N113" si="16">H102</f>
        <v>4405</v>
      </c>
      <c r="O102" s="841">
        <f t="shared" ref="O102:O113" si="17">F102</f>
        <v>5</v>
      </c>
      <c r="P102" s="842">
        <f t="shared" ref="P102:P113" si="18">I102</f>
        <v>1.0512999999999999</v>
      </c>
      <c r="Q102" s="843">
        <f t="shared" ref="Q102:Q113" si="19">MAX(0,MIN(1.1*O102,P102*O102))</f>
        <v>5.2564999999999991</v>
      </c>
    </row>
    <row r="103" spans="1:17">
      <c r="A103" s="237"/>
      <c r="B103" s="238" t="s">
        <v>482</v>
      </c>
      <c r="C103" s="237" t="s">
        <v>413</v>
      </c>
      <c r="D103" s="239">
        <v>15786.19</v>
      </c>
      <c r="E103" s="237" t="s">
        <v>379</v>
      </c>
      <c r="F103" s="240">
        <v>4</v>
      </c>
      <c r="G103" s="237"/>
      <c r="H103" s="239">
        <v>21357</v>
      </c>
      <c r="I103" s="241">
        <v>0.73919999999999997</v>
      </c>
      <c r="J103" s="240">
        <v>2.96</v>
      </c>
      <c r="K103" s="237"/>
      <c r="M103" s="840">
        <f t="shared" si="15"/>
        <v>15786.19</v>
      </c>
      <c r="N103" s="840">
        <f t="shared" si="16"/>
        <v>21357</v>
      </c>
      <c r="O103" s="841">
        <f t="shared" si="17"/>
        <v>4</v>
      </c>
      <c r="P103" s="842">
        <f t="shared" si="18"/>
        <v>0.73919999999999997</v>
      </c>
      <c r="Q103" s="843">
        <f t="shared" si="19"/>
        <v>2.9567999999999999</v>
      </c>
    </row>
    <row r="104" spans="1:17">
      <c r="A104" s="237"/>
      <c r="B104" s="238" t="s">
        <v>483</v>
      </c>
      <c r="C104" s="237" t="s">
        <v>413</v>
      </c>
      <c r="D104" s="239">
        <v>16584.7</v>
      </c>
      <c r="E104" s="237" t="s">
        <v>379</v>
      </c>
      <c r="F104" s="240">
        <v>4</v>
      </c>
      <c r="G104" s="237"/>
      <c r="H104" s="239">
        <v>18206</v>
      </c>
      <c r="I104" s="241">
        <v>0.91090000000000004</v>
      </c>
      <c r="J104" s="240">
        <v>3.64</v>
      </c>
      <c r="K104" s="237"/>
      <c r="M104" s="840">
        <f t="shared" si="15"/>
        <v>16584.7</v>
      </c>
      <c r="N104" s="840">
        <f t="shared" si="16"/>
        <v>18206</v>
      </c>
      <c r="O104" s="841">
        <f t="shared" si="17"/>
        <v>4</v>
      </c>
      <c r="P104" s="842">
        <f t="shared" si="18"/>
        <v>0.91090000000000004</v>
      </c>
      <c r="Q104" s="843">
        <f t="shared" si="19"/>
        <v>3.6436000000000002</v>
      </c>
    </row>
    <row r="105" spans="1:17">
      <c r="A105" s="237"/>
      <c r="B105" s="238" t="s">
        <v>484</v>
      </c>
      <c r="C105" s="237" t="s">
        <v>413</v>
      </c>
      <c r="D105" s="239">
        <v>68842.649999999994</v>
      </c>
      <c r="E105" s="237" t="s">
        <v>379</v>
      </c>
      <c r="F105" s="240">
        <v>4</v>
      </c>
      <c r="G105" s="237"/>
      <c r="H105" s="239">
        <v>78065</v>
      </c>
      <c r="I105" s="241">
        <v>0.88190000000000002</v>
      </c>
      <c r="J105" s="240">
        <v>3.53</v>
      </c>
      <c r="K105" s="237"/>
      <c r="M105" s="840">
        <f t="shared" si="15"/>
        <v>68842.649999999994</v>
      </c>
      <c r="N105" s="840">
        <f t="shared" si="16"/>
        <v>78065</v>
      </c>
      <c r="O105" s="841">
        <f t="shared" si="17"/>
        <v>4</v>
      </c>
      <c r="P105" s="842">
        <f t="shared" si="18"/>
        <v>0.88190000000000002</v>
      </c>
      <c r="Q105" s="843">
        <f t="shared" si="19"/>
        <v>3.5276000000000001</v>
      </c>
    </row>
    <row r="106" spans="1:17">
      <c r="A106" s="237" t="s">
        <v>458</v>
      </c>
      <c r="B106" s="238" t="s">
        <v>396</v>
      </c>
      <c r="C106" s="237" t="s">
        <v>372</v>
      </c>
      <c r="D106" s="239">
        <v>10000</v>
      </c>
      <c r="E106" s="237" t="s">
        <v>373</v>
      </c>
      <c r="F106" s="240">
        <v>4</v>
      </c>
      <c r="G106" s="237"/>
      <c r="H106" s="239">
        <v>100</v>
      </c>
      <c r="I106" s="241">
        <v>1</v>
      </c>
      <c r="J106" s="240">
        <v>4</v>
      </c>
      <c r="K106" s="237"/>
      <c r="M106" s="840">
        <f t="shared" si="15"/>
        <v>10000</v>
      </c>
      <c r="N106" s="840">
        <f t="shared" si="16"/>
        <v>100</v>
      </c>
      <c r="O106" s="841">
        <f t="shared" si="17"/>
        <v>4</v>
      </c>
      <c r="P106" s="842">
        <f t="shared" si="18"/>
        <v>1</v>
      </c>
      <c r="Q106" s="843">
        <f t="shared" si="19"/>
        <v>4</v>
      </c>
    </row>
    <row r="107" spans="1:17">
      <c r="A107" s="237" t="s">
        <v>459</v>
      </c>
      <c r="B107" s="238" t="s">
        <v>517</v>
      </c>
      <c r="C107" s="237" t="s">
        <v>377</v>
      </c>
      <c r="D107" s="237" t="s">
        <v>518</v>
      </c>
      <c r="E107" s="237" t="s">
        <v>379</v>
      </c>
      <c r="F107" s="240">
        <v>5</v>
      </c>
      <c r="G107" s="237"/>
      <c r="H107" s="237" t="s">
        <v>519</v>
      </c>
      <c r="I107" s="241">
        <v>1</v>
      </c>
      <c r="J107" s="240">
        <v>5.5</v>
      </c>
      <c r="K107" s="237"/>
      <c r="M107" s="844" t="str">
        <f t="shared" si="15"/>
        <v>31/10/2025</v>
      </c>
      <c r="N107" s="844" t="str">
        <f t="shared" si="16"/>
        <v>29/10/2025</v>
      </c>
      <c r="O107" s="841">
        <f t="shared" si="17"/>
        <v>5</v>
      </c>
      <c r="P107" s="842">
        <f t="shared" si="18"/>
        <v>1</v>
      </c>
      <c r="Q107" s="843">
        <f t="shared" si="19"/>
        <v>5</v>
      </c>
    </row>
    <row r="108" spans="1:17">
      <c r="A108" s="237" t="s">
        <v>463</v>
      </c>
      <c r="B108" s="238" t="s">
        <v>520</v>
      </c>
      <c r="C108" s="237" t="s">
        <v>377</v>
      </c>
      <c r="D108" s="237" t="s">
        <v>521</v>
      </c>
      <c r="E108" s="237" t="s">
        <v>379</v>
      </c>
      <c r="F108" s="240">
        <v>5</v>
      </c>
      <c r="G108" s="237"/>
      <c r="H108" s="239">
        <v>10</v>
      </c>
      <c r="I108" s="241">
        <v>1.5</v>
      </c>
      <c r="J108" s="240">
        <v>5.5</v>
      </c>
      <c r="K108" s="237"/>
      <c r="M108" s="844" t="str">
        <f t="shared" si="15"/>
        <v>Tgl 15/bulan berjalan</v>
      </c>
      <c r="N108" s="840">
        <f t="shared" si="16"/>
        <v>10</v>
      </c>
      <c r="O108" s="841">
        <f t="shared" si="17"/>
        <v>5</v>
      </c>
      <c r="P108" s="842">
        <f t="shared" si="18"/>
        <v>1.5</v>
      </c>
      <c r="Q108" s="843">
        <f t="shared" si="19"/>
        <v>5.5</v>
      </c>
    </row>
    <row r="109" spans="1:17">
      <c r="A109" s="237" t="s">
        <v>464</v>
      </c>
      <c r="B109" s="238" t="s">
        <v>522</v>
      </c>
      <c r="C109" s="237" t="s">
        <v>372</v>
      </c>
      <c r="D109" s="239">
        <v>1.4</v>
      </c>
      <c r="E109" s="237" t="s">
        <v>373</v>
      </c>
      <c r="F109" s="240">
        <v>5</v>
      </c>
      <c r="G109" s="237"/>
      <c r="H109" s="239">
        <v>1.73</v>
      </c>
      <c r="I109" s="241">
        <v>1.2357</v>
      </c>
      <c r="J109" s="240">
        <v>5.5</v>
      </c>
      <c r="K109" s="237"/>
      <c r="M109" s="840">
        <f t="shared" si="15"/>
        <v>1.4</v>
      </c>
      <c r="N109" s="840">
        <f t="shared" si="16"/>
        <v>1.73</v>
      </c>
      <c r="O109" s="841">
        <f t="shared" si="17"/>
        <v>5</v>
      </c>
      <c r="P109" s="842">
        <f t="shared" si="18"/>
        <v>1.2357</v>
      </c>
      <c r="Q109" s="843">
        <f t="shared" si="19"/>
        <v>5.5</v>
      </c>
    </row>
    <row r="110" spans="1:17">
      <c r="A110" s="237" t="s">
        <v>467</v>
      </c>
      <c r="B110" s="238" t="s">
        <v>523</v>
      </c>
      <c r="C110" s="237" t="s">
        <v>377</v>
      </c>
      <c r="D110" s="237" t="s">
        <v>524</v>
      </c>
      <c r="E110" s="237" t="s">
        <v>379</v>
      </c>
      <c r="F110" s="240">
        <v>5</v>
      </c>
      <c r="G110" s="237"/>
      <c r="H110" s="237" t="s">
        <v>525</v>
      </c>
      <c r="I110" s="241">
        <v>1.0055000000000001</v>
      </c>
      <c r="J110" s="240">
        <v>5</v>
      </c>
      <c r="K110" s="237"/>
      <c r="M110" s="844" t="str">
        <f t="shared" si="15"/>
        <v>30/11/2025</v>
      </c>
      <c r="N110" s="844" t="str">
        <f t="shared" si="16"/>
        <v>24/03/2025</v>
      </c>
      <c r="O110" s="841">
        <f t="shared" si="17"/>
        <v>5</v>
      </c>
      <c r="P110" s="842">
        <f t="shared" si="18"/>
        <v>1.0055000000000001</v>
      </c>
      <c r="Q110" s="843">
        <f t="shared" si="19"/>
        <v>5.0274999999999999</v>
      </c>
    </row>
    <row r="111" spans="1:17">
      <c r="A111" s="237" t="s">
        <v>468</v>
      </c>
      <c r="B111" s="238" t="s">
        <v>526</v>
      </c>
      <c r="C111" s="237" t="s">
        <v>307</v>
      </c>
      <c r="D111" s="239">
        <v>81</v>
      </c>
      <c r="E111" s="237" t="s">
        <v>373</v>
      </c>
      <c r="F111" s="240">
        <v>5</v>
      </c>
      <c r="G111" s="237"/>
      <c r="H111" s="239">
        <v>86</v>
      </c>
      <c r="I111" s="241">
        <v>1.0617000000000001</v>
      </c>
      <c r="J111" s="240">
        <v>5.31</v>
      </c>
      <c r="K111" s="237"/>
      <c r="M111" s="840">
        <f t="shared" si="15"/>
        <v>81</v>
      </c>
      <c r="N111" s="840">
        <f t="shared" si="16"/>
        <v>86</v>
      </c>
      <c r="O111" s="841">
        <f t="shared" si="17"/>
        <v>5</v>
      </c>
      <c r="P111" s="842">
        <f t="shared" si="18"/>
        <v>1.0617000000000001</v>
      </c>
      <c r="Q111" s="843">
        <f t="shared" si="19"/>
        <v>5.3085000000000004</v>
      </c>
    </row>
    <row r="112" spans="1:17">
      <c r="A112" s="237" t="s">
        <v>492</v>
      </c>
      <c r="B112" s="238" t="s">
        <v>527</v>
      </c>
      <c r="C112" s="237" t="s">
        <v>510</v>
      </c>
      <c r="D112" s="239">
        <v>39</v>
      </c>
      <c r="E112" s="237" t="s">
        <v>373</v>
      </c>
      <c r="F112" s="240">
        <v>7</v>
      </c>
      <c r="G112" s="237"/>
      <c r="H112" s="239">
        <v>39</v>
      </c>
      <c r="I112" s="241">
        <v>1</v>
      </c>
      <c r="J112" s="240">
        <v>7</v>
      </c>
      <c r="K112" s="237"/>
      <c r="M112" s="840">
        <f t="shared" si="15"/>
        <v>39</v>
      </c>
      <c r="N112" s="840">
        <f t="shared" si="16"/>
        <v>39</v>
      </c>
      <c r="O112" s="841">
        <f t="shared" si="17"/>
        <v>7</v>
      </c>
      <c r="P112" s="842">
        <f t="shared" si="18"/>
        <v>1</v>
      </c>
      <c r="Q112" s="843">
        <f t="shared" si="19"/>
        <v>7</v>
      </c>
    </row>
    <row r="113" spans="1:17">
      <c r="A113" s="237" t="s">
        <v>494</v>
      </c>
      <c r="B113" s="238" t="s">
        <v>528</v>
      </c>
      <c r="C113" s="237" t="s">
        <v>432</v>
      </c>
      <c r="D113" s="239">
        <v>4.96</v>
      </c>
      <c r="E113" s="237" t="s">
        <v>373</v>
      </c>
      <c r="F113" s="240">
        <v>7</v>
      </c>
      <c r="G113" s="237"/>
      <c r="H113" s="239">
        <v>24</v>
      </c>
      <c r="I113" s="241">
        <v>4.8387000000000002</v>
      </c>
      <c r="J113" s="240">
        <v>7.7</v>
      </c>
      <c r="K113" s="237"/>
      <c r="M113" s="840">
        <f t="shared" si="15"/>
        <v>4.96</v>
      </c>
      <c r="N113" s="840">
        <f t="shared" si="16"/>
        <v>24</v>
      </c>
      <c r="O113" s="841">
        <f t="shared" si="17"/>
        <v>7</v>
      </c>
      <c r="P113" s="842">
        <f t="shared" si="18"/>
        <v>4.8387000000000002</v>
      </c>
      <c r="Q113" s="843">
        <f t="shared" si="19"/>
        <v>7.7000000000000011</v>
      </c>
    </row>
    <row r="114" spans="1:17">
      <c r="A114" s="242" t="s">
        <v>404</v>
      </c>
      <c r="B114" s="243"/>
      <c r="C114" s="242"/>
      <c r="D114" s="242"/>
      <c r="E114" s="242"/>
      <c r="F114" s="242"/>
      <c r="G114" s="244">
        <v>100</v>
      </c>
      <c r="H114" s="242"/>
      <c r="I114" s="242"/>
      <c r="J114" s="242"/>
      <c r="K114" s="244">
        <v>93.89</v>
      </c>
      <c r="M114" s="845"/>
      <c r="N114" s="845"/>
      <c r="O114" s="846">
        <f>SUM(O97:O113)</f>
        <v>100</v>
      </c>
      <c r="P114" s="847">
        <f>IFERROR(Q114/O114,0)</f>
        <v>0.93420500000000006</v>
      </c>
      <c r="Q114" s="848">
        <f>SUM(Q97:Q113)</f>
        <v>93.420500000000004</v>
      </c>
    </row>
    <row r="117" spans="1:17" ht="18">
      <c r="A117" s="725" t="s">
        <v>529</v>
      </c>
      <c r="B117" s="725"/>
      <c r="C117" s="725"/>
      <c r="D117" s="725"/>
      <c r="E117" s="725"/>
      <c r="F117" s="725"/>
      <c r="G117" s="725"/>
      <c r="H117" s="725"/>
      <c r="I117" s="725"/>
      <c r="J117" s="725"/>
      <c r="K117" s="725"/>
    </row>
    <row r="118" spans="1:17" ht="42">
      <c r="A118" s="233" t="s">
        <v>14</v>
      </c>
      <c r="B118" s="233" t="s">
        <v>347</v>
      </c>
      <c r="C118" s="233" t="s">
        <v>350</v>
      </c>
      <c r="D118" s="233" t="s">
        <v>448</v>
      </c>
      <c r="E118" s="233" t="s">
        <v>354</v>
      </c>
      <c r="F118" s="233" t="s">
        <v>355</v>
      </c>
      <c r="G118" s="233" t="s">
        <v>449</v>
      </c>
      <c r="H118" s="233" t="s">
        <v>450</v>
      </c>
      <c r="I118" s="233" t="s">
        <v>451</v>
      </c>
      <c r="J118" s="233" t="s">
        <v>307</v>
      </c>
      <c r="K118" s="233" t="s">
        <v>452</v>
      </c>
      <c r="M118" s="234" t="s">
        <v>358</v>
      </c>
      <c r="N118" s="234" t="s">
        <v>359</v>
      </c>
      <c r="O118" s="234" t="s">
        <v>360</v>
      </c>
      <c r="P118" s="234" t="s">
        <v>361</v>
      </c>
      <c r="Q118" s="234" t="s">
        <v>362</v>
      </c>
    </row>
    <row r="119" spans="1:17">
      <c r="A119" s="235" t="s">
        <v>453</v>
      </c>
      <c r="B119" s="236" t="s">
        <v>478</v>
      </c>
      <c r="C119" s="235"/>
      <c r="D119" s="235"/>
      <c r="E119" s="235"/>
      <c r="F119" s="235"/>
      <c r="G119" s="235"/>
      <c r="H119" s="235"/>
      <c r="I119" s="235"/>
      <c r="J119" s="235"/>
      <c r="K119" s="235"/>
      <c r="M119" s="844"/>
      <c r="N119" s="844"/>
      <c r="O119" s="841"/>
      <c r="P119" s="842"/>
      <c r="Q119" s="843"/>
    </row>
    <row r="120" spans="1:17">
      <c r="A120" s="237" t="s">
        <v>457</v>
      </c>
      <c r="B120" s="238" t="s">
        <v>370</v>
      </c>
      <c r="C120" s="237" t="s">
        <v>372</v>
      </c>
      <c r="D120" s="239">
        <v>21.92</v>
      </c>
      <c r="E120" s="237" t="s">
        <v>373</v>
      </c>
      <c r="F120" s="240">
        <v>20</v>
      </c>
      <c r="G120" s="240">
        <v>40</v>
      </c>
      <c r="H120" s="239">
        <v>26.15</v>
      </c>
      <c r="I120" s="241">
        <v>1.1930000000000001</v>
      </c>
      <c r="J120" s="240">
        <v>22</v>
      </c>
      <c r="K120" s="240">
        <v>33</v>
      </c>
      <c r="M120" s="840">
        <f>D120</f>
        <v>21.92</v>
      </c>
      <c r="N120" s="840">
        <f>H120</f>
        <v>26.15</v>
      </c>
      <c r="O120" s="841">
        <f>F120</f>
        <v>20</v>
      </c>
      <c r="P120" s="842">
        <f>I120</f>
        <v>1.1930000000000001</v>
      </c>
      <c r="Q120" s="843">
        <f>MAX(0,MIN(1.1*O120,P120*O120))</f>
        <v>22</v>
      </c>
    </row>
    <row r="121" spans="1:17">
      <c r="A121" s="237" t="s">
        <v>458</v>
      </c>
      <c r="B121" s="238" t="s">
        <v>374</v>
      </c>
      <c r="C121" s="237" t="s">
        <v>372</v>
      </c>
      <c r="D121" s="239">
        <v>3.82</v>
      </c>
      <c r="E121" s="237" t="s">
        <v>373</v>
      </c>
      <c r="F121" s="240">
        <v>10</v>
      </c>
      <c r="G121" s="237"/>
      <c r="H121" s="239">
        <v>9.7200000000000006</v>
      </c>
      <c r="I121" s="241">
        <v>2.5445000000000002</v>
      </c>
      <c r="J121" s="240">
        <v>11</v>
      </c>
      <c r="K121" s="237"/>
      <c r="M121" s="840">
        <f>D121</f>
        <v>3.82</v>
      </c>
      <c r="N121" s="840">
        <f>H121</f>
        <v>9.7200000000000006</v>
      </c>
      <c r="O121" s="841">
        <f>F121</f>
        <v>10</v>
      </c>
      <c r="P121" s="842">
        <f>I121</f>
        <v>2.5445000000000002</v>
      </c>
      <c r="Q121" s="843">
        <f>MAX(0,MIN(1.1*O121,P121*O121))</f>
        <v>11</v>
      </c>
    </row>
    <row r="122" spans="1:17">
      <c r="A122" s="237" t="s">
        <v>459</v>
      </c>
      <c r="B122" s="238" t="s">
        <v>375</v>
      </c>
      <c r="C122" s="237" t="s">
        <v>377</v>
      </c>
      <c r="D122" s="237" t="s">
        <v>460</v>
      </c>
      <c r="E122" s="237" t="s">
        <v>379</v>
      </c>
      <c r="F122" s="240">
        <v>10</v>
      </c>
      <c r="G122" s="237"/>
      <c r="H122" s="239">
        <v>0</v>
      </c>
      <c r="I122" s="241">
        <v>0</v>
      </c>
      <c r="J122" s="240">
        <v>0</v>
      </c>
      <c r="K122" s="237"/>
      <c r="M122" s="844" t="str">
        <f>D122</f>
        <v>31/03/2025</v>
      </c>
      <c r="N122" s="840">
        <f>H122</f>
        <v>0</v>
      </c>
      <c r="O122" s="841">
        <f>F122</f>
        <v>10</v>
      </c>
      <c r="P122" s="842">
        <f>I122</f>
        <v>0</v>
      </c>
      <c r="Q122" s="843">
        <f>MAX(0,MIN(1.1*O122,P122*O122))</f>
        <v>0</v>
      </c>
    </row>
    <row r="123" spans="1:17">
      <c r="A123" s="235" t="s">
        <v>469</v>
      </c>
      <c r="B123" s="236" t="s">
        <v>479</v>
      </c>
      <c r="C123" s="235"/>
      <c r="D123" s="235"/>
      <c r="E123" s="235"/>
      <c r="F123" s="235"/>
      <c r="G123" s="235"/>
      <c r="H123" s="235"/>
      <c r="I123" s="235"/>
      <c r="J123" s="235"/>
      <c r="K123" s="235"/>
      <c r="M123" s="844"/>
      <c r="N123" s="844"/>
      <c r="O123" s="841"/>
      <c r="P123" s="842"/>
      <c r="Q123" s="843"/>
    </row>
    <row r="124" spans="1:17">
      <c r="A124" s="237" t="s">
        <v>457</v>
      </c>
      <c r="B124" s="238" t="s">
        <v>480</v>
      </c>
      <c r="C124" s="237"/>
      <c r="D124" s="237"/>
      <c r="E124" s="237"/>
      <c r="F124" s="237"/>
      <c r="G124" s="237"/>
      <c r="H124" s="237"/>
      <c r="I124" s="237"/>
      <c r="J124" s="237"/>
      <c r="K124" s="237"/>
      <c r="M124" s="844"/>
      <c r="N124" s="844"/>
      <c r="O124" s="841"/>
      <c r="P124" s="842"/>
      <c r="Q124" s="843"/>
    </row>
    <row r="125" spans="1:17">
      <c r="A125" s="237"/>
      <c r="B125" s="238" t="s">
        <v>481</v>
      </c>
      <c r="C125" s="237" t="s">
        <v>413</v>
      </c>
      <c r="D125" s="239">
        <v>4630.8</v>
      </c>
      <c r="E125" s="237" t="s">
        <v>379</v>
      </c>
      <c r="F125" s="240">
        <v>4</v>
      </c>
      <c r="G125" s="240">
        <v>60</v>
      </c>
      <c r="H125" s="239">
        <v>4405</v>
      </c>
      <c r="I125" s="241">
        <v>1.0512999999999999</v>
      </c>
      <c r="J125" s="240">
        <v>4.21</v>
      </c>
      <c r="K125" s="240">
        <v>54.43</v>
      </c>
      <c r="M125" s="840">
        <f t="shared" ref="M125:M135" si="20">D125</f>
        <v>4630.8</v>
      </c>
      <c r="N125" s="840">
        <f t="shared" ref="N125:N135" si="21">H125</f>
        <v>4405</v>
      </c>
      <c r="O125" s="841">
        <f t="shared" ref="O125:O135" si="22">F125</f>
        <v>4</v>
      </c>
      <c r="P125" s="842">
        <f t="shared" ref="P125:P135" si="23">I125</f>
        <v>1.0512999999999999</v>
      </c>
      <c r="Q125" s="843">
        <f t="shared" ref="Q125:Q135" si="24">MAX(0,MIN(1.1*O125,P125*O125))</f>
        <v>4.2051999999999996</v>
      </c>
    </row>
    <row r="126" spans="1:17">
      <c r="A126" s="237"/>
      <c r="B126" s="238" t="s">
        <v>482</v>
      </c>
      <c r="C126" s="237" t="s">
        <v>413</v>
      </c>
      <c r="D126" s="239">
        <v>15786.19</v>
      </c>
      <c r="E126" s="237" t="s">
        <v>379</v>
      </c>
      <c r="F126" s="240">
        <v>4</v>
      </c>
      <c r="G126" s="237"/>
      <c r="H126" s="239">
        <v>21357</v>
      </c>
      <c r="I126" s="241">
        <v>0.73919999999999997</v>
      </c>
      <c r="J126" s="240">
        <v>2.96</v>
      </c>
      <c r="K126" s="237"/>
      <c r="M126" s="840">
        <f t="shared" si="20"/>
        <v>15786.19</v>
      </c>
      <c r="N126" s="840">
        <f t="shared" si="21"/>
        <v>21357</v>
      </c>
      <c r="O126" s="841">
        <f t="shared" si="22"/>
        <v>4</v>
      </c>
      <c r="P126" s="842">
        <f t="shared" si="23"/>
        <v>0.73919999999999997</v>
      </c>
      <c r="Q126" s="843">
        <f t="shared" si="24"/>
        <v>2.9567999999999999</v>
      </c>
    </row>
    <row r="127" spans="1:17">
      <c r="A127" s="237"/>
      <c r="B127" s="238" t="s">
        <v>483</v>
      </c>
      <c r="C127" s="237" t="s">
        <v>413</v>
      </c>
      <c r="D127" s="239">
        <v>16584.7</v>
      </c>
      <c r="E127" s="237" t="s">
        <v>379</v>
      </c>
      <c r="F127" s="240">
        <v>4</v>
      </c>
      <c r="G127" s="237"/>
      <c r="H127" s="239">
        <v>18206</v>
      </c>
      <c r="I127" s="241">
        <v>0.91090000000000004</v>
      </c>
      <c r="J127" s="240">
        <v>3.64</v>
      </c>
      <c r="K127" s="237"/>
      <c r="M127" s="840">
        <f t="shared" si="20"/>
        <v>16584.7</v>
      </c>
      <c r="N127" s="840">
        <f t="shared" si="21"/>
        <v>18206</v>
      </c>
      <c r="O127" s="841">
        <f t="shared" si="22"/>
        <v>4</v>
      </c>
      <c r="P127" s="842">
        <f t="shared" si="23"/>
        <v>0.91090000000000004</v>
      </c>
      <c r="Q127" s="843">
        <f t="shared" si="24"/>
        <v>3.6436000000000002</v>
      </c>
    </row>
    <row r="128" spans="1:17">
      <c r="A128" s="237"/>
      <c r="B128" s="238" t="s">
        <v>484</v>
      </c>
      <c r="C128" s="237" t="s">
        <v>413</v>
      </c>
      <c r="D128" s="239">
        <v>68842.649999999994</v>
      </c>
      <c r="E128" s="237" t="s">
        <v>379</v>
      </c>
      <c r="F128" s="240">
        <v>4</v>
      </c>
      <c r="G128" s="237"/>
      <c r="H128" s="239">
        <v>78065</v>
      </c>
      <c r="I128" s="241">
        <v>0.88190000000000002</v>
      </c>
      <c r="J128" s="240">
        <v>3.53</v>
      </c>
      <c r="K128" s="237"/>
      <c r="M128" s="840">
        <f t="shared" si="20"/>
        <v>68842.649999999994</v>
      </c>
      <c r="N128" s="840">
        <f t="shared" si="21"/>
        <v>78065</v>
      </c>
      <c r="O128" s="841">
        <f t="shared" si="22"/>
        <v>4</v>
      </c>
      <c r="P128" s="842">
        <f t="shared" si="23"/>
        <v>0.88190000000000002</v>
      </c>
      <c r="Q128" s="843">
        <f t="shared" si="24"/>
        <v>3.5276000000000001</v>
      </c>
    </row>
    <row r="129" spans="1:17">
      <c r="A129" s="237" t="s">
        <v>458</v>
      </c>
      <c r="B129" s="238" t="s">
        <v>444</v>
      </c>
      <c r="C129" s="237" t="s">
        <v>372</v>
      </c>
      <c r="D129" s="239">
        <v>10000</v>
      </c>
      <c r="E129" s="237" t="s">
        <v>373</v>
      </c>
      <c r="F129" s="240">
        <v>6</v>
      </c>
      <c r="G129" s="237"/>
      <c r="H129" s="239">
        <v>110</v>
      </c>
      <c r="I129" s="241">
        <v>1.1000000000000001</v>
      </c>
      <c r="J129" s="240">
        <v>6.6</v>
      </c>
      <c r="K129" s="237"/>
      <c r="M129" s="840">
        <f t="shared" si="20"/>
        <v>10000</v>
      </c>
      <c r="N129" s="840">
        <f t="shared" si="21"/>
        <v>110</v>
      </c>
      <c r="O129" s="841">
        <f t="shared" si="22"/>
        <v>6</v>
      </c>
      <c r="P129" s="842">
        <f t="shared" si="23"/>
        <v>1.1000000000000001</v>
      </c>
      <c r="Q129" s="843">
        <f t="shared" si="24"/>
        <v>6.6000000000000005</v>
      </c>
    </row>
    <row r="130" spans="1:17">
      <c r="A130" s="237" t="s">
        <v>459</v>
      </c>
      <c r="B130" s="238" t="s">
        <v>403</v>
      </c>
      <c r="C130" s="237" t="s">
        <v>372</v>
      </c>
      <c r="D130" s="239">
        <v>10000</v>
      </c>
      <c r="E130" s="237" t="s">
        <v>373</v>
      </c>
      <c r="F130" s="240">
        <v>6</v>
      </c>
      <c r="G130" s="237"/>
      <c r="H130" s="239">
        <v>111.68</v>
      </c>
      <c r="I130" s="241">
        <v>1.1168</v>
      </c>
      <c r="J130" s="240">
        <v>6.6</v>
      </c>
      <c r="K130" s="237"/>
      <c r="M130" s="840">
        <f t="shared" si="20"/>
        <v>10000</v>
      </c>
      <c r="N130" s="840">
        <f t="shared" si="21"/>
        <v>111.68</v>
      </c>
      <c r="O130" s="841">
        <f t="shared" si="22"/>
        <v>6</v>
      </c>
      <c r="P130" s="842">
        <f t="shared" si="23"/>
        <v>1.1168</v>
      </c>
      <c r="Q130" s="843">
        <f t="shared" si="24"/>
        <v>6.6000000000000005</v>
      </c>
    </row>
    <row r="131" spans="1:17">
      <c r="A131" s="237" t="s">
        <v>463</v>
      </c>
      <c r="B131" s="238" t="s">
        <v>530</v>
      </c>
      <c r="C131" s="237" t="s">
        <v>432</v>
      </c>
      <c r="D131" s="239">
        <v>162.19</v>
      </c>
      <c r="E131" s="237" t="s">
        <v>373</v>
      </c>
      <c r="F131" s="240">
        <v>6</v>
      </c>
      <c r="G131" s="237"/>
      <c r="H131" s="239">
        <v>207.08</v>
      </c>
      <c r="I131" s="241">
        <v>1.2767999999999999</v>
      </c>
      <c r="J131" s="240">
        <v>6.6</v>
      </c>
      <c r="K131" s="237"/>
      <c r="M131" s="840">
        <f t="shared" si="20"/>
        <v>162.19</v>
      </c>
      <c r="N131" s="840">
        <f t="shared" si="21"/>
        <v>207.08</v>
      </c>
      <c r="O131" s="841">
        <f t="shared" si="22"/>
        <v>6</v>
      </c>
      <c r="P131" s="842">
        <f t="shared" si="23"/>
        <v>1.2767999999999999</v>
      </c>
      <c r="Q131" s="843">
        <f t="shared" si="24"/>
        <v>6.6000000000000005</v>
      </c>
    </row>
    <row r="132" spans="1:17">
      <c r="A132" s="237" t="s">
        <v>464</v>
      </c>
      <c r="B132" s="238" t="s">
        <v>531</v>
      </c>
      <c r="C132" s="237" t="s">
        <v>532</v>
      </c>
      <c r="D132" s="239">
        <v>127.464</v>
      </c>
      <c r="E132" s="237" t="s">
        <v>373</v>
      </c>
      <c r="F132" s="240">
        <v>6</v>
      </c>
      <c r="G132" s="237"/>
      <c r="H132" s="239">
        <v>174.85</v>
      </c>
      <c r="I132" s="241">
        <v>1.3717999999999999</v>
      </c>
      <c r="J132" s="240">
        <v>6.6</v>
      </c>
      <c r="K132" s="237"/>
      <c r="M132" s="840">
        <f t="shared" si="20"/>
        <v>127.464</v>
      </c>
      <c r="N132" s="840">
        <f t="shared" si="21"/>
        <v>174.85</v>
      </c>
      <c r="O132" s="841">
        <f t="shared" si="22"/>
        <v>6</v>
      </c>
      <c r="P132" s="842">
        <f t="shared" si="23"/>
        <v>1.3717999999999999</v>
      </c>
      <c r="Q132" s="843">
        <f t="shared" si="24"/>
        <v>6.6000000000000005</v>
      </c>
    </row>
    <row r="133" spans="1:17">
      <c r="A133" s="237" t="s">
        <v>467</v>
      </c>
      <c r="B133" s="238" t="s">
        <v>533</v>
      </c>
      <c r="C133" s="237" t="s">
        <v>372</v>
      </c>
      <c r="D133" s="239">
        <v>100</v>
      </c>
      <c r="E133" s="237" t="s">
        <v>373</v>
      </c>
      <c r="F133" s="240">
        <v>6</v>
      </c>
      <c r="G133" s="237"/>
      <c r="H133" s="239">
        <v>100</v>
      </c>
      <c r="I133" s="241">
        <v>1</v>
      </c>
      <c r="J133" s="240">
        <v>6</v>
      </c>
      <c r="K133" s="237"/>
      <c r="M133" s="840">
        <f t="shared" si="20"/>
        <v>100</v>
      </c>
      <c r="N133" s="840">
        <f t="shared" si="21"/>
        <v>100</v>
      </c>
      <c r="O133" s="841">
        <f t="shared" si="22"/>
        <v>6</v>
      </c>
      <c r="P133" s="842">
        <f t="shared" si="23"/>
        <v>1</v>
      </c>
      <c r="Q133" s="843">
        <f t="shared" si="24"/>
        <v>6</v>
      </c>
    </row>
    <row r="134" spans="1:17">
      <c r="A134" s="237" t="s">
        <v>468</v>
      </c>
      <c r="B134" s="238" t="s">
        <v>534</v>
      </c>
      <c r="C134" s="237" t="s">
        <v>432</v>
      </c>
      <c r="D134" s="239">
        <v>1.46</v>
      </c>
      <c r="E134" s="237" t="s">
        <v>373</v>
      </c>
      <c r="F134" s="240">
        <v>7</v>
      </c>
      <c r="G134" s="237"/>
      <c r="H134" s="239">
        <v>30.82</v>
      </c>
      <c r="I134" s="241">
        <v>21.1096</v>
      </c>
      <c r="J134" s="240">
        <v>7.7</v>
      </c>
      <c r="K134" s="237"/>
      <c r="M134" s="840">
        <f t="shared" si="20"/>
        <v>1.46</v>
      </c>
      <c r="N134" s="840">
        <f t="shared" si="21"/>
        <v>30.82</v>
      </c>
      <c r="O134" s="841">
        <f t="shared" si="22"/>
        <v>7</v>
      </c>
      <c r="P134" s="842">
        <f t="shared" si="23"/>
        <v>21.1096</v>
      </c>
      <c r="Q134" s="843">
        <f t="shared" si="24"/>
        <v>7.7000000000000011</v>
      </c>
    </row>
    <row r="135" spans="1:17" ht="28">
      <c r="A135" s="237" t="s">
        <v>492</v>
      </c>
      <c r="B135" s="238" t="s">
        <v>535</v>
      </c>
      <c r="C135" s="237" t="s">
        <v>432</v>
      </c>
      <c r="D135" s="239">
        <v>158</v>
      </c>
      <c r="E135" s="237" t="s">
        <v>373</v>
      </c>
      <c r="F135" s="240">
        <v>7</v>
      </c>
      <c r="G135" s="237"/>
      <c r="H135" s="239">
        <v>-157</v>
      </c>
      <c r="I135" s="241">
        <v>-0.99370000000000003</v>
      </c>
      <c r="J135" s="240">
        <v>0</v>
      </c>
      <c r="K135" s="237"/>
      <c r="M135" s="840">
        <f t="shared" si="20"/>
        <v>158</v>
      </c>
      <c r="N135" s="840">
        <f t="shared" si="21"/>
        <v>-157</v>
      </c>
      <c r="O135" s="841">
        <f t="shared" si="22"/>
        <v>7</v>
      </c>
      <c r="P135" s="842">
        <f t="shared" si="23"/>
        <v>-0.99370000000000003</v>
      </c>
      <c r="Q135" s="843">
        <f t="shared" si="24"/>
        <v>0</v>
      </c>
    </row>
    <row r="136" spans="1:17">
      <c r="A136" s="242" t="s">
        <v>404</v>
      </c>
      <c r="B136" s="243"/>
      <c r="C136" s="242"/>
      <c r="D136" s="242"/>
      <c r="E136" s="242"/>
      <c r="F136" s="242"/>
      <c r="G136" s="244">
        <v>100</v>
      </c>
      <c r="H136" s="242"/>
      <c r="I136" s="242"/>
      <c r="J136" s="242"/>
      <c r="K136" s="244">
        <v>87.43</v>
      </c>
      <c r="M136" s="845"/>
      <c r="N136" s="845"/>
      <c r="O136" s="846">
        <f>SUM(O120:O135)</f>
        <v>100</v>
      </c>
      <c r="P136" s="847">
        <f>IFERROR(Q136/O136,0)</f>
        <v>0.874332</v>
      </c>
      <c r="Q136" s="848">
        <f>SUM(Q120:Q135)</f>
        <v>87.433199999999999</v>
      </c>
    </row>
    <row r="139" spans="1:17" ht="18">
      <c r="A139" s="725" t="s">
        <v>536</v>
      </c>
      <c r="B139" s="725"/>
      <c r="C139" s="725"/>
      <c r="D139" s="725"/>
      <c r="E139" s="725"/>
      <c r="F139" s="725"/>
      <c r="G139" s="725"/>
      <c r="H139" s="725"/>
      <c r="I139" s="725"/>
      <c r="J139" s="725"/>
      <c r="K139" s="725"/>
    </row>
    <row r="140" spans="1:17" ht="42">
      <c r="A140" s="233" t="s">
        <v>346</v>
      </c>
      <c r="B140" s="233" t="s">
        <v>347</v>
      </c>
      <c r="C140" s="233" t="s">
        <v>350</v>
      </c>
      <c r="D140" s="233" t="s">
        <v>448</v>
      </c>
      <c r="E140" s="233" t="s">
        <v>354</v>
      </c>
      <c r="F140" s="233" t="s">
        <v>355</v>
      </c>
      <c r="G140" s="233" t="s">
        <v>449</v>
      </c>
      <c r="H140" s="233" t="s">
        <v>450</v>
      </c>
      <c r="I140" s="233" t="s">
        <v>451</v>
      </c>
      <c r="J140" s="233" t="s">
        <v>307</v>
      </c>
      <c r="K140" s="233" t="s">
        <v>452</v>
      </c>
      <c r="M140" s="234" t="s">
        <v>358</v>
      </c>
      <c r="N140" s="234" t="s">
        <v>359</v>
      </c>
      <c r="O140" s="234" t="s">
        <v>360</v>
      </c>
      <c r="P140" s="234" t="s">
        <v>361</v>
      </c>
      <c r="Q140" s="234" t="s">
        <v>362</v>
      </c>
    </row>
    <row r="141" spans="1:17">
      <c r="A141" s="235" t="s">
        <v>453</v>
      </c>
      <c r="B141" s="236" t="s">
        <v>478</v>
      </c>
      <c r="C141" s="235"/>
      <c r="D141" s="235"/>
      <c r="E141" s="235"/>
      <c r="F141" s="235"/>
      <c r="G141" s="235"/>
      <c r="H141" s="235"/>
      <c r="I141" s="235"/>
      <c r="J141" s="235"/>
      <c r="K141" s="235"/>
      <c r="M141" s="844"/>
      <c r="N141" s="844"/>
      <c r="O141" s="841"/>
      <c r="P141" s="842"/>
      <c r="Q141" s="843"/>
    </row>
    <row r="142" spans="1:17">
      <c r="A142" s="237" t="s">
        <v>457</v>
      </c>
      <c r="B142" s="238" t="s">
        <v>370</v>
      </c>
      <c r="C142" s="237" t="s">
        <v>372</v>
      </c>
      <c r="D142" s="239">
        <v>21.92</v>
      </c>
      <c r="E142" s="237" t="s">
        <v>373</v>
      </c>
      <c r="F142" s="240">
        <v>20</v>
      </c>
      <c r="G142" s="240">
        <v>40</v>
      </c>
      <c r="H142" s="239">
        <v>26.15</v>
      </c>
      <c r="I142" s="241">
        <v>1.1930000000000001</v>
      </c>
      <c r="J142" s="240">
        <v>22</v>
      </c>
      <c r="K142" s="240">
        <v>33</v>
      </c>
      <c r="M142" s="840">
        <f>D142</f>
        <v>21.92</v>
      </c>
      <c r="N142" s="840">
        <f>H142</f>
        <v>26.15</v>
      </c>
      <c r="O142" s="841">
        <f>F142</f>
        <v>20</v>
      </c>
      <c r="P142" s="842">
        <f>I142</f>
        <v>1.1930000000000001</v>
      </c>
      <c r="Q142" s="843">
        <f>MAX(0,MIN(1.1*O142,P142*O142))</f>
        <v>22</v>
      </c>
    </row>
    <row r="143" spans="1:17">
      <c r="A143" s="237" t="s">
        <v>458</v>
      </c>
      <c r="B143" s="238" t="s">
        <v>374</v>
      </c>
      <c r="C143" s="237" t="s">
        <v>372</v>
      </c>
      <c r="D143" s="239">
        <v>3.82</v>
      </c>
      <c r="E143" s="237" t="s">
        <v>373</v>
      </c>
      <c r="F143" s="240">
        <v>10</v>
      </c>
      <c r="G143" s="237"/>
      <c r="H143" s="239">
        <v>9.7200000000000006</v>
      </c>
      <c r="I143" s="241">
        <v>2.5445000000000002</v>
      </c>
      <c r="J143" s="240">
        <v>11</v>
      </c>
      <c r="K143" s="237"/>
      <c r="M143" s="840">
        <f>D143</f>
        <v>3.82</v>
      </c>
      <c r="N143" s="840">
        <f>H143</f>
        <v>9.7200000000000006</v>
      </c>
      <c r="O143" s="841">
        <f>F143</f>
        <v>10</v>
      </c>
      <c r="P143" s="842">
        <f>I143</f>
        <v>2.5445000000000002</v>
      </c>
      <c r="Q143" s="843">
        <f>MAX(0,MIN(1.1*O143,P143*O143))</f>
        <v>11</v>
      </c>
    </row>
    <row r="144" spans="1:17">
      <c r="A144" s="237" t="s">
        <v>459</v>
      </c>
      <c r="B144" s="238" t="s">
        <v>375</v>
      </c>
      <c r="C144" s="237" t="s">
        <v>377</v>
      </c>
      <c r="D144" s="237" t="s">
        <v>460</v>
      </c>
      <c r="E144" s="237" t="s">
        <v>379</v>
      </c>
      <c r="F144" s="240">
        <v>10</v>
      </c>
      <c r="G144" s="237"/>
      <c r="H144" s="239">
        <v>0</v>
      </c>
      <c r="I144" s="241">
        <v>0</v>
      </c>
      <c r="J144" s="240">
        <v>0</v>
      </c>
      <c r="K144" s="237"/>
      <c r="M144" s="844" t="str">
        <f>D144</f>
        <v>31/03/2025</v>
      </c>
      <c r="N144" s="840">
        <f>H144</f>
        <v>0</v>
      </c>
      <c r="O144" s="841">
        <f>F144</f>
        <v>10</v>
      </c>
      <c r="P144" s="842">
        <f>I144</f>
        <v>0</v>
      </c>
      <c r="Q144" s="843">
        <f>MAX(0,MIN(1.1*O144,P144*O144))</f>
        <v>0</v>
      </c>
    </row>
    <row r="145" spans="1:17">
      <c r="A145" s="235" t="s">
        <v>469</v>
      </c>
      <c r="B145" s="236" t="s">
        <v>479</v>
      </c>
      <c r="C145" s="235"/>
      <c r="D145" s="235"/>
      <c r="E145" s="235"/>
      <c r="F145" s="235"/>
      <c r="G145" s="235"/>
      <c r="H145" s="235"/>
      <c r="I145" s="235"/>
      <c r="J145" s="235"/>
      <c r="K145" s="235"/>
      <c r="M145" s="844"/>
      <c r="N145" s="844"/>
      <c r="O145" s="841"/>
      <c r="P145" s="842"/>
      <c r="Q145" s="843"/>
    </row>
    <row r="146" spans="1:17">
      <c r="A146" s="237" t="s">
        <v>457</v>
      </c>
      <c r="B146" s="238" t="s">
        <v>387</v>
      </c>
      <c r="C146" s="237" t="s">
        <v>384</v>
      </c>
      <c r="D146" s="239">
        <v>3191756.95</v>
      </c>
      <c r="E146" s="237" t="s">
        <v>373</v>
      </c>
      <c r="F146" s="240">
        <v>7</v>
      </c>
      <c r="G146" s="240">
        <v>60</v>
      </c>
      <c r="H146" s="239">
        <v>3259110</v>
      </c>
      <c r="I146" s="241">
        <v>1.0210999999999999</v>
      </c>
      <c r="J146" s="240">
        <v>7.15</v>
      </c>
      <c r="K146" s="240">
        <v>57.84</v>
      </c>
      <c r="M146" s="840">
        <f t="shared" ref="M146:M157" si="25">D146</f>
        <v>3191756.95</v>
      </c>
      <c r="N146" s="840">
        <f t="shared" ref="N146:N157" si="26">H146</f>
        <v>3259110</v>
      </c>
      <c r="O146" s="841">
        <f t="shared" ref="O146:O157" si="27">F146</f>
        <v>7</v>
      </c>
      <c r="P146" s="842">
        <f t="shared" ref="P146:P157" si="28">I146</f>
        <v>1.0210999999999999</v>
      </c>
      <c r="Q146" s="843">
        <f t="shared" ref="Q146:Q157" si="29">MAX(0,MIN(1.1*O146,P146*O146))</f>
        <v>7.1476999999999995</v>
      </c>
    </row>
    <row r="147" spans="1:17">
      <c r="A147" s="237" t="s">
        <v>458</v>
      </c>
      <c r="B147" s="238" t="s">
        <v>389</v>
      </c>
      <c r="C147" s="237" t="s">
        <v>390</v>
      </c>
      <c r="D147" s="239">
        <v>22569</v>
      </c>
      <c r="E147" s="237" t="s">
        <v>373</v>
      </c>
      <c r="F147" s="240">
        <v>5</v>
      </c>
      <c r="G147" s="237"/>
      <c r="H147" s="239">
        <v>23188</v>
      </c>
      <c r="I147" s="241">
        <v>1.0274000000000001</v>
      </c>
      <c r="J147" s="240">
        <v>5.14</v>
      </c>
      <c r="K147" s="237"/>
      <c r="M147" s="840">
        <f t="shared" si="25"/>
        <v>22569</v>
      </c>
      <c r="N147" s="840">
        <f t="shared" si="26"/>
        <v>23188</v>
      </c>
      <c r="O147" s="841">
        <f t="shared" si="27"/>
        <v>5</v>
      </c>
      <c r="P147" s="842">
        <f t="shared" si="28"/>
        <v>1.0274000000000001</v>
      </c>
      <c r="Q147" s="843">
        <f t="shared" si="29"/>
        <v>5.1370000000000005</v>
      </c>
    </row>
    <row r="148" spans="1:17">
      <c r="A148" s="237" t="s">
        <v>459</v>
      </c>
      <c r="B148" s="238" t="s">
        <v>471</v>
      </c>
      <c r="C148" s="237" t="s">
        <v>394</v>
      </c>
      <c r="D148" s="239">
        <v>217</v>
      </c>
      <c r="E148" s="237" t="s">
        <v>373</v>
      </c>
      <c r="F148" s="240">
        <v>4</v>
      </c>
      <c r="G148" s="237"/>
      <c r="H148" s="239">
        <v>191</v>
      </c>
      <c r="I148" s="241">
        <v>0.88019999999999998</v>
      </c>
      <c r="J148" s="240">
        <v>3.52</v>
      </c>
      <c r="K148" s="237"/>
      <c r="M148" s="840">
        <f t="shared" si="25"/>
        <v>217</v>
      </c>
      <c r="N148" s="840">
        <f t="shared" si="26"/>
        <v>191</v>
      </c>
      <c r="O148" s="841">
        <f t="shared" si="27"/>
        <v>4</v>
      </c>
      <c r="P148" s="842">
        <f t="shared" si="28"/>
        <v>0.88019999999999998</v>
      </c>
      <c r="Q148" s="843">
        <f t="shared" si="29"/>
        <v>3.5207999999999999</v>
      </c>
    </row>
    <row r="149" spans="1:17">
      <c r="A149" s="237" t="s">
        <v>463</v>
      </c>
      <c r="B149" s="238" t="s">
        <v>396</v>
      </c>
      <c r="C149" s="237" t="s">
        <v>372</v>
      </c>
      <c r="D149" s="239">
        <v>100</v>
      </c>
      <c r="E149" s="237" t="s">
        <v>373</v>
      </c>
      <c r="F149" s="240">
        <v>5</v>
      </c>
      <c r="G149" s="237"/>
      <c r="H149" s="239">
        <v>100</v>
      </c>
      <c r="I149" s="241">
        <v>1</v>
      </c>
      <c r="J149" s="240">
        <v>5</v>
      </c>
      <c r="K149" s="237"/>
      <c r="M149" s="840">
        <f t="shared" si="25"/>
        <v>100</v>
      </c>
      <c r="N149" s="840">
        <f t="shared" si="26"/>
        <v>100</v>
      </c>
      <c r="O149" s="841">
        <f t="shared" si="27"/>
        <v>5</v>
      </c>
      <c r="P149" s="842">
        <f t="shared" si="28"/>
        <v>1</v>
      </c>
      <c r="Q149" s="843">
        <f t="shared" si="29"/>
        <v>5</v>
      </c>
    </row>
    <row r="150" spans="1:17">
      <c r="A150" s="237" t="s">
        <v>464</v>
      </c>
      <c r="B150" s="238" t="s">
        <v>444</v>
      </c>
      <c r="C150" s="237" t="s">
        <v>372</v>
      </c>
      <c r="D150" s="239">
        <v>100</v>
      </c>
      <c r="E150" s="237" t="s">
        <v>373</v>
      </c>
      <c r="F150" s="240">
        <v>4</v>
      </c>
      <c r="G150" s="237"/>
      <c r="H150" s="239">
        <v>100</v>
      </c>
      <c r="I150" s="241">
        <v>1</v>
      </c>
      <c r="J150" s="240">
        <v>4</v>
      </c>
      <c r="K150" s="237"/>
      <c r="M150" s="840">
        <f t="shared" si="25"/>
        <v>100</v>
      </c>
      <c r="N150" s="840">
        <f t="shared" si="26"/>
        <v>100</v>
      </c>
      <c r="O150" s="841">
        <f t="shared" si="27"/>
        <v>4</v>
      </c>
      <c r="P150" s="842">
        <f t="shared" si="28"/>
        <v>1</v>
      </c>
      <c r="Q150" s="843">
        <f t="shared" si="29"/>
        <v>4</v>
      </c>
    </row>
    <row r="151" spans="1:17" ht="28">
      <c r="A151" s="237" t="s">
        <v>467</v>
      </c>
      <c r="B151" s="238" t="s">
        <v>537</v>
      </c>
      <c r="C151" s="237" t="s">
        <v>390</v>
      </c>
      <c r="D151" s="239">
        <v>870.52</v>
      </c>
      <c r="E151" s="237" t="s">
        <v>373</v>
      </c>
      <c r="F151" s="240">
        <v>5</v>
      </c>
      <c r="G151" s="237"/>
      <c r="H151" s="239">
        <v>899.35</v>
      </c>
      <c r="I151" s="241">
        <v>1.0337000000000001</v>
      </c>
      <c r="J151" s="240">
        <v>5.17</v>
      </c>
      <c r="K151" s="237"/>
      <c r="M151" s="840">
        <f t="shared" si="25"/>
        <v>870.52</v>
      </c>
      <c r="N151" s="840">
        <f t="shared" si="26"/>
        <v>899.35</v>
      </c>
      <c r="O151" s="841">
        <f t="shared" si="27"/>
        <v>5</v>
      </c>
      <c r="P151" s="842">
        <f t="shared" si="28"/>
        <v>1.0337000000000001</v>
      </c>
      <c r="Q151" s="843">
        <f t="shared" si="29"/>
        <v>5.1684999999999999</v>
      </c>
    </row>
    <row r="152" spans="1:17" ht="28">
      <c r="A152" s="237" t="s">
        <v>468</v>
      </c>
      <c r="B152" s="238" t="s">
        <v>538</v>
      </c>
      <c r="C152" s="237" t="s">
        <v>390</v>
      </c>
      <c r="D152" s="239">
        <v>24563</v>
      </c>
      <c r="E152" s="237" t="s">
        <v>373</v>
      </c>
      <c r="F152" s="240">
        <v>5</v>
      </c>
      <c r="G152" s="237"/>
      <c r="H152" s="239">
        <v>35744.04</v>
      </c>
      <c r="I152" s="241">
        <v>1.4552</v>
      </c>
      <c r="J152" s="240">
        <v>5.5</v>
      </c>
      <c r="K152" s="237"/>
      <c r="M152" s="840">
        <f t="shared" si="25"/>
        <v>24563</v>
      </c>
      <c r="N152" s="840">
        <f t="shared" si="26"/>
        <v>35744.04</v>
      </c>
      <c r="O152" s="841">
        <f t="shared" si="27"/>
        <v>5</v>
      </c>
      <c r="P152" s="842">
        <f t="shared" si="28"/>
        <v>1.4552</v>
      </c>
      <c r="Q152" s="843">
        <f t="shared" si="29"/>
        <v>5.5</v>
      </c>
    </row>
    <row r="153" spans="1:17">
      <c r="A153" s="237" t="s">
        <v>492</v>
      </c>
      <c r="B153" s="238" t="s">
        <v>539</v>
      </c>
      <c r="C153" s="237" t="s">
        <v>390</v>
      </c>
      <c r="D153" s="239">
        <v>1267</v>
      </c>
      <c r="E153" s="237" t="s">
        <v>373</v>
      </c>
      <c r="F153" s="240">
        <v>4</v>
      </c>
      <c r="G153" s="237"/>
      <c r="H153" s="239">
        <v>916.14</v>
      </c>
      <c r="I153" s="241">
        <v>0.72260000000000002</v>
      </c>
      <c r="J153" s="240">
        <v>2.89</v>
      </c>
      <c r="K153" s="237"/>
      <c r="M153" s="840">
        <f t="shared" si="25"/>
        <v>1267</v>
      </c>
      <c r="N153" s="840">
        <f t="shared" si="26"/>
        <v>916.14</v>
      </c>
      <c r="O153" s="841">
        <f t="shared" si="27"/>
        <v>4</v>
      </c>
      <c r="P153" s="842">
        <f t="shared" si="28"/>
        <v>0.72260000000000002</v>
      </c>
      <c r="Q153" s="843">
        <f t="shared" si="29"/>
        <v>2.8904000000000001</v>
      </c>
    </row>
    <row r="154" spans="1:17">
      <c r="A154" s="237" t="s">
        <v>494</v>
      </c>
      <c r="B154" s="238" t="s">
        <v>540</v>
      </c>
      <c r="C154" s="237" t="s">
        <v>372</v>
      </c>
      <c r="D154" s="239">
        <v>90</v>
      </c>
      <c r="E154" s="237" t="s">
        <v>373</v>
      </c>
      <c r="F154" s="240">
        <v>5</v>
      </c>
      <c r="G154" s="237"/>
      <c r="H154" s="239">
        <v>87.8</v>
      </c>
      <c r="I154" s="241">
        <v>0.97560000000000002</v>
      </c>
      <c r="J154" s="240">
        <v>4.88</v>
      </c>
      <c r="K154" s="237"/>
      <c r="M154" s="840">
        <f t="shared" si="25"/>
        <v>90</v>
      </c>
      <c r="N154" s="840">
        <f t="shared" si="26"/>
        <v>87.8</v>
      </c>
      <c r="O154" s="841">
        <f t="shared" si="27"/>
        <v>5</v>
      </c>
      <c r="P154" s="842">
        <f t="shared" si="28"/>
        <v>0.97560000000000002</v>
      </c>
      <c r="Q154" s="843">
        <f t="shared" si="29"/>
        <v>4.8780000000000001</v>
      </c>
    </row>
    <row r="155" spans="1:17">
      <c r="A155" s="237" t="s">
        <v>541</v>
      </c>
      <c r="B155" s="238" t="s">
        <v>542</v>
      </c>
      <c r="C155" s="237" t="s">
        <v>432</v>
      </c>
      <c r="D155" s="239">
        <v>30.27</v>
      </c>
      <c r="E155" s="237" t="s">
        <v>373</v>
      </c>
      <c r="F155" s="240">
        <v>5</v>
      </c>
      <c r="G155" s="237"/>
      <c r="H155" s="239">
        <v>20.2</v>
      </c>
      <c r="I155" s="241">
        <v>0.6673</v>
      </c>
      <c r="J155" s="240">
        <v>3.34</v>
      </c>
      <c r="K155" s="237"/>
      <c r="M155" s="840">
        <f t="shared" si="25"/>
        <v>30.27</v>
      </c>
      <c r="N155" s="840">
        <f t="shared" si="26"/>
        <v>20.2</v>
      </c>
      <c r="O155" s="841">
        <f t="shared" si="27"/>
        <v>5</v>
      </c>
      <c r="P155" s="842">
        <f t="shared" si="28"/>
        <v>0.6673</v>
      </c>
      <c r="Q155" s="843">
        <f t="shared" si="29"/>
        <v>3.3365</v>
      </c>
    </row>
    <row r="156" spans="1:17">
      <c r="A156" s="237" t="s">
        <v>543</v>
      </c>
      <c r="B156" s="238" t="s">
        <v>544</v>
      </c>
      <c r="C156" s="237" t="s">
        <v>545</v>
      </c>
      <c r="D156" s="239">
        <v>7</v>
      </c>
      <c r="E156" s="237" t="s">
        <v>373</v>
      </c>
      <c r="F156" s="240">
        <v>6</v>
      </c>
      <c r="G156" s="237"/>
      <c r="H156" s="239">
        <v>32</v>
      </c>
      <c r="I156" s="241">
        <v>4.5713999999999997</v>
      </c>
      <c r="J156" s="240">
        <v>6.6</v>
      </c>
      <c r="K156" s="237"/>
      <c r="M156" s="840">
        <f t="shared" si="25"/>
        <v>7</v>
      </c>
      <c r="N156" s="840">
        <f t="shared" si="26"/>
        <v>32</v>
      </c>
      <c r="O156" s="841">
        <f t="shared" si="27"/>
        <v>6</v>
      </c>
      <c r="P156" s="842">
        <f t="shared" si="28"/>
        <v>4.5713999999999997</v>
      </c>
      <c r="Q156" s="843">
        <f t="shared" si="29"/>
        <v>6.6000000000000005</v>
      </c>
    </row>
    <row r="157" spans="1:17">
      <c r="A157" s="237" t="s">
        <v>546</v>
      </c>
      <c r="B157" s="238" t="s">
        <v>547</v>
      </c>
      <c r="C157" s="237" t="s">
        <v>432</v>
      </c>
      <c r="D157" s="239">
        <v>67.599999999999994</v>
      </c>
      <c r="E157" s="237" t="s">
        <v>373</v>
      </c>
      <c r="F157" s="240">
        <v>5</v>
      </c>
      <c r="G157" s="237"/>
      <c r="H157" s="239">
        <v>63</v>
      </c>
      <c r="I157" s="241">
        <v>0.93200000000000005</v>
      </c>
      <c r="J157" s="240">
        <v>4.66</v>
      </c>
      <c r="K157" s="237"/>
      <c r="M157" s="840">
        <f t="shared" si="25"/>
        <v>67.599999999999994</v>
      </c>
      <c r="N157" s="840">
        <f t="shared" si="26"/>
        <v>63</v>
      </c>
      <c r="O157" s="841">
        <f t="shared" si="27"/>
        <v>5</v>
      </c>
      <c r="P157" s="842">
        <f t="shared" si="28"/>
        <v>0.93200000000000005</v>
      </c>
      <c r="Q157" s="843">
        <f t="shared" si="29"/>
        <v>4.66</v>
      </c>
    </row>
    <row r="158" spans="1:17">
      <c r="A158" s="242" t="s">
        <v>404</v>
      </c>
      <c r="B158" s="243"/>
      <c r="C158" s="242"/>
      <c r="D158" s="242"/>
      <c r="E158" s="242"/>
      <c r="F158" s="242"/>
      <c r="G158" s="244">
        <v>100</v>
      </c>
      <c r="H158" s="242"/>
      <c r="I158" s="242"/>
      <c r="J158" s="242"/>
      <c r="K158" s="244">
        <v>90.84</v>
      </c>
      <c r="M158" s="845"/>
      <c r="N158" s="845"/>
      <c r="O158" s="846">
        <f>SUM(O142:O157)</f>
        <v>100</v>
      </c>
      <c r="P158" s="847">
        <f>IFERROR(Q158/O158,0)</f>
        <v>0.908389</v>
      </c>
      <c r="Q158" s="848">
        <f>SUM(Q142:Q157)</f>
        <v>90.838899999999995</v>
      </c>
    </row>
  </sheetData>
  <mergeCells count="7">
    <mergeCell ref="A117:K117"/>
    <mergeCell ref="A139:K139"/>
    <mergeCell ref="A1:K1"/>
    <mergeCell ref="A29:K29"/>
    <mergeCell ref="A56:K56"/>
    <mergeCell ref="A75:K75"/>
    <mergeCell ref="A94:K94"/>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00000"/>
    <outlinePr summaryBelow="0"/>
  </sheetPr>
  <dimension ref="A1:AT1000"/>
  <sheetViews>
    <sheetView topLeftCell="AB1" zoomScaleNormal="100" workbookViewId="0">
      <selection activeCell="AL29" sqref="AL29"/>
    </sheetView>
  </sheetViews>
  <sheetFormatPr baseColWidth="10" defaultColWidth="12.6640625" defaultRowHeight="13"/>
  <cols>
    <col min="1" max="1" width="6.5" style="796" customWidth="1"/>
    <col min="2" max="2" width="35.5" style="796" customWidth="1"/>
    <col min="3" max="3" width="5.33203125" style="796" customWidth="1"/>
    <col min="4" max="4" width="3" style="796" customWidth="1"/>
    <col min="5" max="5" width="6.6640625" style="796" customWidth="1"/>
    <col min="6" max="6" width="14.33203125" style="796" customWidth="1"/>
    <col min="7" max="7" width="14.83203125" style="796" customWidth="1"/>
    <col min="8" max="8" width="14.6640625" style="796" customWidth="1"/>
    <col min="9" max="9" width="12.6640625" style="796"/>
    <col min="10" max="10" width="4.33203125" style="796" customWidth="1"/>
    <col min="11" max="11" width="5.6640625" style="796" customWidth="1"/>
    <col min="12" max="12" width="6.5" style="796" customWidth="1"/>
    <col min="13" max="13" width="7.1640625" style="796" customWidth="1"/>
    <col min="14" max="14" width="9.1640625" style="796" customWidth="1"/>
    <col min="15" max="15" width="7.5" style="796" customWidth="1"/>
    <col min="16" max="17" width="12.83203125" style="796" customWidth="1"/>
    <col min="18" max="16384" width="12.6640625" style="796"/>
  </cols>
  <sheetData>
    <row r="1" spans="1:46" ht="14">
      <c r="A1" s="726" t="s">
        <v>548</v>
      </c>
      <c r="B1" s="726"/>
      <c r="C1" s="726"/>
      <c r="D1" s="726"/>
      <c r="E1" s="726"/>
      <c r="F1" s="726"/>
      <c r="G1" s="726"/>
      <c r="H1" s="726"/>
      <c r="I1" s="726"/>
      <c r="J1" s="726"/>
      <c r="K1" s="726"/>
      <c r="L1" s="726"/>
      <c r="M1" s="726"/>
      <c r="N1" s="726"/>
      <c r="O1" s="726"/>
      <c r="P1" s="24"/>
      <c r="Q1" s="24"/>
      <c r="R1" s="24"/>
      <c r="S1" s="24"/>
      <c r="T1" s="24"/>
      <c r="U1" s="24"/>
      <c r="V1" s="24"/>
      <c r="W1" s="24"/>
      <c r="X1" s="24"/>
      <c r="Y1" s="24"/>
      <c r="Z1" s="24"/>
      <c r="AA1" s="24"/>
      <c r="AB1" s="24"/>
      <c r="AC1" s="24"/>
      <c r="AD1" s="24"/>
    </row>
    <row r="2" spans="1:46" ht="14">
      <c r="A2" s="726" t="s">
        <v>438</v>
      </c>
      <c r="B2" s="726"/>
      <c r="C2" s="726"/>
      <c r="D2" s="726"/>
      <c r="E2" s="726"/>
      <c r="F2" s="726"/>
      <c r="G2" s="726"/>
      <c r="H2" s="726"/>
      <c r="I2" s="726"/>
      <c r="J2" s="726"/>
      <c r="K2" s="726"/>
      <c r="L2" s="726"/>
      <c r="M2" s="726"/>
      <c r="N2" s="726"/>
      <c r="O2" s="726"/>
      <c r="P2" s="24"/>
      <c r="Q2" s="24"/>
      <c r="R2" s="24"/>
      <c r="S2" s="24"/>
      <c r="T2" s="24"/>
      <c r="U2" s="24"/>
      <c r="V2" s="24"/>
      <c r="W2" s="24"/>
      <c r="X2" s="24"/>
      <c r="Y2" s="24"/>
      <c r="Z2" s="24"/>
      <c r="AA2" s="24"/>
      <c r="AB2" s="24"/>
      <c r="AC2" s="24"/>
      <c r="AD2" s="24"/>
    </row>
    <row r="3" spans="1:46">
      <c r="A3" s="26"/>
      <c r="B3" s="26"/>
      <c r="C3" s="26"/>
      <c r="D3" s="26"/>
      <c r="E3" s="26"/>
      <c r="F3" s="26"/>
      <c r="G3" s="26"/>
      <c r="H3" s="26"/>
      <c r="I3" s="26"/>
      <c r="J3" s="26"/>
      <c r="K3" s="26"/>
      <c r="L3" s="27"/>
      <c r="M3" s="26"/>
      <c r="N3" s="27"/>
      <c r="O3" s="26"/>
      <c r="P3" s="26"/>
      <c r="Q3" s="26"/>
      <c r="R3" s="26"/>
      <c r="S3" s="26"/>
      <c r="T3" s="26"/>
      <c r="U3" s="26"/>
      <c r="V3" s="26"/>
      <c r="W3" s="26"/>
      <c r="X3" s="26"/>
      <c r="Y3" s="26"/>
      <c r="Z3" s="26"/>
      <c r="AA3" s="26"/>
      <c r="AB3" s="26"/>
      <c r="AC3" s="26"/>
      <c r="AD3" s="26"/>
    </row>
    <row r="4" spans="1:46" ht="47" customHeight="1">
      <c r="A4" s="727" t="s">
        <v>346</v>
      </c>
      <c r="B4" s="727" t="s">
        <v>347</v>
      </c>
      <c r="C4" s="727" t="s">
        <v>406</v>
      </c>
      <c r="D4" s="727" t="s">
        <v>549</v>
      </c>
      <c r="E4" s="727" t="s">
        <v>350</v>
      </c>
      <c r="F4" s="727" t="s">
        <v>358</v>
      </c>
      <c r="G4" s="727" t="s">
        <v>408</v>
      </c>
      <c r="H4" s="727" t="s">
        <v>353</v>
      </c>
      <c r="I4" s="727" t="s">
        <v>354</v>
      </c>
      <c r="J4" s="727" t="s">
        <v>355</v>
      </c>
      <c r="K4" s="727"/>
      <c r="L4" s="727" t="s">
        <v>356</v>
      </c>
      <c r="M4" s="727"/>
      <c r="N4" s="727" t="s">
        <v>357</v>
      </c>
      <c r="O4" s="727"/>
      <c r="P4" s="245"/>
      <c r="Q4" s="245"/>
      <c r="R4" s="175"/>
      <c r="S4" s="175"/>
      <c r="T4" s="175"/>
      <c r="U4" s="175"/>
      <c r="V4" s="175"/>
      <c r="W4" s="175"/>
      <c r="X4" s="175"/>
      <c r="Y4" s="175"/>
      <c r="Z4" s="175"/>
      <c r="AA4" s="175"/>
      <c r="AB4" s="175"/>
      <c r="AC4" s="175"/>
      <c r="AD4" s="175"/>
      <c r="AF4" s="323" t="s">
        <v>358</v>
      </c>
      <c r="AG4" s="323" t="s">
        <v>359</v>
      </c>
      <c r="AH4" s="323" t="s">
        <v>360</v>
      </c>
      <c r="AI4" s="323" t="s">
        <v>361</v>
      </c>
      <c r="AJ4" s="323" t="s">
        <v>362</v>
      </c>
      <c r="AL4" s="12" t="s">
        <v>57</v>
      </c>
      <c r="AM4" s="12"/>
      <c r="AN4" s="12"/>
      <c r="AO4" s="12" t="s">
        <v>363</v>
      </c>
      <c r="AP4" s="12"/>
      <c r="AQ4" s="12"/>
      <c r="AR4" s="12" t="s">
        <v>364</v>
      </c>
      <c r="AS4" s="12"/>
      <c r="AT4" s="12"/>
    </row>
    <row r="5" spans="1:46" ht="15">
      <c r="A5" s="727"/>
      <c r="B5" s="727"/>
      <c r="C5" s="727"/>
      <c r="D5" s="727"/>
      <c r="E5" s="727"/>
      <c r="F5" s="727"/>
      <c r="G5" s="727"/>
      <c r="H5" s="727"/>
      <c r="I5" s="727"/>
      <c r="J5" s="247" t="s">
        <v>365</v>
      </c>
      <c r="K5" s="247" t="s">
        <v>366</v>
      </c>
      <c r="L5" s="247" t="s">
        <v>365</v>
      </c>
      <c r="M5" s="248" t="s">
        <v>366</v>
      </c>
      <c r="N5" s="247" t="s">
        <v>365</v>
      </c>
      <c r="O5" s="247" t="s">
        <v>366</v>
      </c>
      <c r="P5" s="245"/>
      <c r="Q5" s="249" t="s">
        <v>550</v>
      </c>
      <c r="R5" s="250"/>
      <c r="S5" s="249"/>
      <c r="T5" s="251"/>
      <c r="U5" s="175"/>
      <c r="V5" s="249" t="s">
        <v>551</v>
      </c>
      <c r="W5" s="249"/>
      <c r="X5" s="249"/>
      <c r="Y5" s="251"/>
      <c r="Z5" s="249"/>
      <c r="AA5" s="249" t="s">
        <v>552</v>
      </c>
      <c r="AB5" s="249"/>
      <c r="AC5" s="249"/>
      <c r="AD5" s="251"/>
      <c r="AF5" s="548"/>
      <c r="AG5" s="548"/>
      <c r="AH5" s="798"/>
      <c r="AI5" s="799"/>
      <c r="AJ5" s="800"/>
      <c r="AL5" s="819" t="s">
        <v>355</v>
      </c>
      <c r="AM5" s="819" t="s">
        <v>367</v>
      </c>
      <c r="AN5" s="819" t="s">
        <v>307</v>
      </c>
      <c r="AO5" s="819" t="s">
        <v>355</v>
      </c>
      <c r="AP5" s="819" t="s">
        <v>367</v>
      </c>
      <c r="AQ5" s="819" t="s">
        <v>307</v>
      </c>
      <c r="AR5" s="819" t="s">
        <v>355</v>
      </c>
      <c r="AS5" s="819" t="s">
        <v>367</v>
      </c>
      <c r="AT5" s="819" t="s">
        <v>307</v>
      </c>
    </row>
    <row r="6" spans="1:46" ht="15">
      <c r="A6" s="252" t="s">
        <v>368</v>
      </c>
      <c r="B6" s="253"/>
      <c r="C6" s="253"/>
      <c r="D6" s="253"/>
      <c r="E6" s="253"/>
      <c r="F6" s="253"/>
      <c r="G6" s="253"/>
      <c r="H6" s="253"/>
      <c r="I6" s="253"/>
      <c r="J6" s="253"/>
      <c r="K6" s="253"/>
      <c r="L6" s="253"/>
      <c r="M6" s="253"/>
      <c r="N6" s="253"/>
      <c r="O6" s="254"/>
      <c r="P6" s="255"/>
      <c r="Q6" s="728" t="s">
        <v>355</v>
      </c>
      <c r="R6" s="728"/>
      <c r="S6" s="257"/>
      <c r="T6" s="258"/>
      <c r="U6" s="26"/>
      <c r="V6" s="728" t="s">
        <v>355</v>
      </c>
      <c r="W6" s="728"/>
      <c r="X6" s="257"/>
      <c r="Y6" s="258"/>
      <c r="Z6" s="249"/>
      <c r="AA6" s="728" t="s">
        <v>355</v>
      </c>
      <c r="AB6" s="728"/>
      <c r="AC6" s="257"/>
      <c r="AD6" s="258"/>
      <c r="AF6" s="548"/>
      <c r="AG6" s="548"/>
      <c r="AH6" s="798"/>
      <c r="AI6" s="799"/>
      <c r="AJ6" s="800"/>
      <c r="AL6" s="810"/>
      <c r="AM6" s="823"/>
      <c r="AN6" s="822"/>
      <c r="AO6" s="810"/>
      <c r="AP6" s="823"/>
      <c r="AQ6" s="822"/>
      <c r="AR6" s="810"/>
      <c r="AS6" s="823"/>
      <c r="AT6" s="822"/>
    </row>
    <row r="7" spans="1:46" ht="15">
      <c r="A7" s="259" t="s">
        <v>369</v>
      </c>
      <c r="B7" s="260"/>
      <c r="C7" s="260"/>
      <c r="D7" s="260"/>
      <c r="E7" s="260"/>
      <c r="F7" s="260"/>
      <c r="G7" s="260"/>
      <c r="H7" s="260"/>
      <c r="I7" s="260"/>
      <c r="J7" s="260"/>
      <c r="K7" s="260"/>
      <c r="L7" s="260"/>
      <c r="M7" s="260"/>
      <c r="N7" s="260"/>
      <c r="O7" s="261"/>
      <c r="P7" s="255"/>
      <c r="Q7" s="256" t="s">
        <v>365</v>
      </c>
      <c r="R7" s="262" t="s">
        <v>366</v>
      </c>
      <c r="S7" s="257"/>
      <c r="T7" s="258"/>
      <c r="U7" s="26"/>
      <c r="V7" s="256" t="s">
        <v>365</v>
      </c>
      <c r="W7" s="256" t="s">
        <v>366</v>
      </c>
      <c r="X7" s="257"/>
      <c r="Y7" s="258"/>
      <c r="Z7" s="249"/>
      <c r="AA7" s="256" t="s">
        <v>365</v>
      </c>
      <c r="AB7" s="256" t="s">
        <v>366</v>
      </c>
      <c r="AC7" s="257"/>
      <c r="AD7" s="258"/>
      <c r="AF7" s="548"/>
      <c r="AG7" s="548"/>
      <c r="AH7" s="798"/>
      <c r="AI7" s="799"/>
      <c r="AJ7" s="800"/>
      <c r="AL7" s="810"/>
      <c r="AM7" s="823"/>
      <c r="AN7" s="822"/>
      <c r="AO7" s="810"/>
      <c r="AP7" s="823"/>
      <c r="AQ7" s="822"/>
      <c r="AR7" s="810"/>
      <c r="AS7" s="823"/>
      <c r="AT7" s="822"/>
    </row>
    <row r="8" spans="1:46">
      <c r="A8" s="263">
        <v>1</v>
      </c>
      <c r="B8" s="264" t="s">
        <v>370</v>
      </c>
      <c r="C8" s="263" t="s">
        <v>371</v>
      </c>
      <c r="D8" s="263"/>
      <c r="E8" s="263" t="s">
        <v>372</v>
      </c>
      <c r="F8" s="265">
        <v>26.95</v>
      </c>
      <c r="G8" s="265">
        <v>26.95</v>
      </c>
      <c r="H8" s="266">
        <v>6.54</v>
      </c>
      <c r="I8" s="263" t="s">
        <v>373</v>
      </c>
      <c r="J8" s="263">
        <v>8</v>
      </c>
      <c r="K8" s="729">
        <v>18</v>
      </c>
      <c r="L8" s="267">
        <v>1.94</v>
      </c>
      <c r="M8" s="730">
        <f>SUM(L8:L10)</f>
        <v>1.94</v>
      </c>
      <c r="N8" s="267">
        <v>1.94</v>
      </c>
      <c r="O8" s="730">
        <f>SUM(N8:N10)</f>
        <v>1.94</v>
      </c>
      <c r="P8" s="268">
        <f>H8/G8</f>
        <v>0.24267161410018553</v>
      </c>
      <c r="Q8" s="269">
        <v>10</v>
      </c>
      <c r="R8" s="731">
        <f>SUM(Q8:Q17)</f>
        <v>50</v>
      </c>
      <c r="S8" s="270">
        <f>MAX(0,MIN($P8,110%))</f>
        <v>0.24267161410018553</v>
      </c>
      <c r="T8" s="271">
        <f>Q8*S8</f>
        <v>2.4267161410018554</v>
      </c>
      <c r="U8" s="27"/>
      <c r="V8" s="272">
        <f>10/3</f>
        <v>3.3333333333333335</v>
      </c>
      <c r="W8" s="732">
        <f>SUM(V8:V17)</f>
        <v>50</v>
      </c>
      <c r="X8" s="270">
        <f>MAX(0,MIN($P8,110%))</f>
        <v>0.24267161410018553</v>
      </c>
      <c r="Y8" s="271">
        <f>V8*X8</f>
        <v>0.80890538033395176</v>
      </c>
      <c r="Z8" s="27"/>
      <c r="AA8" s="27"/>
      <c r="AB8" s="27"/>
      <c r="AC8" s="27"/>
      <c r="AD8" s="27"/>
      <c r="AF8" s="849">
        <f>F8</f>
        <v>26.95</v>
      </c>
      <c r="AG8" s="797">
        <f>H8</f>
        <v>6.54</v>
      </c>
      <c r="AH8" s="798">
        <f>J8</f>
        <v>8</v>
      </c>
      <c r="AI8" s="799">
        <f>IFERROR(MAX(0,IF(I8="Minimize",F8/H8,IF(F8&gt;0,H8/F8,IF(H8&gt;0,1.1,F8/H8)))),0)</f>
        <v>0.24267161410018553</v>
      </c>
      <c r="AJ8" s="800">
        <f>MIN(1.1*AH8,AI8*AH8)</f>
        <v>1.9413729128014843</v>
      </c>
      <c r="AL8" s="810">
        <v>9</v>
      </c>
      <c r="AM8" s="823">
        <f>AI8</f>
        <v>0.24267161410018553</v>
      </c>
      <c r="AN8" s="822">
        <f>MIN(1.1*AL8,AM8*AL8)</f>
        <v>2.1840445269016699</v>
      </c>
      <c r="AO8" s="810">
        <v>4</v>
      </c>
      <c r="AP8" s="823">
        <f>AI8</f>
        <v>0.24267161410018553</v>
      </c>
      <c r="AQ8" s="822">
        <f>MIN(1.1*AO8,AP8*AO8)</f>
        <v>0.97068645640074214</v>
      </c>
      <c r="AR8" s="810">
        <v>14</v>
      </c>
      <c r="AS8" s="823">
        <f>AI8</f>
        <v>0.24267161410018553</v>
      </c>
      <c r="AT8" s="822">
        <f>MIN(1.1*AR8,AS8*AR8)</f>
        <v>3.3974025974025976</v>
      </c>
    </row>
    <row r="9" spans="1:46">
      <c r="A9" s="274">
        <v>2</v>
      </c>
      <c r="B9" s="275" t="s">
        <v>374</v>
      </c>
      <c r="C9" s="274" t="s">
        <v>371</v>
      </c>
      <c r="D9" s="274"/>
      <c r="E9" s="274" t="s">
        <v>372</v>
      </c>
      <c r="F9" s="276">
        <v>11</v>
      </c>
      <c r="G9" s="276">
        <v>0.11</v>
      </c>
      <c r="H9" s="277">
        <v>-10.73</v>
      </c>
      <c r="I9" s="274" t="s">
        <v>373</v>
      </c>
      <c r="J9" s="274">
        <v>5</v>
      </c>
      <c r="K9" s="729"/>
      <c r="L9" s="278">
        <v>0</v>
      </c>
      <c r="M9" s="730"/>
      <c r="N9" s="278">
        <v>0</v>
      </c>
      <c r="O9" s="730"/>
      <c r="P9" s="268">
        <v>0</v>
      </c>
      <c r="Q9" s="279">
        <v>10</v>
      </c>
      <c r="R9" s="731"/>
      <c r="S9" s="270">
        <f>MAX(0,MIN($P9,110%))</f>
        <v>0</v>
      </c>
      <c r="T9" s="271">
        <f>Q9*S9</f>
        <v>0</v>
      </c>
      <c r="U9" s="27"/>
      <c r="V9" s="272">
        <f>10/3</f>
        <v>3.3333333333333335</v>
      </c>
      <c r="W9" s="732"/>
      <c r="X9" s="270">
        <f>MAX(0,MIN($P9,110%))</f>
        <v>0</v>
      </c>
      <c r="Y9" s="271">
        <f>V9*X9</f>
        <v>0</v>
      </c>
      <c r="Z9" s="27"/>
      <c r="AA9" s="27"/>
      <c r="AB9" s="27"/>
      <c r="AC9" s="27"/>
      <c r="AD9" s="27"/>
      <c r="AF9" s="849">
        <f>F9</f>
        <v>11</v>
      </c>
      <c r="AG9" s="850">
        <f>H9</f>
        <v>-10.73</v>
      </c>
      <c r="AH9" s="798">
        <f>J9</f>
        <v>5</v>
      </c>
      <c r="AI9" s="799">
        <f>IFERROR(MAX(0,IF(I9="Minimize",F9/H9,IF(F9&gt;0,H9/F9,IF(H9&gt;0,1.1,F9/H9)))),0)</f>
        <v>0</v>
      </c>
      <c r="AJ9" s="800">
        <f>MIN(1.1*AH9,AI9*AH9)</f>
        <v>0</v>
      </c>
      <c r="AL9" s="810">
        <v>6</v>
      </c>
      <c r="AM9" s="823">
        <f>AI9</f>
        <v>0</v>
      </c>
      <c r="AN9" s="822">
        <f>MIN(1.1*AL9,AM9*AL9)</f>
        <v>0</v>
      </c>
      <c r="AO9" s="810">
        <v>3</v>
      </c>
      <c r="AP9" s="823">
        <f>AI9</f>
        <v>0</v>
      </c>
      <c r="AQ9" s="822">
        <f>MIN(1.1*AO9,AP9*AO9)</f>
        <v>0</v>
      </c>
      <c r="AR9" s="810">
        <v>8</v>
      </c>
      <c r="AS9" s="823">
        <f>AI9</f>
        <v>0</v>
      </c>
      <c r="AT9" s="822">
        <f>MIN(1.1*AR9,AS9*AR9)</f>
        <v>0</v>
      </c>
    </row>
    <row r="10" spans="1:46" ht="42">
      <c r="A10" s="274">
        <v>3</v>
      </c>
      <c r="B10" s="275" t="s">
        <v>375</v>
      </c>
      <c r="C10" s="274" t="s">
        <v>376</v>
      </c>
      <c r="D10" s="274"/>
      <c r="E10" s="274" t="s">
        <v>377</v>
      </c>
      <c r="F10" s="281" t="s">
        <v>553</v>
      </c>
      <c r="G10" s="281" t="s">
        <v>553</v>
      </c>
      <c r="H10" s="282" t="s">
        <v>554</v>
      </c>
      <c r="I10" s="274" t="s">
        <v>379</v>
      </c>
      <c r="J10" s="274">
        <v>5</v>
      </c>
      <c r="K10" s="729"/>
      <c r="L10" s="278">
        <v>0</v>
      </c>
      <c r="M10" s="730"/>
      <c r="N10" s="278">
        <v>0</v>
      </c>
      <c r="O10" s="730"/>
      <c r="P10" s="268">
        <v>0</v>
      </c>
      <c r="Q10" s="269">
        <v>10</v>
      </c>
      <c r="R10" s="731"/>
      <c r="S10" s="270">
        <f>MAX(0,MIN($P10,110%))</f>
        <v>0</v>
      </c>
      <c r="T10" s="271">
        <f>Q10*S10</f>
        <v>0</v>
      </c>
      <c r="U10" s="27"/>
      <c r="V10" s="272">
        <f>10/3</f>
        <v>3.3333333333333335</v>
      </c>
      <c r="W10" s="732"/>
      <c r="X10" s="270">
        <f>MAX(0,MIN($P10,110%))</f>
        <v>0</v>
      </c>
      <c r="Y10" s="271">
        <f>V10*X10</f>
        <v>0</v>
      </c>
      <c r="Z10" s="27"/>
      <c r="AA10" s="27"/>
      <c r="AB10" s="27"/>
      <c r="AC10" s="27"/>
      <c r="AD10" s="27"/>
      <c r="AF10" s="548" t="str">
        <f>F10</f>
        <v>31/03/25</v>
      </c>
      <c r="AG10" s="851" t="str">
        <f>H10</f>
        <v>23/07/2025
 kenapa ditulis 31/03?</v>
      </c>
      <c r="AH10" s="798">
        <f>J10</f>
        <v>5</v>
      </c>
      <c r="AI10" s="799"/>
      <c r="AJ10" s="800"/>
      <c r="AL10" s="810">
        <v>5</v>
      </c>
      <c r="AM10" s="823">
        <f>AI10</f>
        <v>0</v>
      </c>
      <c r="AN10" s="822">
        <f>MIN(1.1*AL10,AM10*AL10)</f>
        <v>0</v>
      </c>
      <c r="AO10" s="810">
        <v>3</v>
      </c>
      <c r="AP10" s="823">
        <f>AI10</f>
        <v>0</v>
      </c>
      <c r="AQ10" s="822">
        <f>MIN(1.1*AO10,AP10*AO10)</f>
        <v>0</v>
      </c>
      <c r="AR10" s="810">
        <v>8</v>
      </c>
      <c r="AS10" s="823">
        <f>AI10</f>
        <v>0</v>
      </c>
      <c r="AT10" s="822">
        <f>MIN(1.1*AR10,AS10*AR10)</f>
        <v>0</v>
      </c>
    </row>
    <row r="11" spans="1:46">
      <c r="A11" s="252" t="s">
        <v>380</v>
      </c>
      <c r="B11" s="253"/>
      <c r="C11" s="253"/>
      <c r="D11" s="253"/>
      <c r="E11" s="253"/>
      <c r="F11" s="253"/>
      <c r="G11" s="253"/>
      <c r="H11" s="253"/>
      <c r="I11" s="253"/>
      <c r="J11" s="253"/>
      <c r="K11" s="253"/>
      <c r="L11" s="253"/>
      <c r="M11" s="253"/>
      <c r="N11" s="253"/>
      <c r="O11" s="254"/>
      <c r="P11" s="268"/>
      <c r="Q11" s="269"/>
      <c r="R11" s="731"/>
      <c r="S11" s="270"/>
      <c r="T11" s="271"/>
      <c r="U11" s="27"/>
      <c r="V11" s="269"/>
      <c r="W11" s="732"/>
      <c r="X11" s="270"/>
      <c r="Y11" s="271"/>
      <c r="Z11" s="27"/>
      <c r="AA11" s="27"/>
      <c r="AB11" s="27"/>
      <c r="AC11" s="27"/>
      <c r="AD11" s="27"/>
      <c r="AF11" s="548"/>
      <c r="AG11" s="548"/>
      <c r="AH11" s="798"/>
      <c r="AI11" s="799"/>
      <c r="AJ11" s="800"/>
      <c r="AL11" s="810"/>
      <c r="AM11" s="823"/>
      <c r="AN11" s="822"/>
      <c r="AO11" s="810"/>
      <c r="AP11" s="823"/>
      <c r="AQ11" s="822"/>
      <c r="AR11" s="810"/>
      <c r="AS11" s="823"/>
      <c r="AT11" s="822"/>
    </row>
    <row r="12" spans="1:46">
      <c r="A12" s="263">
        <v>4</v>
      </c>
      <c r="B12" s="264" t="s">
        <v>555</v>
      </c>
      <c r="C12" s="263" t="s">
        <v>371</v>
      </c>
      <c r="D12" s="263"/>
      <c r="E12" s="263" t="s">
        <v>413</v>
      </c>
      <c r="F12" s="283">
        <v>10858</v>
      </c>
      <c r="G12" s="284">
        <v>10858</v>
      </c>
      <c r="H12" s="266">
        <v>16414</v>
      </c>
      <c r="I12" s="263" t="s">
        <v>379</v>
      </c>
      <c r="J12" s="263">
        <v>7</v>
      </c>
      <c r="K12" s="729">
        <v>31</v>
      </c>
      <c r="L12" s="267">
        <v>4.63</v>
      </c>
      <c r="M12" s="730">
        <v>26.12</v>
      </c>
      <c r="N12" s="267">
        <v>4.63</v>
      </c>
      <c r="O12" s="730">
        <v>26.12</v>
      </c>
      <c r="P12" s="268">
        <f>H12/G12</f>
        <v>1.5116964450174986</v>
      </c>
      <c r="Q12" s="269">
        <v>2.5</v>
      </c>
      <c r="R12" s="731"/>
      <c r="S12" s="270">
        <f>MAX(0,MIN($P12,110%))</f>
        <v>1.1000000000000001</v>
      </c>
      <c r="T12" s="271">
        <f>Q12*S12</f>
        <v>2.75</v>
      </c>
      <c r="U12" s="27"/>
      <c r="V12" s="269">
        <f>30/4</f>
        <v>7.5</v>
      </c>
      <c r="W12" s="732"/>
      <c r="X12" s="270">
        <f>MAX(0,MIN($P12,110%))</f>
        <v>1.1000000000000001</v>
      </c>
      <c r="Y12" s="271">
        <f>V12*X12</f>
        <v>8.25</v>
      </c>
      <c r="Z12" s="27"/>
      <c r="AA12" s="27"/>
      <c r="AB12" s="27"/>
      <c r="AC12" s="27"/>
      <c r="AD12" s="27"/>
      <c r="AF12" s="852">
        <f>F12</f>
        <v>10858</v>
      </c>
      <c r="AG12" s="797">
        <f>H12</f>
        <v>16414</v>
      </c>
      <c r="AH12" s="798">
        <f>J12</f>
        <v>7</v>
      </c>
      <c r="AI12" s="799">
        <f>IFERROR(MAX(0,IF(I12="Minimize",F12/H12,IF(F12&gt;0,H12/F12,IF(H12&gt;0,1.1,F12/H12)))),0)</f>
        <v>0.66150846838065069</v>
      </c>
      <c r="AJ12" s="800">
        <f>MIN(1.1*AH12,AI12*AH12)</f>
        <v>4.6305592786645544</v>
      </c>
      <c r="AL12" s="810">
        <v>5</v>
      </c>
      <c r="AM12" s="823">
        <f>AI12</f>
        <v>0.66150846838065069</v>
      </c>
      <c r="AN12" s="822">
        <f>MIN(1.1*AL12,AM12*AL12)</f>
        <v>3.3075423419032535</v>
      </c>
      <c r="AO12" s="810">
        <v>7</v>
      </c>
      <c r="AP12" s="823">
        <f>AI12</f>
        <v>0.66150846838065069</v>
      </c>
      <c r="AQ12" s="822">
        <f>MIN(1.1*AO12,AP12*AO12)</f>
        <v>4.6305592786645544</v>
      </c>
      <c r="AR12" s="810">
        <v>3</v>
      </c>
      <c r="AS12" s="823">
        <f>AI12</f>
        <v>0.66150846838065069</v>
      </c>
      <c r="AT12" s="822">
        <f>MIN(1.1*AR12,AS12*AR12)</f>
        <v>1.9845254051419521</v>
      </c>
    </row>
    <row r="13" spans="1:46">
      <c r="A13" s="274">
        <v>5</v>
      </c>
      <c r="B13" s="275" t="s">
        <v>556</v>
      </c>
      <c r="C13" s="274" t="s">
        <v>371</v>
      </c>
      <c r="D13" s="274"/>
      <c r="E13" s="274" t="s">
        <v>382</v>
      </c>
      <c r="F13" s="276">
        <v>5.4</v>
      </c>
      <c r="G13" s="285">
        <v>5.4</v>
      </c>
      <c r="H13" s="285">
        <v>4.1500000000000004</v>
      </c>
      <c r="I13" s="274" t="s">
        <v>373</v>
      </c>
      <c r="J13" s="274">
        <v>7</v>
      </c>
      <c r="K13" s="729"/>
      <c r="L13" s="278">
        <v>5.38</v>
      </c>
      <c r="M13" s="730"/>
      <c r="N13" s="278">
        <v>5.38</v>
      </c>
      <c r="O13" s="730"/>
      <c r="P13" s="268">
        <f>H13/G13</f>
        <v>0.76851851851851849</v>
      </c>
      <c r="Q13" s="269">
        <v>2.5</v>
      </c>
      <c r="R13" s="731"/>
      <c r="S13" s="270">
        <f>MAX(0,MIN($P13,110%))</f>
        <v>0.76851851851851849</v>
      </c>
      <c r="T13" s="271">
        <f>Q13*S13</f>
        <v>1.9212962962962963</v>
      </c>
      <c r="U13" s="27"/>
      <c r="V13" s="269">
        <f>30/4</f>
        <v>7.5</v>
      </c>
      <c r="W13" s="732"/>
      <c r="X13" s="270">
        <f>MAX(0,MIN($P13,110%))</f>
        <v>0.76851851851851849</v>
      </c>
      <c r="Y13" s="271">
        <f>V13*X13</f>
        <v>5.7638888888888884</v>
      </c>
      <c r="Z13" s="27"/>
      <c r="AA13" s="27"/>
      <c r="AB13" s="27"/>
      <c r="AC13" s="27"/>
      <c r="AD13" s="27"/>
      <c r="AF13" s="849">
        <f>F13</f>
        <v>5.4</v>
      </c>
      <c r="AG13" s="797">
        <f>H13</f>
        <v>4.1500000000000004</v>
      </c>
      <c r="AH13" s="798">
        <f>J13</f>
        <v>7</v>
      </c>
      <c r="AI13" s="799">
        <f>IFERROR(MAX(0,IF(I13="Minimize",F13/H13,IF(F13&gt;0,H13/F13,IF(H13&gt;0,1.1,F13/H13)))),0)</f>
        <v>0.76851851851851849</v>
      </c>
      <c r="AJ13" s="800">
        <f>MIN(1.1*AH13,AI13*AH13)</f>
        <v>5.3796296296296298</v>
      </c>
      <c r="AL13" s="810">
        <v>5</v>
      </c>
      <c r="AM13" s="823">
        <f>AI13</f>
        <v>0.76851851851851849</v>
      </c>
      <c r="AN13" s="822">
        <f>MIN(1.1*AL13,AM13*AL13)</f>
        <v>3.8425925925925926</v>
      </c>
      <c r="AO13" s="810">
        <v>7</v>
      </c>
      <c r="AP13" s="823">
        <f>AI13</f>
        <v>0.76851851851851849</v>
      </c>
      <c r="AQ13" s="822">
        <f>MIN(1.1*AO13,AP13*AO13)</f>
        <v>5.3796296296296298</v>
      </c>
      <c r="AR13" s="810">
        <v>2</v>
      </c>
      <c r="AS13" s="823">
        <f>AI13</f>
        <v>0.76851851851851849</v>
      </c>
      <c r="AT13" s="822">
        <f>MIN(1.1*AR13,AS13*AR13)</f>
        <v>1.537037037037037</v>
      </c>
    </row>
    <row r="14" spans="1:46">
      <c r="A14" s="274">
        <v>6</v>
      </c>
      <c r="B14" s="275" t="s">
        <v>383</v>
      </c>
      <c r="C14" s="274" t="s">
        <v>371</v>
      </c>
      <c r="D14" s="274"/>
      <c r="E14" s="274" t="s">
        <v>384</v>
      </c>
      <c r="F14" s="286" t="s">
        <v>557</v>
      </c>
      <c r="G14" s="286">
        <v>1011622</v>
      </c>
      <c r="H14" s="285">
        <v>882546.85</v>
      </c>
      <c r="I14" s="274" t="s">
        <v>373</v>
      </c>
      <c r="J14" s="274">
        <v>7</v>
      </c>
      <c r="K14" s="729"/>
      <c r="L14" s="278">
        <v>6.11</v>
      </c>
      <c r="M14" s="730"/>
      <c r="N14" s="278">
        <v>6.11</v>
      </c>
      <c r="O14" s="730"/>
      <c r="P14" s="268">
        <f>H14/G14</f>
        <v>0.87240772739224726</v>
      </c>
      <c r="Q14" s="269">
        <v>2.5</v>
      </c>
      <c r="R14" s="731"/>
      <c r="S14" s="270">
        <f>MAX(0,MIN($P14,110%))</f>
        <v>0.87240772739224726</v>
      </c>
      <c r="T14" s="271">
        <f>Q14*S14</f>
        <v>2.1810193184806179</v>
      </c>
      <c r="U14" s="27"/>
      <c r="V14" s="269">
        <f>30/4</f>
        <v>7.5</v>
      </c>
      <c r="W14" s="732"/>
      <c r="X14" s="270">
        <f>MAX(0,MIN($P14,110%))</f>
        <v>0.87240772739224726</v>
      </c>
      <c r="Y14" s="271">
        <f>V14*X14</f>
        <v>6.5430579554418546</v>
      </c>
      <c r="Z14" s="27"/>
      <c r="AA14" s="27"/>
      <c r="AB14" s="27"/>
      <c r="AC14" s="27"/>
      <c r="AD14" s="27"/>
      <c r="AF14" s="801" t="str">
        <f>F14</f>
        <v>1.011.622</v>
      </c>
      <c r="AG14" s="797">
        <f>H14</f>
        <v>882546.85</v>
      </c>
      <c r="AH14" s="798">
        <f>J14</f>
        <v>7</v>
      </c>
      <c r="AI14" s="799">
        <f>IFERROR(MAX(0,IF(I14="Minimize",G14/H14,IF(G14&gt;0,H14/G14,IF(H14&gt;0,1.1,G14/H14)))),0)</f>
        <v>0.87240772739224726</v>
      </c>
      <c r="AJ14" s="800">
        <f>MIN(1.1*AH14,AI14*AH14)</f>
        <v>6.1068540917457312</v>
      </c>
      <c r="AL14" s="810">
        <v>4</v>
      </c>
      <c r="AM14" s="823">
        <f>AI14</f>
        <v>0.87240772739224726</v>
      </c>
      <c r="AN14" s="822">
        <f>MIN(1.1*AL14,AM14*AL14)</f>
        <v>3.489630909568989</v>
      </c>
      <c r="AO14" s="810">
        <v>7</v>
      </c>
      <c r="AP14" s="823">
        <f>AI14</f>
        <v>0.87240772739224726</v>
      </c>
      <c r="AQ14" s="822">
        <f>MIN(1.1*AO14,AP14*AO14)</f>
        <v>6.1068540917457312</v>
      </c>
      <c r="AR14" s="810">
        <v>2</v>
      </c>
      <c r="AS14" s="823">
        <f>AI14</f>
        <v>0.87240772739224726</v>
      </c>
      <c r="AT14" s="822">
        <f>MIN(1.1*AR14,AS14*AR14)</f>
        <v>1.7448154547844945</v>
      </c>
    </row>
    <row r="15" spans="1:46">
      <c r="A15" s="274">
        <v>7</v>
      </c>
      <c r="B15" s="287" t="s">
        <v>558</v>
      </c>
      <c r="C15" s="274" t="s">
        <v>371</v>
      </c>
      <c r="D15" s="274"/>
      <c r="E15" s="274" t="s">
        <v>372</v>
      </c>
      <c r="F15" s="288">
        <v>100</v>
      </c>
      <c r="G15" s="281">
        <v>100</v>
      </c>
      <c r="H15" s="286">
        <v>100</v>
      </c>
      <c r="I15" s="274" t="s">
        <v>373</v>
      </c>
      <c r="J15" s="274">
        <v>10</v>
      </c>
      <c r="K15" s="729"/>
      <c r="L15" s="278">
        <v>10</v>
      </c>
      <c r="M15" s="730"/>
      <c r="N15" s="278">
        <v>10</v>
      </c>
      <c r="O15" s="730"/>
      <c r="P15" s="268">
        <f>H15/G15</f>
        <v>1</v>
      </c>
      <c r="Q15" s="269">
        <v>2.5</v>
      </c>
      <c r="R15" s="731"/>
      <c r="S15" s="270">
        <f>MAX(0,MIN($P15,110%))</f>
        <v>1</v>
      </c>
      <c r="T15" s="271">
        <f>Q15*S15</f>
        <v>2.5</v>
      </c>
      <c r="U15" s="27"/>
      <c r="V15" s="269">
        <f>30/4</f>
        <v>7.5</v>
      </c>
      <c r="W15" s="732"/>
      <c r="X15" s="270">
        <f>MAX(0,MIN($P15,110%))</f>
        <v>1</v>
      </c>
      <c r="Y15" s="271">
        <f>V15*X15</f>
        <v>7.5</v>
      </c>
      <c r="Z15" s="27"/>
      <c r="AA15" s="27"/>
      <c r="AB15" s="27"/>
      <c r="AC15" s="27"/>
      <c r="AD15" s="27"/>
      <c r="AF15" s="852">
        <f>F15</f>
        <v>100</v>
      </c>
      <c r="AG15" s="801">
        <f>H15</f>
        <v>100</v>
      </c>
      <c r="AH15" s="798">
        <f>J15</f>
        <v>10</v>
      </c>
      <c r="AI15" s="799">
        <f>IFERROR(MAX(0,IF(I15="Minimize",F15/H15,IF(F15&gt;0,H15/F15,IF(H15&gt;0,1.1,F15/H15)))),0)</f>
        <v>1</v>
      </c>
      <c r="AJ15" s="800">
        <f>MIN(1.1*AH15,AI15*AH15)</f>
        <v>10</v>
      </c>
      <c r="AL15" s="810">
        <v>6</v>
      </c>
      <c r="AM15" s="823">
        <f>AI15</f>
        <v>1</v>
      </c>
      <c r="AN15" s="822">
        <f>MIN(1.1*AL15,AM15*AL15)</f>
        <v>6</v>
      </c>
      <c r="AO15" s="810">
        <v>9</v>
      </c>
      <c r="AP15" s="823">
        <f>AI15</f>
        <v>1</v>
      </c>
      <c r="AQ15" s="822">
        <f>MIN(1.1*AO15,AP15*AO15)</f>
        <v>9</v>
      </c>
      <c r="AR15" s="810">
        <v>3</v>
      </c>
      <c r="AS15" s="823">
        <f>AI15</f>
        <v>1</v>
      </c>
      <c r="AT15" s="822">
        <f>MIN(1.1*AR15,AS15*AR15)</f>
        <v>3</v>
      </c>
    </row>
    <row r="16" spans="1:46">
      <c r="A16" s="252" t="s">
        <v>386</v>
      </c>
      <c r="B16" s="253"/>
      <c r="C16" s="253"/>
      <c r="D16" s="253"/>
      <c r="E16" s="253"/>
      <c r="F16" s="253"/>
      <c r="G16" s="253"/>
      <c r="H16" s="253"/>
      <c r="I16" s="253"/>
      <c r="J16" s="253"/>
      <c r="K16" s="253"/>
      <c r="L16" s="253"/>
      <c r="M16" s="253"/>
      <c r="N16" s="253"/>
      <c r="O16" s="254"/>
      <c r="P16" s="268"/>
      <c r="Q16" s="269"/>
      <c r="R16" s="731"/>
      <c r="S16" s="270"/>
      <c r="T16" s="271"/>
      <c r="U16" s="27"/>
      <c r="V16" s="269"/>
      <c r="W16" s="732"/>
      <c r="X16" s="270"/>
      <c r="Y16" s="271"/>
      <c r="Z16" s="27"/>
      <c r="AA16" s="27"/>
      <c r="AB16" s="27"/>
      <c r="AC16" s="27"/>
      <c r="AD16" s="27"/>
      <c r="AF16" s="548"/>
      <c r="AG16" s="548"/>
      <c r="AH16" s="798"/>
      <c r="AI16" s="799"/>
      <c r="AJ16" s="800"/>
      <c r="AL16" s="810"/>
      <c r="AM16" s="823"/>
      <c r="AN16" s="822"/>
      <c r="AO16" s="810"/>
      <c r="AP16" s="823"/>
      <c r="AQ16" s="822"/>
      <c r="AR16" s="810"/>
      <c r="AS16" s="823"/>
      <c r="AT16" s="822"/>
    </row>
    <row r="17" spans="1:46">
      <c r="A17" s="263">
        <v>8</v>
      </c>
      <c r="B17" s="264" t="s">
        <v>559</v>
      </c>
      <c r="C17" s="263" t="s">
        <v>388</v>
      </c>
      <c r="D17" s="263"/>
      <c r="E17" s="263" t="s">
        <v>384</v>
      </c>
      <c r="F17" s="283" t="s">
        <v>560</v>
      </c>
      <c r="G17" s="289">
        <v>9138943</v>
      </c>
      <c r="H17" s="290">
        <v>10846467.85</v>
      </c>
      <c r="I17" s="263" t="s">
        <v>373</v>
      </c>
      <c r="J17" s="263">
        <v>5</v>
      </c>
      <c r="K17" s="291">
        <v>5</v>
      </c>
      <c r="L17" s="267">
        <v>5.5</v>
      </c>
      <c r="M17" s="292">
        <v>5.5</v>
      </c>
      <c r="N17" s="267">
        <v>5.5</v>
      </c>
      <c r="O17" s="292">
        <v>5.5</v>
      </c>
      <c r="P17" s="268">
        <f>H17/G17</f>
        <v>1.1868405186464124</v>
      </c>
      <c r="Q17" s="269">
        <v>10</v>
      </c>
      <c r="R17" s="731"/>
      <c r="S17" s="270">
        <f>MAX(0,MIN($P17,110%))</f>
        <v>1.1000000000000001</v>
      </c>
      <c r="T17" s="271">
        <f>Q17*S17</f>
        <v>11</v>
      </c>
      <c r="U17" s="27"/>
      <c r="V17" s="269">
        <v>10</v>
      </c>
      <c r="W17" s="732"/>
      <c r="X17" s="270">
        <f>MAX(0,MIN($P17,110%))</f>
        <v>1.1000000000000001</v>
      </c>
      <c r="Y17" s="271">
        <f>V17*X17</f>
        <v>11</v>
      </c>
      <c r="Z17" s="27"/>
      <c r="AA17" s="27"/>
      <c r="AB17" s="27"/>
      <c r="AC17" s="27"/>
      <c r="AD17" s="27"/>
      <c r="AF17" s="852" t="str">
        <f>F17</f>
        <v>9.138.943</v>
      </c>
      <c r="AG17" s="797">
        <f>H17</f>
        <v>10846467.85</v>
      </c>
      <c r="AH17" s="798">
        <f>J17</f>
        <v>5</v>
      </c>
      <c r="AI17" s="799">
        <f>IFERROR(MAX(0,IF(I17="Minimize",G17/H17,IF(G17&gt;0,H17/G17,IF(H17&gt;0,1.1,G17/H17)))),0)</f>
        <v>1.1868405186464124</v>
      </c>
      <c r="AJ17" s="800">
        <f>MIN(1.1*AH17,AI17*AH17)</f>
        <v>5.5</v>
      </c>
      <c r="AL17" s="810">
        <v>10</v>
      </c>
      <c r="AM17" s="823">
        <f>AI17</f>
        <v>1.1868405186464124</v>
      </c>
      <c r="AN17" s="822">
        <f>MIN(1.1*AL17,AM17*AL17)</f>
        <v>11</v>
      </c>
      <c r="AO17" s="810">
        <v>10</v>
      </c>
      <c r="AP17" s="823">
        <f>AI17</f>
        <v>1.1868405186464124</v>
      </c>
      <c r="AQ17" s="822">
        <f>MIN(1.1*AO17,AP17*AO17)</f>
        <v>11</v>
      </c>
      <c r="AR17" s="810">
        <v>10</v>
      </c>
      <c r="AS17" s="823">
        <f>AI17</f>
        <v>1.1868405186464124</v>
      </c>
      <c r="AT17" s="822">
        <f>MIN(1.1*AR17,AS17*AR17)</f>
        <v>11</v>
      </c>
    </row>
    <row r="18" spans="1:46">
      <c r="A18" s="252" t="s">
        <v>391</v>
      </c>
      <c r="B18" s="253"/>
      <c r="C18" s="253"/>
      <c r="D18" s="253"/>
      <c r="E18" s="253"/>
      <c r="F18" s="253"/>
      <c r="G18" s="253"/>
      <c r="H18" s="253"/>
      <c r="I18" s="253"/>
      <c r="J18" s="253"/>
      <c r="K18" s="253"/>
      <c r="L18" s="253"/>
      <c r="M18" s="253"/>
      <c r="N18" s="253"/>
      <c r="O18" s="254"/>
      <c r="P18" s="268"/>
      <c r="Q18" s="269"/>
      <c r="R18" s="27"/>
      <c r="S18" s="270"/>
      <c r="T18" s="271"/>
      <c r="U18" s="27"/>
      <c r="V18" s="269"/>
      <c r="W18" s="27"/>
      <c r="X18" s="270"/>
      <c r="Y18" s="271"/>
      <c r="Z18" s="27"/>
      <c r="AA18" s="27"/>
      <c r="AB18" s="27"/>
      <c r="AC18" s="27"/>
      <c r="AD18" s="27"/>
      <c r="AF18" s="548"/>
      <c r="AG18" s="548"/>
      <c r="AH18" s="798"/>
      <c r="AI18" s="799"/>
      <c r="AJ18" s="800"/>
      <c r="AL18" s="810"/>
      <c r="AM18" s="823"/>
      <c r="AN18" s="822"/>
      <c r="AO18" s="810"/>
      <c r="AP18" s="823"/>
      <c r="AQ18" s="822"/>
      <c r="AR18" s="810"/>
      <c r="AS18" s="823"/>
      <c r="AT18" s="822"/>
    </row>
    <row r="19" spans="1:46">
      <c r="A19" s="263">
        <v>1</v>
      </c>
      <c r="B19" s="293" t="s">
        <v>396</v>
      </c>
      <c r="C19" s="263" t="s">
        <v>371</v>
      </c>
      <c r="D19" s="263"/>
      <c r="E19" s="263" t="s">
        <v>372</v>
      </c>
      <c r="F19" s="294">
        <v>100</v>
      </c>
      <c r="G19" s="295">
        <v>100</v>
      </c>
      <c r="H19" s="296">
        <v>50</v>
      </c>
      <c r="I19" s="263" t="s">
        <v>373</v>
      </c>
      <c r="J19" s="263">
        <v>5</v>
      </c>
      <c r="K19" s="729">
        <v>15</v>
      </c>
      <c r="L19" s="267">
        <v>2.5</v>
      </c>
      <c r="M19" s="730">
        <v>11.08</v>
      </c>
      <c r="N19" s="267">
        <v>2.5</v>
      </c>
      <c r="O19" s="733">
        <v>11.08</v>
      </c>
      <c r="P19" s="268">
        <f>H19/G19</f>
        <v>0.5</v>
      </c>
      <c r="Q19" s="279">
        <v>5</v>
      </c>
      <c r="R19" s="734">
        <f>SUM(Q19:Q21)</f>
        <v>15</v>
      </c>
      <c r="S19" s="270">
        <f>MAX(0,MIN($P19,110%))</f>
        <v>0.5</v>
      </c>
      <c r="T19" s="271">
        <f>Q19*S19</f>
        <v>2.5</v>
      </c>
      <c r="U19" s="27"/>
      <c r="V19" s="279">
        <v>5</v>
      </c>
      <c r="W19" s="734">
        <f>SUM(V19:V21)</f>
        <v>15</v>
      </c>
      <c r="X19" s="270">
        <f>MAX(0,MIN($P19,110%))</f>
        <v>0.5</v>
      </c>
      <c r="Y19" s="271">
        <f>V19*X19</f>
        <v>2.5</v>
      </c>
      <c r="Z19" s="27"/>
      <c r="AA19" s="27"/>
      <c r="AB19" s="27"/>
      <c r="AC19" s="27"/>
      <c r="AD19" s="27"/>
      <c r="AF19" s="548">
        <f>F19</f>
        <v>100</v>
      </c>
      <c r="AG19" s="548">
        <f>H19</f>
        <v>50</v>
      </c>
      <c r="AH19" s="798">
        <f>J19</f>
        <v>5</v>
      </c>
      <c r="AI19" s="799">
        <f>IFERROR(MAX(0,IF(I19="Minimize",F19/H19,IF(F19&gt;0,H19/F19,IF(H19&gt;0,1.1,F19/H19)))),0)</f>
        <v>0.5</v>
      </c>
      <c r="AJ19" s="800">
        <f>MIN(1.1*AH19,AI19*AH19)</f>
        <v>2.5</v>
      </c>
      <c r="AL19" s="810">
        <v>5</v>
      </c>
      <c r="AM19" s="823">
        <f>AI19</f>
        <v>0.5</v>
      </c>
      <c r="AN19" s="822">
        <f>MIN(1.1*AL19,AM19*AL19)</f>
        <v>2.5</v>
      </c>
      <c r="AO19" s="810">
        <v>5</v>
      </c>
      <c r="AP19" s="823">
        <f>AI19</f>
        <v>0.5</v>
      </c>
      <c r="AQ19" s="822">
        <f>MIN(1.1*AO19,AP19*AO19)</f>
        <v>2.5</v>
      </c>
      <c r="AR19" s="810">
        <v>5</v>
      </c>
      <c r="AS19" s="823">
        <f>AI19</f>
        <v>0.5</v>
      </c>
      <c r="AT19" s="822">
        <f>MIN(1.1*AR19,AS19*AR19)</f>
        <v>2.5</v>
      </c>
    </row>
    <row r="20" spans="1:46">
      <c r="A20" s="274">
        <v>2</v>
      </c>
      <c r="B20" s="275" t="s">
        <v>421</v>
      </c>
      <c r="C20" s="274" t="s">
        <v>371</v>
      </c>
      <c r="D20" s="274"/>
      <c r="E20" s="274" t="s">
        <v>422</v>
      </c>
      <c r="F20" s="298">
        <v>6737</v>
      </c>
      <c r="G20" s="298">
        <v>6737</v>
      </c>
      <c r="H20" s="299">
        <v>4824.59</v>
      </c>
      <c r="I20" s="274" t="s">
        <v>373</v>
      </c>
      <c r="J20" s="274">
        <v>5</v>
      </c>
      <c r="K20" s="729"/>
      <c r="L20" s="278">
        <v>3.58</v>
      </c>
      <c r="M20" s="730"/>
      <c r="N20" s="278">
        <v>3.58</v>
      </c>
      <c r="O20" s="733"/>
      <c r="P20" s="268">
        <f>H20/G20</f>
        <v>0.71613329375092771</v>
      </c>
      <c r="Q20" s="279">
        <v>5</v>
      </c>
      <c r="R20" s="734"/>
      <c r="S20" s="270">
        <f>MAX(0,MIN($P20,110%))</f>
        <v>0.71613329375092771</v>
      </c>
      <c r="T20" s="271">
        <f>Q20*S20</f>
        <v>3.5806664687546386</v>
      </c>
      <c r="U20" s="27"/>
      <c r="V20" s="279">
        <v>5</v>
      </c>
      <c r="W20" s="734"/>
      <c r="X20" s="270">
        <f>MAX(0,MIN($P20,110%))</f>
        <v>0.71613329375092771</v>
      </c>
      <c r="Y20" s="271">
        <f>V20*X20</f>
        <v>3.5806664687546386</v>
      </c>
      <c r="Z20" s="27"/>
      <c r="AA20" s="27"/>
      <c r="AB20" s="27"/>
      <c r="AC20" s="27"/>
      <c r="AD20" s="27"/>
      <c r="AF20" s="801">
        <f>F20</f>
        <v>6737</v>
      </c>
      <c r="AG20" s="797">
        <f>H20</f>
        <v>4824.59</v>
      </c>
      <c r="AH20" s="798">
        <f>J20</f>
        <v>5</v>
      </c>
      <c r="AI20" s="799">
        <f>IFERROR(MAX(0,IF(I20="Minimize",F20/H20,IF(F20&gt;0,H20/F20,IF(H20&gt;0,1.1,F20/H20)))),0)</f>
        <v>0.71613329375092771</v>
      </c>
      <c r="AJ20" s="800">
        <f>MIN(1.1*AH20,AI20*AH20)</f>
        <v>3.5806664687546386</v>
      </c>
      <c r="AL20" s="810">
        <v>5</v>
      </c>
      <c r="AM20" s="823">
        <f>AI20</f>
        <v>0.71613329375092771</v>
      </c>
      <c r="AN20" s="822">
        <f>MIN(1.1*AL20,AM20*AL20)</f>
        <v>3.5806664687546386</v>
      </c>
      <c r="AO20" s="810">
        <v>5</v>
      </c>
      <c r="AP20" s="823">
        <f>AI20</f>
        <v>0.71613329375092771</v>
      </c>
      <c r="AQ20" s="822">
        <f>MIN(1.1*AO20,AP20*AO20)</f>
        <v>3.5806664687546386</v>
      </c>
      <c r="AR20" s="810">
        <v>5</v>
      </c>
      <c r="AS20" s="823">
        <f>AI20</f>
        <v>0.71613329375092771</v>
      </c>
      <c r="AT20" s="822">
        <f>MIN(1.1*AR20,AS20*AR20)</f>
        <v>3.5806664687546386</v>
      </c>
    </row>
    <row r="21" spans="1:46">
      <c r="A21" s="274">
        <v>3</v>
      </c>
      <c r="B21" s="287" t="s">
        <v>443</v>
      </c>
      <c r="C21" s="274" t="s">
        <v>393</v>
      </c>
      <c r="D21" s="274"/>
      <c r="E21" s="274" t="s">
        <v>372</v>
      </c>
      <c r="F21" s="300">
        <v>100</v>
      </c>
      <c r="G21" s="300">
        <v>100</v>
      </c>
      <c r="H21" s="301">
        <v>100</v>
      </c>
      <c r="I21" s="274" t="s">
        <v>373</v>
      </c>
      <c r="J21" s="274">
        <v>5</v>
      </c>
      <c r="K21" s="729"/>
      <c r="L21" s="278">
        <v>5</v>
      </c>
      <c r="M21" s="730"/>
      <c r="N21" s="278">
        <v>5</v>
      </c>
      <c r="O21" s="733"/>
      <c r="P21" s="268">
        <f>H21/G21</f>
        <v>1</v>
      </c>
      <c r="Q21" s="279">
        <v>5</v>
      </c>
      <c r="R21" s="734"/>
      <c r="S21" s="270">
        <f>MAX(0,MIN($P21,110%))</f>
        <v>1</v>
      </c>
      <c r="T21" s="271">
        <f>Q21*S21</f>
        <v>5</v>
      </c>
      <c r="U21" s="27"/>
      <c r="V21" s="279">
        <v>5</v>
      </c>
      <c r="W21" s="734"/>
      <c r="X21" s="270">
        <f>MAX(0,MIN($P21,110%))</f>
        <v>1</v>
      </c>
      <c r="Y21" s="271">
        <f>V21*X21</f>
        <v>5</v>
      </c>
      <c r="Z21" s="27"/>
      <c r="AA21" s="27"/>
      <c r="AB21" s="27"/>
      <c r="AC21" s="27"/>
      <c r="AD21" s="27"/>
      <c r="AF21" s="548">
        <f>F21</f>
        <v>100</v>
      </c>
      <c r="AG21" s="801">
        <f>H21</f>
        <v>100</v>
      </c>
      <c r="AH21" s="798">
        <f>J21</f>
        <v>5</v>
      </c>
      <c r="AI21" s="799">
        <f>IFERROR(MAX(0,IF(I21="Minimize",F21/H21,IF(F21&gt;0,H21/F21,IF(H21&gt;0,1.1,F21/H21)))),0)</f>
        <v>1</v>
      </c>
      <c r="AJ21" s="800">
        <f>MIN(1.1*AH21,AI21*AH21)</f>
        <v>5</v>
      </c>
      <c r="AL21" s="810">
        <v>5</v>
      </c>
      <c r="AM21" s="823">
        <f>AI21</f>
        <v>1</v>
      </c>
      <c r="AN21" s="822">
        <f>MIN(1.1*AL21,AM21*AL21)</f>
        <v>5</v>
      </c>
      <c r="AO21" s="810">
        <v>5</v>
      </c>
      <c r="AP21" s="823">
        <f>AI21</f>
        <v>1</v>
      </c>
      <c r="AQ21" s="822">
        <f>MIN(1.1*AO21,AP21*AO21)</f>
        <v>5</v>
      </c>
      <c r="AR21" s="810">
        <v>5</v>
      </c>
      <c r="AS21" s="823">
        <f>AI21</f>
        <v>1</v>
      </c>
      <c r="AT21" s="822">
        <f>MIN(1.1*AR21,AS21*AR21)</f>
        <v>5</v>
      </c>
    </row>
    <row r="22" spans="1:46">
      <c r="A22" s="252" t="s">
        <v>397</v>
      </c>
      <c r="B22" s="253"/>
      <c r="C22" s="253"/>
      <c r="D22" s="253"/>
      <c r="E22" s="253"/>
      <c r="F22" s="253"/>
      <c r="G22" s="253"/>
      <c r="H22" s="253"/>
      <c r="I22" s="253"/>
      <c r="J22" s="253"/>
      <c r="K22" s="253"/>
      <c r="L22" s="253"/>
      <c r="M22" s="253"/>
      <c r="N22" s="253"/>
      <c r="O22" s="254"/>
      <c r="P22" s="268"/>
      <c r="Q22" s="269"/>
      <c r="R22" s="27"/>
      <c r="S22" s="270"/>
      <c r="T22" s="271"/>
      <c r="U22" s="27"/>
      <c r="V22" s="269"/>
      <c r="W22" s="27"/>
      <c r="X22" s="270"/>
      <c r="Y22" s="271"/>
      <c r="Z22" s="27"/>
      <c r="AA22" s="27"/>
      <c r="AB22" s="27"/>
      <c r="AC22" s="27"/>
      <c r="AD22" s="27"/>
      <c r="AF22" s="548"/>
      <c r="AG22" s="548"/>
      <c r="AH22" s="798"/>
      <c r="AI22" s="799"/>
      <c r="AJ22" s="800"/>
      <c r="AL22" s="810"/>
      <c r="AM22" s="823"/>
      <c r="AN22" s="822"/>
      <c r="AO22" s="810"/>
      <c r="AP22" s="823"/>
      <c r="AQ22" s="822"/>
      <c r="AR22" s="810"/>
      <c r="AS22" s="823"/>
      <c r="AT22" s="822"/>
    </row>
    <row r="23" spans="1:46">
      <c r="A23" s="263">
        <v>1</v>
      </c>
      <c r="B23" s="264" t="s">
        <v>561</v>
      </c>
      <c r="C23" s="263" t="s">
        <v>371</v>
      </c>
      <c r="D23" s="263"/>
      <c r="E23" s="263" t="s">
        <v>372</v>
      </c>
      <c r="F23" s="302">
        <v>100</v>
      </c>
      <c r="G23" s="302">
        <v>100</v>
      </c>
      <c r="H23" s="302">
        <v>100</v>
      </c>
      <c r="I23" s="263" t="s">
        <v>373</v>
      </c>
      <c r="J23" s="263">
        <v>8</v>
      </c>
      <c r="K23" s="291">
        <v>8</v>
      </c>
      <c r="L23" s="267">
        <v>8</v>
      </c>
      <c r="M23" s="292">
        <v>8</v>
      </c>
      <c r="N23" s="267">
        <v>8</v>
      </c>
      <c r="O23" s="303">
        <v>8</v>
      </c>
      <c r="P23" s="268">
        <f>H23/G23</f>
        <v>1</v>
      </c>
      <c r="Q23" s="269">
        <v>10</v>
      </c>
      <c r="R23" s="27">
        <f>Q23</f>
        <v>10</v>
      </c>
      <c r="S23" s="270">
        <f>MAX(0,MIN($P23,110%))</f>
        <v>1</v>
      </c>
      <c r="T23" s="271">
        <f>Q23*S23</f>
        <v>10</v>
      </c>
      <c r="U23" s="27"/>
      <c r="V23" s="269">
        <v>10</v>
      </c>
      <c r="W23" s="27">
        <f>V23</f>
        <v>10</v>
      </c>
      <c r="X23" s="270">
        <f>MAX(0,MIN($P23,110%))</f>
        <v>1</v>
      </c>
      <c r="Y23" s="271">
        <f>V23*X23</f>
        <v>10</v>
      </c>
      <c r="Z23" s="27"/>
      <c r="AA23" s="27"/>
      <c r="AB23" s="27"/>
      <c r="AC23" s="27"/>
      <c r="AD23" s="27"/>
      <c r="AF23" s="548">
        <f>F23</f>
        <v>100</v>
      </c>
      <c r="AG23" s="548">
        <f>H23</f>
        <v>100</v>
      </c>
      <c r="AH23" s="798">
        <f>J23</f>
        <v>8</v>
      </c>
      <c r="AI23" s="799">
        <f>IFERROR(MAX(0,IF(I23="Minimize",F23/H23,IF(F23&gt;0,H23/F23,IF(H23&gt;0,1.1,F23/H23)))),0)</f>
        <v>1</v>
      </c>
      <c r="AJ23" s="800">
        <f>MIN(1.1*AH23,AI23*AH23)</f>
        <v>8</v>
      </c>
      <c r="AL23" s="810">
        <v>10</v>
      </c>
      <c r="AM23" s="823">
        <f>AI23</f>
        <v>1</v>
      </c>
      <c r="AN23" s="822">
        <f>MIN(1.1*AL23,AM23*AL23)</f>
        <v>10</v>
      </c>
      <c r="AO23" s="810">
        <v>10</v>
      </c>
      <c r="AP23" s="823">
        <f>AI23</f>
        <v>1</v>
      </c>
      <c r="AQ23" s="822">
        <f>MIN(1.1*AO23,AP23*AO23)</f>
        <v>10</v>
      </c>
      <c r="AR23" s="810">
        <v>10</v>
      </c>
      <c r="AS23" s="823">
        <f>AI23</f>
        <v>1</v>
      </c>
      <c r="AT23" s="822">
        <f>MIN(1.1*AR23,AS23*AR23)</f>
        <v>10</v>
      </c>
    </row>
    <row r="24" spans="1:46">
      <c r="A24" s="252" t="s">
        <v>399</v>
      </c>
      <c r="B24" s="253"/>
      <c r="C24" s="253"/>
      <c r="D24" s="253"/>
      <c r="E24" s="253"/>
      <c r="F24" s="253"/>
      <c r="G24" s="253"/>
      <c r="H24" s="253"/>
      <c r="I24" s="253"/>
      <c r="J24" s="253"/>
      <c r="K24" s="253"/>
      <c r="L24" s="253"/>
      <c r="M24" s="253"/>
      <c r="N24" s="253"/>
      <c r="O24" s="254"/>
      <c r="P24" s="268"/>
      <c r="Q24" s="269"/>
      <c r="R24" s="27"/>
      <c r="S24" s="270"/>
      <c r="T24" s="271"/>
      <c r="U24" s="27"/>
      <c r="V24" s="269"/>
      <c r="W24" s="27"/>
      <c r="X24" s="270"/>
      <c r="Y24" s="271"/>
      <c r="Z24" s="27"/>
      <c r="AA24" s="27"/>
      <c r="AB24" s="27"/>
      <c r="AC24" s="27"/>
      <c r="AD24" s="27"/>
      <c r="AF24" s="548"/>
      <c r="AG24" s="548"/>
      <c r="AH24" s="798"/>
      <c r="AI24" s="799"/>
      <c r="AJ24" s="800"/>
      <c r="AL24" s="810"/>
      <c r="AM24" s="823"/>
      <c r="AN24" s="822"/>
      <c r="AO24" s="810"/>
      <c r="AP24" s="823"/>
      <c r="AQ24" s="822"/>
      <c r="AR24" s="810"/>
      <c r="AS24" s="823"/>
      <c r="AT24" s="822"/>
    </row>
    <row r="25" spans="1:46">
      <c r="A25" s="263">
        <v>1</v>
      </c>
      <c r="B25" s="264" t="s">
        <v>562</v>
      </c>
      <c r="C25" s="263" t="s">
        <v>371</v>
      </c>
      <c r="D25" s="263"/>
      <c r="E25" s="263" t="s">
        <v>422</v>
      </c>
      <c r="F25" s="304">
        <v>640</v>
      </c>
      <c r="G25" s="304">
        <v>640</v>
      </c>
      <c r="H25" s="305">
        <v>502.86</v>
      </c>
      <c r="I25" s="263" t="s">
        <v>379</v>
      </c>
      <c r="J25" s="263">
        <v>7</v>
      </c>
      <c r="K25" s="729">
        <v>15</v>
      </c>
      <c r="L25" s="267">
        <v>7.7</v>
      </c>
      <c r="M25" s="730">
        <v>14.3</v>
      </c>
      <c r="N25" s="267">
        <v>7.7</v>
      </c>
      <c r="O25" s="733">
        <v>14.3</v>
      </c>
      <c r="P25" s="268">
        <f>H25/G25</f>
        <v>0.78571875000000002</v>
      </c>
      <c r="Q25" s="269">
        <f>15/2</f>
        <v>7.5</v>
      </c>
      <c r="R25" s="731">
        <f>SUM(Q25:Q26)</f>
        <v>15</v>
      </c>
      <c r="S25" s="270">
        <f>MAX(0,MIN($P25,110%))</f>
        <v>0.78571875000000002</v>
      </c>
      <c r="T25" s="271">
        <f>Q25*S25</f>
        <v>5.8928906249999997</v>
      </c>
      <c r="U25" s="27"/>
      <c r="V25" s="269">
        <f>15/2</f>
        <v>7.5</v>
      </c>
      <c r="W25" s="731">
        <f>SUM(V25:V26)</f>
        <v>15</v>
      </c>
      <c r="X25" s="270">
        <f>MAX(0,MIN($P25,110%))</f>
        <v>0.78571875000000002</v>
      </c>
      <c r="Y25" s="271">
        <f>V25*X25</f>
        <v>5.8928906249999997</v>
      </c>
      <c r="Z25" s="27"/>
      <c r="AA25" s="27"/>
      <c r="AB25" s="27"/>
      <c r="AC25" s="27"/>
      <c r="AD25" s="27"/>
      <c r="AF25" s="801">
        <f>F25</f>
        <v>640</v>
      </c>
      <c r="AG25" s="797">
        <f>H25</f>
        <v>502.86</v>
      </c>
      <c r="AH25" s="798">
        <f>J25</f>
        <v>7</v>
      </c>
      <c r="AI25" s="799">
        <f>IFERROR(MAX(0,IF(I25="Minimize",F25/H25,IF(F25&gt;0,H25/F25,IF(H25&gt;0,1.1,F25/H25)))),0)</f>
        <v>1.2727200413634012</v>
      </c>
      <c r="AJ25" s="800">
        <f>MIN(1.1*AH25,AI25*AH25)</f>
        <v>7.7000000000000011</v>
      </c>
      <c r="AL25" s="810">
        <v>7</v>
      </c>
      <c r="AM25" s="823">
        <f>AI25</f>
        <v>1.2727200413634012</v>
      </c>
      <c r="AN25" s="822">
        <f>MIN(1.1*AL25,AM25*AL25)</f>
        <v>7.7000000000000011</v>
      </c>
      <c r="AO25" s="810">
        <v>7</v>
      </c>
      <c r="AP25" s="823">
        <f>AI25</f>
        <v>1.2727200413634012</v>
      </c>
      <c r="AQ25" s="822">
        <f>MIN(1.1*AO25,AP25*AO25)</f>
        <v>7.7000000000000011</v>
      </c>
      <c r="AR25" s="810">
        <v>7</v>
      </c>
      <c r="AS25" s="823">
        <f>AI25</f>
        <v>1.2727200413634012</v>
      </c>
      <c r="AT25" s="822">
        <f>MIN(1.1*AR25,AS25*AR25)</f>
        <v>7.7000000000000011</v>
      </c>
    </row>
    <row r="26" spans="1:46">
      <c r="A26" s="274">
        <v>2</v>
      </c>
      <c r="B26" s="275" t="s">
        <v>400</v>
      </c>
      <c r="C26" s="274" t="s">
        <v>371</v>
      </c>
      <c r="D26" s="274"/>
      <c r="E26" s="274" t="s">
        <v>390</v>
      </c>
      <c r="F26" s="306">
        <v>17643</v>
      </c>
      <c r="G26" s="306">
        <v>17643</v>
      </c>
      <c r="H26" s="307">
        <v>14548.38</v>
      </c>
      <c r="I26" s="274" t="s">
        <v>373</v>
      </c>
      <c r="J26" s="274">
        <v>8</v>
      </c>
      <c r="K26" s="729"/>
      <c r="L26" s="278">
        <v>6.6</v>
      </c>
      <c r="M26" s="730"/>
      <c r="N26" s="278">
        <v>6.6</v>
      </c>
      <c r="O26" s="733"/>
      <c r="P26" s="268">
        <f>H26/G26</f>
        <v>0.82459785750722658</v>
      </c>
      <c r="Q26" s="269">
        <f>15/2</f>
        <v>7.5</v>
      </c>
      <c r="R26" s="731"/>
      <c r="S26" s="270">
        <f>MAX(0,MIN($P26,110%))</f>
        <v>0.82459785750722658</v>
      </c>
      <c r="T26" s="271">
        <f>Q26*S26</f>
        <v>6.1844839313041993</v>
      </c>
      <c r="U26" s="27"/>
      <c r="V26" s="269">
        <f>15/2</f>
        <v>7.5</v>
      </c>
      <c r="W26" s="731"/>
      <c r="X26" s="270">
        <f>MAX(0,MIN($P26,110%))</f>
        <v>0.82459785750722658</v>
      </c>
      <c r="Y26" s="271">
        <f>V26*X26</f>
        <v>6.1844839313041993</v>
      </c>
      <c r="Z26" s="27"/>
      <c r="AA26" s="27"/>
      <c r="AB26" s="27"/>
      <c r="AC26" s="27"/>
      <c r="AD26" s="27"/>
      <c r="AF26" s="801">
        <f>F26</f>
        <v>17643</v>
      </c>
      <c r="AG26" s="797">
        <f>H26</f>
        <v>14548.38</v>
      </c>
      <c r="AH26" s="798">
        <f>J26</f>
        <v>8</v>
      </c>
      <c r="AI26" s="799">
        <f>IFERROR(MAX(0,IF(I26="Minimize",F26/H26,IF(F26&gt;0,H26/F26,IF(H26&gt;0,1.1,F26/H26)))),0)</f>
        <v>0.82459785750722658</v>
      </c>
      <c r="AJ26" s="800">
        <f>MIN(1.1*AH26,AI26*AH26)</f>
        <v>6.5967828600578127</v>
      </c>
      <c r="AL26" s="810">
        <v>8</v>
      </c>
      <c r="AM26" s="823">
        <f>AI26</f>
        <v>0.82459785750722658</v>
      </c>
      <c r="AN26" s="822">
        <f>MIN(1.1*AL26,AM26*AL26)</f>
        <v>6.5967828600578127</v>
      </c>
      <c r="AO26" s="810">
        <v>8</v>
      </c>
      <c r="AP26" s="823">
        <f>AI26</f>
        <v>0.82459785750722658</v>
      </c>
      <c r="AQ26" s="822">
        <f>MIN(1.1*AO26,AP26*AO26)</f>
        <v>6.5967828600578127</v>
      </c>
      <c r="AR26" s="810">
        <v>8</v>
      </c>
      <c r="AS26" s="823">
        <f>AI26</f>
        <v>0.82459785750722658</v>
      </c>
      <c r="AT26" s="822">
        <f>MIN(1.1*AR26,AS26*AR26)</f>
        <v>6.5967828600578127</v>
      </c>
    </row>
    <row r="27" spans="1:46">
      <c r="A27" s="252" t="s">
        <v>402</v>
      </c>
      <c r="B27" s="253"/>
      <c r="C27" s="253"/>
      <c r="D27" s="253"/>
      <c r="E27" s="253"/>
      <c r="F27" s="253"/>
      <c r="G27" s="253"/>
      <c r="H27" s="253"/>
      <c r="I27" s="253"/>
      <c r="J27" s="253"/>
      <c r="K27" s="253"/>
      <c r="L27" s="253"/>
      <c r="M27" s="253"/>
      <c r="N27" s="253"/>
      <c r="O27" s="254"/>
      <c r="P27" s="268"/>
      <c r="Q27" s="269"/>
      <c r="R27" s="27"/>
      <c r="S27" s="270"/>
      <c r="T27" s="271"/>
      <c r="U27" s="27"/>
      <c r="V27" s="269"/>
      <c r="W27" s="27"/>
      <c r="X27" s="270"/>
      <c r="Y27" s="271"/>
      <c r="Z27" s="27"/>
      <c r="AA27" s="27"/>
      <c r="AB27" s="27"/>
      <c r="AC27" s="27"/>
      <c r="AD27" s="27"/>
      <c r="AF27" s="548"/>
      <c r="AG27" s="548"/>
      <c r="AH27" s="798"/>
      <c r="AI27" s="799"/>
      <c r="AJ27" s="800"/>
      <c r="AL27" s="810"/>
      <c r="AM27" s="823"/>
      <c r="AN27" s="822"/>
      <c r="AO27" s="810"/>
      <c r="AP27" s="823"/>
      <c r="AQ27" s="822"/>
      <c r="AR27" s="810"/>
      <c r="AS27" s="823"/>
      <c r="AT27" s="822"/>
    </row>
    <row r="28" spans="1:46">
      <c r="A28" s="263">
        <v>1</v>
      </c>
      <c r="B28" s="293" t="s">
        <v>403</v>
      </c>
      <c r="C28" s="263" t="s">
        <v>388</v>
      </c>
      <c r="D28" s="263"/>
      <c r="E28" s="263" t="s">
        <v>372</v>
      </c>
      <c r="F28" s="308">
        <v>100</v>
      </c>
      <c r="G28" s="295">
        <v>100</v>
      </c>
      <c r="H28" s="295">
        <v>84.09</v>
      </c>
      <c r="I28" s="263" t="s">
        <v>373</v>
      </c>
      <c r="J28" s="263">
        <v>8</v>
      </c>
      <c r="K28" s="291">
        <v>8</v>
      </c>
      <c r="L28" s="267">
        <v>6.73</v>
      </c>
      <c r="M28" s="292">
        <v>6.73</v>
      </c>
      <c r="N28" s="267">
        <v>6.73</v>
      </c>
      <c r="O28" s="303">
        <v>6.73</v>
      </c>
      <c r="P28" s="268">
        <f>H28/G28</f>
        <v>0.84089999999999998</v>
      </c>
      <c r="Q28" s="269">
        <v>10</v>
      </c>
      <c r="R28" s="27">
        <f>Q28</f>
        <v>10</v>
      </c>
      <c r="S28" s="270">
        <f>MAX(0,MIN($P28,110%))</f>
        <v>0.84089999999999998</v>
      </c>
      <c r="T28" s="271">
        <f>Q28*S28</f>
        <v>8.4089999999999989</v>
      </c>
      <c r="U28" s="27"/>
      <c r="V28" s="269">
        <v>10</v>
      </c>
      <c r="W28" s="27">
        <f>V28</f>
        <v>10</v>
      </c>
      <c r="X28" s="270">
        <f>MAX(0,MIN($P28,110%))</f>
        <v>0.84089999999999998</v>
      </c>
      <c r="Y28" s="271">
        <f>V28*X28</f>
        <v>8.4089999999999989</v>
      </c>
      <c r="Z28" s="27"/>
      <c r="AA28" s="27"/>
      <c r="AB28" s="27"/>
      <c r="AC28" s="27"/>
      <c r="AD28" s="27"/>
      <c r="AF28" s="548">
        <f>F28</f>
        <v>100</v>
      </c>
      <c r="AG28" s="548">
        <f>H28</f>
        <v>84.09</v>
      </c>
      <c r="AH28" s="798">
        <f>J28</f>
        <v>8</v>
      </c>
      <c r="AI28" s="799">
        <f>IFERROR(MAX(0,IF(I28="Minimize",F28/H28,IF(F28&gt;0,H28/F28,IF(H28&gt;0,1.1,F28/H28)))),0)</f>
        <v>0.84089999999999998</v>
      </c>
      <c r="AJ28" s="800">
        <f>MIN(1.1*AH28,AI28*AH28)</f>
        <v>6.7271999999999998</v>
      </c>
      <c r="AL28" s="810">
        <v>10</v>
      </c>
      <c r="AM28" s="823">
        <f>AI28</f>
        <v>0.84089999999999998</v>
      </c>
      <c r="AN28" s="822">
        <f>MIN(1.1*AL28,AM28*AL28)</f>
        <v>8.4089999999999989</v>
      </c>
      <c r="AO28" s="810">
        <v>10</v>
      </c>
      <c r="AP28" s="823">
        <f>AI28</f>
        <v>0.84089999999999998</v>
      </c>
      <c r="AQ28" s="822">
        <f>MIN(1.1*AO28,AP28*AO28)</f>
        <v>8.4089999999999989</v>
      </c>
      <c r="AR28" s="810">
        <v>10</v>
      </c>
      <c r="AS28" s="823">
        <f>AI28</f>
        <v>0.84089999999999998</v>
      </c>
      <c r="AT28" s="822">
        <f>MIN(1.1*AR28,AS28*AR28)</f>
        <v>8.4089999999999989</v>
      </c>
    </row>
    <row r="29" spans="1:46">
      <c r="A29" s="309"/>
      <c r="B29" s="310" t="s">
        <v>404</v>
      </c>
      <c r="C29" s="309"/>
      <c r="D29" s="309"/>
      <c r="E29" s="309"/>
      <c r="F29" s="309"/>
      <c r="G29" s="309"/>
      <c r="H29" s="311"/>
      <c r="I29" s="309"/>
      <c r="J29" s="310"/>
      <c r="K29" s="311">
        <v>100</v>
      </c>
      <c r="L29" s="311"/>
      <c r="M29" s="312">
        <f>SUM(M8:M28)</f>
        <v>73.67</v>
      </c>
      <c r="N29" s="311"/>
      <c r="O29" s="312">
        <f>SUM(O8:O28)</f>
        <v>73.67</v>
      </c>
      <c r="P29" s="255"/>
      <c r="Q29" s="269"/>
      <c r="R29" s="312">
        <f>SUM(R8:R28)</f>
        <v>100</v>
      </c>
      <c r="S29" s="270"/>
      <c r="T29" s="312">
        <f>SUM(T8:T28)</f>
        <v>64.346072780837602</v>
      </c>
      <c r="U29" s="27"/>
      <c r="V29" s="269"/>
      <c r="W29" s="312">
        <f>SUM(W8:W28)</f>
        <v>100</v>
      </c>
      <c r="X29" s="270"/>
      <c r="Y29" s="312">
        <f>SUM(Y8:Y28)</f>
        <v>81.43289324972352</v>
      </c>
      <c r="Z29" s="27"/>
      <c r="AA29" s="27"/>
      <c r="AB29" s="27"/>
      <c r="AC29" s="27"/>
      <c r="AD29" s="27"/>
      <c r="AH29" s="805">
        <f>SUM(AH5:AH28)</f>
        <v>100</v>
      </c>
      <c r="AI29" s="806">
        <f>IFERROR(AJ29/AH29,0)</f>
        <v>0.73663065241653836</v>
      </c>
      <c r="AJ29" s="807">
        <f>SUM(AJ5:AJ28)</f>
        <v>73.66306524165384</v>
      </c>
      <c r="AL29" s="805">
        <f>SUM(AL8:AL28)</f>
        <v>100</v>
      </c>
      <c r="AM29" s="806">
        <f>IFERROR(AN29/AL29,0)</f>
        <v>0.73610259699778968</v>
      </c>
      <c r="AN29" s="807">
        <f>SUM(AN8:AN28)</f>
        <v>73.610259699778965</v>
      </c>
      <c r="AO29" s="805">
        <f>SUM(AO8:AO28)</f>
        <v>100</v>
      </c>
      <c r="AP29" s="806">
        <f>IFERROR(AQ29/AO29,0)</f>
        <v>0.80874178785253092</v>
      </c>
      <c r="AQ29" s="807">
        <f>SUM(AQ8:AQ28)</f>
        <v>80.874178785253093</v>
      </c>
      <c r="AR29" s="805">
        <f>SUM(AR8:AR28)</f>
        <v>100</v>
      </c>
      <c r="AS29" s="806">
        <f>IFERROR(AT29/AR29,0)</f>
        <v>0.66450229823178542</v>
      </c>
      <c r="AT29" s="807">
        <f>SUM(AT8:AT28)</f>
        <v>66.450229823178546</v>
      </c>
    </row>
    <row r="30" spans="1:46">
      <c r="A30" s="26"/>
      <c r="B30" s="26"/>
      <c r="C30" s="26"/>
      <c r="D30" s="26"/>
      <c r="E30" s="26"/>
      <c r="F30" s="26"/>
      <c r="G30" s="313"/>
      <c r="H30" s="26"/>
      <c r="I30" s="26"/>
      <c r="J30" s="26"/>
      <c r="K30" s="26"/>
      <c r="L30" s="27"/>
      <c r="M30" s="26"/>
      <c r="N30" s="27"/>
      <c r="O30" s="26"/>
      <c r="P30" s="26"/>
      <c r="Q30" s="26"/>
      <c r="R30" s="26"/>
      <c r="S30" s="26"/>
      <c r="T30" s="26"/>
      <c r="U30" s="26"/>
      <c r="V30" s="26"/>
      <c r="W30" s="26"/>
      <c r="X30" s="26"/>
      <c r="Y30" s="26"/>
      <c r="Z30" s="26"/>
      <c r="AA30" s="26"/>
      <c r="AB30" s="26"/>
      <c r="AC30" s="26"/>
      <c r="AD30" s="26"/>
    </row>
    <row r="31" spans="1:46">
      <c r="A31" s="26"/>
      <c r="B31" s="314"/>
      <c r="C31" s="26"/>
      <c r="D31" s="26"/>
      <c r="E31" s="26"/>
      <c r="F31" s="26"/>
      <c r="G31" s="315"/>
      <c r="H31" s="316"/>
      <c r="I31" s="26"/>
      <c r="J31" s="26"/>
      <c r="K31" s="26"/>
      <c r="L31" s="27"/>
      <c r="M31" s="26"/>
      <c r="N31" s="27"/>
      <c r="O31" s="26"/>
      <c r="P31" s="26"/>
      <c r="Q31" s="26"/>
      <c r="R31" s="26"/>
      <c r="S31" s="26"/>
      <c r="T31" s="26"/>
      <c r="U31" s="26"/>
      <c r="V31" s="26"/>
      <c r="W31" s="26"/>
      <c r="X31" s="26"/>
      <c r="Y31" s="26"/>
      <c r="Z31" s="26"/>
      <c r="AA31" s="26"/>
      <c r="AB31" s="26"/>
      <c r="AC31" s="26"/>
      <c r="AD31" s="26"/>
    </row>
    <row r="32" spans="1:46">
      <c r="A32" s="26"/>
      <c r="B32" s="314"/>
      <c r="C32" s="26"/>
      <c r="D32" s="26"/>
      <c r="E32" s="26"/>
      <c r="F32" s="26"/>
      <c r="G32" s="315"/>
      <c r="H32" s="316"/>
      <c r="I32" s="26"/>
      <c r="J32" s="26"/>
      <c r="K32" s="26"/>
      <c r="L32" s="27"/>
      <c r="M32" s="26"/>
      <c r="N32" s="27"/>
      <c r="O32" s="26"/>
      <c r="P32" s="26"/>
      <c r="Q32" s="26"/>
      <c r="R32" s="26"/>
      <c r="S32" s="26"/>
      <c r="T32" s="26"/>
      <c r="U32" s="26"/>
      <c r="V32" s="26"/>
      <c r="W32" s="26"/>
      <c r="X32" s="26"/>
      <c r="Y32" s="26"/>
      <c r="Z32" s="26"/>
      <c r="AA32" s="26"/>
      <c r="AB32" s="26"/>
      <c r="AC32" s="26"/>
      <c r="AD32" s="26"/>
    </row>
    <row r="33" spans="1:30">
      <c r="A33" s="26"/>
      <c r="B33" s="314"/>
      <c r="C33" s="26"/>
      <c r="D33" s="26"/>
      <c r="E33" s="26"/>
      <c r="F33" s="26"/>
      <c r="G33" s="315"/>
      <c r="H33" s="316"/>
      <c r="I33" s="26"/>
      <c r="J33" s="26"/>
      <c r="K33" s="26"/>
      <c r="L33" s="27"/>
      <c r="M33" s="26"/>
      <c r="N33" s="27">
        <v>10</v>
      </c>
      <c r="O33" s="26">
        <v>30</v>
      </c>
      <c r="P33" s="26"/>
      <c r="Q33" s="26"/>
      <c r="R33" s="26"/>
      <c r="S33" s="26"/>
      <c r="T33" s="26"/>
      <c r="U33" s="26"/>
      <c r="V33" s="26"/>
      <c r="W33" s="26"/>
      <c r="X33" s="26"/>
      <c r="Y33" s="26"/>
      <c r="Z33" s="26"/>
      <c r="AA33" s="26"/>
      <c r="AB33" s="26"/>
      <c r="AC33" s="26"/>
      <c r="AD33" s="26"/>
    </row>
    <row r="34" spans="1:30">
      <c r="A34" s="26"/>
      <c r="B34" s="314"/>
      <c r="C34" s="26"/>
      <c r="D34" s="26"/>
      <c r="E34" s="26"/>
      <c r="F34" s="26"/>
      <c r="G34" s="315"/>
      <c r="H34" s="316"/>
      <c r="I34" s="26"/>
      <c r="J34" s="26"/>
      <c r="K34" s="26"/>
      <c r="L34" s="27"/>
      <c r="M34" s="26"/>
      <c r="N34" s="27">
        <v>30</v>
      </c>
      <c r="O34" s="26">
        <v>10</v>
      </c>
      <c r="P34" s="26"/>
      <c r="Q34" s="26"/>
      <c r="R34" s="26"/>
      <c r="S34" s="26"/>
      <c r="T34" s="26"/>
      <c r="U34" s="26"/>
      <c r="V34" s="26"/>
      <c r="W34" s="26"/>
      <c r="X34" s="26"/>
      <c r="Y34" s="26"/>
      <c r="Z34" s="26"/>
      <c r="AA34" s="26"/>
      <c r="AB34" s="26"/>
      <c r="AC34" s="26"/>
      <c r="AD34" s="26"/>
    </row>
    <row r="35" spans="1:30">
      <c r="A35" s="26"/>
      <c r="B35" s="314"/>
      <c r="C35" s="26"/>
      <c r="D35" s="26"/>
      <c r="E35" s="26"/>
      <c r="F35" s="26"/>
      <c r="G35" s="315"/>
      <c r="H35" s="317"/>
      <c r="I35" s="26"/>
      <c r="J35" s="26"/>
      <c r="K35" s="26"/>
      <c r="L35" s="27"/>
      <c r="M35" s="26"/>
      <c r="N35" s="27">
        <v>10</v>
      </c>
      <c r="O35" s="26">
        <v>10</v>
      </c>
      <c r="P35" s="26">
        <v>50</v>
      </c>
      <c r="Q35" s="26"/>
      <c r="R35" s="26"/>
      <c r="S35" s="26"/>
      <c r="T35" s="26"/>
      <c r="U35" s="26"/>
      <c r="V35" s="26"/>
      <c r="W35" s="26"/>
      <c r="X35" s="26"/>
      <c r="Y35" s="26"/>
      <c r="Z35" s="26"/>
      <c r="AA35" s="26"/>
      <c r="AB35" s="26"/>
      <c r="AC35" s="26"/>
      <c r="AD35" s="26"/>
    </row>
    <row r="36" spans="1:30">
      <c r="A36" s="26"/>
      <c r="B36" s="314"/>
      <c r="C36" s="26"/>
      <c r="D36" s="26"/>
      <c r="E36" s="26"/>
      <c r="F36" s="26"/>
      <c r="G36" s="315"/>
      <c r="H36" s="318"/>
      <c r="I36" s="26"/>
      <c r="J36" s="26"/>
      <c r="K36" s="26"/>
      <c r="L36" s="27"/>
      <c r="M36" s="26"/>
      <c r="N36" s="27"/>
      <c r="O36" s="26"/>
      <c r="P36" s="26">
        <v>15</v>
      </c>
      <c r="Q36" s="26"/>
      <c r="R36" s="26"/>
      <c r="S36" s="26"/>
      <c r="T36" s="26"/>
      <c r="U36" s="26"/>
      <c r="V36" s="26"/>
      <c r="W36" s="26"/>
      <c r="X36" s="26"/>
      <c r="Y36" s="26"/>
      <c r="Z36" s="26"/>
      <c r="AA36" s="26"/>
      <c r="AB36" s="26"/>
      <c r="AC36" s="26"/>
      <c r="AD36" s="26"/>
    </row>
    <row r="37" spans="1:30">
      <c r="A37" s="26"/>
      <c r="B37" s="26"/>
      <c r="C37" s="26"/>
      <c r="D37" s="26"/>
      <c r="E37" s="26"/>
      <c r="F37" s="26"/>
      <c r="G37" s="26"/>
      <c r="H37" s="26"/>
      <c r="I37" s="26"/>
      <c r="J37" s="26"/>
      <c r="K37" s="26"/>
      <c r="L37" s="27"/>
      <c r="M37" s="26"/>
      <c r="N37" s="27"/>
      <c r="O37" s="26"/>
      <c r="P37" s="26">
        <v>10</v>
      </c>
      <c r="Q37" s="26"/>
      <c r="R37" s="26"/>
      <c r="S37" s="26"/>
      <c r="T37" s="26"/>
      <c r="U37" s="26"/>
      <c r="V37" s="26"/>
      <c r="W37" s="26"/>
      <c r="X37" s="26"/>
      <c r="Y37" s="26"/>
      <c r="Z37" s="26"/>
      <c r="AA37" s="26"/>
      <c r="AB37" s="26"/>
      <c r="AC37" s="26"/>
      <c r="AD37" s="26"/>
    </row>
    <row r="38" spans="1:30">
      <c r="A38" s="26"/>
      <c r="B38" s="26"/>
      <c r="C38" s="26"/>
      <c r="D38" s="26"/>
      <c r="E38" s="26"/>
      <c r="F38" s="26"/>
      <c r="G38" s="26"/>
      <c r="H38" s="26"/>
      <c r="I38" s="26"/>
      <c r="J38" s="26"/>
      <c r="K38" s="26"/>
      <c r="L38" s="27"/>
      <c r="M38" s="26"/>
      <c r="N38" s="27"/>
      <c r="O38" s="26"/>
      <c r="P38" s="26">
        <v>15</v>
      </c>
      <c r="Q38" s="26"/>
      <c r="R38" s="26"/>
      <c r="S38" s="26"/>
      <c r="T38" s="26"/>
      <c r="U38" s="26"/>
      <c r="V38" s="26"/>
      <c r="W38" s="26"/>
      <c r="X38" s="26"/>
      <c r="Y38" s="26"/>
      <c r="Z38" s="26"/>
      <c r="AA38" s="26"/>
      <c r="AB38" s="26"/>
      <c r="AC38" s="26"/>
      <c r="AD38" s="26"/>
    </row>
    <row r="39" spans="1:30">
      <c r="A39" s="26"/>
      <c r="B39" s="26"/>
      <c r="C39" s="26"/>
      <c r="D39" s="26"/>
      <c r="E39" s="26"/>
      <c r="F39" s="26"/>
      <c r="G39" s="26"/>
      <c r="H39" s="26"/>
      <c r="I39" s="26"/>
      <c r="J39" s="26"/>
      <c r="K39" s="26"/>
      <c r="L39" s="27"/>
      <c r="M39" s="26"/>
      <c r="N39" s="27"/>
      <c r="O39" s="26"/>
      <c r="P39" s="26">
        <v>10</v>
      </c>
      <c r="Q39" s="26"/>
      <c r="R39" s="26"/>
      <c r="S39" s="26"/>
      <c r="T39" s="26"/>
      <c r="U39" s="26"/>
      <c r="V39" s="26"/>
      <c r="W39" s="26"/>
      <c r="X39" s="26"/>
      <c r="Y39" s="26"/>
      <c r="Z39" s="26"/>
      <c r="AA39" s="26"/>
      <c r="AB39" s="26"/>
      <c r="AC39" s="26"/>
      <c r="AD39" s="26"/>
    </row>
    <row r="40" spans="1:30">
      <c r="A40" s="26"/>
      <c r="B40" s="26"/>
      <c r="C40" s="26"/>
      <c r="D40" s="26"/>
      <c r="E40" s="26"/>
      <c r="F40" s="26"/>
      <c r="G40" s="26"/>
      <c r="H40" s="26"/>
      <c r="I40" s="26"/>
      <c r="J40" s="26"/>
      <c r="K40" s="26"/>
      <c r="L40" s="27"/>
      <c r="M40" s="26"/>
      <c r="N40" s="27"/>
      <c r="O40" s="26"/>
      <c r="P40" s="26"/>
      <c r="Q40" s="26"/>
      <c r="R40" s="26"/>
      <c r="S40" s="26"/>
      <c r="T40" s="26"/>
      <c r="U40" s="26"/>
      <c r="V40" s="26"/>
      <c r="W40" s="26"/>
      <c r="X40" s="26"/>
      <c r="Y40" s="26"/>
      <c r="Z40" s="26"/>
      <c r="AA40" s="26"/>
      <c r="AB40" s="26"/>
      <c r="AC40" s="26"/>
      <c r="AD40" s="26"/>
    </row>
    <row r="41" spans="1:30">
      <c r="A41" s="26"/>
      <c r="B41" s="26"/>
      <c r="C41" s="26"/>
      <c r="D41" s="26"/>
      <c r="E41" s="26"/>
      <c r="F41" s="26"/>
      <c r="G41" s="26"/>
      <c r="H41" s="26"/>
      <c r="I41" s="26"/>
      <c r="J41" s="26"/>
      <c r="K41" s="26"/>
      <c r="L41" s="27"/>
      <c r="M41" s="26"/>
      <c r="N41" s="27"/>
      <c r="O41" s="26"/>
      <c r="P41" s="26"/>
      <c r="Q41" s="26"/>
      <c r="R41" s="26"/>
      <c r="S41" s="26"/>
      <c r="T41" s="26"/>
      <c r="U41" s="26"/>
      <c r="V41" s="26"/>
      <c r="W41" s="26"/>
      <c r="X41" s="26"/>
      <c r="Y41" s="26"/>
      <c r="Z41" s="26"/>
      <c r="AA41" s="26"/>
      <c r="AB41" s="26"/>
      <c r="AC41" s="26"/>
      <c r="AD41" s="26"/>
    </row>
    <row r="42" spans="1:30">
      <c r="A42" s="26"/>
      <c r="B42" s="26"/>
      <c r="C42" s="26"/>
      <c r="D42" s="26"/>
      <c r="E42" s="26"/>
      <c r="F42" s="26"/>
      <c r="G42" s="26"/>
      <c r="H42" s="26"/>
      <c r="I42" s="26"/>
      <c r="J42" s="26"/>
      <c r="K42" s="26"/>
      <c r="L42" s="27"/>
      <c r="M42" s="26"/>
      <c r="N42" s="27"/>
      <c r="O42" s="26"/>
      <c r="P42" s="26"/>
      <c r="Q42" s="26"/>
      <c r="R42" s="26"/>
      <c r="S42" s="26"/>
      <c r="T42" s="26"/>
      <c r="U42" s="26"/>
      <c r="V42" s="26"/>
      <c r="W42" s="26"/>
      <c r="X42" s="26"/>
      <c r="Y42" s="26"/>
      <c r="Z42" s="26"/>
      <c r="AA42" s="26"/>
      <c r="AB42" s="26"/>
      <c r="AC42" s="26"/>
      <c r="AD42" s="26"/>
    </row>
    <row r="43" spans="1:30">
      <c r="A43" s="26"/>
      <c r="B43" s="26"/>
      <c r="C43" s="26"/>
      <c r="D43" s="26"/>
      <c r="E43" s="26"/>
      <c r="F43" s="26"/>
      <c r="G43" s="26"/>
      <c r="H43" s="26"/>
      <c r="I43" s="26"/>
      <c r="J43" s="26"/>
      <c r="K43" s="26"/>
      <c r="L43" s="27"/>
      <c r="M43" s="26"/>
      <c r="N43" s="27"/>
      <c r="O43" s="26"/>
      <c r="P43" s="26"/>
      <c r="Q43" s="26"/>
      <c r="R43" s="26"/>
      <c r="S43" s="26"/>
      <c r="T43" s="26"/>
      <c r="U43" s="26"/>
      <c r="V43" s="26"/>
      <c r="W43" s="26"/>
      <c r="X43" s="26"/>
      <c r="Y43" s="26"/>
      <c r="Z43" s="26"/>
      <c r="AA43" s="26"/>
      <c r="AB43" s="26"/>
      <c r="AC43" s="26"/>
      <c r="AD43" s="26"/>
    </row>
    <row r="44" spans="1:30">
      <c r="A44" s="26"/>
      <c r="B44" s="26"/>
      <c r="C44" s="26"/>
      <c r="D44" s="26"/>
      <c r="E44" s="26"/>
      <c r="F44" s="26"/>
      <c r="G44" s="26"/>
      <c r="H44" s="26"/>
      <c r="I44" s="26"/>
      <c r="J44" s="26"/>
      <c r="K44" s="26"/>
      <c r="L44" s="27"/>
      <c r="M44" s="26"/>
      <c r="N44" s="27"/>
      <c r="O44" s="26"/>
      <c r="P44" s="26"/>
      <c r="Q44" s="26"/>
      <c r="R44" s="26"/>
      <c r="S44" s="26"/>
      <c r="T44" s="26"/>
      <c r="U44" s="26"/>
      <c r="V44" s="26"/>
      <c r="W44" s="26"/>
      <c r="X44" s="26"/>
      <c r="Y44" s="26"/>
      <c r="Z44" s="26"/>
      <c r="AA44" s="26"/>
      <c r="AB44" s="26"/>
      <c r="AC44" s="26"/>
      <c r="AD44" s="26"/>
    </row>
    <row r="45" spans="1:30">
      <c r="A45" s="26"/>
      <c r="B45" s="26"/>
      <c r="C45" s="26"/>
      <c r="D45" s="26"/>
      <c r="E45" s="26"/>
      <c r="F45" s="26"/>
      <c r="G45" s="26"/>
      <c r="H45" s="26"/>
      <c r="I45" s="26"/>
      <c r="J45" s="26"/>
      <c r="K45" s="26"/>
      <c r="L45" s="27"/>
      <c r="M45" s="26"/>
      <c r="N45" s="27"/>
      <c r="O45" s="26"/>
      <c r="P45" s="26"/>
      <c r="Q45" s="26"/>
      <c r="R45" s="26"/>
      <c r="S45" s="26"/>
      <c r="T45" s="26"/>
      <c r="U45" s="26"/>
      <c r="V45" s="26"/>
      <c r="W45" s="26"/>
      <c r="X45" s="26"/>
      <c r="Y45" s="26"/>
      <c r="Z45" s="26"/>
      <c r="AA45" s="26"/>
      <c r="AB45" s="26"/>
      <c r="AC45" s="26"/>
      <c r="AD45" s="26"/>
    </row>
    <row r="46" spans="1:30">
      <c r="A46" s="26"/>
      <c r="B46" s="26"/>
      <c r="C46" s="26"/>
      <c r="D46" s="26"/>
      <c r="E46" s="26"/>
      <c r="F46" s="26"/>
      <c r="G46" s="26"/>
      <c r="H46" s="26"/>
      <c r="I46" s="26"/>
      <c r="J46" s="26"/>
      <c r="K46" s="26"/>
      <c r="L46" s="27"/>
      <c r="M46" s="26"/>
      <c r="N46" s="27"/>
      <c r="O46" s="26"/>
      <c r="P46" s="26"/>
      <c r="Q46" s="26"/>
      <c r="R46" s="26"/>
      <c r="S46" s="26"/>
      <c r="T46" s="26"/>
      <c r="U46" s="26"/>
      <c r="V46" s="26"/>
      <c r="W46" s="26"/>
      <c r="X46" s="26"/>
      <c r="Y46" s="26"/>
      <c r="Z46" s="26"/>
      <c r="AA46" s="26"/>
      <c r="AB46" s="26"/>
      <c r="AC46" s="26"/>
      <c r="AD46" s="26"/>
    </row>
    <row r="47" spans="1:30">
      <c r="A47" s="26"/>
      <c r="B47" s="26"/>
      <c r="C47" s="26"/>
      <c r="D47" s="26"/>
      <c r="E47" s="26"/>
      <c r="F47" s="26"/>
      <c r="G47" s="26"/>
      <c r="H47" s="26"/>
      <c r="I47" s="26"/>
      <c r="J47" s="26"/>
      <c r="K47" s="26"/>
      <c r="L47" s="27"/>
      <c r="M47" s="26"/>
      <c r="N47" s="27"/>
      <c r="O47" s="26"/>
      <c r="P47" s="26"/>
      <c r="Q47" s="26"/>
      <c r="R47" s="26"/>
      <c r="S47" s="26"/>
      <c r="T47" s="26"/>
      <c r="U47" s="26"/>
      <c r="V47" s="26"/>
      <c r="W47" s="26"/>
      <c r="X47" s="26"/>
      <c r="Y47" s="26"/>
      <c r="Z47" s="26"/>
      <c r="AA47" s="26"/>
      <c r="AB47" s="26"/>
      <c r="AC47" s="26"/>
      <c r="AD47" s="26"/>
    </row>
    <row r="48" spans="1:30">
      <c r="A48" s="26"/>
      <c r="B48" s="26"/>
      <c r="C48" s="26"/>
      <c r="D48" s="26"/>
      <c r="E48" s="26"/>
      <c r="F48" s="26"/>
      <c r="G48" s="26"/>
      <c r="H48" s="26"/>
      <c r="I48" s="26"/>
      <c r="J48" s="26"/>
      <c r="K48" s="26"/>
      <c r="L48" s="27"/>
      <c r="M48" s="26"/>
      <c r="N48" s="27"/>
      <c r="O48" s="26"/>
      <c r="P48" s="26"/>
      <c r="Q48" s="26"/>
      <c r="R48" s="26"/>
      <c r="S48" s="26"/>
      <c r="T48" s="26"/>
      <c r="U48" s="26"/>
      <c r="V48" s="26"/>
      <c r="W48" s="26"/>
      <c r="X48" s="26"/>
      <c r="Y48" s="26"/>
      <c r="Z48" s="26"/>
      <c r="AA48" s="26"/>
      <c r="AB48" s="26"/>
      <c r="AC48" s="26"/>
      <c r="AD48" s="26"/>
    </row>
    <row r="49" spans="1:30">
      <c r="A49" s="26"/>
      <c r="B49" s="26"/>
      <c r="C49" s="26"/>
      <c r="D49" s="26"/>
      <c r="E49" s="26"/>
      <c r="F49" s="26"/>
      <c r="G49" s="26"/>
      <c r="H49" s="26"/>
      <c r="I49" s="26"/>
      <c r="J49" s="26"/>
      <c r="K49" s="26"/>
      <c r="L49" s="27"/>
      <c r="M49" s="26"/>
      <c r="N49" s="27"/>
      <c r="O49" s="26"/>
      <c r="P49" s="26"/>
      <c r="Q49" s="26"/>
      <c r="R49" s="26"/>
      <c r="S49" s="26"/>
      <c r="T49" s="26"/>
      <c r="U49" s="26"/>
      <c r="V49" s="26"/>
      <c r="W49" s="26"/>
      <c r="X49" s="26"/>
      <c r="Y49" s="26"/>
      <c r="Z49" s="26"/>
      <c r="AA49" s="26"/>
      <c r="AB49" s="26"/>
      <c r="AC49" s="26"/>
      <c r="AD49" s="26"/>
    </row>
    <row r="50" spans="1:30">
      <c r="A50" s="26"/>
      <c r="B50" s="26"/>
      <c r="C50" s="26"/>
      <c r="D50" s="26"/>
      <c r="E50" s="26"/>
      <c r="F50" s="26"/>
      <c r="G50" s="26"/>
      <c r="H50" s="26"/>
      <c r="I50" s="26"/>
      <c r="J50" s="26"/>
      <c r="K50" s="26"/>
      <c r="L50" s="27"/>
      <c r="M50" s="26"/>
      <c r="N50" s="27"/>
      <c r="O50" s="26"/>
      <c r="P50" s="26"/>
      <c r="Q50" s="26"/>
      <c r="R50" s="26"/>
      <c r="S50" s="26"/>
      <c r="T50" s="26"/>
      <c r="U50" s="26"/>
      <c r="V50" s="26"/>
      <c r="W50" s="26"/>
      <c r="X50" s="26"/>
      <c r="Y50" s="26"/>
      <c r="Z50" s="26"/>
      <c r="AA50" s="26"/>
      <c r="AB50" s="26"/>
      <c r="AC50" s="26"/>
      <c r="AD50" s="26"/>
    </row>
    <row r="51" spans="1:30">
      <c r="A51" s="26"/>
      <c r="B51" s="26"/>
      <c r="C51" s="26"/>
      <c r="D51" s="26"/>
      <c r="E51" s="26"/>
      <c r="F51" s="26"/>
      <c r="G51" s="26"/>
      <c r="H51" s="26"/>
      <c r="I51" s="26"/>
      <c r="J51" s="26"/>
      <c r="K51" s="26"/>
      <c r="L51" s="27"/>
      <c r="M51" s="26"/>
      <c r="N51" s="27"/>
      <c r="O51" s="26"/>
      <c r="P51" s="26"/>
      <c r="Q51" s="26"/>
      <c r="R51" s="26"/>
      <c r="S51" s="26"/>
      <c r="T51" s="26"/>
      <c r="U51" s="26"/>
      <c r="V51" s="26"/>
      <c r="W51" s="26"/>
      <c r="X51" s="26"/>
      <c r="Y51" s="26"/>
      <c r="Z51" s="26"/>
      <c r="AA51" s="26"/>
      <c r="AB51" s="26"/>
      <c r="AC51" s="26"/>
      <c r="AD51" s="26"/>
    </row>
    <row r="52" spans="1:30">
      <c r="A52" s="26"/>
      <c r="B52" s="26"/>
      <c r="C52" s="26"/>
      <c r="D52" s="26"/>
      <c r="E52" s="26"/>
      <c r="F52" s="26"/>
      <c r="G52" s="26"/>
      <c r="H52" s="26"/>
      <c r="I52" s="26"/>
      <c r="J52" s="26"/>
      <c r="K52" s="26"/>
      <c r="L52" s="27"/>
      <c r="M52" s="26"/>
      <c r="N52" s="27"/>
      <c r="O52" s="26"/>
      <c r="P52" s="26"/>
      <c r="Q52" s="26"/>
      <c r="R52" s="26"/>
      <c r="S52" s="26"/>
      <c r="T52" s="26"/>
      <c r="U52" s="26"/>
      <c r="V52" s="26"/>
      <c r="W52" s="26"/>
      <c r="X52" s="26"/>
      <c r="Y52" s="26"/>
      <c r="Z52" s="26"/>
      <c r="AA52" s="26"/>
      <c r="AB52" s="26"/>
      <c r="AC52" s="26"/>
      <c r="AD52" s="26"/>
    </row>
    <row r="53" spans="1:30">
      <c r="A53" s="26"/>
      <c r="B53" s="26"/>
      <c r="C53" s="26"/>
      <c r="D53" s="26"/>
      <c r="E53" s="26"/>
      <c r="F53" s="26"/>
      <c r="G53" s="26"/>
      <c r="H53" s="26"/>
      <c r="I53" s="26"/>
      <c r="J53" s="26"/>
      <c r="K53" s="26"/>
      <c r="L53" s="27"/>
      <c r="M53" s="26"/>
      <c r="N53" s="27"/>
      <c r="O53" s="26"/>
      <c r="P53" s="26"/>
      <c r="Q53" s="26"/>
      <c r="R53" s="26"/>
      <c r="S53" s="26"/>
      <c r="T53" s="26"/>
      <c r="U53" s="26"/>
      <c r="V53" s="26"/>
      <c r="W53" s="26"/>
      <c r="X53" s="26"/>
      <c r="Y53" s="26"/>
      <c r="Z53" s="26"/>
      <c r="AA53" s="26"/>
      <c r="AB53" s="26"/>
      <c r="AC53" s="26"/>
      <c r="AD53" s="26"/>
    </row>
    <row r="54" spans="1:30">
      <c r="A54" s="26"/>
      <c r="B54" s="26"/>
      <c r="C54" s="26"/>
      <c r="D54" s="26"/>
      <c r="E54" s="26"/>
      <c r="F54" s="26"/>
      <c r="G54" s="26"/>
      <c r="H54" s="26"/>
      <c r="I54" s="26"/>
      <c r="J54" s="26"/>
      <c r="K54" s="26"/>
      <c r="L54" s="27"/>
      <c r="M54" s="26"/>
      <c r="N54" s="27"/>
      <c r="O54" s="26"/>
      <c r="P54" s="26"/>
      <c r="Q54" s="26"/>
      <c r="R54" s="26"/>
      <c r="S54" s="26"/>
      <c r="T54" s="26"/>
      <c r="U54" s="26"/>
      <c r="V54" s="26"/>
      <c r="W54" s="26"/>
      <c r="X54" s="26"/>
      <c r="Y54" s="26"/>
      <c r="Z54" s="26"/>
      <c r="AA54" s="26"/>
      <c r="AB54" s="26"/>
      <c r="AC54" s="26"/>
      <c r="AD54" s="26"/>
    </row>
    <row r="55" spans="1:30">
      <c r="A55" s="26"/>
      <c r="B55" s="26"/>
      <c r="C55" s="26"/>
      <c r="D55" s="26"/>
      <c r="E55" s="26"/>
      <c r="F55" s="26"/>
      <c r="G55" s="26"/>
      <c r="H55" s="26"/>
      <c r="I55" s="26"/>
      <c r="J55" s="26"/>
      <c r="K55" s="26"/>
      <c r="L55" s="27"/>
      <c r="M55" s="26"/>
      <c r="N55" s="27"/>
      <c r="O55" s="26"/>
      <c r="P55" s="26"/>
      <c r="Q55" s="26"/>
      <c r="R55" s="26"/>
      <c r="S55" s="26"/>
      <c r="T55" s="26"/>
      <c r="U55" s="26"/>
      <c r="V55" s="26"/>
      <c r="W55" s="26"/>
      <c r="X55" s="26"/>
      <c r="Y55" s="26"/>
      <c r="Z55" s="26"/>
      <c r="AA55" s="26"/>
      <c r="AB55" s="26"/>
      <c r="AC55" s="26"/>
      <c r="AD55" s="26"/>
    </row>
    <row r="56" spans="1:30">
      <c r="A56" s="26"/>
      <c r="B56" s="26"/>
      <c r="C56" s="26"/>
      <c r="D56" s="26"/>
      <c r="E56" s="26"/>
      <c r="F56" s="26"/>
      <c r="G56" s="26"/>
      <c r="H56" s="26"/>
      <c r="I56" s="26"/>
      <c r="J56" s="26"/>
      <c r="K56" s="26"/>
      <c r="L56" s="27"/>
      <c r="M56" s="26"/>
      <c r="N56" s="27"/>
      <c r="O56" s="26"/>
      <c r="P56" s="26"/>
      <c r="Q56" s="26"/>
      <c r="R56" s="26"/>
      <c r="S56" s="26"/>
      <c r="T56" s="26"/>
      <c r="U56" s="26"/>
      <c r="V56" s="26"/>
      <c r="W56" s="26"/>
      <c r="X56" s="26"/>
      <c r="Y56" s="26"/>
      <c r="Z56" s="26"/>
      <c r="AA56" s="26"/>
      <c r="AB56" s="26"/>
      <c r="AC56" s="26"/>
      <c r="AD56" s="26"/>
    </row>
    <row r="57" spans="1:30">
      <c r="A57" s="26"/>
      <c r="B57" s="26"/>
      <c r="C57" s="26"/>
      <c r="D57" s="26"/>
      <c r="E57" s="26"/>
      <c r="F57" s="26"/>
      <c r="G57" s="26"/>
      <c r="H57" s="26"/>
      <c r="I57" s="26"/>
      <c r="J57" s="26"/>
      <c r="K57" s="26"/>
      <c r="L57" s="27"/>
      <c r="M57" s="26"/>
      <c r="N57" s="27"/>
      <c r="O57" s="26"/>
      <c r="P57" s="26"/>
      <c r="Q57" s="26"/>
      <c r="R57" s="26"/>
      <c r="S57" s="26"/>
      <c r="T57" s="26"/>
      <c r="U57" s="26"/>
      <c r="V57" s="26"/>
      <c r="W57" s="26"/>
      <c r="X57" s="26"/>
      <c r="Y57" s="26"/>
      <c r="Z57" s="26"/>
      <c r="AA57" s="26"/>
      <c r="AB57" s="26"/>
      <c r="AC57" s="26"/>
      <c r="AD57" s="26"/>
    </row>
    <row r="58" spans="1:30">
      <c r="A58" s="26"/>
      <c r="B58" s="26"/>
      <c r="C58" s="26"/>
      <c r="D58" s="26"/>
      <c r="E58" s="26"/>
      <c r="F58" s="26"/>
      <c r="G58" s="26"/>
      <c r="H58" s="26"/>
      <c r="I58" s="26"/>
      <c r="J58" s="26"/>
      <c r="K58" s="26"/>
      <c r="L58" s="27"/>
      <c r="M58" s="26"/>
      <c r="N58" s="27"/>
      <c r="O58" s="26"/>
      <c r="P58" s="26"/>
      <c r="Q58" s="26"/>
      <c r="R58" s="26"/>
      <c r="S58" s="26"/>
      <c r="T58" s="26"/>
      <c r="U58" s="26"/>
      <c r="V58" s="26"/>
      <c r="W58" s="26"/>
      <c r="X58" s="26"/>
      <c r="Y58" s="26"/>
      <c r="Z58" s="26"/>
      <c r="AA58" s="26"/>
      <c r="AB58" s="26"/>
      <c r="AC58" s="26"/>
      <c r="AD58" s="26"/>
    </row>
    <row r="59" spans="1:30">
      <c r="A59" s="26"/>
      <c r="B59" s="26"/>
      <c r="C59" s="26"/>
      <c r="D59" s="26"/>
      <c r="E59" s="26"/>
      <c r="F59" s="26"/>
      <c r="G59" s="26"/>
      <c r="H59" s="26"/>
      <c r="I59" s="26"/>
      <c r="J59" s="26"/>
      <c r="K59" s="26"/>
      <c r="L59" s="27"/>
      <c r="M59" s="26"/>
      <c r="N59" s="27"/>
      <c r="O59" s="26"/>
      <c r="P59" s="26"/>
      <c r="Q59" s="26"/>
      <c r="R59" s="26"/>
      <c r="S59" s="26"/>
      <c r="T59" s="26"/>
      <c r="U59" s="26"/>
      <c r="V59" s="26"/>
      <c r="W59" s="26"/>
      <c r="X59" s="26"/>
      <c r="Y59" s="26"/>
      <c r="Z59" s="26"/>
      <c r="AA59" s="26"/>
      <c r="AB59" s="26"/>
      <c r="AC59" s="26"/>
      <c r="AD59" s="26"/>
    </row>
    <row r="60" spans="1:30">
      <c r="A60" s="26"/>
      <c r="B60" s="26"/>
      <c r="C60" s="26"/>
      <c r="D60" s="26"/>
      <c r="E60" s="26"/>
      <c r="F60" s="26"/>
      <c r="G60" s="26"/>
      <c r="H60" s="26"/>
      <c r="I60" s="26"/>
      <c r="J60" s="26"/>
      <c r="K60" s="26"/>
      <c r="L60" s="27"/>
      <c r="M60" s="26"/>
      <c r="N60" s="27"/>
      <c r="O60" s="26"/>
      <c r="P60" s="26"/>
      <c r="Q60" s="26"/>
      <c r="R60" s="26"/>
      <c r="S60" s="26"/>
      <c r="T60" s="26"/>
      <c r="U60" s="26"/>
      <c r="V60" s="26"/>
      <c r="W60" s="26"/>
      <c r="X60" s="26"/>
      <c r="Y60" s="26"/>
      <c r="Z60" s="26"/>
      <c r="AA60" s="26"/>
      <c r="AB60" s="26"/>
      <c r="AC60" s="26"/>
      <c r="AD60" s="26"/>
    </row>
    <row r="61" spans="1:30">
      <c r="A61" s="26"/>
      <c r="B61" s="26"/>
      <c r="C61" s="26"/>
      <c r="D61" s="26"/>
      <c r="E61" s="26"/>
      <c r="F61" s="26"/>
      <c r="G61" s="26"/>
      <c r="H61" s="26"/>
      <c r="I61" s="26"/>
      <c r="J61" s="26"/>
      <c r="K61" s="26"/>
      <c r="L61" s="27"/>
      <c r="M61" s="26"/>
      <c r="N61" s="27"/>
      <c r="O61" s="26"/>
      <c r="P61" s="26"/>
      <c r="Q61" s="26"/>
      <c r="R61" s="26"/>
      <c r="S61" s="26"/>
      <c r="T61" s="26"/>
      <c r="U61" s="26"/>
      <c r="V61" s="26"/>
      <c r="W61" s="26"/>
      <c r="X61" s="26"/>
      <c r="Y61" s="26"/>
      <c r="Z61" s="26"/>
      <c r="AA61" s="26"/>
      <c r="AB61" s="26"/>
      <c r="AC61" s="26"/>
      <c r="AD61" s="26"/>
    </row>
    <row r="62" spans="1:30">
      <c r="A62" s="26"/>
      <c r="B62" s="26"/>
      <c r="C62" s="26"/>
      <c r="D62" s="26"/>
      <c r="E62" s="26"/>
      <c r="F62" s="26"/>
      <c r="G62" s="26"/>
      <c r="H62" s="26"/>
      <c r="I62" s="26"/>
      <c r="J62" s="26"/>
      <c r="K62" s="26"/>
      <c r="L62" s="27"/>
      <c r="M62" s="26"/>
      <c r="N62" s="27"/>
      <c r="O62" s="26"/>
      <c r="P62" s="26"/>
      <c r="Q62" s="26"/>
      <c r="R62" s="26"/>
      <c r="S62" s="26"/>
      <c r="T62" s="26"/>
      <c r="U62" s="26"/>
      <c r="V62" s="26"/>
      <c r="W62" s="26"/>
      <c r="X62" s="26"/>
      <c r="Y62" s="26"/>
      <c r="Z62" s="26"/>
      <c r="AA62" s="26"/>
      <c r="AB62" s="26"/>
      <c r="AC62" s="26"/>
      <c r="AD62" s="26"/>
    </row>
    <row r="63" spans="1:30">
      <c r="A63" s="26"/>
      <c r="B63" s="26"/>
      <c r="C63" s="26"/>
      <c r="D63" s="26"/>
      <c r="E63" s="26"/>
      <c r="F63" s="26"/>
      <c r="G63" s="26"/>
      <c r="H63" s="26"/>
      <c r="I63" s="26"/>
      <c r="J63" s="26"/>
      <c r="K63" s="26"/>
      <c r="L63" s="27"/>
      <c r="M63" s="26"/>
      <c r="N63" s="27"/>
      <c r="O63" s="26"/>
      <c r="P63" s="26"/>
      <c r="Q63" s="26"/>
      <c r="R63" s="26"/>
      <c r="S63" s="26"/>
      <c r="T63" s="26"/>
      <c r="U63" s="26"/>
      <c r="V63" s="26"/>
      <c r="W63" s="26"/>
      <c r="X63" s="26"/>
      <c r="Y63" s="26"/>
      <c r="Z63" s="26"/>
      <c r="AA63" s="26"/>
      <c r="AB63" s="26"/>
      <c r="AC63" s="26"/>
      <c r="AD63" s="26"/>
    </row>
    <row r="64" spans="1:30">
      <c r="A64" s="26"/>
      <c r="B64" s="26"/>
      <c r="C64" s="26"/>
      <c r="D64" s="26"/>
      <c r="E64" s="26"/>
      <c r="F64" s="26"/>
      <c r="G64" s="26"/>
      <c r="H64" s="26"/>
      <c r="I64" s="26"/>
      <c r="J64" s="26"/>
      <c r="K64" s="26"/>
      <c r="L64" s="27"/>
      <c r="M64" s="26"/>
      <c r="N64" s="27"/>
      <c r="O64" s="26"/>
      <c r="P64" s="26"/>
      <c r="Q64" s="26"/>
      <c r="R64" s="26"/>
      <c r="S64" s="26"/>
      <c r="T64" s="26"/>
      <c r="U64" s="26"/>
      <c r="V64" s="26"/>
      <c r="W64" s="26"/>
      <c r="X64" s="26"/>
      <c r="Y64" s="26"/>
      <c r="Z64" s="26"/>
      <c r="AA64" s="26"/>
      <c r="AB64" s="26"/>
      <c r="AC64" s="26"/>
      <c r="AD64" s="26"/>
    </row>
    <row r="65" spans="1:30">
      <c r="A65" s="26"/>
      <c r="B65" s="26"/>
      <c r="C65" s="26"/>
      <c r="D65" s="26"/>
      <c r="E65" s="26"/>
      <c r="F65" s="26"/>
      <c r="G65" s="26"/>
      <c r="H65" s="26"/>
      <c r="I65" s="26"/>
      <c r="J65" s="26"/>
      <c r="K65" s="26"/>
      <c r="L65" s="27"/>
      <c r="M65" s="26"/>
      <c r="N65" s="27"/>
      <c r="O65" s="26"/>
      <c r="P65" s="26"/>
      <c r="Q65" s="26"/>
      <c r="R65" s="26"/>
      <c r="S65" s="26"/>
      <c r="T65" s="26"/>
      <c r="U65" s="26"/>
      <c r="V65" s="26"/>
      <c r="W65" s="26"/>
      <c r="X65" s="26"/>
      <c r="Y65" s="26"/>
      <c r="Z65" s="26"/>
      <c r="AA65" s="26"/>
      <c r="AB65" s="26"/>
      <c r="AC65" s="26"/>
      <c r="AD65" s="26"/>
    </row>
    <row r="66" spans="1:30">
      <c r="A66" s="26"/>
      <c r="B66" s="26"/>
      <c r="C66" s="26"/>
      <c r="D66" s="26"/>
      <c r="E66" s="26"/>
      <c r="F66" s="26"/>
      <c r="G66" s="26"/>
      <c r="H66" s="26"/>
      <c r="I66" s="26"/>
      <c r="J66" s="26"/>
      <c r="K66" s="26"/>
      <c r="L66" s="27"/>
      <c r="M66" s="26"/>
      <c r="N66" s="27"/>
      <c r="O66" s="26"/>
      <c r="P66" s="26"/>
      <c r="Q66" s="26"/>
      <c r="R66" s="26"/>
      <c r="S66" s="26"/>
      <c r="T66" s="26"/>
      <c r="U66" s="26"/>
      <c r="V66" s="26"/>
      <c r="W66" s="26"/>
      <c r="X66" s="26"/>
      <c r="Y66" s="26"/>
      <c r="Z66" s="26"/>
      <c r="AA66" s="26"/>
      <c r="AB66" s="26"/>
      <c r="AC66" s="26"/>
      <c r="AD66" s="26"/>
    </row>
    <row r="67" spans="1:30">
      <c r="A67" s="26"/>
      <c r="B67" s="26"/>
      <c r="C67" s="26"/>
      <c r="D67" s="26"/>
      <c r="E67" s="26"/>
      <c r="F67" s="26"/>
      <c r="G67" s="26"/>
      <c r="H67" s="26"/>
      <c r="I67" s="26"/>
      <c r="J67" s="26"/>
      <c r="K67" s="26"/>
      <c r="L67" s="27"/>
      <c r="M67" s="26"/>
      <c r="N67" s="27"/>
      <c r="O67" s="26"/>
      <c r="P67" s="26"/>
      <c r="Q67" s="26"/>
      <c r="R67" s="26"/>
      <c r="S67" s="26"/>
      <c r="T67" s="26"/>
      <c r="U67" s="26"/>
      <c r="V67" s="26"/>
      <c r="W67" s="26"/>
      <c r="X67" s="26"/>
      <c r="Y67" s="26"/>
      <c r="Z67" s="26"/>
      <c r="AA67" s="26"/>
      <c r="AB67" s="26"/>
      <c r="AC67" s="26"/>
      <c r="AD67" s="26"/>
    </row>
    <row r="68" spans="1:30">
      <c r="A68" s="26"/>
      <c r="B68" s="26"/>
      <c r="C68" s="26"/>
      <c r="D68" s="26"/>
      <c r="E68" s="26"/>
      <c r="F68" s="26"/>
      <c r="G68" s="26"/>
      <c r="H68" s="26"/>
      <c r="I68" s="26"/>
      <c r="J68" s="26"/>
      <c r="K68" s="26"/>
      <c r="L68" s="27"/>
      <c r="M68" s="26"/>
      <c r="N68" s="27"/>
      <c r="O68" s="26"/>
      <c r="P68" s="26"/>
      <c r="Q68" s="26"/>
      <c r="R68" s="26"/>
      <c r="S68" s="26"/>
      <c r="T68" s="26"/>
      <c r="U68" s="26"/>
      <c r="V68" s="26"/>
      <c r="W68" s="26"/>
      <c r="X68" s="26"/>
      <c r="Y68" s="26"/>
      <c r="Z68" s="26"/>
      <c r="AA68" s="26"/>
      <c r="AB68" s="26"/>
      <c r="AC68" s="26"/>
      <c r="AD68" s="26"/>
    </row>
    <row r="69" spans="1:30">
      <c r="A69" s="26"/>
      <c r="B69" s="26"/>
      <c r="C69" s="26"/>
      <c r="D69" s="26"/>
      <c r="E69" s="26"/>
      <c r="F69" s="26"/>
      <c r="G69" s="26"/>
      <c r="H69" s="26"/>
      <c r="I69" s="26"/>
      <c r="J69" s="26"/>
      <c r="K69" s="26"/>
      <c r="L69" s="27"/>
      <c r="M69" s="26"/>
      <c r="N69" s="27"/>
      <c r="O69" s="26"/>
      <c r="P69" s="26"/>
      <c r="Q69" s="26"/>
      <c r="R69" s="26"/>
      <c r="S69" s="26"/>
      <c r="T69" s="26"/>
      <c r="U69" s="26"/>
      <c r="V69" s="26"/>
      <c r="W69" s="26"/>
      <c r="X69" s="26"/>
      <c r="Y69" s="26"/>
      <c r="Z69" s="26"/>
      <c r="AA69" s="26"/>
      <c r="AB69" s="26"/>
      <c r="AC69" s="26"/>
      <c r="AD69" s="26"/>
    </row>
    <row r="70" spans="1:30">
      <c r="A70" s="26"/>
      <c r="B70" s="26"/>
      <c r="C70" s="26"/>
      <c r="D70" s="26"/>
      <c r="E70" s="26"/>
      <c r="F70" s="26"/>
      <c r="G70" s="26"/>
      <c r="H70" s="26"/>
      <c r="I70" s="26"/>
      <c r="J70" s="26"/>
      <c r="K70" s="26"/>
      <c r="L70" s="27"/>
      <c r="M70" s="26"/>
      <c r="N70" s="27"/>
      <c r="O70" s="26"/>
      <c r="P70" s="26"/>
      <c r="Q70" s="26"/>
      <c r="R70" s="26"/>
      <c r="S70" s="26"/>
      <c r="T70" s="26"/>
      <c r="U70" s="26"/>
      <c r="V70" s="26"/>
      <c r="W70" s="26"/>
      <c r="X70" s="26"/>
      <c r="Y70" s="26"/>
      <c r="Z70" s="26"/>
      <c r="AA70" s="26"/>
      <c r="AB70" s="26"/>
      <c r="AC70" s="26"/>
      <c r="AD70" s="26"/>
    </row>
    <row r="71" spans="1:30">
      <c r="A71" s="26"/>
      <c r="B71" s="26"/>
      <c r="C71" s="26"/>
      <c r="D71" s="26"/>
      <c r="E71" s="26"/>
      <c r="F71" s="26"/>
      <c r="G71" s="26"/>
      <c r="H71" s="26"/>
      <c r="I71" s="26"/>
      <c r="J71" s="26"/>
      <c r="K71" s="26"/>
      <c r="L71" s="27"/>
      <c r="M71" s="26"/>
      <c r="N71" s="27"/>
      <c r="O71" s="26"/>
      <c r="P71" s="26"/>
      <c r="Q71" s="26"/>
      <c r="R71" s="26"/>
      <c r="S71" s="26"/>
      <c r="T71" s="26"/>
      <c r="U71" s="26"/>
      <c r="V71" s="26"/>
      <c r="W71" s="26"/>
      <c r="X71" s="26"/>
      <c r="Y71" s="26"/>
      <c r="Z71" s="26"/>
      <c r="AA71" s="26"/>
      <c r="AB71" s="26"/>
      <c r="AC71" s="26"/>
      <c r="AD71" s="26"/>
    </row>
    <row r="72" spans="1:30">
      <c r="A72" s="26"/>
      <c r="B72" s="26"/>
      <c r="C72" s="26"/>
      <c r="D72" s="26"/>
      <c r="E72" s="26"/>
      <c r="F72" s="26"/>
      <c r="G72" s="26"/>
      <c r="H72" s="26"/>
      <c r="I72" s="26"/>
      <c r="J72" s="26"/>
      <c r="K72" s="26"/>
      <c r="L72" s="27"/>
      <c r="M72" s="26"/>
      <c r="N72" s="27"/>
      <c r="O72" s="26"/>
      <c r="P72" s="26"/>
      <c r="Q72" s="26"/>
      <c r="R72" s="26"/>
      <c r="S72" s="26"/>
      <c r="T72" s="26"/>
      <c r="U72" s="26"/>
      <c r="V72" s="26"/>
      <c r="W72" s="26"/>
      <c r="X72" s="26"/>
      <c r="Y72" s="26"/>
      <c r="Z72" s="26"/>
      <c r="AA72" s="26"/>
      <c r="AB72" s="26"/>
      <c r="AC72" s="26"/>
      <c r="AD72" s="26"/>
    </row>
    <row r="73" spans="1:30">
      <c r="A73" s="26"/>
      <c r="B73" s="26"/>
      <c r="C73" s="26"/>
      <c r="D73" s="26"/>
      <c r="E73" s="26"/>
      <c r="F73" s="26"/>
      <c r="G73" s="26"/>
      <c r="H73" s="26"/>
      <c r="I73" s="26"/>
      <c r="J73" s="26"/>
      <c r="K73" s="26"/>
      <c r="L73" s="27"/>
      <c r="M73" s="26"/>
      <c r="N73" s="27"/>
      <c r="O73" s="26"/>
      <c r="P73" s="26"/>
      <c r="Q73" s="26"/>
      <c r="R73" s="26"/>
      <c r="S73" s="26"/>
      <c r="T73" s="26"/>
      <c r="U73" s="26"/>
      <c r="V73" s="26"/>
      <c r="W73" s="26"/>
      <c r="X73" s="26"/>
      <c r="Y73" s="26"/>
      <c r="Z73" s="26"/>
      <c r="AA73" s="26"/>
      <c r="AB73" s="26"/>
      <c r="AC73" s="26"/>
      <c r="AD73" s="26"/>
    </row>
    <row r="74" spans="1:30">
      <c r="A74" s="26"/>
      <c r="B74" s="26"/>
      <c r="C74" s="26"/>
      <c r="D74" s="26"/>
      <c r="E74" s="26"/>
      <c r="F74" s="26"/>
      <c r="G74" s="26"/>
      <c r="H74" s="26"/>
      <c r="I74" s="26"/>
      <c r="J74" s="26"/>
      <c r="K74" s="26"/>
      <c r="L74" s="27"/>
      <c r="M74" s="26"/>
      <c r="N74" s="27"/>
      <c r="O74" s="26"/>
      <c r="P74" s="26"/>
      <c r="Q74" s="26"/>
      <c r="R74" s="26"/>
      <c r="S74" s="26"/>
      <c r="T74" s="26"/>
      <c r="U74" s="26"/>
      <c r="V74" s="26"/>
      <c r="W74" s="26"/>
      <c r="X74" s="26"/>
      <c r="Y74" s="26"/>
      <c r="Z74" s="26"/>
      <c r="AA74" s="26"/>
      <c r="AB74" s="26"/>
      <c r="AC74" s="26"/>
      <c r="AD74" s="26"/>
    </row>
    <row r="75" spans="1:30">
      <c r="A75" s="26"/>
      <c r="B75" s="26"/>
      <c r="C75" s="26"/>
      <c r="D75" s="26"/>
      <c r="E75" s="26"/>
      <c r="F75" s="26"/>
      <c r="G75" s="26"/>
      <c r="H75" s="26"/>
      <c r="I75" s="26"/>
      <c r="J75" s="26"/>
      <c r="K75" s="26"/>
      <c r="L75" s="27"/>
      <c r="M75" s="26"/>
      <c r="N75" s="27"/>
      <c r="O75" s="26"/>
      <c r="P75" s="26"/>
      <c r="Q75" s="26"/>
      <c r="R75" s="26"/>
      <c r="S75" s="26"/>
      <c r="T75" s="26"/>
      <c r="U75" s="26"/>
      <c r="V75" s="26"/>
      <c r="W75" s="26"/>
      <c r="X75" s="26"/>
      <c r="Y75" s="26"/>
      <c r="Z75" s="26"/>
      <c r="AA75" s="26"/>
      <c r="AB75" s="26"/>
      <c r="AC75" s="26"/>
      <c r="AD75" s="26"/>
    </row>
    <row r="76" spans="1:30">
      <c r="A76" s="26"/>
      <c r="B76" s="26"/>
      <c r="C76" s="26"/>
      <c r="D76" s="26"/>
      <c r="E76" s="26"/>
      <c r="F76" s="26"/>
      <c r="G76" s="26"/>
      <c r="H76" s="26"/>
      <c r="I76" s="26"/>
      <c r="J76" s="26"/>
      <c r="K76" s="26"/>
      <c r="L76" s="27"/>
      <c r="M76" s="26"/>
      <c r="N76" s="27"/>
      <c r="O76" s="26"/>
      <c r="P76" s="26"/>
      <c r="Q76" s="26"/>
      <c r="R76" s="26"/>
      <c r="S76" s="26"/>
      <c r="T76" s="26"/>
      <c r="U76" s="26"/>
      <c r="V76" s="26"/>
      <c r="W76" s="26"/>
      <c r="X76" s="26"/>
      <c r="Y76" s="26"/>
      <c r="Z76" s="26"/>
      <c r="AA76" s="26"/>
      <c r="AB76" s="26"/>
      <c r="AC76" s="26"/>
      <c r="AD76" s="26"/>
    </row>
    <row r="77" spans="1:30">
      <c r="A77" s="26"/>
      <c r="B77" s="26"/>
      <c r="C77" s="26"/>
      <c r="D77" s="26"/>
      <c r="E77" s="26"/>
      <c r="F77" s="26"/>
      <c r="G77" s="26"/>
      <c r="H77" s="26"/>
      <c r="I77" s="26"/>
      <c r="J77" s="26"/>
      <c r="K77" s="26"/>
      <c r="L77" s="27"/>
      <c r="M77" s="26"/>
      <c r="N77" s="27"/>
      <c r="O77" s="26"/>
      <c r="P77" s="26"/>
      <c r="Q77" s="26"/>
      <c r="R77" s="26"/>
      <c r="S77" s="26"/>
      <c r="T77" s="26"/>
      <c r="U77" s="26"/>
      <c r="V77" s="26"/>
      <c r="W77" s="26"/>
      <c r="X77" s="26"/>
      <c r="Y77" s="26"/>
      <c r="Z77" s="26"/>
      <c r="AA77" s="26"/>
      <c r="AB77" s="26"/>
      <c r="AC77" s="26"/>
      <c r="AD77" s="26"/>
    </row>
    <row r="78" spans="1:30">
      <c r="A78" s="26"/>
      <c r="B78" s="26"/>
      <c r="C78" s="26"/>
      <c r="D78" s="26"/>
      <c r="E78" s="26"/>
      <c r="F78" s="26"/>
      <c r="G78" s="26"/>
      <c r="H78" s="26"/>
      <c r="I78" s="26"/>
      <c r="J78" s="26"/>
      <c r="K78" s="26"/>
      <c r="L78" s="27"/>
      <c r="M78" s="26"/>
      <c r="N78" s="27"/>
      <c r="O78" s="26"/>
      <c r="P78" s="26"/>
      <c r="Q78" s="26"/>
      <c r="R78" s="26"/>
      <c r="S78" s="26"/>
      <c r="T78" s="26"/>
      <c r="U78" s="26"/>
      <c r="V78" s="26"/>
      <c r="W78" s="26"/>
      <c r="X78" s="26"/>
      <c r="Y78" s="26"/>
      <c r="Z78" s="26"/>
      <c r="AA78" s="26"/>
      <c r="AB78" s="26"/>
      <c r="AC78" s="26"/>
      <c r="AD78" s="26"/>
    </row>
    <row r="79" spans="1:30">
      <c r="A79" s="26"/>
      <c r="B79" s="26"/>
      <c r="C79" s="26"/>
      <c r="D79" s="26"/>
      <c r="E79" s="26"/>
      <c r="F79" s="26"/>
      <c r="G79" s="26"/>
      <c r="H79" s="26"/>
      <c r="I79" s="26"/>
      <c r="J79" s="26"/>
      <c r="K79" s="26"/>
      <c r="L79" s="27"/>
      <c r="M79" s="26"/>
      <c r="N79" s="27"/>
      <c r="O79" s="26"/>
      <c r="P79" s="26"/>
      <c r="Q79" s="26"/>
      <c r="R79" s="26"/>
      <c r="S79" s="26"/>
      <c r="T79" s="26"/>
      <c r="U79" s="26"/>
      <c r="V79" s="26"/>
      <c r="W79" s="26"/>
      <c r="X79" s="26"/>
      <c r="Y79" s="26"/>
      <c r="Z79" s="26"/>
      <c r="AA79" s="26"/>
      <c r="AB79" s="26"/>
      <c r="AC79" s="26"/>
      <c r="AD79" s="26"/>
    </row>
    <row r="80" spans="1:30">
      <c r="A80" s="26"/>
      <c r="B80" s="26"/>
      <c r="C80" s="26"/>
      <c r="D80" s="26"/>
      <c r="E80" s="26"/>
      <c r="F80" s="26"/>
      <c r="G80" s="26"/>
      <c r="H80" s="26"/>
      <c r="I80" s="26"/>
      <c r="J80" s="26"/>
      <c r="K80" s="26"/>
      <c r="L80" s="27"/>
      <c r="M80" s="26"/>
      <c r="N80" s="27"/>
      <c r="O80" s="26"/>
      <c r="P80" s="26"/>
      <c r="Q80" s="26"/>
      <c r="R80" s="26"/>
      <c r="S80" s="26"/>
      <c r="T80" s="26"/>
      <c r="U80" s="26"/>
      <c r="V80" s="26"/>
      <c r="W80" s="26"/>
      <c r="X80" s="26"/>
      <c r="Y80" s="26"/>
      <c r="Z80" s="26"/>
      <c r="AA80" s="26"/>
      <c r="AB80" s="26"/>
      <c r="AC80" s="26"/>
      <c r="AD80" s="26"/>
    </row>
    <row r="81" spans="1:30">
      <c r="A81" s="26"/>
      <c r="B81" s="26"/>
      <c r="C81" s="26"/>
      <c r="D81" s="26"/>
      <c r="E81" s="26"/>
      <c r="F81" s="26"/>
      <c r="G81" s="26"/>
      <c r="H81" s="26"/>
      <c r="I81" s="26"/>
      <c r="J81" s="26"/>
      <c r="K81" s="26"/>
      <c r="L81" s="27"/>
      <c r="M81" s="26"/>
      <c r="N81" s="27"/>
      <c r="O81" s="26"/>
      <c r="P81" s="26"/>
      <c r="Q81" s="26"/>
      <c r="R81" s="26"/>
      <c r="S81" s="26"/>
      <c r="T81" s="26"/>
      <c r="U81" s="26"/>
      <c r="V81" s="26"/>
      <c r="W81" s="26"/>
      <c r="X81" s="26"/>
      <c r="Y81" s="26"/>
      <c r="Z81" s="26"/>
      <c r="AA81" s="26"/>
      <c r="AB81" s="26"/>
      <c r="AC81" s="26"/>
      <c r="AD81" s="26"/>
    </row>
    <row r="82" spans="1:30">
      <c r="A82" s="26"/>
      <c r="B82" s="26"/>
      <c r="C82" s="26"/>
      <c r="D82" s="26"/>
      <c r="E82" s="26"/>
      <c r="F82" s="26"/>
      <c r="G82" s="26"/>
      <c r="H82" s="26"/>
      <c r="I82" s="26"/>
      <c r="J82" s="26"/>
      <c r="K82" s="26"/>
      <c r="L82" s="27"/>
      <c r="M82" s="26"/>
      <c r="N82" s="27"/>
      <c r="O82" s="26"/>
      <c r="P82" s="26"/>
      <c r="Q82" s="26"/>
      <c r="R82" s="26"/>
      <c r="S82" s="26"/>
      <c r="T82" s="26"/>
      <c r="U82" s="26"/>
      <c r="V82" s="26"/>
      <c r="W82" s="26"/>
      <c r="X82" s="26"/>
      <c r="Y82" s="26"/>
      <c r="Z82" s="26"/>
      <c r="AA82" s="26"/>
      <c r="AB82" s="26"/>
      <c r="AC82" s="26"/>
      <c r="AD82" s="26"/>
    </row>
    <row r="83" spans="1:30">
      <c r="A83" s="26"/>
      <c r="B83" s="26"/>
      <c r="C83" s="26"/>
      <c r="D83" s="26"/>
      <c r="E83" s="26"/>
      <c r="F83" s="26"/>
      <c r="G83" s="26"/>
      <c r="H83" s="26"/>
      <c r="I83" s="26"/>
      <c r="J83" s="26"/>
      <c r="K83" s="26"/>
      <c r="L83" s="27"/>
      <c r="M83" s="26"/>
      <c r="N83" s="27"/>
      <c r="O83" s="26"/>
      <c r="P83" s="26"/>
      <c r="Q83" s="26"/>
      <c r="R83" s="26"/>
      <c r="S83" s="26"/>
      <c r="T83" s="26"/>
      <c r="U83" s="26"/>
      <c r="V83" s="26"/>
      <c r="W83" s="26"/>
      <c r="X83" s="26"/>
      <c r="Y83" s="26"/>
      <c r="Z83" s="26"/>
      <c r="AA83" s="26"/>
      <c r="AB83" s="26"/>
      <c r="AC83" s="26"/>
      <c r="AD83" s="26"/>
    </row>
    <row r="84" spans="1:30">
      <c r="A84" s="26"/>
      <c r="B84" s="26"/>
      <c r="C84" s="26"/>
      <c r="D84" s="26"/>
      <c r="E84" s="26"/>
      <c r="F84" s="26"/>
      <c r="G84" s="26"/>
      <c r="H84" s="26"/>
      <c r="I84" s="26"/>
      <c r="J84" s="26"/>
      <c r="K84" s="26"/>
      <c r="L84" s="27"/>
      <c r="M84" s="26"/>
      <c r="N84" s="27"/>
      <c r="O84" s="26"/>
      <c r="P84" s="26"/>
      <c r="Q84" s="26"/>
      <c r="R84" s="26"/>
      <c r="S84" s="26"/>
      <c r="T84" s="26"/>
      <c r="U84" s="26"/>
      <c r="V84" s="26"/>
      <c r="W84" s="26"/>
      <c r="X84" s="26"/>
      <c r="Y84" s="26"/>
      <c r="Z84" s="26"/>
      <c r="AA84" s="26"/>
      <c r="AB84" s="26"/>
      <c r="AC84" s="26"/>
      <c r="AD84" s="26"/>
    </row>
    <row r="85" spans="1:30">
      <c r="A85" s="26"/>
      <c r="B85" s="26"/>
      <c r="C85" s="26"/>
      <c r="D85" s="26"/>
      <c r="E85" s="26"/>
      <c r="F85" s="26"/>
      <c r="G85" s="26"/>
      <c r="H85" s="26"/>
      <c r="I85" s="26"/>
      <c r="J85" s="26"/>
      <c r="K85" s="26"/>
      <c r="L85" s="27"/>
      <c r="M85" s="26"/>
      <c r="N85" s="27"/>
      <c r="O85" s="26"/>
      <c r="P85" s="26"/>
      <c r="Q85" s="26"/>
      <c r="R85" s="26"/>
      <c r="S85" s="26"/>
      <c r="T85" s="26"/>
      <c r="U85" s="26"/>
      <c r="V85" s="26"/>
      <c r="W85" s="26"/>
      <c r="X85" s="26"/>
      <c r="Y85" s="26"/>
      <c r="Z85" s="26"/>
      <c r="AA85" s="26"/>
      <c r="AB85" s="26"/>
      <c r="AC85" s="26"/>
      <c r="AD85" s="26"/>
    </row>
    <row r="86" spans="1:30">
      <c r="A86" s="26"/>
      <c r="B86" s="26"/>
      <c r="C86" s="26"/>
      <c r="D86" s="26"/>
      <c r="E86" s="26"/>
      <c r="F86" s="26"/>
      <c r="G86" s="26"/>
      <c r="H86" s="26"/>
      <c r="I86" s="26"/>
      <c r="J86" s="26"/>
      <c r="K86" s="26"/>
      <c r="L86" s="27"/>
      <c r="M86" s="26"/>
      <c r="N86" s="27"/>
      <c r="O86" s="26"/>
      <c r="P86" s="26"/>
      <c r="Q86" s="26"/>
      <c r="R86" s="26"/>
      <c r="S86" s="26"/>
      <c r="T86" s="26"/>
      <c r="U86" s="26"/>
      <c r="V86" s="26"/>
      <c r="W86" s="26"/>
      <c r="X86" s="26"/>
      <c r="Y86" s="26"/>
      <c r="Z86" s="26"/>
      <c r="AA86" s="26"/>
      <c r="AB86" s="26"/>
      <c r="AC86" s="26"/>
      <c r="AD86" s="26"/>
    </row>
    <row r="87" spans="1:30">
      <c r="A87" s="26"/>
      <c r="B87" s="26"/>
      <c r="C87" s="26"/>
      <c r="D87" s="26"/>
      <c r="E87" s="26"/>
      <c r="F87" s="26"/>
      <c r="G87" s="26"/>
      <c r="H87" s="26"/>
      <c r="I87" s="26"/>
      <c r="J87" s="26"/>
      <c r="K87" s="26"/>
      <c r="L87" s="27"/>
      <c r="M87" s="26"/>
      <c r="N87" s="27"/>
      <c r="O87" s="26"/>
      <c r="P87" s="26"/>
      <c r="Q87" s="26"/>
      <c r="R87" s="26"/>
      <c r="S87" s="26"/>
      <c r="T87" s="26"/>
      <c r="U87" s="26"/>
      <c r="V87" s="26"/>
      <c r="W87" s="26"/>
      <c r="X87" s="26"/>
      <c r="Y87" s="26"/>
      <c r="Z87" s="26"/>
      <c r="AA87" s="26"/>
      <c r="AB87" s="26"/>
      <c r="AC87" s="26"/>
      <c r="AD87" s="26"/>
    </row>
    <row r="88" spans="1:30">
      <c r="A88" s="26"/>
      <c r="B88" s="26"/>
      <c r="C88" s="26"/>
      <c r="D88" s="26"/>
      <c r="E88" s="26"/>
      <c r="F88" s="26"/>
      <c r="G88" s="26"/>
      <c r="H88" s="26"/>
      <c r="I88" s="26"/>
      <c r="J88" s="26"/>
      <c r="K88" s="26"/>
      <c r="L88" s="27"/>
      <c r="M88" s="26"/>
      <c r="N88" s="27"/>
      <c r="O88" s="26"/>
      <c r="P88" s="26"/>
      <c r="Q88" s="26"/>
      <c r="R88" s="26"/>
      <c r="S88" s="26"/>
      <c r="T88" s="26"/>
      <c r="U88" s="26"/>
      <c r="V88" s="26"/>
      <c r="W88" s="26"/>
      <c r="X88" s="26"/>
      <c r="Y88" s="26"/>
      <c r="Z88" s="26"/>
      <c r="AA88" s="26"/>
      <c r="AB88" s="26"/>
      <c r="AC88" s="26"/>
      <c r="AD88" s="26"/>
    </row>
    <row r="89" spans="1:30">
      <c r="A89" s="26"/>
      <c r="B89" s="26"/>
      <c r="C89" s="26"/>
      <c r="D89" s="26"/>
      <c r="E89" s="26"/>
      <c r="F89" s="26"/>
      <c r="G89" s="26"/>
      <c r="H89" s="26"/>
      <c r="I89" s="26"/>
      <c r="J89" s="26"/>
      <c r="K89" s="26"/>
      <c r="L89" s="27"/>
      <c r="M89" s="26"/>
      <c r="N89" s="27"/>
      <c r="O89" s="26"/>
      <c r="P89" s="26"/>
      <c r="Q89" s="26"/>
      <c r="R89" s="26"/>
      <c r="S89" s="26"/>
      <c r="T89" s="26"/>
      <c r="U89" s="26"/>
      <c r="V89" s="26"/>
      <c r="W89" s="26"/>
      <c r="X89" s="26"/>
      <c r="Y89" s="26"/>
      <c r="Z89" s="26"/>
      <c r="AA89" s="26"/>
      <c r="AB89" s="26"/>
      <c r="AC89" s="26"/>
      <c r="AD89" s="26"/>
    </row>
    <row r="90" spans="1:30">
      <c r="A90" s="26"/>
      <c r="B90" s="26"/>
      <c r="C90" s="26"/>
      <c r="D90" s="26"/>
      <c r="E90" s="26"/>
      <c r="F90" s="26"/>
      <c r="G90" s="26"/>
      <c r="H90" s="26"/>
      <c r="I90" s="26"/>
      <c r="J90" s="26"/>
      <c r="K90" s="26"/>
      <c r="L90" s="27"/>
      <c r="M90" s="26"/>
      <c r="N90" s="27"/>
      <c r="O90" s="26"/>
      <c r="P90" s="26"/>
      <c r="Q90" s="26"/>
      <c r="R90" s="26"/>
      <c r="S90" s="26"/>
      <c r="T90" s="26"/>
      <c r="U90" s="26"/>
      <c r="V90" s="26"/>
      <c r="W90" s="26"/>
      <c r="X90" s="26"/>
      <c r="Y90" s="26"/>
      <c r="Z90" s="26"/>
      <c r="AA90" s="26"/>
      <c r="AB90" s="26"/>
      <c r="AC90" s="26"/>
      <c r="AD90" s="26"/>
    </row>
    <row r="91" spans="1:30">
      <c r="A91" s="26"/>
      <c r="B91" s="26"/>
      <c r="C91" s="26"/>
      <c r="D91" s="26"/>
      <c r="E91" s="26"/>
      <c r="F91" s="26"/>
      <c r="G91" s="26"/>
      <c r="H91" s="26"/>
      <c r="I91" s="26"/>
      <c r="J91" s="26"/>
      <c r="K91" s="26"/>
      <c r="L91" s="27"/>
      <c r="M91" s="26"/>
      <c r="N91" s="27"/>
      <c r="O91" s="26"/>
      <c r="P91" s="26"/>
      <c r="Q91" s="26"/>
      <c r="R91" s="26"/>
      <c r="S91" s="26"/>
      <c r="T91" s="26"/>
      <c r="U91" s="26"/>
      <c r="V91" s="26"/>
      <c r="W91" s="26"/>
      <c r="X91" s="26"/>
      <c r="Y91" s="26"/>
      <c r="Z91" s="26"/>
      <c r="AA91" s="26"/>
      <c r="AB91" s="26"/>
      <c r="AC91" s="26"/>
      <c r="AD91" s="26"/>
    </row>
    <row r="92" spans="1:30">
      <c r="A92" s="26"/>
      <c r="B92" s="26"/>
      <c r="C92" s="26"/>
      <c r="D92" s="26"/>
      <c r="E92" s="26"/>
      <c r="F92" s="26"/>
      <c r="G92" s="26"/>
      <c r="H92" s="26"/>
      <c r="I92" s="26"/>
      <c r="J92" s="26"/>
      <c r="K92" s="26"/>
      <c r="L92" s="27"/>
      <c r="M92" s="26"/>
      <c r="N92" s="27"/>
      <c r="O92" s="26"/>
      <c r="P92" s="26"/>
      <c r="Q92" s="26"/>
      <c r="R92" s="26"/>
      <c r="S92" s="26"/>
      <c r="T92" s="26"/>
      <c r="U92" s="26"/>
      <c r="V92" s="26"/>
      <c r="W92" s="26"/>
      <c r="X92" s="26"/>
      <c r="Y92" s="26"/>
      <c r="Z92" s="26"/>
      <c r="AA92" s="26"/>
      <c r="AB92" s="26"/>
      <c r="AC92" s="26"/>
      <c r="AD92" s="26"/>
    </row>
    <row r="93" spans="1:30">
      <c r="A93" s="26"/>
      <c r="B93" s="26"/>
      <c r="C93" s="26"/>
      <c r="D93" s="26"/>
      <c r="E93" s="26"/>
      <c r="F93" s="26"/>
      <c r="G93" s="26"/>
      <c r="H93" s="26"/>
      <c r="I93" s="26"/>
      <c r="J93" s="26"/>
      <c r="K93" s="26"/>
      <c r="L93" s="27"/>
      <c r="M93" s="26"/>
      <c r="N93" s="27"/>
      <c r="O93" s="26"/>
      <c r="P93" s="26"/>
      <c r="Q93" s="26"/>
      <c r="R93" s="26"/>
      <c r="S93" s="26"/>
      <c r="T93" s="26"/>
      <c r="U93" s="26"/>
      <c r="V93" s="26"/>
      <c r="W93" s="26"/>
      <c r="X93" s="26"/>
      <c r="Y93" s="26"/>
      <c r="Z93" s="26"/>
      <c r="AA93" s="26"/>
      <c r="AB93" s="26"/>
      <c r="AC93" s="26"/>
      <c r="AD93" s="26"/>
    </row>
    <row r="94" spans="1:30">
      <c r="A94" s="26"/>
      <c r="B94" s="26"/>
      <c r="C94" s="26"/>
      <c r="D94" s="26"/>
      <c r="E94" s="26"/>
      <c r="F94" s="26"/>
      <c r="G94" s="26"/>
      <c r="H94" s="26"/>
      <c r="I94" s="26"/>
      <c r="J94" s="26"/>
      <c r="K94" s="26"/>
      <c r="L94" s="27"/>
      <c r="M94" s="26"/>
      <c r="N94" s="27"/>
      <c r="O94" s="26"/>
      <c r="P94" s="26"/>
      <c r="Q94" s="26"/>
      <c r="R94" s="26"/>
      <c r="S94" s="26"/>
      <c r="T94" s="26"/>
      <c r="U94" s="26"/>
      <c r="V94" s="26"/>
      <c r="W94" s="26"/>
      <c r="X94" s="26"/>
      <c r="Y94" s="26"/>
      <c r="Z94" s="26"/>
      <c r="AA94" s="26"/>
      <c r="AB94" s="26"/>
      <c r="AC94" s="26"/>
      <c r="AD94" s="26"/>
    </row>
    <row r="95" spans="1:30">
      <c r="A95" s="26"/>
      <c r="B95" s="26"/>
      <c r="C95" s="26"/>
      <c r="D95" s="26"/>
      <c r="E95" s="26"/>
      <c r="F95" s="26"/>
      <c r="G95" s="26"/>
      <c r="H95" s="26"/>
      <c r="I95" s="26"/>
      <c r="J95" s="26"/>
      <c r="K95" s="26"/>
      <c r="L95" s="27"/>
      <c r="M95" s="26"/>
      <c r="N95" s="27"/>
      <c r="O95" s="26"/>
      <c r="P95" s="26"/>
      <c r="Q95" s="26"/>
      <c r="R95" s="26"/>
      <c r="S95" s="26"/>
      <c r="T95" s="26"/>
      <c r="U95" s="26"/>
      <c r="V95" s="26"/>
      <c r="W95" s="26"/>
      <c r="X95" s="26"/>
      <c r="Y95" s="26"/>
      <c r="Z95" s="26"/>
      <c r="AA95" s="26"/>
      <c r="AB95" s="26"/>
      <c r="AC95" s="26"/>
      <c r="AD95" s="26"/>
    </row>
    <row r="96" spans="1:30">
      <c r="A96" s="26"/>
      <c r="B96" s="26"/>
      <c r="C96" s="26"/>
      <c r="D96" s="26"/>
      <c r="E96" s="26"/>
      <c r="F96" s="26"/>
      <c r="G96" s="26"/>
      <c r="H96" s="26"/>
      <c r="I96" s="26"/>
      <c r="J96" s="26"/>
      <c r="K96" s="26"/>
      <c r="L96" s="27"/>
      <c r="M96" s="26"/>
      <c r="N96" s="27"/>
      <c r="O96" s="26"/>
      <c r="P96" s="26"/>
      <c r="Q96" s="26"/>
      <c r="R96" s="26"/>
      <c r="S96" s="26"/>
      <c r="T96" s="26"/>
      <c r="U96" s="26"/>
      <c r="V96" s="26"/>
      <c r="W96" s="26"/>
      <c r="X96" s="26"/>
      <c r="Y96" s="26"/>
      <c r="Z96" s="26"/>
      <c r="AA96" s="26"/>
      <c r="AB96" s="26"/>
      <c r="AC96" s="26"/>
      <c r="AD96" s="26"/>
    </row>
    <row r="97" spans="1:30">
      <c r="A97" s="26"/>
      <c r="B97" s="26"/>
      <c r="C97" s="26"/>
      <c r="D97" s="26"/>
      <c r="E97" s="26"/>
      <c r="F97" s="26"/>
      <c r="G97" s="26"/>
      <c r="H97" s="26"/>
      <c r="I97" s="26"/>
      <c r="J97" s="26"/>
      <c r="K97" s="26"/>
      <c r="L97" s="27"/>
      <c r="M97" s="26"/>
      <c r="N97" s="27"/>
      <c r="O97" s="26"/>
      <c r="P97" s="26"/>
      <c r="Q97" s="26"/>
      <c r="R97" s="26"/>
      <c r="S97" s="26"/>
      <c r="T97" s="26"/>
      <c r="U97" s="26"/>
      <c r="V97" s="26"/>
      <c r="W97" s="26"/>
      <c r="X97" s="26"/>
      <c r="Y97" s="26"/>
      <c r="Z97" s="26"/>
      <c r="AA97" s="26"/>
      <c r="AB97" s="26"/>
      <c r="AC97" s="26"/>
      <c r="AD97" s="26"/>
    </row>
    <row r="98" spans="1:30">
      <c r="A98" s="26"/>
      <c r="B98" s="26"/>
      <c r="C98" s="26"/>
      <c r="D98" s="26"/>
      <c r="E98" s="26"/>
      <c r="F98" s="26"/>
      <c r="G98" s="26"/>
      <c r="H98" s="26"/>
      <c r="I98" s="26"/>
      <c r="J98" s="26"/>
      <c r="K98" s="26"/>
      <c r="L98" s="27"/>
      <c r="M98" s="26"/>
      <c r="N98" s="27"/>
      <c r="O98" s="26"/>
      <c r="P98" s="26"/>
      <c r="Q98" s="26"/>
      <c r="R98" s="26"/>
      <c r="S98" s="26"/>
      <c r="T98" s="26"/>
      <c r="U98" s="26"/>
      <c r="V98" s="26"/>
      <c r="W98" s="26"/>
      <c r="X98" s="26"/>
      <c r="Y98" s="26"/>
      <c r="Z98" s="26"/>
      <c r="AA98" s="26"/>
      <c r="AB98" s="26"/>
      <c r="AC98" s="26"/>
      <c r="AD98" s="26"/>
    </row>
    <row r="99" spans="1:30">
      <c r="A99" s="26"/>
      <c r="B99" s="26"/>
      <c r="C99" s="26"/>
      <c r="D99" s="26"/>
      <c r="E99" s="26"/>
      <c r="F99" s="26"/>
      <c r="G99" s="26"/>
      <c r="H99" s="26"/>
      <c r="I99" s="26"/>
      <c r="J99" s="26"/>
      <c r="K99" s="26"/>
      <c r="L99" s="27"/>
      <c r="M99" s="26"/>
      <c r="N99" s="27"/>
      <c r="O99" s="26"/>
      <c r="P99" s="26"/>
      <c r="Q99" s="26"/>
      <c r="R99" s="26"/>
      <c r="S99" s="26"/>
      <c r="T99" s="26"/>
      <c r="U99" s="26"/>
      <c r="V99" s="26"/>
      <c r="W99" s="26"/>
      <c r="X99" s="26"/>
      <c r="Y99" s="26"/>
      <c r="Z99" s="26"/>
      <c r="AA99" s="26"/>
      <c r="AB99" s="26"/>
      <c r="AC99" s="26"/>
      <c r="AD99" s="26"/>
    </row>
    <row r="100" spans="1:30">
      <c r="A100" s="26"/>
      <c r="B100" s="26"/>
      <c r="C100" s="26"/>
      <c r="D100" s="26"/>
      <c r="E100" s="26"/>
      <c r="F100" s="26"/>
      <c r="G100" s="26"/>
      <c r="H100" s="26"/>
      <c r="I100" s="26"/>
      <c r="J100" s="26"/>
      <c r="K100" s="26"/>
      <c r="L100" s="27"/>
      <c r="M100" s="26"/>
      <c r="N100" s="27"/>
      <c r="O100" s="26"/>
      <c r="P100" s="26"/>
      <c r="Q100" s="26"/>
      <c r="R100" s="26"/>
      <c r="S100" s="26"/>
      <c r="T100" s="26"/>
      <c r="U100" s="26"/>
      <c r="V100" s="26"/>
      <c r="W100" s="26"/>
      <c r="X100" s="26"/>
      <c r="Y100" s="26"/>
      <c r="Z100" s="26"/>
      <c r="AA100" s="26"/>
      <c r="AB100" s="26"/>
      <c r="AC100" s="26"/>
      <c r="AD100" s="26"/>
    </row>
    <row r="101" spans="1:30">
      <c r="A101" s="26"/>
      <c r="B101" s="26"/>
      <c r="C101" s="26"/>
      <c r="D101" s="26"/>
      <c r="E101" s="26"/>
      <c r="F101" s="26"/>
      <c r="G101" s="26"/>
      <c r="H101" s="26"/>
      <c r="I101" s="26"/>
      <c r="J101" s="26"/>
      <c r="K101" s="26"/>
      <c r="L101" s="27"/>
      <c r="M101" s="26"/>
      <c r="N101" s="27"/>
      <c r="O101" s="26"/>
      <c r="P101" s="26"/>
      <c r="Q101" s="26"/>
      <c r="R101" s="26"/>
      <c r="S101" s="26"/>
      <c r="T101" s="26"/>
      <c r="U101" s="26"/>
      <c r="V101" s="26"/>
      <c r="W101" s="26"/>
      <c r="X101" s="26"/>
      <c r="Y101" s="26"/>
      <c r="Z101" s="26"/>
      <c r="AA101" s="26"/>
      <c r="AB101" s="26"/>
      <c r="AC101" s="26"/>
      <c r="AD101" s="26"/>
    </row>
    <row r="102" spans="1:30">
      <c r="A102" s="26"/>
      <c r="B102" s="26"/>
      <c r="C102" s="26"/>
      <c r="D102" s="26"/>
      <c r="E102" s="26"/>
      <c r="F102" s="26"/>
      <c r="G102" s="26"/>
      <c r="H102" s="26"/>
      <c r="I102" s="26"/>
      <c r="J102" s="26"/>
      <c r="K102" s="26"/>
      <c r="L102" s="27"/>
      <c r="M102" s="26"/>
      <c r="N102" s="27"/>
      <c r="O102" s="26"/>
      <c r="P102" s="26"/>
      <c r="Q102" s="26"/>
      <c r="R102" s="26"/>
      <c r="S102" s="26"/>
      <c r="T102" s="26"/>
      <c r="U102" s="26"/>
      <c r="V102" s="26"/>
      <c r="W102" s="26"/>
      <c r="X102" s="26"/>
      <c r="Y102" s="26"/>
      <c r="Z102" s="26"/>
      <c r="AA102" s="26"/>
      <c r="AB102" s="26"/>
      <c r="AC102" s="26"/>
      <c r="AD102" s="26"/>
    </row>
    <row r="103" spans="1:30">
      <c r="A103" s="26"/>
      <c r="B103" s="26"/>
      <c r="C103" s="26"/>
      <c r="D103" s="26"/>
      <c r="E103" s="26"/>
      <c r="F103" s="26"/>
      <c r="G103" s="26"/>
      <c r="H103" s="26"/>
      <c r="I103" s="26"/>
      <c r="J103" s="26"/>
      <c r="K103" s="26"/>
      <c r="L103" s="27"/>
      <c r="M103" s="26"/>
      <c r="N103" s="27"/>
      <c r="O103" s="26"/>
      <c r="P103" s="26"/>
      <c r="Q103" s="26"/>
      <c r="R103" s="26"/>
      <c r="S103" s="26"/>
      <c r="T103" s="26"/>
      <c r="U103" s="26"/>
      <c r="V103" s="26"/>
      <c r="W103" s="26"/>
      <c r="X103" s="26"/>
      <c r="Y103" s="26"/>
      <c r="Z103" s="26"/>
      <c r="AA103" s="26"/>
      <c r="AB103" s="26"/>
      <c r="AC103" s="26"/>
      <c r="AD103" s="26"/>
    </row>
    <row r="104" spans="1:30">
      <c r="A104" s="26"/>
      <c r="B104" s="26"/>
      <c r="C104" s="26"/>
      <c r="D104" s="26"/>
      <c r="E104" s="26"/>
      <c r="F104" s="26"/>
      <c r="G104" s="26"/>
      <c r="H104" s="26"/>
      <c r="I104" s="26"/>
      <c r="J104" s="26"/>
      <c r="K104" s="26"/>
      <c r="L104" s="27"/>
      <c r="M104" s="26"/>
      <c r="N104" s="27"/>
      <c r="O104" s="26"/>
      <c r="P104" s="26"/>
      <c r="Q104" s="26"/>
      <c r="R104" s="26"/>
      <c r="S104" s="26"/>
      <c r="T104" s="26"/>
      <c r="U104" s="26"/>
      <c r="V104" s="26"/>
      <c r="W104" s="26"/>
      <c r="X104" s="26"/>
      <c r="Y104" s="26"/>
      <c r="Z104" s="26"/>
      <c r="AA104" s="26"/>
      <c r="AB104" s="26"/>
      <c r="AC104" s="26"/>
      <c r="AD104" s="26"/>
    </row>
    <row r="105" spans="1:30">
      <c r="A105" s="26"/>
      <c r="B105" s="26"/>
      <c r="C105" s="26"/>
      <c r="D105" s="26"/>
      <c r="E105" s="26"/>
      <c r="F105" s="26"/>
      <c r="G105" s="26"/>
      <c r="H105" s="26"/>
      <c r="I105" s="26"/>
      <c r="J105" s="26"/>
      <c r="K105" s="26"/>
      <c r="L105" s="27"/>
      <c r="M105" s="26"/>
      <c r="N105" s="27"/>
      <c r="O105" s="26"/>
      <c r="P105" s="26"/>
      <c r="Q105" s="26"/>
      <c r="R105" s="26"/>
      <c r="S105" s="26"/>
      <c r="T105" s="26"/>
      <c r="U105" s="26"/>
      <c r="V105" s="26"/>
      <c r="W105" s="26"/>
      <c r="X105" s="26"/>
      <c r="Y105" s="26"/>
      <c r="Z105" s="26"/>
      <c r="AA105" s="26"/>
      <c r="AB105" s="26"/>
      <c r="AC105" s="26"/>
      <c r="AD105" s="26"/>
    </row>
    <row r="106" spans="1:30">
      <c r="A106" s="26"/>
      <c r="B106" s="26"/>
      <c r="C106" s="26"/>
      <c r="D106" s="26"/>
      <c r="E106" s="26"/>
      <c r="F106" s="26"/>
      <c r="G106" s="26"/>
      <c r="H106" s="26"/>
      <c r="I106" s="26"/>
      <c r="J106" s="26"/>
      <c r="K106" s="26"/>
      <c r="L106" s="27"/>
      <c r="M106" s="26"/>
      <c r="N106" s="27"/>
      <c r="O106" s="26"/>
      <c r="P106" s="26"/>
      <c r="Q106" s="26"/>
      <c r="R106" s="26"/>
      <c r="S106" s="26"/>
      <c r="T106" s="26"/>
      <c r="U106" s="26"/>
      <c r="V106" s="26"/>
      <c r="W106" s="26"/>
      <c r="X106" s="26"/>
      <c r="Y106" s="26"/>
      <c r="Z106" s="26"/>
      <c r="AA106" s="26"/>
      <c r="AB106" s="26"/>
      <c r="AC106" s="26"/>
      <c r="AD106" s="26"/>
    </row>
    <row r="107" spans="1:30">
      <c r="A107" s="26"/>
      <c r="B107" s="26"/>
      <c r="C107" s="26"/>
      <c r="D107" s="26"/>
      <c r="E107" s="26"/>
      <c r="F107" s="26"/>
      <c r="G107" s="26"/>
      <c r="H107" s="26"/>
      <c r="I107" s="26"/>
      <c r="J107" s="26"/>
      <c r="K107" s="26"/>
      <c r="L107" s="27"/>
      <c r="M107" s="26"/>
      <c r="N107" s="27"/>
      <c r="O107" s="26"/>
      <c r="P107" s="26"/>
      <c r="Q107" s="26"/>
      <c r="R107" s="26"/>
      <c r="S107" s="26"/>
      <c r="T107" s="26"/>
      <c r="U107" s="26"/>
      <c r="V107" s="26"/>
      <c r="W107" s="26"/>
      <c r="X107" s="26"/>
      <c r="Y107" s="26"/>
      <c r="Z107" s="26"/>
      <c r="AA107" s="26"/>
      <c r="AB107" s="26"/>
      <c r="AC107" s="26"/>
      <c r="AD107" s="26"/>
    </row>
    <row r="108" spans="1:30">
      <c r="A108" s="26"/>
      <c r="B108" s="26"/>
      <c r="C108" s="26"/>
      <c r="D108" s="26"/>
      <c r="E108" s="26"/>
      <c r="F108" s="26"/>
      <c r="G108" s="26"/>
      <c r="H108" s="26"/>
      <c r="I108" s="26"/>
      <c r="J108" s="26"/>
      <c r="K108" s="26"/>
      <c r="L108" s="27"/>
      <c r="M108" s="26"/>
      <c r="N108" s="27"/>
      <c r="O108" s="26"/>
      <c r="P108" s="26"/>
      <c r="Q108" s="26"/>
      <c r="R108" s="26"/>
      <c r="S108" s="26"/>
      <c r="T108" s="26"/>
      <c r="U108" s="26"/>
      <c r="V108" s="26"/>
      <c r="W108" s="26"/>
      <c r="X108" s="26"/>
      <c r="Y108" s="26"/>
      <c r="Z108" s="26"/>
      <c r="AA108" s="26"/>
      <c r="AB108" s="26"/>
      <c r="AC108" s="26"/>
      <c r="AD108" s="26"/>
    </row>
    <row r="109" spans="1:30">
      <c r="A109" s="26"/>
      <c r="B109" s="26"/>
      <c r="C109" s="26"/>
      <c r="D109" s="26"/>
      <c r="E109" s="26"/>
      <c r="F109" s="26"/>
      <c r="G109" s="26"/>
      <c r="H109" s="26"/>
      <c r="I109" s="26"/>
      <c r="J109" s="26"/>
      <c r="K109" s="26"/>
      <c r="L109" s="27"/>
      <c r="M109" s="26"/>
      <c r="N109" s="27"/>
      <c r="O109" s="26"/>
      <c r="P109" s="26"/>
      <c r="Q109" s="26"/>
      <c r="R109" s="26"/>
      <c r="S109" s="26"/>
      <c r="T109" s="26"/>
      <c r="U109" s="26"/>
      <c r="V109" s="26"/>
      <c r="W109" s="26"/>
      <c r="X109" s="26"/>
      <c r="Y109" s="26"/>
      <c r="Z109" s="26"/>
      <c r="AA109" s="26"/>
      <c r="AB109" s="26"/>
      <c r="AC109" s="26"/>
      <c r="AD109" s="26"/>
    </row>
    <row r="110" spans="1:30">
      <c r="A110" s="26"/>
      <c r="B110" s="26"/>
      <c r="C110" s="26"/>
      <c r="D110" s="26"/>
      <c r="E110" s="26"/>
      <c r="F110" s="26"/>
      <c r="G110" s="26"/>
      <c r="H110" s="26"/>
      <c r="I110" s="26"/>
      <c r="J110" s="26"/>
      <c r="K110" s="26"/>
      <c r="L110" s="27"/>
      <c r="M110" s="26"/>
      <c r="N110" s="27"/>
      <c r="O110" s="26"/>
      <c r="P110" s="26"/>
      <c r="Q110" s="26"/>
      <c r="R110" s="26"/>
      <c r="S110" s="26"/>
      <c r="T110" s="26"/>
      <c r="U110" s="26"/>
      <c r="V110" s="26"/>
      <c r="W110" s="26"/>
      <c r="X110" s="26"/>
      <c r="Y110" s="26"/>
      <c r="Z110" s="26"/>
      <c r="AA110" s="26"/>
      <c r="AB110" s="26"/>
      <c r="AC110" s="26"/>
      <c r="AD110" s="26"/>
    </row>
    <row r="111" spans="1:30">
      <c r="A111" s="26"/>
      <c r="B111" s="26"/>
      <c r="C111" s="26"/>
      <c r="D111" s="26"/>
      <c r="E111" s="26"/>
      <c r="F111" s="26"/>
      <c r="G111" s="26"/>
      <c r="H111" s="26"/>
      <c r="I111" s="26"/>
      <c r="J111" s="26"/>
      <c r="K111" s="26"/>
      <c r="L111" s="27"/>
      <c r="M111" s="26"/>
      <c r="N111" s="27"/>
      <c r="O111" s="26"/>
      <c r="P111" s="26"/>
      <c r="Q111" s="26"/>
      <c r="R111" s="26"/>
      <c r="S111" s="26"/>
      <c r="T111" s="26"/>
      <c r="U111" s="26"/>
      <c r="V111" s="26"/>
      <c r="W111" s="26"/>
      <c r="X111" s="26"/>
      <c r="Y111" s="26"/>
      <c r="Z111" s="26"/>
      <c r="AA111" s="26"/>
      <c r="AB111" s="26"/>
      <c r="AC111" s="26"/>
      <c r="AD111" s="26"/>
    </row>
    <row r="112" spans="1:30">
      <c r="A112" s="26"/>
      <c r="B112" s="26"/>
      <c r="C112" s="26"/>
      <c r="D112" s="26"/>
      <c r="E112" s="26"/>
      <c r="F112" s="26"/>
      <c r="G112" s="26"/>
      <c r="H112" s="26"/>
      <c r="I112" s="26"/>
      <c r="J112" s="26"/>
      <c r="K112" s="26"/>
      <c r="L112" s="27"/>
      <c r="M112" s="26"/>
      <c r="N112" s="27"/>
      <c r="O112" s="26"/>
      <c r="P112" s="26"/>
      <c r="Q112" s="26"/>
      <c r="R112" s="26"/>
      <c r="S112" s="26"/>
      <c r="T112" s="26"/>
      <c r="U112" s="26"/>
      <c r="V112" s="26"/>
      <c r="W112" s="26"/>
      <c r="X112" s="26"/>
      <c r="Y112" s="26"/>
      <c r="Z112" s="26"/>
      <c r="AA112" s="26"/>
      <c r="AB112" s="26"/>
      <c r="AC112" s="26"/>
      <c r="AD112" s="26"/>
    </row>
    <row r="113" spans="1:30">
      <c r="A113" s="26"/>
      <c r="B113" s="26"/>
      <c r="C113" s="26"/>
      <c r="D113" s="26"/>
      <c r="E113" s="26"/>
      <c r="F113" s="26"/>
      <c r="G113" s="26"/>
      <c r="H113" s="26"/>
      <c r="I113" s="26"/>
      <c r="J113" s="26"/>
      <c r="K113" s="26"/>
      <c r="L113" s="27"/>
      <c r="M113" s="26"/>
      <c r="N113" s="27"/>
      <c r="O113" s="26"/>
      <c r="P113" s="26"/>
      <c r="Q113" s="26"/>
      <c r="R113" s="26"/>
      <c r="S113" s="26"/>
      <c r="T113" s="26"/>
      <c r="U113" s="26"/>
      <c r="V113" s="26"/>
      <c r="W113" s="26"/>
      <c r="X113" s="26"/>
      <c r="Y113" s="26"/>
      <c r="Z113" s="26"/>
      <c r="AA113" s="26"/>
      <c r="AB113" s="26"/>
      <c r="AC113" s="26"/>
      <c r="AD113" s="26"/>
    </row>
    <row r="114" spans="1:30">
      <c r="A114" s="26"/>
      <c r="B114" s="26"/>
      <c r="C114" s="26"/>
      <c r="D114" s="26"/>
      <c r="E114" s="26"/>
      <c r="F114" s="26"/>
      <c r="G114" s="26"/>
      <c r="H114" s="26"/>
      <c r="I114" s="26"/>
      <c r="J114" s="26"/>
      <c r="K114" s="26"/>
      <c r="L114" s="27"/>
      <c r="M114" s="26"/>
      <c r="N114" s="27"/>
      <c r="O114" s="26"/>
      <c r="P114" s="26"/>
      <c r="Q114" s="26"/>
      <c r="R114" s="26"/>
      <c r="S114" s="26"/>
      <c r="T114" s="26"/>
      <c r="U114" s="26"/>
      <c r="V114" s="26"/>
      <c r="W114" s="26"/>
      <c r="X114" s="26"/>
      <c r="Y114" s="26"/>
      <c r="Z114" s="26"/>
      <c r="AA114" s="26"/>
      <c r="AB114" s="26"/>
      <c r="AC114" s="26"/>
      <c r="AD114" s="26"/>
    </row>
    <row r="115" spans="1:30">
      <c r="A115" s="26"/>
      <c r="B115" s="26"/>
      <c r="C115" s="26"/>
      <c r="D115" s="26"/>
      <c r="E115" s="26"/>
      <c r="F115" s="26"/>
      <c r="G115" s="26"/>
      <c r="H115" s="26"/>
      <c r="I115" s="26"/>
      <c r="J115" s="26"/>
      <c r="K115" s="26"/>
      <c r="L115" s="27"/>
      <c r="M115" s="26"/>
      <c r="N115" s="27"/>
      <c r="O115" s="26"/>
      <c r="P115" s="26"/>
      <c r="Q115" s="26"/>
      <c r="R115" s="26"/>
      <c r="S115" s="26"/>
      <c r="T115" s="26"/>
      <c r="U115" s="26"/>
      <c r="V115" s="26"/>
      <c r="W115" s="26"/>
      <c r="X115" s="26"/>
      <c r="Y115" s="26"/>
      <c r="Z115" s="26"/>
      <c r="AA115" s="26"/>
      <c r="AB115" s="26"/>
      <c r="AC115" s="26"/>
      <c r="AD115" s="26"/>
    </row>
    <row r="116" spans="1:30">
      <c r="A116" s="26"/>
      <c r="B116" s="26"/>
      <c r="C116" s="26"/>
      <c r="D116" s="26"/>
      <c r="E116" s="26"/>
      <c r="F116" s="26"/>
      <c r="G116" s="26"/>
      <c r="H116" s="26"/>
      <c r="I116" s="26"/>
      <c r="J116" s="26"/>
      <c r="K116" s="26"/>
      <c r="L116" s="27"/>
      <c r="M116" s="26"/>
      <c r="N116" s="27"/>
      <c r="O116" s="26"/>
      <c r="P116" s="26"/>
      <c r="Q116" s="26"/>
      <c r="R116" s="26"/>
      <c r="S116" s="26"/>
      <c r="T116" s="26"/>
      <c r="U116" s="26"/>
      <c r="V116" s="26"/>
      <c r="W116" s="26"/>
      <c r="X116" s="26"/>
      <c r="Y116" s="26"/>
      <c r="Z116" s="26"/>
      <c r="AA116" s="26"/>
      <c r="AB116" s="26"/>
      <c r="AC116" s="26"/>
      <c r="AD116" s="26"/>
    </row>
    <row r="117" spans="1:30">
      <c r="A117" s="26"/>
      <c r="B117" s="26"/>
      <c r="C117" s="26"/>
      <c r="D117" s="26"/>
      <c r="E117" s="26"/>
      <c r="F117" s="26"/>
      <c r="G117" s="26"/>
      <c r="H117" s="26"/>
      <c r="I117" s="26"/>
      <c r="J117" s="26"/>
      <c r="K117" s="26"/>
      <c r="L117" s="27"/>
      <c r="M117" s="26"/>
      <c r="N117" s="27"/>
      <c r="O117" s="26"/>
      <c r="P117" s="26"/>
      <c r="Q117" s="26"/>
      <c r="R117" s="26"/>
      <c r="S117" s="26"/>
      <c r="T117" s="26"/>
      <c r="U117" s="26"/>
      <c r="V117" s="26"/>
      <c r="W117" s="26"/>
      <c r="X117" s="26"/>
      <c r="Y117" s="26"/>
      <c r="Z117" s="26"/>
      <c r="AA117" s="26"/>
      <c r="AB117" s="26"/>
      <c r="AC117" s="26"/>
      <c r="AD117" s="26"/>
    </row>
    <row r="118" spans="1:30">
      <c r="A118" s="26"/>
      <c r="B118" s="26"/>
      <c r="C118" s="26"/>
      <c r="D118" s="26"/>
      <c r="E118" s="26"/>
      <c r="F118" s="26"/>
      <c r="G118" s="26"/>
      <c r="H118" s="26"/>
      <c r="I118" s="26"/>
      <c r="J118" s="26"/>
      <c r="K118" s="26"/>
      <c r="L118" s="27"/>
      <c r="M118" s="26"/>
      <c r="N118" s="27"/>
      <c r="O118" s="26"/>
      <c r="P118" s="26"/>
      <c r="Q118" s="26"/>
      <c r="R118" s="26"/>
      <c r="S118" s="26"/>
      <c r="T118" s="26"/>
      <c r="U118" s="26"/>
      <c r="V118" s="26"/>
      <c r="W118" s="26"/>
      <c r="X118" s="26"/>
      <c r="Y118" s="26"/>
      <c r="Z118" s="26"/>
      <c r="AA118" s="26"/>
      <c r="AB118" s="26"/>
      <c r="AC118" s="26"/>
      <c r="AD118" s="26"/>
    </row>
    <row r="119" spans="1:30">
      <c r="A119" s="26"/>
      <c r="B119" s="26"/>
      <c r="C119" s="26"/>
      <c r="D119" s="26"/>
      <c r="E119" s="26"/>
      <c r="F119" s="26"/>
      <c r="G119" s="26"/>
      <c r="H119" s="26"/>
      <c r="I119" s="26"/>
      <c r="J119" s="26"/>
      <c r="K119" s="26"/>
      <c r="L119" s="27"/>
      <c r="M119" s="26"/>
      <c r="N119" s="27"/>
      <c r="O119" s="26"/>
      <c r="P119" s="26"/>
      <c r="Q119" s="26"/>
      <c r="R119" s="26"/>
      <c r="S119" s="26"/>
      <c r="T119" s="26"/>
      <c r="U119" s="26"/>
      <c r="V119" s="26"/>
      <c r="W119" s="26"/>
      <c r="X119" s="26"/>
      <c r="Y119" s="26"/>
      <c r="Z119" s="26"/>
      <c r="AA119" s="26"/>
      <c r="AB119" s="26"/>
      <c r="AC119" s="26"/>
      <c r="AD119" s="26"/>
    </row>
    <row r="120" spans="1:30">
      <c r="A120" s="26"/>
      <c r="B120" s="26"/>
      <c r="C120" s="26"/>
      <c r="D120" s="26"/>
      <c r="E120" s="26"/>
      <c r="F120" s="26"/>
      <c r="G120" s="26"/>
      <c r="H120" s="26"/>
      <c r="I120" s="26"/>
      <c r="J120" s="26"/>
      <c r="K120" s="26"/>
      <c r="L120" s="27"/>
      <c r="M120" s="26"/>
      <c r="N120" s="27"/>
      <c r="O120" s="26"/>
      <c r="P120" s="26"/>
      <c r="Q120" s="26"/>
      <c r="R120" s="26"/>
      <c r="S120" s="26"/>
      <c r="T120" s="26"/>
      <c r="U120" s="26"/>
      <c r="V120" s="26"/>
      <c r="W120" s="26"/>
      <c r="X120" s="26"/>
      <c r="Y120" s="26"/>
      <c r="Z120" s="26"/>
      <c r="AA120" s="26"/>
      <c r="AB120" s="26"/>
      <c r="AC120" s="26"/>
      <c r="AD120" s="26"/>
    </row>
    <row r="121" spans="1:30">
      <c r="A121" s="26"/>
      <c r="B121" s="26"/>
      <c r="C121" s="26"/>
      <c r="D121" s="26"/>
      <c r="E121" s="26"/>
      <c r="F121" s="26"/>
      <c r="G121" s="26"/>
      <c r="H121" s="26"/>
      <c r="I121" s="26"/>
      <c r="J121" s="26"/>
      <c r="K121" s="26"/>
      <c r="L121" s="27"/>
      <c r="M121" s="26"/>
      <c r="N121" s="27"/>
      <c r="O121" s="26"/>
      <c r="P121" s="26"/>
      <c r="Q121" s="26"/>
      <c r="R121" s="26"/>
      <c r="S121" s="26"/>
      <c r="T121" s="26"/>
      <c r="U121" s="26"/>
      <c r="V121" s="26"/>
      <c r="W121" s="26"/>
      <c r="X121" s="26"/>
      <c r="Y121" s="26"/>
      <c r="Z121" s="26"/>
      <c r="AA121" s="26"/>
      <c r="AB121" s="26"/>
      <c r="AC121" s="26"/>
      <c r="AD121" s="26"/>
    </row>
    <row r="122" spans="1:30">
      <c r="A122" s="26"/>
      <c r="B122" s="26"/>
      <c r="C122" s="26"/>
      <c r="D122" s="26"/>
      <c r="E122" s="26"/>
      <c r="F122" s="26"/>
      <c r="G122" s="26"/>
      <c r="H122" s="26"/>
      <c r="I122" s="26"/>
      <c r="J122" s="26"/>
      <c r="K122" s="26"/>
      <c r="L122" s="27"/>
      <c r="M122" s="26"/>
      <c r="N122" s="27"/>
      <c r="O122" s="26"/>
      <c r="P122" s="26"/>
      <c r="Q122" s="26"/>
      <c r="R122" s="26"/>
      <c r="S122" s="26"/>
      <c r="T122" s="26"/>
      <c r="U122" s="26"/>
      <c r="V122" s="26"/>
      <c r="W122" s="26"/>
      <c r="X122" s="26"/>
      <c r="Y122" s="26"/>
      <c r="Z122" s="26"/>
      <c r="AA122" s="26"/>
      <c r="AB122" s="26"/>
      <c r="AC122" s="26"/>
      <c r="AD122" s="26"/>
    </row>
    <row r="123" spans="1:30">
      <c r="A123" s="26"/>
      <c r="B123" s="26"/>
      <c r="C123" s="26"/>
      <c r="D123" s="26"/>
      <c r="E123" s="26"/>
      <c r="F123" s="26"/>
      <c r="G123" s="26"/>
      <c r="H123" s="26"/>
      <c r="I123" s="26"/>
      <c r="J123" s="26"/>
      <c r="K123" s="26"/>
      <c r="L123" s="27"/>
      <c r="M123" s="26"/>
      <c r="N123" s="27"/>
      <c r="O123" s="26"/>
      <c r="P123" s="26"/>
      <c r="Q123" s="26"/>
      <c r="R123" s="26"/>
      <c r="S123" s="26"/>
      <c r="T123" s="26"/>
      <c r="U123" s="26"/>
      <c r="V123" s="26"/>
      <c r="W123" s="26"/>
      <c r="X123" s="26"/>
      <c r="Y123" s="26"/>
      <c r="Z123" s="26"/>
      <c r="AA123" s="26"/>
      <c r="AB123" s="26"/>
      <c r="AC123" s="26"/>
      <c r="AD123" s="26"/>
    </row>
    <row r="124" spans="1:30">
      <c r="A124" s="26"/>
      <c r="B124" s="26"/>
      <c r="C124" s="26"/>
      <c r="D124" s="26"/>
      <c r="E124" s="26"/>
      <c r="F124" s="26"/>
      <c r="G124" s="26"/>
      <c r="H124" s="26"/>
      <c r="I124" s="26"/>
      <c r="J124" s="26"/>
      <c r="K124" s="26"/>
      <c r="L124" s="27"/>
      <c r="M124" s="26"/>
      <c r="N124" s="27"/>
      <c r="O124" s="26"/>
      <c r="P124" s="26"/>
      <c r="Q124" s="26"/>
      <c r="R124" s="26"/>
      <c r="S124" s="26"/>
      <c r="T124" s="26"/>
      <c r="U124" s="26"/>
      <c r="V124" s="26"/>
      <c r="W124" s="26"/>
      <c r="X124" s="26"/>
      <c r="Y124" s="26"/>
      <c r="Z124" s="26"/>
      <c r="AA124" s="26"/>
      <c r="AB124" s="26"/>
      <c r="AC124" s="26"/>
      <c r="AD124" s="26"/>
    </row>
    <row r="125" spans="1:30">
      <c r="A125" s="26"/>
      <c r="B125" s="26"/>
      <c r="C125" s="26"/>
      <c r="D125" s="26"/>
      <c r="E125" s="26"/>
      <c r="F125" s="26"/>
      <c r="G125" s="26"/>
      <c r="H125" s="26"/>
      <c r="I125" s="26"/>
      <c r="J125" s="26"/>
      <c r="K125" s="26"/>
      <c r="L125" s="27"/>
      <c r="M125" s="26"/>
      <c r="N125" s="27"/>
      <c r="O125" s="26"/>
      <c r="P125" s="26"/>
      <c r="Q125" s="26"/>
      <c r="R125" s="26"/>
      <c r="S125" s="26"/>
      <c r="T125" s="26"/>
      <c r="U125" s="26"/>
      <c r="V125" s="26"/>
      <c r="W125" s="26"/>
      <c r="X125" s="26"/>
      <c r="Y125" s="26"/>
      <c r="Z125" s="26"/>
      <c r="AA125" s="26"/>
      <c r="AB125" s="26"/>
      <c r="AC125" s="26"/>
      <c r="AD125" s="26"/>
    </row>
    <row r="126" spans="1:30">
      <c r="A126" s="26"/>
      <c r="B126" s="26"/>
      <c r="C126" s="26"/>
      <c r="D126" s="26"/>
      <c r="E126" s="26"/>
      <c r="F126" s="26"/>
      <c r="G126" s="26"/>
      <c r="H126" s="26"/>
      <c r="I126" s="26"/>
      <c r="J126" s="26"/>
      <c r="K126" s="26"/>
      <c r="L126" s="27"/>
      <c r="M126" s="26"/>
      <c r="N126" s="27"/>
      <c r="O126" s="26"/>
      <c r="P126" s="26"/>
      <c r="Q126" s="26"/>
      <c r="R126" s="26"/>
      <c r="S126" s="26"/>
      <c r="T126" s="26"/>
      <c r="U126" s="26"/>
      <c r="V126" s="26"/>
      <c r="W126" s="26"/>
      <c r="X126" s="26"/>
      <c r="Y126" s="26"/>
      <c r="Z126" s="26"/>
      <c r="AA126" s="26"/>
      <c r="AB126" s="26"/>
      <c r="AC126" s="26"/>
      <c r="AD126" s="26"/>
    </row>
    <row r="127" spans="1:30">
      <c r="A127" s="26"/>
      <c r="B127" s="26"/>
      <c r="C127" s="26"/>
      <c r="D127" s="26"/>
      <c r="E127" s="26"/>
      <c r="F127" s="26"/>
      <c r="G127" s="26"/>
      <c r="H127" s="26"/>
      <c r="I127" s="26"/>
      <c r="J127" s="26"/>
      <c r="K127" s="26"/>
      <c r="L127" s="27"/>
      <c r="M127" s="26"/>
      <c r="N127" s="27"/>
      <c r="O127" s="26"/>
      <c r="P127" s="26"/>
      <c r="Q127" s="26"/>
      <c r="R127" s="26"/>
      <c r="S127" s="26"/>
      <c r="T127" s="26"/>
      <c r="U127" s="26"/>
      <c r="V127" s="26"/>
      <c r="W127" s="26"/>
      <c r="X127" s="26"/>
      <c r="Y127" s="26"/>
      <c r="Z127" s="26"/>
      <c r="AA127" s="26"/>
      <c r="AB127" s="26"/>
      <c r="AC127" s="26"/>
      <c r="AD127" s="26"/>
    </row>
    <row r="128" spans="1:30">
      <c r="A128" s="26"/>
      <c r="B128" s="26"/>
      <c r="C128" s="26"/>
      <c r="D128" s="26"/>
      <c r="E128" s="26"/>
      <c r="F128" s="26"/>
      <c r="G128" s="26"/>
      <c r="H128" s="26"/>
      <c r="I128" s="26"/>
      <c r="J128" s="26"/>
      <c r="K128" s="26"/>
      <c r="L128" s="27"/>
      <c r="M128" s="26"/>
      <c r="N128" s="27"/>
      <c r="O128" s="26"/>
      <c r="P128" s="26"/>
      <c r="Q128" s="26"/>
      <c r="R128" s="26"/>
      <c r="S128" s="26"/>
      <c r="T128" s="26"/>
      <c r="U128" s="26"/>
      <c r="V128" s="26"/>
      <c r="W128" s="26"/>
      <c r="X128" s="26"/>
      <c r="Y128" s="26"/>
      <c r="Z128" s="26"/>
      <c r="AA128" s="26"/>
      <c r="AB128" s="26"/>
      <c r="AC128" s="26"/>
      <c r="AD128" s="26"/>
    </row>
    <row r="129" spans="1:30">
      <c r="A129" s="26"/>
      <c r="B129" s="26"/>
      <c r="C129" s="26"/>
      <c r="D129" s="26"/>
      <c r="E129" s="26"/>
      <c r="F129" s="26"/>
      <c r="G129" s="26"/>
      <c r="H129" s="26"/>
      <c r="I129" s="26"/>
      <c r="J129" s="26"/>
      <c r="K129" s="26"/>
      <c r="L129" s="27"/>
      <c r="M129" s="26"/>
      <c r="N129" s="27"/>
      <c r="O129" s="26"/>
      <c r="P129" s="26"/>
      <c r="Q129" s="26"/>
      <c r="R129" s="26"/>
      <c r="S129" s="26"/>
      <c r="T129" s="26"/>
      <c r="U129" s="26"/>
      <c r="V129" s="26"/>
      <c r="W129" s="26"/>
      <c r="X129" s="26"/>
      <c r="Y129" s="26"/>
      <c r="Z129" s="26"/>
      <c r="AA129" s="26"/>
      <c r="AB129" s="26"/>
      <c r="AC129" s="26"/>
      <c r="AD129" s="26"/>
    </row>
    <row r="130" spans="1:30">
      <c r="A130" s="26"/>
      <c r="B130" s="26"/>
      <c r="C130" s="26"/>
      <c r="D130" s="26"/>
      <c r="E130" s="26"/>
      <c r="F130" s="26"/>
      <c r="G130" s="26"/>
      <c r="H130" s="26"/>
      <c r="I130" s="26"/>
      <c r="J130" s="26"/>
      <c r="K130" s="26"/>
      <c r="L130" s="27"/>
      <c r="M130" s="26"/>
      <c r="N130" s="27"/>
      <c r="O130" s="26"/>
      <c r="P130" s="26"/>
      <c r="Q130" s="26"/>
      <c r="R130" s="26"/>
      <c r="S130" s="26"/>
      <c r="T130" s="26"/>
      <c r="U130" s="26"/>
      <c r="V130" s="26"/>
      <c r="W130" s="26"/>
      <c r="X130" s="26"/>
      <c r="Y130" s="26"/>
      <c r="Z130" s="26"/>
      <c r="AA130" s="26"/>
      <c r="AB130" s="26"/>
      <c r="AC130" s="26"/>
      <c r="AD130" s="26"/>
    </row>
    <row r="131" spans="1:30">
      <c r="A131" s="26"/>
      <c r="B131" s="26"/>
      <c r="C131" s="26"/>
      <c r="D131" s="26"/>
      <c r="E131" s="26"/>
      <c r="F131" s="26"/>
      <c r="G131" s="26"/>
      <c r="H131" s="26"/>
      <c r="I131" s="26"/>
      <c r="J131" s="26"/>
      <c r="K131" s="26"/>
      <c r="L131" s="27"/>
      <c r="M131" s="26"/>
      <c r="N131" s="27"/>
      <c r="O131" s="26"/>
      <c r="P131" s="26"/>
      <c r="Q131" s="26"/>
      <c r="R131" s="26"/>
      <c r="S131" s="26"/>
      <c r="T131" s="26"/>
      <c r="U131" s="26"/>
      <c r="V131" s="26"/>
      <c r="W131" s="26"/>
      <c r="X131" s="26"/>
      <c r="Y131" s="26"/>
      <c r="Z131" s="26"/>
      <c r="AA131" s="26"/>
      <c r="AB131" s="26"/>
      <c r="AC131" s="26"/>
      <c r="AD131" s="26"/>
    </row>
    <row r="132" spans="1:30">
      <c r="A132" s="26"/>
      <c r="B132" s="26"/>
      <c r="C132" s="26"/>
      <c r="D132" s="26"/>
      <c r="E132" s="26"/>
      <c r="F132" s="26"/>
      <c r="G132" s="26"/>
      <c r="H132" s="26"/>
      <c r="I132" s="26"/>
      <c r="J132" s="26"/>
      <c r="K132" s="26"/>
      <c r="L132" s="27"/>
      <c r="M132" s="26"/>
      <c r="N132" s="27"/>
      <c r="O132" s="26"/>
      <c r="P132" s="26"/>
      <c r="Q132" s="26"/>
      <c r="R132" s="26"/>
      <c r="S132" s="26"/>
      <c r="T132" s="26"/>
      <c r="U132" s="26"/>
      <c r="V132" s="26"/>
      <c r="W132" s="26"/>
      <c r="X132" s="26"/>
      <c r="Y132" s="26"/>
      <c r="Z132" s="26"/>
      <c r="AA132" s="26"/>
      <c r="AB132" s="26"/>
      <c r="AC132" s="26"/>
      <c r="AD132" s="26"/>
    </row>
    <row r="133" spans="1:30">
      <c r="A133" s="26"/>
      <c r="B133" s="26"/>
      <c r="C133" s="26"/>
      <c r="D133" s="26"/>
      <c r="E133" s="26"/>
      <c r="F133" s="26"/>
      <c r="G133" s="26"/>
      <c r="H133" s="26"/>
      <c r="I133" s="26"/>
      <c r="J133" s="26"/>
      <c r="K133" s="26"/>
      <c r="L133" s="27"/>
      <c r="M133" s="26"/>
      <c r="N133" s="27"/>
      <c r="O133" s="26"/>
      <c r="P133" s="26"/>
      <c r="Q133" s="26"/>
      <c r="R133" s="26"/>
      <c r="S133" s="26"/>
      <c r="T133" s="26"/>
      <c r="U133" s="26"/>
      <c r="V133" s="26"/>
      <c r="W133" s="26"/>
      <c r="X133" s="26"/>
      <c r="Y133" s="26"/>
      <c r="Z133" s="26"/>
      <c r="AA133" s="26"/>
      <c r="AB133" s="26"/>
      <c r="AC133" s="26"/>
      <c r="AD133" s="26"/>
    </row>
    <row r="134" spans="1:30">
      <c r="A134" s="26"/>
      <c r="B134" s="26"/>
      <c r="C134" s="26"/>
      <c r="D134" s="26"/>
      <c r="E134" s="26"/>
      <c r="F134" s="26"/>
      <c r="G134" s="26"/>
      <c r="H134" s="26"/>
      <c r="I134" s="26"/>
      <c r="J134" s="26"/>
      <c r="K134" s="26"/>
      <c r="L134" s="27"/>
      <c r="M134" s="26"/>
      <c r="N134" s="27"/>
      <c r="O134" s="26"/>
      <c r="P134" s="26"/>
      <c r="Q134" s="26"/>
      <c r="R134" s="26"/>
      <c r="S134" s="26"/>
      <c r="T134" s="26"/>
      <c r="U134" s="26"/>
      <c r="V134" s="26"/>
      <c r="W134" s="26"/>
      <c r="X134" s="26"/>
      <c r="Y134" s="26"/>
      <c r="Z134" s="26"/>
      <c r="AA134" s="26"/>
      <c r="AB134" s="26"/>
      <c r="AC134" s="26"/>
      <c r="AD134" s="26"/>
    </row>
    <row r="135" spans="1:30">
      <c r="A135" s="26"/>
      <c r="B135" s="26"/>
      <c r="C135" s="26"/>
      <c r="D135" s="26"/>
      <c r="E135" s="26"/>
      <c r="F135" s="26"/>
      <c r="G135" s="26"/>
      <c r="H135" s="26"/>
      <c r="I135" s="26"/>
      <c r="J135" s="26"/>
      <c r="K135" s="26"/>
      <c r="L135" s="27"/>
      <c r="M135" s="26"/>
      <c r="N135" s="27"/>
      <c r="O135" s="26"/>
      <c r="P135" s="26"/>
      <c r="Q135" s="26"/>
      <c r="R135" s="26"/>
      <c r="S135" s="26"/>
      <c r="T135" s="26"/>
      <c r="U135" s="26"/>
      <c r="V135" s="26"/>
      <c r="W135" s="26"/>
      <c r="X135" s="26"/>
      <c r="Y135" s="26"/>
      <c r="Z135" s="26"/>
      <c r="AA135" s="26"/>
      <c r="AB135" s="26"/>
      <c r="AC135" s="26"/>
      <c r="AD135" s="26"/>
    </row>
    <row r="136" spans="1:30">
      <c r="A136" s="26"/>
      <c r="B136" s="26"/>
      <c r="C136" s="26"/>
      <c r="D136" s="26"/>
      <c r="E136" s="26"/>
      <c r="F136" s="26"/>
      <c r="G136" s="26"/>
      <c r="H136" s="26"/>
      <c r="I136" s="26"/>
      <c r="J136" s="26"/>
      <c r="K136" s="26"/>
      <c r="L136" s="27"/>
      <c r="M136" s="26"/>
      <c r="N136" s="27"/>
      <c r="O136" s="26"/>
      <c r="P136" s="26"/>
      <c r="Q136" s="26"/>
      <c r="R136" s="26"/>
      <c r="S136" s="26"/>
      <c r="T136" s="26"/>
      <c r="U136" s="26"/>
      <c r="V136" s="26"/>
      <c r="W136" s="26"/>
      <c r="X136" s="26"/>
      <c r="Y136" s="26"/>
      <c r="Z136" s="26"/>
      <c r="AA136" s="26"/>
      <c r="AB136" s="26"/>
      <c r="AC136" s="26"/>
      <c r="AD136" s="26"/>
    </row>
    <row r="137" spans="1:30">
      <c r="A137" s="26"/>
      <c r="B137" s="26"/>
      <c r="C137" s="26"/>
      <c r="D137" s="26"/>
      <c r="E137" s="26"/>
      <c r="F137" s="26"/>
      <c r="G137" s="26"/>
      <c r="H137" s="26"/>
      <c r="I137" s="26"/>
      <c r="J137" s="26"/>
      <c r="K137" s="26"/>
      <c r="L137" s="27"/>
      <c r="M137" s="26"/>
      <c r="N137" s="27"/>
      <c r="O137" s="26"/>
      <c r="P137" s="26"/>
      <c r="Q137" s="26"/>
      <c r="R137" s="26"/>
      <c r="S137" s="26"/>
      <c r="T137" s="26"/>
      <c r="U137" s="26"/>
      <c r="V137" s="26"/>
      <c r="W137" s="26"/>
      <c r="X137" s="26"/>
      <c r="Y137" s="26"/>
      <c r="Z137" s="26"/>
      <c r="AA137" s="26"/>
      <c r="AB137" s="26"/>
      <c r="AC137" s="26"/>
      <c r="AD137" s="26"/>
    </row>
    <row r="138" spans="1:30">
      <c r="A138" s="26"/>
      <c r="B138" s="26"/>
      <c r="C138" s="26"/>
      <c r="D138" s="26"/>
      <c r="E138" s="26"/>
      <c r="F138" s="26"/>
      <c r="G138" s="26"/>
      <c r="H138" s="26"/>
      <c r="I138" s="26"/>
      <c r="J138" s="26"/>
      <c r="K138" s="26"/>
      <c r="L138" s="27"/>
      <c r="M138" s="26"/>
      <c r="N138" s="27"/>
      <c r="O138" s="26"/>
      <c r="P138" s="26"/>
      <c r="Q138" s="26"/>
      <c r="R138" s="26"/>
      <c r="S138" s="26"/>
      <c r="T138" s="26"/>
      <c r="U138" s="26"/>
      <c r="V138" s="26"/>
      <c r="W138" s="26"/>
      <c r="X138" s="26"/>
      <c r="Y138" s="26"/>
      <c r="Z138" s="26"/>
      <c r="AA138" s="26"/>
      <c r="AB138" s="26"/>
      <c r="AC138" s="26"/>
      <c r="AD138" s="26"/>
    </row>
    <row r="139" spans="1:30">
      <c r="A139" s="26"/>
      <c r="B139" s="26"/>
      <c r="C139" s="26"/>
      <c r="D139" s="26"/>
      <c r="E139" s="26"/>
      <c r="F139" s="26"/>
      <c r="G139" s="26"/>
      <c r="H139" s="26"/>
      <c r="I139" s="26"/>
      <c r="J139" s="26"/>
      <c r="K139" s="26"/>
      <c r="L139" s="27"/>
      <c r="M139" s="26"/>
      <c r="N139" s="27"/>
      <c r="O139" s="26"/>
      <c r="P139" s="26"/>
      <c r="Q139" s="26"/>
      <c r="R139" s="26"/>
      <c r="S139" s="26"/>
      <c r="T139" s="26"/>
      <c r="U139" s="26"/>
      <c r="V139" s="26"/>
      <c r="W139" s="26"/>
      <c r="X139" s="26"/>
      <c r="Y139" s="26"/>
      <c r="Z139" s="26"/>
      <c r="AA139" s="26"/>
      <c r="AB139" s="26"/>
      <c r="AC139" s="26"/>
      <c r="AD139" s="26"/>
    </row>
    <row r="140" spans="1:30">
      <c r="A140" s="26"/>
      <c r="B140" s="26"/>
      <c r="C140" s="26"/>
      <c r="D140" s="26"/>
      <c r="E140" s="26"/>
      <c r="F140" s="26"/>
      <c r="G140" s="26"/>
      <c r="H140" s="26"/>
      <c r="I140" s="26"/>
      <c r="J140" s="26"/>
      <c r="K140" s="26"/>
      <c r="L140" s="27"/>
      <c r="M140" s="26"/>
      <c r="N140" s="27"/>
      <c r="O140" s="26"/>
      <c r="P140" s="26"/>
      <c r="Q140" s="26"/>
      <c r="R140" s="26"/>
      <c r="S140" s="26"/>
      <c r="T140" s="26"/>
      <c r="U140" s="26"/>
      <c r="V140" s="26"/>
      <c r="W140" s="26"/>
      <c r="X140" s="26"/>
      <c r="Y140" s="26"/>
      <c r="Z140" s="26"/>
      <c r="AA140" s="26"/>
      <c r="AB140" s="26"/>
      <c r="AC140" s="26"/>
      <c r="AD140" s="26"/>
    </row>
    <row r="141" spans="1:30">
      <c r="A141" s="26"/>
      <c r="B141" s="26"/>
      <c r="C141" s="26"/>
      <c r="D141" s="26"/>
      <c r="E141" s="26"/>
      <c r="F141" s="26"/>
      <c r="G141" s="26"/>
      <c r="H141" s="26"/>
      <c r="I141" s="26"/>
      <c r="J141" s="26"/>
      <c r="K141" s="26"/>
      <c r="L141" s="27"/>
      <c r="M141" s="26"/>
      <c r="N141" s="27"/>
      <c r="O141" s="26"/>
      <c r="P141" s="26"/>
      <c r="Q141" s="26"/>
      <c r="R141" s="26"/>
      <c r="S141" s="26"/>
      <c r="T141" s="26"/>
      <c r="U141" s="26"/>
      <c r="V141" s="26"/>
      <c r="W141" s="26"/>
      <c r="X141" s="26"/>
      <c r="Y141" s="26"/>
      <c r="Z141" s="26"/>
      <c r="AA141" s="26"/>
      <c r="AB141" s="26"/>
      <c r="AC141" s="26"/>
      <c r="AD141" s="26"/>
    </row>
    <row r="142" spans="1:30">
      <c r="A142" s="26"/>
      <c r="B142" s="26"/>
      <c r="C142" s="26"/>
      <c r="D142" s="26"/>
      <c r="E142" s="26"/>
      <c r="F142" s="26"/>
      <c r="G142" s="26"/>
      <c r="H142" s="26"/>
      <c r="I142" s="26"/>
      <c r="J142" s="26"/>
      <c r="K142" s="26"/>
      <c r="L142" s="27"/>
      <c r="M142" s="26"/>
      <c r="N142" s="27"/>
      <c r="O142" s="26"/>
      <c r="P142" s="26"/>
      <c r="Q142" s="26"/>
      <c r="R142" s="26"/>
      <c r="S142" s="26"/>
      <c r="T142" s="26"/>
      <c r="U142" s="26"/>
      <c r="V142" s="26"/>
      <c r="W142" s="26"/>
      <c r="X142" s="26"/>
      <c r="Y142" s="26"/>
      <c r="Z142" s="26"/>
      <c r="AA142" s="26"/>
      <c r="AB142" s="26"/>
      <c r="AC142" s="26"/>
      <c r="AD142" s="26"/>
    </row>
    <row r="143" spans="1:30">
      <c r="A143" s="26"/>
      <c r="B143" s="26"/>
      <c r="C143" s="26"/>
      <c r="D143" s="26"/>
      <c r="E143" s="26"/>
      <c r="F143" s="26"/>
      <c r="G143" s="26"/>
      <c r="H143" s="26"/>
      <c r="I143" s="26"/>
      <c r="J143" s="26"/>
      <c r="K143" s="26"/>
      <c r="L143" s="27"/>
      <c r="M143" s="26"/>
      <c r="N143" s="27"/>
      <c r="O143" s="26"/>
      <c r="P143" s="26"/>
      <c r="Q143" s="26"/>
      <c r="R143" s="26"/>
      <c r="S143" s="26"/>
      <c r="T143" s="26"/>
      <c r="U143" s="26"/>
      <c r="V143" s="26"/>
      <c r="W143" s="26"/>
      <c r="X143" s="26"/>
      <c r="Y143" s="26"/>
      <c r="Z143" s="26"/>
      <c r="AA143" s="26"/>
      <c r="AB143" s="26"/>
      <c r="AC143" s="26"/>
      <c r="AD143" s="26"/>
    </row>
    <row r="144" spans="1:30">
      <c r="A144" s="26"/>
      <c r="B144" s="26"/>
      <c r="C144" s="26"/>
      <c r="D144" s="26"/>
      <c r="E144" s="26"/>
      <c r="F144" s="26"/>
      <c r="G144" s="26"/>
      <c r="H144" s="26"/>
      <c r="I144" s="26"/>
      <c r="J144" s="26"/>
      <c r="K144" s="26"/>
      <c r="L144" s="27"/>
      <c r="M144" s="26"/>
      <c r="N144" s="27"/>
      <c r="O144" s="26"/>
      <c r="P144" s="26"/>
      <c r="Q144" s="26"/>
      <c r="R144" s="26"/>
      <c r="S144" s="26"/>
      <c r="T144" s="26"/>
      <c r="U144" s="26"/>
      <c r="V144" s="26"/>
      <c r="W144" s="26"/>
      <c r="X144" s="26"/>
      <c r="Y144" s="26"/>
      <c r="Z144" s="26"/>
      <c r="AA144" s="26"/>
      <c r="AB144" s="26"/>
      <c r="AC144" s="26"/>
      <c r="AD144" s="26"/>
    </row>
    <row r="145" spans="1:30">
      <c r="A145" s="26"/>
      <c r="B145" s="26"/>
      <c r="C145" s="26"/>
      <c r="D145" s="26"/>
      <c r="E145" s="26"/>
      <c r="F145" s="26"/>
      <c r="G145" s="26"/>
      <c r="H145" s="26"/>
      <c r="I145" s="26"/>
      <c r="J145" s="26"/>
      <c r="K145" s="26"/>
      <c r="L145" s="27"/>
      <c r="M145" s="26"/>
      <c r="N145" s="27"/>
      <c r="O145" s="26"/>
      <c r="P145" s="26"/>
      <c r="Q145" s="26"/>
      <c r="R145" s="26"/>
      <c r="S145" s="26"/>
      <c r="T145" s="26"/>
      <c r="U145" s="26"/>
      <c r="V145" s="26"/>
      <c r="W145" s="26"/>
      <c r="X145" s="26"/>
      <c r="Y145" s="26"/>
      <c r="Z145" s="26"/>
      <c r="AA145" s="26"/>
      <c r="AB145" s="26"/>
      <c r="AC145" s="26"/>
      <c r="AD145" s="26"/>
    </row>
    <row r="146" spans="1:30">
      <c r="A146" s="26"/>
      <c r="B146" s="26"/>
      <c r="C146" s="26"/>
      <c r="D146" s="26"/>
      <c r="E146" s="26"/>
      <c r="F146" s="26"/>
      <c r="G146" s="26"/>
      <c r="H146" s="26"/>
      <c r="I146" s="26"/>
      <c r="J146" s="26"/>
      <c r="K146" s="26"/>
      <c r="L146" s="27"/>
      <c r="M146" s="26"/>
      <c r="N146" s="27"/>
      <c r="O146" s="26"/>
      <c r="P146" s="26"/>
      <c r="Q146" s="26"/>
      <c r="R146" s="26"/>
      <c r="S146" s="26"/>
      <c r="T146" s="26"/>
      <c r="U146" s="26"/>
      <c r="V146" s="26"/>
      <c r="W146" s="26"/>
      <c r="X146" s="26"/>
      <c r="Y146" s="26"/>
      <c r="Z146" s="26"/>
      <c r="AA146" s="26"/>
      <c r="AB146" s="26"/>
      <c r="AC146" s="26"/>
      <c r="AD146" s="26"/>
    </row>
    <row r="147" spans="1:30">
      <c r="A147" s="26"/>
      <c r="B147" s="26"/>
      <c r="C147" s="26"/>
      <c r="D147" s="26"/>
      <c r="E147" s="26"/>
      <c r="F147" s="26"/>
      <c r="G147" s="26"/>
      <c r="H147" s="26"/>
      <c r="I147" s="26"/>
      <c r="J147" s="26"/>
      <c r="K147" s="26"/>
      <c r="L147" s="27"/>
      <c r="M147" s="26"/>
      <c r="N147" s="27"/>
      <c r="O147" s="26"/>
      <c r="P147" s="26"/>
      <c r="Q147" s="26"/>
      <c r="R147" s="26"/>
      <c r="S147" s="26"/>
      <c r="T147" s="26"/>
      <c r="U147" s="26"/>
      <c r="V147" s="26"/>
      <c r="W147" s="26"/>
      <c r="X147" s="26"/>
      <c r="Y147" s="26"/>
      <c r="Z147" s="26"/>
      <c r="AA147" s="26"/>
      <c r="AB147" s="26"/>
      <c r="AC147" s="26"/>
      <c r="AD147" s="26"/>
    </row>
    <row r="148" spans="1:30">
      <c r="A148" s="26"/>
      <c r="B148" s="26"/>
      <c r="C148" s="26"/>
      <c r="D148" s="26"/>
      <c r="E148" s="26"/>
      <c r="F148" s="26"/>
      <c r="G148" s="26"/>
      <c r="H148" s="26"/>
      <c r="I148" s="26"/>
      <c r="J148" s="26"/>
      <c r="K148" s="26"/>
      <c r="L148" s="27"/>
      <c r="M148" s="26"/>
      <c r="N148" s="27"/>
      <c r="O148" s="26"/>
      <c r="P148" s="26"/>
      <c r="Q148" s="26"/>
      <c r="R148" s="26"/>
      <c r="S148" s="26"/>
      <c r="T148" s="26"/>
      <c r="U148" s="26"/>
      <c r="V148" s="26"/>
      <c r="W148" s="26"/>
      <c r="X148" s="26"/>
      <c r="Y148" s="26"/>
      <c r="Z148" s="26"/>
      <c r="AA148" s="26"/>
      <c r="AB148" s="26"/>
      <c r="AC148" s="26"/>
      <c r="AD148" s="26"/>
    </row>
    <row r="149" spans="1:30">
      <c r="A149" s="26"/>
      <c r="B149" s="26"/>
      <c r="C149" s="26"/>
      <c r="D149" s="26"/>
      <c r="E149" s="26"/>
      <c r="F149" s="26"/>
      <c r="G149" s="26"/>
      <c r="H149" s="26"/>
      <c r="I149" s="26"/>
      <c r="J149" s="26"/>
      <c r="K149" s="26"/>
      <c r="L149" s="27"/>
      <c r="M149" s="26"/>
      <c r="N149" s="27"/>
      <c r="O149" s="26"/>
      <c r="P149" s="26"/>
      <c r="Q149" s="26"/>
      <c r="R149" s="26"/>
      <c r="S149" s="26"/>
      <c r="T149" s="26"/>
      <c r="U149" s="26"/>
      <c r="V149" s="26"/>
      <c r="W149" s="26"/>
      <c r="X149" s="26"/>
      <c r="Y149" s="26"/>
      <c r="Z149" s="26"/>
      <c r="AA149" s="26"/>
      <c r="AB149" s="26"/>
      <c r="AC149" s="26"/>
      <c r="AD149" s="26"/>
    </row>
    <row r="150" spans="1:30">
      <c r="A150" s="26"/>
      <c r="B150" s="26"/>
      <c r="C150" s="26"/>
      <c r="D150" s="26"/>
      <c r="E150" s="26"/>
      <c r="F150" s="26"/>
      <c r="G150" s="26"/>
      <c r="H150" s="26"/>
      <c r="I150" s="26"/>
      <c r="J150" s="26"/>
      <c r="K150" s="26"/>
      <c r="L150" s="27"/>
      <c r="M150" s="26"/>
      <c r="N150" s="27"/>
      <c r="O150" s="26"/>
      <c r="P150" s="26"/>
      <c r="Q150" s="26"/>
      <c r="R150" s="26"/>
      <c r="S150" s="26"/>
      <c r="T150" s="26"/>
      <c r="U150" s="26"/>
      <c r="V150" s="26"/>
      <c r="W150" s="26"/>
      <c r="X150" s="26"/>
      <c r="Y150" s="26"/>
      <c r="Z150" s="26"/>
      <c r="AA150" s="26"/>
      <c r="AB150" s="26"/>
      <c r="AC150" s="26"/>
      <c r="AD150" s="26"/>
    </row>
    <row r="151" spans="1:30">
      <c r="A151" s="26"/>
      <c r="B151" s="26"/>
      <c r="C151" s="26"/>
      <c r="D151" s="26"/>
      <c r="E151" s="26"/>
      <c r="F151" s="26"/>
      <c r="G151" s="26"/>
      <c r="H151" s="26"/>
      <c r="I151" s="26"/>
      <c r="J151" s="26"/>
      <c r="K151" s="26"/>
      <c r="L151" s="27"/>
      <c r="M151" s="26"/>
      <c r="N151" s="27"/>
      <c r="O151" s="26"/>
      <c r="P151" s="26"/>
      <c r="Q151" s="26"/>
      <c r="R151" s="26"/>
      <c r="S151" s="26"/>
      <c r="T151" s="26"/>
      <c r="U151" s="26"/>
      <c r="V151" s="26"/>
      <c r="W151" s="26"/>
      <c r="X151" s="26"/>
      <c r="Y151" s="26"/>
      <c r="Z151" s="26"/>
      <c r="AA151" s="26"/>
      <c r="AB151" s="26"/>
      <c r="AC151" s="26"/>
      <c r="AD151" s="26"/>
    </row>
    <row r="152" spans="1:30">
      <c r="A152" s="26"/>
      <c r="B152" s="26"/>
      <c r="C152" s="26"/>
      <c r="D152" s="26"/>
      <c r="E152" s="26"/>
      <c r="F152" s="26"/>
      <c r="G152" s="26"/>
      <c r="H152" s="26"/>
      <c r="I152" s="26"/>
      <c r="J152" s="26"/>
      <c r="K152" s="26"/>
      <c r="L152" s="27"/>
      <c r="M152" s="26"/>
      <c r="N152" s="27"/>
      <c r="O152" s="26"/>
      <c r="P152" s="26"/>
      <c r="Q152" s="26"/>
      <c r="R152" s="26"/>
      <c r="S152" s="26"/>
      <c r="T152" s="26"/>
      <c r="U152" s="26"/>
      <c r="V152" s="26"/>
      <c r="W152" s="26"/>
      <c r="X152" s="26"/>
      <c r="Y152" s="26"/>
      <c r="Z152" s="26"/>
      <c r="AA152" s="26"/>
      <c r="AB152" s="26"/>
      <c r="AC152" s="26"/>
      <c r="AD152" s="26"/>
    </row>
    <row r="153" spans="1:30">
      <c r="A153" s="26"/>
      <c r="B153" s="26"/>
      <c r="C153" s="26"/>
      <c r="D153" s="26"/>
      <c r="E153" s="26"/>
      <c r="F153" s="26"/>
      <c r="G153" s="26"/>
      <c r="H153" s="26"/>
      <c r="I153" s="26"/>
      <c r="J153" s="26"/>
      <c r="K153" s="26"/>
      <c r="L153" s="27"/>
      <c r="M153" s="26"/>
      <c r="N153" s="27"/>
      <c r="O153" s="26"/>
      <c r="P153" s="26"/>
      <c r="Q153" s="26"/>
      <c r="R153" s="26"/>
      <c r="S153" s="26"/>
      <c r="T153" s="26"/>
      <c r="U153" s="26"/>
      <c r="V153" s="26"/>
      <c r="W153" s="26"/>
      <c r="X153" s="26"/>
      <c r="Y153" s="26"/>
      <c r="Z153" s="26"/>
      <c r="AA153" s="26"/>
      <c r="AB153" s="26"/>
      <c r="AC153" s="26"/>
      <c r="AD153" s="26"/>
    </row>
    <row r="154" spans="1:30">
      <c r="A154" s="26"/>
      <c r="B154" s="26"/>
      <c r="C154" s="26"/>
      <c r="D154" s="26"/>
      <c r="E154" s="26"/>
      <c r="F154" s="26"/>
      <c r="G154" s="26"/>
      <c r="H154" s="26"/>
      <c r="I154" s="26"/>
      <c r="J154" s="26"/>
      <c r="K154" s="26"/>
      <c r="L154" s="27"/>
      <c r="M154" s="26"/>
      <c r="N154" s="27"/>
      <c r="O154" s="26"/>
      <c r="P154" s="26"/>
      <c r="Q154" s="26"/>
      <c r="R154" s="26"/>
      <c r="S154" s="26"/>
      <c r="T154" s="26"/>
      <c r="U154" s="26"/>
      <c r="V154" s="26"/>
      <c r="W154" s="26"/>
      <c r="X154" s="26"/>
      <c r="Y154" s="26"/>
      <c r="Z154" s="26"/>
      <c r="AA154" s="26"/>
      <c r="AB154" s="26"/>
      <c r="AC154" s="26"/>
      <c r="AD154" s="26"/>
    </row>
    <row r="155" spans="1:30">
      <c r="A155" s="26"/>
      <c r="B155" s="26"/>
      <c r="C155" s="26"/>
      <c r="D155" s="26"/>
      <c r="E155" s="26"/>
      <c r="F155" s="26"/>
      <c r="G155" s="26"/>
      <c r="H155" s="26"/>
      <c r="I155" s="26"/>
      <c r="J155" s="26"/>
      <c r="K155" s="26"/>
      <c r="L155" s="27"/>
      <c r="M155" s="26"/>
      <c r="N155" s="27"/>
      <c r="O155" s="26"/>
      <c r="P155" s="26"/>
      <c r="Q155" s="26"/>
      <c r="R155" s="26"/>
      <c r="S155" s="26"/>
      <c r="T155" s="26"/>
      <c r="U155" s="26"/>
      <c r="V155" s="26"/>
      <c r="W155" s="26"/>
      <c r="X155" s="26"/>
      <c r="Y155" s="26"/>
      <c r="Z155" s="26"/>
      <c r="AA155" s="26"/>
      <c r="AB155" s="26"/>
      <c r="AC155" s="26"/>
      <c r="AD155" s="26"/>
    </row>
    <row r="156" spans="1:30">
      <c r="A156" s="26"/>
      <c r="B156" s="26"/>
      <c r="C156" s="26"/>
      <c r="D156" s="26"/>
      <c r="E156" s="26"/>
      <c r="F156" s="26"/>
      <c r="G156" s="26"/>
      <c r="H156" s="26"/>
      <c r="I156" s="26"/>
      <c r="J156" s="26"/>
      <c r="K156" s="26"/>
      <c r="L156" s="27"/>
      <c r="M156" s="26"/>
      <c r="N156" s="27"/>
      <c r="O156" s="26"/>
      <c r="P156" s="26"/>
      <c r="Q156" s="26"/>
      <c r="R156" s="26"/>
      <c r="S156" s="26"/>
      <c r="T156" s="26"/>
      <c r="U156" s="26"/>
      <c r="V156" s="26"/>
      <c r="W156" s="26"/>
      <c r="X156" s="26"/>
      <c r="Y156" s="26"/>
      <c r="Z156" s="26"/>
      <c r="AA156" s="26"/>
      <c r="AB156" s="26"/>
      <c r="AC156" s="26"/>
      <c r="AD156" s="26"/>
    </row>
    <row r="157" spans="1:30">
      <c r="A157" s="26"/>
      <c r="B157" s="26"/>
      <c r="C157" s="26"/>
      <c r="D157" s="26"/>
      <c r="E157" s="26"/>
      <c r="F157" s="26"/>
      <c r="G157" s="26"/>
      <c r="H157" s="26"/>
      <c r="I157" s="26"/>
      <c r="J157" s="26"/>
      <c r="K157" s="26"/>
      <c r="L157" s="27"/>
      <c r="M157" s="26"/>
      <c r="N157" s="27"/>
      <c r="O157" s="26"/>
      <c r="P157" s="26"/>
      <c r="Q157" s="26"/>
      <c r="R157" s="26"/>
      <c r="S157" s="26"/>
      <c r="T157" s="26"/>
      <c r="U157" s="26"/>
      <c r="V157" s="26"/>
      <c r="W157" s="26"/>
      <c r="X157" s="26"/>
      <c r="Y157" s="26"/>
      <c r="Z157" s="26"/>
      <c r="AA157" s="26"/>
      <c r="AB157" s="26"/>
      <c r="AC157" s="26"/>
      <c r="AD157" s="26"/>
    </row>
    <row r="158" spans="1:30">
      <c r="A158" s="26"/>
      <c r="B158" s="26"/>
      <c r="C158" s="26"/>
      <c r="D158" s="26"/>
      <c r="E158" s="26"/>
      <c r="F158" s="26"/>
      <c r="G158" s="26"/>
      <c r="H158" s="26"/>
      <c r="I158" s="26"/>
      <c r="J158" s="26"/>
      <c r="K158" s="26"/>
      <c r="L158" s="27"/>
      <c r="M158" s="26"/>
      <c r="N158" s="27"/>
      <c r="O158" s="26"/>
      <c r="P158" s="26"/>
      <c r="Q158" s="26"/>
      <c r="R158" s="26"/>
      <c r="S158" s="26"/>
      <c r="T158" s="26"/>
      <c r="U158" s="26"/>
      <c r="V158" s="26"/>
      <c r="W158" s="26"/>
      <c r="X158" s="26"/>
      <c r="Y158" s="26"/>
      <c r="Z158" s="26"/>
      <c r="AA158" s="26"/>
      <c r="AB158" s="26"/>
      <c r="AC158" s="26"/>
      <c r="AD158" s="26"/>
    </row>
    <row r="159" spans="1:30">
      <c r="A159" s="26"/>
      <c r="B159" s="26"/>
      <c r="C159" s="26"/>
      <c r="D159" s="26"/>
      <c r="E159" s="26"/>
      <c r="F159" s="26"/>
      <c r="G159" s="26"/>
      <c r="H159" s="26"/>
      <c r="I159" s="26"/>
      <c r="J159" s="26"/>
      <c r="K159" s="26"/>
      <c r="L159" s="27"/>
      <c r="M159" s="26"/>
      <c r="N159" s="27"/>
      <c r="O159" s="26"/>
      <c r="P159" s="26"/>
      <c r="Q159" s="26"/>
      <c r="R159" s="26"/>
      <c r="S159" s="26"/>
      <c r="T159" s="26"/>
      <c r="U159" s="26"/>
      <c r="V159" s="26"/>
      <c r="W159" s="26"/>
      <c r="X159" s="26"/>
      <c r="Y159" s="26"/>
      <c r="Z159" s="26"/>
      <c r="AA159" s="26"/>
      <c r="AB159" s="26"/>
      <c r="AC159" s="26"/>
      <c r="AD159" s="26"/>
    </row>
    <row r="160" spans="1:30">
      <c r="A160" s="26"/>
      <c r="B160" s="26"/>
      <c r="C160" s="26"/>
      <c r="D160" s="26"/>
      <c r="E160" s="26"/>
      <c r="F160" s="26"/>
      <c r="G160" s="26"/>
      <c r="H160" s="26"/>
      <c r="I160" s="26"/>
      <c r="J160" s="26"/>
      <c r="K160" s="26"/>
      <c r="L160" s="27"/>
      <c r="M160" s="26"/>
      <c r="N160" s="27"/>
      <c r="O160" s="26"/>
      <c r="P160" s="26"/>
      <c r="Q160" s="26"/>
      <c r="R160" s="26"/>
      <c r="S160" s="26"/>
      <c r="T160" s="26"/>
      <c r="U160" s="26"/>
      <c r="V160" s="26"/>
      <c r="W160" s="26"/>
      <c r="X160" s="26"/>
      <c r="Y160" s="26"/>
      <c r="Z160" s="26"/>
      <c r="AA160" s="26"/>
      <c r="AB160" s="26"/>
      <c r="AC160" s="26"/>
      <c r="AD160" s="26"/>
    </row>
    <row r="161" spans="1:30">
      <c r="A161" s="26"/>
      <c r="B161" s="26"/>
      <c r="C161" s="26"/>
      <c r="D161" s="26"/>
      <c r="E161" s="26"/>
      <c r="F161" s="26"/>
      <c r="G161" s="26"/>
      <c r="H161" s="26"/>
      <c r="I161" s="26"/>
      <c r="J161" s="26"/>
      <c r="K161" s="26"/>
      <c r="L161" s="27"/>
      <c r="M161" s="26"/>
      <c r="N161" s="27"/>
      <c r="O161" s="26"/>
      <c r="P161" s="26"/>
      <c r="Q161" s="26"/>
      <c r="R161" s="26"/>
      <c r="S161" s="26"/>
      <c r="T161" s="26"/>
      <c r="U161" s="26"/>
      <c r="V161" s="26"/>
      <c r="W161" s="26"/>
      <c r="X161" s="26"/>
      <c r="Y161" s="26"/>
      <c r="Z161" s="26"/>
      <c r="AA161" s="26"/>
      <c r="AB161" s="26"/>
      <c r="AC161" s="26"/>
      <c r="AD161" s="26"/>
    </row>
    <row r="162" spans="1:30">
      <c r="A162" s="26"/>
      <c r="B162" s="26"/>
      <c r="C162" s="26"/>
      <c r="D162" s="26"/>
      <c r="E162" s="26"/>
      <c r="F162" s="26"/>
      <c r="G162" s="26"/>
      <c r="H162" s="26"/>
      <c r="I162" s="26"/>
      <c r="J162" s="26"/>
      <c r="K162" s="26"/>
      <c r="L162" s="27"/>
      <c r="M162" s="26"/>
      <c r="N162" s="27"/>
      <c r="O162" s="26"/>
      <c r="P162" s="26"/>
      <c r="Q162" s="26"/>
      <c r="R162" s="26"/>
      <c r="S162" s="26"/>
      <c r="T162" s="26"/>
      <c r="U162" s="26"/>
      <c r="V162" s="26"/>
      <c r="W162" s="26"/>
      <c r="X162" s="26"/>
      <c r="Y162" s="26"/>
      <c r="Z162" s="26"/>
      <c r="AA162" s="26"/>
      <c r="AB162" s="26"/>
      <c r="AC162" s="26"/>
      <c r="AD162" s="26"/>
    </row>
    <row r="163" spans="1:30">
      <c r="A163" s="26"/>
      <c r="B163" s="26"/>
      <c r="C163" s="26"/>
      <c r="D163" s="26"/>
      <c r="E163" s="26"/>
      <c r="F163" s="26"/>
      <c r="G163" s="26"/>
      <c r="H163" s="26"/>
      <c r="I163" s="26"/>
      <c r="J163" s="26"/>
      <c r="K163" s="26"/>
      <c r="L163" s="27"/>
      <c r="M163" s="26"/>
      <c r="N163" s="27"/>
      <c r="O163" s="26"/>
      <c r="P163" s="26"/>
      <c r="Q163" s="26"/>
      <c r="R163" s="26"/>
      <c r="S163" s="26"/>
      <c r="T163" s="26"/>
      <c r="U163" s="26"/>
      <c r="V163" s="26"/>
      <c r="W163" s="26"/>
      <c r="X163" s="26"/>
      <c r="Y163" s="26"/>
      <c r="Z163" s="26"/>
      <c r="AA163" s="26"/>
      <c r="AB163" s="26"/>
      <c r="AC163" s="26"/>
      <c r="AD163" s="26"/>
    </row>
    <row r="164" spans="1:30">
      <c r="A164" s="26"/>
      <c r="B164" s="26"/>
      <c r="C164" s="26"/>
      <c r="D164" s="26"/>
      <c r="E164" s="26"/>
      <c r="F164" s="26"/>
      <c r="G164" s="26"/>
      <c r="H164" s="26"/>
      <c r="I164" s="26"/>
      <c r="J164" s="26"/>
      <c r="K164" s="26"/>
      <c r="L164" s="27"/>
      <c r="M164" s="26"/>
      <c r="N164" s="27"/>
      <c r="O164" s="26"/>
      <c r="P164" s="26"/>
      <c r="Q164" s="26"/>
      <c r="R164" s="26"/>
      <c r="S164" s="26"/>
      <c r="T164" s="26"/>
      <c r="U164" s="26"/>
      <c r="V164" s="26"/>
      <c r="W164" s="26"/>
      <c r="X164" s="26"/>
      <c r="Y164" s="26"/>
      <c r="Z164" s="26"/>
      <c r="AA164" s="26"/>
      <c r="AB164" s="26"/>
      <c r="AC164" s="26"/>
      <c r="AD164" s="26"/>
    </row>
    <row r="165" spans="1:30">
      <c r="A165" s="26"/>
      <c r="B165" s="26"/>
      <c r="C165" s="26"/>
      <c r="D165" s="26"/>
      <c r="E165" s="26"/>
      <c r="F165" s="26"/>
      <c r="G165" s="26"/>
      <c r="H165" s="26"/>
      <c r="I165" s="26"/>
      <c r="J165" s="26"/>
      <c r="K165" s="26"/>
      <c r="L165" s="27"/>
      <c r="M165" s="26"/>
      <c r="N165" s="27"/>
      <c r="O165" s="26"/>
      <c r="P165" s="26"/>
      <c r="Q165" s="26"/>
      <c r="R165" s="26"/>
      <c r="S165" s="26"/>
      <c r="T165" s="26"/>
      <c r="U165" s="26"/>
      <c r="V165" s="26"/>
      <c r="W165" s="26"/>
      <c r="X165" s="26"/>
      <c r="Y165" s="26"/>
      <c r="Z165" s="26"/>
      <c r="AA165" s="26"/>
      <c r="AB165" s="26"/>
      <c r="AC165" s="26"/>
      <c r="AD165" s="26"/>
    </row>
    <row r="166" spans="1:30">
      <c r="A166" s="26"/>
      <c r="B166" s="26"/>
      <c r="C166" s="26"/>
      <c r="D166" s="26"/>
      <c r="E166" s="26"/>
      <c r="F166" s="26"/>
      <c r="G166" s="26"/>
      <c r="H166" s="26"/>
      <c r="I166" s="26"/>
      <c r="J166" s="26"/>
      <c r="K166" s="26"/>
      <c r="L166" s="27"/>
      <c r="M166" s="26"/>
      <c r="N166" s="27"/>
      <c r="O166" s="26"/>
      <c r="P166" s="26"/>
      <c r="Q166" s="26"/>
      <c r="R166" s="26"/>
      <c r="S166" s="26"/>
      <c r="T166" s="26"/>
      <c r="U166" s="26"/>
      <c r="V166" s="26"/>
      <c r="W166" s="26"/>
      <c r="X166" s="26"/>
      <c r="Y166" s="26"/>
      <c r="Z166" s="26"/>
      <c r="AA166" s="26"/>
      <c r="AB166" s="26"/>
      <c r="AC166" s="26"/>
      <c r="AD166" s="26"/>
    </row>
    <row r="167" spans="1:30">
      <c r="A167" s="26"/>
      <c r="B167" s="26"/>
      <c r="C167" s="26"/>
      <c r="D167" s="26"/>
      <c r="E167" s="26"/>
      <c r="F167" s="26"/>
      <c r="G167" s="26"/>
      <c r="H167" s="26"/>
      <c r="I167" s="26"/>
      <c r="J167" s="26"/>
      <c r="K167" s="26"/>
      <c r="L167" s="27"/>
      <c r="M167" s="26"/>
      <c r="N167" s="27"/>
      <c r="O167" s="26"/>
      <c r="P167" s="26"/>
      <c r="Q167" s="26"/>
      <c r="R167" s="26"/>
      <c r="S167" s="26"/>
      <c r="T167" s="26"/>
      <c r="U167" s="26"/>
      <c r="V167" s="26"/>
      <c r="W167" s="26"/>
      <c r="X167" s="26"/>
      <c r="Y167" s="26"/>
      <c r="Z167" s="26"/>
      <c r="AA167" s="26"/>
      <c r="AB167" s="26"/>
      <c r="AC167" s="26"/>
      <c r="AD167" s="26"/>
    </row>
    <row r="168" spans="1:30">
      <c r="A168" s="26"/>
      <c r="B168" s="26"/>
      <c r="C168" s="26"/>
      <c r="D168" s="26"/>
      <c r="E168" s="26"/>
      <c r="F168" s="26"/>
      <c r="G168" s="26"/>
      <c r="H168" s="26"/>
      <c r="I168" s="26"/>
      <c r="J168" s="26"/>
      <c r="K168" s="26"/>
      <c r="L168" s="27"/>
      <c r="M168" s="26"/>
      <c r="N168" s="27"/>
      <c r="O168" s="26"/>
      <c r="P168" s="26"/>
      <c r="Q168" s="26"/>
      <c r="R168" s="26"/>
      <c r="S168" s="26"/>
      <c r="T168" s="26"/>
      <c r="U168" s="26"/>
      <c r="V168" s="26"/>
      <c r="W168" s="26"/>
      <c r="X168" s="26"/>
      <c r="Y168" s="26"/>
      <c r="Z168" s="26"/>
      <c r="AA168" s="26"/>
      <c r="AB168" s="26"/>
      <c r="AC168" s="26"/>
      <c r="AD168" s="26"/>
    </row>
    <row r="169" spans="1:30">
      <c r="A169" s="26"/>
      <c r="B169" s="26"/>
      <c r="C169" s="26"/>
      <c r="D169" s="26"/>
      <c r="E169" s="26"/>
      <c r="F169" s="26"/>
      <c r="G169" s="26"/>
      <c r="H169" s="26"/>
      <c r="I169" s="26"/>
      <c r="J169" s="26"/>
      <c r="K169" s="26"/>
      <c r="L169" s="27"/>
      <c r="M169" s="26"/>
      <c r="N169" s="27"/>
      <c r="O169" s="26"/>
      <c r="P169" s="26"/>
      <c r="Q169" s="26"/>
      <c r="R169" s="26"/>
      <c r="S169" s="26"/>
      <c r="T169" s="26"/>
      <c r="U169" s="26"/>
      <c r="V169" s="26"/>
      <c r="W169" s="26"/>
      <c r="X169" s="26"/>
      <c r="Y169" s="26"/>
      <c r="Z169" s="26"/>
      <c r="AA169" s="26"/>
      <c r="AB169" s="26"/>
      <c r="AC169" s="26"/>
      <c r="AD169" s="26"/>
    </row>
    <row r="170" spans="1:30">
      <c r="A170" s="26"/>
      <c r="B170" s="26"/>
      <c r="C170" s="26"/>
      <c r="D170" s="26"/>
      <c r="E170" s="26"/>
      <c r="F170" s="26"/>
      <c r="G170" s="26"/>
      <c r="H170" s="26"/>
      <c r="I170" s="26"/>
      <c r="J170" s="26"/>
      <c r="K170" s="26"/>
      <c r="L170" s="27"/>
      <c r="M170" s="26"/>
      <c r="N170" s="27"/>
      <c r="O170" s="26"/>
      <c r="P170" s="26"/>
      <c r="Q170" s="26"/>
      <c r="R170" s="26"/>
      <c r="S170" s="26"/>
      <c r="T170" s="26"/>
      <c r="U170" s="26"/>
      <c r="V170" s="26"/>
      <c r="W170" s="26"/>
      <c r="X170" s="26"/>
      <c r="Y170" s="26"/>
      <c r="Z170" s="26"/>
      <c r="AA170" s="26"/>
      <c r="AB170" s="26"/>
      <c r="AC170" s="26"/>
      <c r="AD170" s="26"/>
    </row>
    <row r="171" spans="1:30">
      <c r="A171" s="26"/>
      <c r="B171" s="26"/>
      <c r="C171" s="26"/>
      <c r="D171" s="26"/>
      <c r="E171" s="26"/>
      <c r="F171" s="26"/>
      <c r="G171" s="26"/>
      <c r="H171" s="26"/>
      <c r="I171" s="26"/>
      <c r="J171" s="26"/>
      <c r="K171" s="26"/>
      <c r="L171" s="27"/>
      <c r="M171" s="26"/>
      <c r="N171" s="27"/>
      <c r="O171" s="26"/>
      <c r="P171" s="26"/>
      <c r="Q171" s="26"/>
      <c r="R171" s="26"/>
      <c r="S171" s="26"/>
      <c r="T171" s="26"/>
      <c r="U171" s="26"/>
      <c r="V171" s="26"/>
      <c r="W171" s="26"/>
      <c r="X171" s="26"/>
      <c r="Y171" s="26"/>
      <c r="Z171" s="26"/>
      <c r="AA171" s="26"/>
      <c r="AB171" s="26"/>
      <c r="AC171" s="26"/>
      <c r="AD171" s="26"/>
    </row>
    <row r="172" spans="1:30">
      <c r="A172" s="26"/>
      <c r="B172" s="26"/>
      <c r="C172" s="26"/>
      <c r="D172" s="26"/>
      <c r="E172" s="26"/>
      <c r="F172" s="26"/>
      <c r="G172" s="26"/>
      <c r="H172" s="26"/>
      <c r="I172" s="26"/>
      <c r="J172" s="26"/>
      <c r="K172" s="26"/>
      <c r="L172" s="27"/>
      <c r="M172" s="26"/>
      <c r="N172" s="27"/>
      <c r="O172" s="26"/>
      <c r="P172" s="26"/>
      <c r="Q172" s="26"/>
      <c r="R172" s="26"/>
      <c r="S172" s="26"/>
      <c r="T172" s="26"/>
      <c r="U172" s="26"/>
      <c r="V172" s="26"/>
      <c r="W172" s="26"/>
      <c r="X172" s="26"/>
      <c r="Y172" s="26"/>
      <c r="Z172" s="26"/>
      <c r="AA172" s="26"/>
      <c r="AB172" s="26"/>
      <c r="AC172" s="26"/>
      <c r="AD172" s="26"/>
    </row>
    <row r="173" spans="1:30">
      <c r="A173" s="26"/>
      <c r="B173" s="26"/>
      <c r="C173" s="26"/>
      <c r="D173" s="26"/>
      <c r="E173" s="26"/>
      <c r="F173" s="26"/>
      <c r="G173" s="26"/>
      <c r="H173" s="26"/>
      <c r="I173" s="26"/>
      <c r="J173" s="26"/>
      <c r="K173" s="26"/>
      <c r="L173" s="27"/>
      <c r="M173" s="26"/>
      <c r="N173" s="27"/>
      <c r="O173" s="26"/>
      <c r="P173" s="26"/>
      <c r="Q173" s="26"/>
      <c r="R173" s="26"/>
      <c r="S173" s="26"/>
      <c r="T173" s="26"/>
      <c r="U173" s="26"/>
      <c r="V173" s="26"/>
      <c r="W173" s="26"/>
      <c r="X173" s="26"/>
      <c r="Y173" s="26"/>
      <c r="Z173" s="26"/>
      <c r="AA173" s="26"/>
      <c r="AB173" s="26"/>
      <c r="AC173" s="26"/>
      <c r="AD173" s="26"/>
    </row>
    <row r="174" spans="1:30">
      <c r="A174" s="26"/>
      <c r="B174" s="26"/>
      <c r="C174" s="26"/>
      <c r="D174" s="26"/>
      <c r="E174" s="26"/>
      <c r="F174" s="26"/>
      <c r="G174" s="26"/>
      <c r="H174" s="26"/>
      <c r="I174" s="26"/>
      <c r="J174" s="26"/>
      <c r="K174" s="26"/>
      <c r="L174" s="27"/>
      <c r="M174" s="26"/>
      <c r="N174" s="27"/>
      <c r="O174" s="26"/>
      <c r="P174" s="26"/>
      <c r="Q174" s="26"/>
      <c r="R174" s="26"/>
      <c r="S174" s="26"/>
      <c r="T174" s="26"/>
      <c r="U174" s="26"/>
      <c r="V174" s="26"/>
      <c r="W174" s="26"/>
      <c r="X174" s="26"/>
      <c r="Y174" s="26"/>
      <c r="Z174" s="26"/>
      <c r="AA174" s="26"/>
      <c r="AB174" s="26"/>
      <c r="AC174" s="26"/>
      <c r="AD174" s="26"/>
    </row>
    <row r="175" spans="1:30">
      <c r="A175" s="26"/>
      <c r="B175" s="26"/>
      <c r="C175" s="26"/>
      <c r="D175" s="26"/>
      <c r="E175" s="26"/>
      <c r="F175" s="26"/>
      <c r="G175" s="26"/>
      <c r="H175" s="26"/>
      <c r="I175" s="26"/>
      <c r="J175" s="26"/>
      <c r="K175" s="26"/>
      <c r="L175" s="27"/>
      <c r="M175" s="26"/>
      <c r="N175" s="27"/>
      <c r="O175" s="26"/>
      <c r="P175" s="26"/>
      <c r="Q175" s="26"/>
      <c r="R175" s="26"/>
      <c r="S175" s="26"/>
      <c r="T175" s="26"/>
      <c r="U175" s="26"/>
      <c r="V175" s="26"/>
      <c r="W175" s="26"/>
      <c r="X175" s="26"/>
      <c r="Y175" s="26"/>
      <c r="Z175" s="26"/>
      <c r="AA175" s="26"/>
      <c r="AB175" s="26"/>
      <c r="AC175" s="26"/>
      <c r="AD175" s="26"/>
    </row>
    <row r="176" spans="1:30">
      <c r="A176" s="26"/>
      <c r="B176" s="26"/>
      <c r="C176" s="26"/>
      <c r="D176" s="26"/>
      <c r="E176" s="26"/>
      <c r="F176" s="26"/>
      <c r="G176" s="26"/>
      <c r="H176" s="26"/>
      <c r="I176" s="26"/>
      <c r="J176" s="26"/>
      <c r="K176" s="26"/>
      <c r="L176" s="27"/>
      <c r="M176" s="26"/>
      <c r="N176" s="27"/>
      <c r="O176" s="26"/>
      <c r="P176" s="26"/>
      <c r="Q176" s="26"/>
      <c r="R176" s="26"/>
      <c r="S176" s="26"/>
      <c r="T176" s="26"/>
      <c r="U176" s="26"/>
      <c r="V176" s="26"/>
      <c r="W176" s="26"/>
      <c r="X176" s="26"/>
      <c r="Y176" s="26"/>
      <c r="Z176" s="26"/>
      <c r="AA176" s="26"/>
      <c r="AB176" s="26"/>
      <c r="AC176" s="26"/>
      <c r="AD176" s="26"/>
    </row>
    <row r="177" spans="1:30">
      <c r="A177" s="26"/>
      <c r="B177" s="26"/>
      <c r="C177" s="26"/>
      <c r="D177" s="26"/>
      <c r="E177" s="26"/>
      <c r="F177" s="26"/>
      <c r="G177" s="26"/>
      <c r="H177" s="26"/>
      <c r="I177" s="26"/>
      <c r="J177" s="26"/>
      <c r="K177" s="26"/>
      <c r="L177" s="27"/>
      <c r="M177" s="26"/>
      <c r="N177" s="27"/>
      <c r="O177" s="26"/>
      <c r="P177" s="26"/>
      <c r="Q177" s="26"/>
      <c r="R177" s="26"/>
      <c r="S177" s="26"/>
      <c r="T177" s="26"/>
      <c r="U177" s="26"/>
      <c r="V177" s="26"/>
      <c r="W177" s="26"/>
      <c r="X177" s="26"/>
      <c r="Y177" s="26"/>
      <c r="Z177" s="26"/>
      <c r="AA177" s="26"/>
      <c r="AB177" s="26"/>
      <c r="AC177" s="26"/>
      <c r="AD177" s="26"/>
    </row>
    <row r="178" spans="1:30">
      <c r="A178" s="26"/>
      <c r="B178" s="26"/>
      <c r="C178" s="26"/>
      <c r="D178" s="26"/>
      <c r="E178" s="26"/>
      <c r="F178" s="26"/>
      <c r="G178" s="26"/>
      <c r="H178" s="26"/>
      <c r="I178" s="26"/>
      <c r="J178" s="26"/>
      <c r="K178" s="26"/>
      <c r="L178" s="27"/>
      <c r="M178" s="26"/>
      <c r="N178" s="27"/>
      <c r="O178" s="26"/>
      <c r="P178" s="26"/>
      <c r="Q178" s="26"/>
      <c r="R178" s="26"/>
      <c r="S178" s="26"/>
      <c r="T178" s="26"/>
      <c r="U178" s="26"/>
      <c r="V178" s="26"/>
      <c r="W178" s="26"/>
      <c r="X178" s="26"/>
      <c r="Y178" s="26"/>
      <c r="Z178" s="26"/>
      <c r="AA178" s="26"/>
      <c r="AB178" s="26"/>
      <c r="AC178" s="26"/>
      <c r="AD178" s="26"/>
    </row>
    <row r="179" spans="1:30">
      <c r="A179" s="26"/>
      <c r="B179" s="26"/>
      <c r="C179" s="26"/>
      <c r="D179" s="26"/>
      <c r="E179" s="26"/>
      <c r="F179" s="26"/>
      <c r="G179" s="26"/>
      <c r="H179" s="26"/>
      <c r="I179" s="26"/>
      <c r="J179" s="26"/>
      <c r="K179" s="26"/>
      <c r="L179" s="27"/>
      <c r="M179" s="26"/>
      <c r="N179" s="27"/>
      <c r="O179" s="26"/>
      <c r="P179" s="26"/>
      <c r="Q179" s="26"/>
      <c r="R179" s="26"/>
      <c r="S179" s="26"/>
      <c r="T179" s="26"/>
      <c r="U179" s="26"/>
      <c r="V179" s="26"/>
      <c r="W179" s="26"/>
      <c r="X179" s="26"/>
      <c r="Y179" s="26"/>
      <c r="Z179" s="26"/>
      <c r="AA179" s="26"/>
      <c r="AB179" s="26"/>
      <c r="AC179" s="26"/>
      <c r="AD179" s="26"/>
    </row>
    <row r="180" spans="1:30">
      <c r="A180" s="26"/>
      <c r="B180" s="26"/>
      <c r="C180" s="26"/>
      <c r="D180" s="26"/>
      <c r="E180" s="26"/>
      <c r="F180" s="26"/>
      <c r="G180" s="26"/>
      <c r="H180" s="26"/>
      <c r="I180" s="26"/>
      <c r="J180" s="26"/>
      <c r="K180" s="26"/>
      <c r="L180" s="27"/>
      <c r="M180" s="26"/>
      <c r="N180" s="27"/>
      <c r="O180" s="26"/>
      <c r="P180" s="26"/>
      <c r="Q180" s="26"/>
      <c r="R180" s="26"/>
      <c r="S180" s="26"/>
      <c r="T180" s="26"/>
      <c r="U180" s="26"/>
      <c r="V180" s="26"/>
      <c r="W180" s="26"/>
      <c r="X180" s="26"/>
      <c r="Y180" s="26"/>
      <c r="Z180" s="26"/>
      <c r="AA180" s="26"/>
      <c r="AB180" s="26"/>
      <c r="AC180" s="26"/>
      <c r="AD180" s="26"/>
    </row>
    <row r="181" spans="1:30">
      <c r="A181" s="26"/>
      <c r="B181" s="26"/>
      <c r="C181" s="26"/>
      <c r="D181" s="26"/>
      <c r="E181" s="26"/>
      <c r="F181" s="26"/>
      <c r="G181" s="26"/>
      <c r="H181" s="26"/>
      <c r="I181" s="26"/>
      <c r="J181" s="26"/>
      <c r="K181" s="26"/>
      <c r="L181" s="27"/>
      <c r="M181" s="26"/>
      <c r="N181" s="27"/>
      <c r="O181" s="26"/>
      <c r="P181" s="26"/>
      <c r="Q181" s="26"/>
      <c r="R181" s="26"/>
      <c r="S181" s="26"/>
      <c r="T181" s="26"/>
      <c r="U181" s="26"/>
      <c r="V181" s="26"/>
      <c r="W181" s="26"/>
      <c r="X181" s="26"/>
      <c r="Y181" s="26"/>
      <c r="Z181" s="26"/>
      <c r="AA181" s="26"/>
      <c r="AB181" s="26"/>
      <c r="AC181" s="26"/>
      <c r="AD181" s="26"/>
    </row>
    <row r="182" spans="1:30">
      <c r="A182" s="26"/>
      <c r="B182" s="26"/>
      <c r="C182" s="26"/>
      <c r="D182" s="26"/>
      <c r="E182" s="26"/>
      <c r="F182" s="26"/>
      <c r="G182" s="26"/>
      <c r="H182" s="26"/>
      <c r="I182" s="26"/>
      <c r="J182" s="26"/>
      <c r="K182" s="26"/>
      <c r="L182" s="27"/>
      <c r="M182" s="26"/>
      <c r="N182" s="27"/>
      <c r="O182" s="26"/>
      <c r="P182" s="26"/>
      <c r="Q182" s="26"/>
      <c r="R182" s="26"/>
      <c r="S182" s="26"/>
      <c r="T182" s="26"/>
      <c r="U182" s="26"/>
      <c r="V182" s="26"/>
      <c r="W182" s="26"/>
      <c r="X182" s="26"/>
      <c r="Y182" s="26"/>
      <c r="Z182" s="26"/>
      <c r="AA182" s="26"/>
      <c r="AB182" s="26"/>
      <c r="AC182" s="26"/>
      <c r="AD182" s="26"/>
    </row>
    <row r="183" spans="1:30">
      <c r="A183" s="26"/>
      <c r="B183" s="26"/>
      <c r="C183" s="26"/>
      <c r="D183" s="26"/>
      <c r="E183" s="26"/>
      <c r="F183" s="26"/>
      <c r="G183" s="26"/>
      <c r="H183" s="26"/>
      <c r="I183" s="26"/>
      <c r="J183" s="26"/>
      <c r="K183" s="26"/>
      <c r="L183" s="27"/>
      <c r="M183" s="26"/>
      <c r="N183" s="27"/>
      <c r="O183" s="26"/>
      <c r="P183" s="26"/>
      <c r="Q183" s="26"/>
      <c r="R183" s="26"/>
      <c r="S183" s="26"/>
      <c r="T183" s="26"/>
      <c r="U183" s="26"/>
      <c r="V183" s="26"/>
      <c r="W183" s="26"/>
      <c r="X183" s="26"/>
      <c r="Y183" s="26"/>
      <c r="Z183" s="26"/>
      <c r="AA183" s="26"/>
      <c r="AB183" s="26"/>
      <c r="AC183" s="26"/>
      <c r="AD183" s="26"/>
    </row>
    <row r="184" spans="1:30">
      <c r="A184" s="26"/>
      <c r="B184" s="26"/>
      <c r="C184" s="26"/>
      <c r="D184" s="26"/>
      <c r="E184" s="26"/>
      <c r="F184" s="26"/>
      <c r="G184" s="26"/>
      <c r="H184" s="26"/>
      <c r="I184" s="26"/>
      <c r="J184" s="26"/>
      <c r="K184" s="26"/>
      <c r="L184" s="27"/>
      <c r="M184" s="26"/>
      <c r="N184" s="27"/>
      <c r="O184" s="26"/>
      <c r="P184" s="26"/>
      <c r="Q184" s="26"/>
      <c r="R184" s="26"/>
      <c r="S184" s="26"/>
      <c r="T184" s="26"/>
      <c r="U184" s="26"/>
      <c r="V184" s="26"/>
      <c r="W184" s="26"/>
      <c r="X184" s="26"/>
      <c r="Y184" s="26"/>
      <c r="Z184" s="26"/>
      <c r="AA184" s="26"/>
      <c r="AB184" s="26"/>
      <c r="AC184" s="26"/>
      <c r="AD184" s="26"/>
    </row>
    <row r="185" spans="1:30">
      <c r="A185" s="26"/>
      <c r="B185" s="26"/>
      <c r="C185" s="26"/>
      <c r="D185" s="26"/>
      <c r="E185" s="26"/>
      <c r="F185" s="26"/>
      <c r="G185" s="26"/>
      <c r="H185" s="26"/>
      <c r="I185" s="26"/>
      <c r="J185" s="26"/>
      <c r="K185" s="26"/>
      <c r="L185" s="27"/>
      <c r="M185" s="26"/>
      <c r="N185" s="27"/>
      <c r="O185" s="26"/>
      <c r="P185" s="26"/>
      <c r="Q185" s="26"/>
      <c r="R185" s="26"/>
      <c r="S185" s="26"/>
      <c r="T185" s="26"/>
      <c r="U185" s="26"/>
      <c r="V185" s="26"/>
      <c r="W185" s="26"/>
      <c r="X185" s="26"/>
      <c r="Y185" s="26"/>
      <c r="Z185" s="26"/>
      <c r="AA185" s="26"/>
      <c r="AB185" s="26"/>
      <c r="AC185" s="26"/>
      <c r="AD185" s="26"/>
    </row>
    <row r="186" spans="1:30">
      <c r="A186" s="26"/>
      <c r="B186" s="26"/>
      <c r="C186" s="26"/>
      <c r="D186" s="26"/>
      <c r="E186" s="26"/>
      <c r="F186" s="26"/>
      <c r="G186" s="26"/>
      <c r="H186" s="26"/>
      <c r="I186" s="26"/>
      <c r="J186" s="26"/>
      <c r="K186" s="26"/>
      <c r="L186" s="27"/>
      <c r="M186" s="26"/>
      <c r="N186" s="27"/>
      <c r="O186" s="26"/>
      <c r="P186" s="26"/>
      <c r="Q186" s="26"/>
      <c r="R186" s="26"/>
      <c r="S186" s="26"/>
      <c r="T186" s="26"/>
      <c r="U186" s="26"/>
      <c r="V186" s="26"/>
      <c r="W186" s="26"/>
      <c r="X186" s="26"/>
      <c r="Y186" s="26"/>
      <c r="Z186" s="26"/>
      <c r="AA186" s="26"/>
      <c r="AB186" s="26"/>
      <c r="AC186" s="26"/>
      <c r="AD186" s="26"/>
    </row>
    <row r="187" spans="1:30">
      <c r="A187" s="26"/>
      <c r="B187" s="26"/>
      <c r="C187" s="26"/>
      <c r="D187" s="26"/>
      <c r="E187" s="26"/>
      <c r="F187" s="26"/>
      <c r="G187" s="26"/>
      <c r="H187" s="26"/>
      <c r="I187" s="26"/>
      <c r="J187" s="26"/>
      <c r="K187" s="26"/>
      <c r="L187" s="27"/>
      <c r="M187" s="26"/>
      <c r="N187" s="27"/>
      <c r="O187" s="26"/>
      <c r="P187" s="26"/>
      <c r="Q187" s="26"/>
      <c r="R187" s="26"/>
      <c r="S187" s="26"/>
      <c r="T187" s="26"/>
      <c r="U187" s="26"/>
      <c r="V187" s="26"/>
      <c r="W187" s="26"/>
      <c r="X187" s="26"/>
      <c r="Y187" s="26"/>
      <c r="Z187" s="26"/>
      <c r="AA187" s="26"/>
      <c r="AB187" s="26"/>
      <c r="AC187" s="26"/>
      <c r="AD187" s="26"/>
    </row>
    <row r="188" spans="1:30">
      <c r="A188" s="26"/>
      <c r="B188" s="26"/>
      <c r="C188" s="26"/>
      <c r="D188" s="26"/>
      <c r="E188" s="26"/>
      <c r="F188" s="26"/>
      <c r="G188" s="26"/>
      <c r="H188" s="26"/>
      <c r="I188" s="26"/>
      <c r="J188" s="26"/>
      <c r="K188" s="26"/>
      <c r="L188" s="27"/>
      <c r="M188" s="26"/>
      <c r="N188" s="27"/>
      <c r="O188" s="26"/>
      <c r="P188" s="26"/>
      <c r="Q188" s="26"/>
      <c r="R188" s="26"/>
      <c r="S188" s="26"/>
      <c r="T188" s="26"/>
      <c r="U188" s="26"/>
      <c r="V188" s="26"/>
      <c r="W188" s="26"/>
      <c r="X188" s="26"/>
      <c r="Y188" s="26"/>
      <c r="Z188" s="26"/>
      <c r="AA188" s="26"/>
      <c r="AB188" s="26"/>
      <c r="AC188" s="26"/>
      <c r="AD188" s="26"/>
    </row>
    <row r="189" spans="1:30">
      <c r="A189" s="26"/>
      <c r="B189" s="26"/>
      <c r="C189" s="26"/>
      <c r="D189" s="26"/>
      <c r="E189" s="26"/>
      <c r="F189" s="26"/>
      <c r="G189" s="26"/>
      <c r="H189" s="26"/>
      <c r="I189" s="26"/>
      <c r="J189" s="26"/>
      <c r="K189" s="26"/>
      <c r="L189" s="27"/>
      <c r="M189" s="26"/>
      <c r="N189" s="27"/>
      <c r="O189" s="26"/>
      <c r="P189" s="26"/>
      <c r="Q189" s="26"/>
      <c r="R189" s="26"/>
      <c r="S189" s="26"/>
      <c r="T189" s="26"/>
      <c r="U189" s="26"/>
      <c r="V189" s="26"/>
      <c r="W189" s="26"/>
      <c r="X189" s="26"/>
      <c r="Y189" s="26"/>
      <c r="Z189" s="26"/>
      <c r="AA189" s="26"/>
      <c r="AB189" s="26"/>
      <c r="AC189" s="26"/>
      <c r="AD189" s="26"/>
    </row>
    <row r="190" spans="1:30">
      <c r="A190" s="26"/>
      <c r="B190" s="26"/>
      <c r="C190" s="26"/>
      <c r="D190" s="26"/>
      <c r="E190" s="26"/>
      <c r="F190" s="26"/>
      <c r="G190" s="26"/>
      <c r="H190" s="26"/>
      <c r="I190" s="26"/>
      <c r="J190" s="26"/>
      <c r="K190" s="26"/>
      <c r="L190" s="27"/>
      <c r="M190" s="26"/>
      <c r="N190" s="27"/>
      <c r="O190" s="26"/>
      <c r="P190" s="26"/>
      <c r="Q190" s="26"/>
      <c r="R190" s="26"/>
      <c r="S190" s="26"/>
      <c r="T190" s="26"/>
      <c r="U190" s="26"/>
      <c r="V190" s="26"/>
      <c r="W190" s="26"/>
      <c r="X190" s="26"/>
      <c r="Y190" s="26"/>
      <c r="Z190" s="26"/>
      <c r="AA190" s="26"/>
      <c r="AB190" s="26"/>
      <c r="AC190" s="26"/>
      <c r="AD190" s="26"/>
    </row>
    <row r="191" spans="1:30">
      <c r="A191" s="26"/>
      <c r="B191" s="26"/>
      <c r="C191" s="26"/>
      <c r="D191" s="26"/>
      <c r="E191" s="26"/>
      <c r="F191" s="26"/>
      <c r="G191" s="26"/>
      <c r="H191" s="26"/>
      <c r="I191" s="26"/>
      <c r="J191" s="26"/>
      <c r="K191" s="26"/>
      <c r="L191" s="27"/>
      <c r="M191" s="26"/>
      <c r="N191" s="27"/>
      <c r="O191" s="26"/>
      <c r="P191" s="26"/>
      <c r="Q191" s="26"/>
      <c r="R191" s="26"/>
      <c r="S191" s="26"/>
      <c r="T191" s="26"/>
      <c r="U191" s="26"/>
      <c r="V191" s="26"/>
      <c r="W191" s="26"/>
      <c r="X191" s="26"/>
      <c r="Y191" s="26"/>
      <c r="Z191" s="26"/>
      <c r="AA191" s="26"/>
      <c r="AB191" s="26"/>
      <c r="AC191" s="26"/>
      <c r="AD191" s="26"/>
    </row>
    <row r="192" spans="1:30">
      <c r="A192" s="26"/>
      <c r="B192" s="26"/>
      <c r="C192" s="26"/>
      <c r="D192" s="26"/>
      <c r="E192" s="26"/>
      <c r="F192" s="26"/>
      <c r="G192" s="26"/>
      <c r="H192" s="26"/>
      <c r="I192" s="26"/>
      <c r="J192" s="26"/>
      <c r="K192" s="26"/>
      <c r="L192" s="27"/>
      <c r="M192" s="26"/>
      <c r="N192" s="27"/>
      <c r="O192" s="26"/>
      <c r="P192" s="26"/>
      <c r="Q192" s="26"/>
      <c r="R192" s="26"/>
      <c r="S192" s="26"/>
      <c r="T192" s="26"/>
      <c r="U192" s="26"/>
      <c r="V192" s="26"/>
      <c r="W192" s="26"/>
      <c r="X192" s="26"/>
      <c r="Y192" s="26"/>
      <c r="Z192" s="26"/>
      <c r="AA192" s="26"/>
      <c r="AB192" s="26"/>
      <c r="AC192" s="26"/>
      <c r="AD192" s="26"/>
    </row>
    <row r="193" spans="1:30">
      <c r="A193" s="26"/>
      <c r="B193" s="26"/>
      <c r="C193" s="26"/>
      <c r="D193" s="26"/>
      <c r="E193" s="26"/>
      <c r="F193" s="26"/>
      <c r="G193" s="26"/>
      <c r="H193" s="26"/>
      <c r="I193" s="26"/>
      <c r="J193" s="26"/>
      <c r="K193" s="26"/>
      <c r="L193" s="27"/>
      <c r="M193" s="26"/>
      <c r="N193" s="27"/>
      <c r="O193" s="26"/>
      <c r="P193" s="26"/>
      <c r="Q193" s="26"/>
      <c r="R193" s="26"/>
      <c r="S193" s="26"/>
      <c r="T193" s="26"/>
      <c r="U193" s="26"/>
      <c r="V193" s="26"/>
      <c r="W193" s="26"/>
      <c r="X193" s="26"/>
      <c r="Y193" s="26"/>
      <c r="Z193" s="26"/>
      <c r="AA193" s="26"/>
      <c r="AB193" s="26"/>
      <c r="AC193" s="26"/>
      <c r="AD193" s="26"/>
    </row>
    <row r="194" spans="1:30">
      <c r="A194" s="26"/>
      <c r="B194" s="26"/>
      <c r="C194" s="26"/>
      <c r="D194" s="26"/>
      <c r="E194" s="26"/>
      <c r="F194" s="26"/>
      <c r="G194" s="26"/>
      <c r="H194" s="26"/>
      <c r="I194" s="26"/>
      <c r="J194" s="26"/>
      <c r="K194" s="26"/>
      <c r="L194" s="27"/>
      <c r="M194" s="26"/>
      <c r="N194" s="27"/>
      <c r="O194" s="26"/>
      <c r="P194" s="26"/>
      <c r="Q194" s="26"/>
      <c r="R194" s="26"/>
      <c r="S194" s="26"/>
      <c r="T194" s="26"/>
      <c r="U194" s="26"/>
      <c r="V194" s="26"/>
      <c r="W194" s="26"/>
      <c r="X194" s="26"/>
      <c r="Y194" s="26"/>
      <c r="Z194" s="26"/>
      <c r="AA194" s="26"/>
      <c r="AB194" s="26"/>
      <c r="AC194" s="26"/>
      <c r="AD194" s="26"/>
    </row>
    <row r="195" spans="1:30">
      <c r="A195" s="26"/>
      <c r="B195" s="26"/>
      <c r="C195" s="26"/>
      <c r="D195" s="26"/>
      <c r="E195" s="26"/>
      <c r="F195" s="26"/>
      <c r="G195" s="26"/>
      <c r="H195" s="26"/>
      <c r="I195" s="26"/>
      <c r="J195" s="26"/>
      <c r="K195" s="26"/>
      <c r="L195" s="27"/>
      <c r="M195" s="26"/>
      <c r="N195" s="27"/>
      <c r="O195" s="26"/>
      <c r="P195" s="26"/>
      <c r="Q195" s="26"/>
      <c r="R195" s="26"/>
      <c r="S195" s="26"/>
      <c r="T195" s="26"/>
      <c r="U195" s="26"/>
      <c r="V195" s="26"/>
      <c r="W195" s="26"/>
      <c r="X195" s="26"/>
      <c r="Y195" s="26"/>
      <c r="Z195" s="26"/>
      <c r="AA195" s="26"/>
      <c r="AB195" s="26"/>
      <c r="AC195" s="26"/>
      <c r="AD195" s="26"/>
    </row>
    <row r="196" spans="1:30">
      <c r="A196" s="26"/>
      <c r="B196" s="26"/>
      <c r="C196" s="26"/>
      <c r="D196" s="26"/>
      <c r="E196" s="26"/>
      <c r="F196" s="26"/>
      <c r="G196" s="26"/>
      <c r="H196" s="26"/>
      <c r="I196" s="26"/>
      <c r="J196" s="26"/>
      <c r="K196" s="26"/>
      <c r="L196" s="27"/>
      <c r="M196" s="26"/>
      <c r="N196" s="27"/>
      <c r="O196" s="26"/>
      <c r="P196" s="26"/>
      <c r="Q196" s="26"/>
      <c r="R196" s="26"/>
      <c r="S196" s="26"/>
      <c r="T196" s="26"/>
      <c r="U196" s="26"/>
      <c r="V196" s="26"/>
      <c r="W196" s="26"/>
      <c r="X196" s="26"/>
      <c r="Y196" s="26"/>
      <c r="Z196" s="26"/>
      <c r="AA196" s="26"/>
      <c r="AB196" s="26"/>
      <c r="AC196" s="26"/>
      <c r="AD196" s="26"/>
    </row>
    <row r="197" spans="1:30">
      <c r="A197" s="26"/>
      <c r="B197" s="26"/>
      <c r="C197" s="26"/>
      <c r="D197" s="26"/>
      <c r="E197" s="26"/>
      <c r="F197" s="26"/>
      <c r="G197" s="26"/>
      <c r="H197" s="26"/>
      <c r="I197" s="26"/>
      <c r="J197" s="26"/>
      <c r="K197" s="26"/>
      <c r="L197" s="27"/>
      <c r="M197" s="26"/>
      <c r="N197" s="27"/>
      <c r="O197" s="26"/>
      <c r="P197" s="26"/>
      <c r="Q197" s="26"/>
      <c r="R197" s="26"/>
      <c r="S197" s="26"/>
      <c r="T197" s="26"/>
      <c r="U197" s="26"/>
      <c r="V197" s="26"/>
      <c r="W197" s="26"/>
      <c r="X197" s="26"/>
      <c r="Y197" s="26"/>
      <c r="Z197" s="26"/>
      <c r="AA197" s="26"/>
      <c r="AB197" s="26"/>
      <c r="AC197" s="26"/>
      <c r="AD197" s="26"/>
    </row>
    <row r="198" spans="1:30">
      <c r="A198" s="26"/>
      <c r="B198" s="26"/>
      <c r="C198" s="26"/>
      <c r="D198" s="26"/>
      <c r="E198" s="26"/>
      <c r="F198" s="26"/>
      <c r="G198" s="26"/>
      <c r="H198" s="26"/>
      <c r="I198" s="26"/>
      <c r="J198" s="26"/>
      <c r="K198" s="26"/>
      <c r="L198" s="27"/>
      <c r="M198" s="26"/>
      <c r="N198" s="27"/>
      <c r="O198" s="26"/>
      <c r="P198" s="26"/>
      <c r="Q198" s="26"/>
      <c r="R198" s="26"/>
      <c r="S198" s="26"/>
      <c r="T198" s="26"/>
      <c r="U198" s="26"/>
      <c r="V198" s="26"/>
      <c r="W198" s="26"/>
      <c r="X198" s="26"/>
      <c r="Y198" s="26"/>
      <c r="Z198" s="26"/>
      <c r="AA198" s="26"/>
      <c r="AB198" s="26"/>
      <c r="AC198" s="26"/>
      <c r="AD198" s="26"/>
    </row>
    <row r="199" spans="1:30">
      <c r="A199" s="26"/>
      <c r="B199" s="26"/>
      <c r="C199" s="26"/>
      <c r="D199" s="26"/>
      <c r="E199" s="26"/>
      <c r="F199" s="26"/>
      <c r="G199" s="26"/>
      <c r="H199" s="26"/>
      <c r="I199" s="26"/>
      <c r="J199" s="26"/>
      <c r="K199" s="26"/>
      <c r="L199" s="27"/>
      <c r="M199" s="26"/>
      <c r="N199" s="27"/>
      <c r="O199" s="26"/>
      <c r="P199" s="26"/>
      <c r="Q199" s="26"/>
      <c r="R199" s="26"/>
      <c r="S199" s="26"/>
      <c r="T199" s="26"/>
      <c r="U199" s="26"/>
      <c r="V199" s="26"/>
      <c r="W199" s="26"/>
      <c r="X199" s="26"/>
      <c r="Y199" s="26"/>
      <c r="Z199" s="26"/>
      <c r="AA199" s="26"/>
      <c r="AB199" s="26"/>
      <c r="AC199" s="26"/>
      <c r="AD199" s="26"/>
    </row>
    <row r="200" spans="1:30">
      <c r="A200" s="26"/>
      <c r="B200" s="26"/>
      <c r="C200" s="26"/>
      <c r="D200" s="26"/>
      <c r="E200" s="26"/>
      <c r="F200" s="26"/>
      <c r="G200" s="26"/>
      <c r="H200" s="26"/>
      <c r="I200" s="26"/>
      <c r="J200" s="26"/>
      <c r="K200" s="26"/>
      <c r="L200" s="27"/>
      <c r="M200" s="26"/>
      <c r="N200" s="27"/>
      <c r="O200" s="26"/>
      <c r="P200" s="26"/>
      <c r="Q200" s="26"/>
      <c r="R200" s="26"/>
      <c r="S200" s="26"/>
      <c r="T200" s="26"/>
      <c r="U200" s="26"/>
      <c r="V200" s="26"/>
      <c r="W200" s="26"/>
      <c r="X200" s="26"/>
      <c r="Y200" s="26"/>
      <c r="Z200" s="26"/>
      <c r="AA200" s="26"/>
      <c r="AB200" s="26"/>
      <c r="AC200" s="26"/>
      <c r="AD200" s="26"/>
    </row>
    <row r="201" spans="1:30">
      <c r="A201" s="26"/>
      <c r="B201" s="26"/>
      <c r="C201" s="26"/>
      <c r="D201" s="26"/>
      <c r="E201" s="26"/>
      <c r="F201" s="26"/>
      <c r="G201" s="26"/>
      <c r="H201" s="26"/>
      <c r="I201" s="26"/>
      <c r="J201" s="26"/>
      <c r="K201" s="26"/>
      <c r="L201" s="27"/>
      <c r="M201" s="26"/>
      <c r="N201" s="27"/>
      <c r="O201" s="26"/>
      <c r="P201" s="26"/>
      <c r="Q201" s="26"/>
      <c r="R201" s="26"/>
      <c r="S201" s="26"/>
      <c r="T201" s="26"/>
      <c r="U201" s="26"/>
      <c r="V201" s="26"/>
      <c r="W201" s="26"/>
      <c r="X201" s="26"/>
      <c r="Y201" s="26"/>
      <c r="Z201" s="26"/>
      <c r="AA201" s="26"/>
      <c r="AB201" s="26"/>
      <c r="AC201" s="26"/>
      <c r="AD201" s="26"/>
    </row>
    <row r="202" spans="1:30">
      <c r="A202" s="26"/>
      <c r="B202" s="26"/>
      <c r="C202" s="26"/>
      <c r="D202" s="26"/>
      <c r="E202" s="26"/>
      <c r="F202" s="26"/>
      <c r="G202" s="26"/>
      <c r="H202" s="26"/>
      <c r="I202" s="26"/>
      <c r="J202" s="26"/>
      <c r="K202" s="26"/>
      <c r="L202" s="27"/>
      <c r="M202" s="26"/>
      <c r="N202" s="27"/>
      <c r="O202" s="26"/>
      <c r="P202" s="26"/>
      <c r="Q202" s="26"/>
      <c r="R202" s="26"/>
      <c r="S202" s="26"/>
      <c r="T202" s="26"/>
      <c r="U202" s="26"/>
      <c r="V202" s="26"/>
      <c r="W202" s="26"/>
      <c r="X202" s="26"/>
      <c r="Y202" s="26"/>
      <c r="Z202" s="26"/>
      <c r="AA202" s="26"/>
      <c r="AB202" s="26"/>
      <c r="AC202" s="26"/>
      <c r="AD202" s="26"/>
    </row>
    <row r="203" spans="1:30">
      <c r="A203" s="26"/>
      <c r="B203" s="26"/>
      <c r="C203" s="26"/>
      <c r="D203" s="26"/>
      <c r="E203" s="26"/>
      <c r="F203" s="26"/>
      <c r="G203" s="26"/>
      <c r="H203" s="26"/>
      <c r="I203" s="26"/>
      <c r="J203" s="26"/>
      <c r="K203" s="26"/>
      <c r="L203" s="27"/>
      <c r="M203" s="26"/>
      <c r="N203" s="27"/>
      <c r="O203" s="26"/>
      <c r="P203" s="26"/>
      <c r="Q203" s="26"/>
      <c r="R203" s="26"/>
      <c r="S203" s="26"/>
      <c r="T203" s="26"/>
      <c r="U203" s="26"/>
      <c r="V203" s="26"/>
      <c r="W203" s="26"/>
      <c r="X203" s="26"/>
      <c r="Y203" s="26"/>
      <c r="Z203" s="26"/>
      <c r="AA203" s="26"/>
      <c r="AB203" s="26"/>
      <c r="AC203" s="26"/>
      <c r="AD203" s="26"/>
    </row>
    <row r="204" spans="1:30">
      <c r="A204" s="26"/>
      <c r="B204" s="26"/>
      <c r="C204" s="26"/>
      <c r="D204" s="26"/>
      <c r="E204" s="26"/>
      <c r="F204" s="26"/>
      <c r="G204" s="26"/>
      <c r="H204" s="26"/>
      <c r="I204" s="26"/>
      <c r="J204" s="26"/>
      <c r="K204" s="26"/>
      <c r="L204" s="27"/>
      <c r="M204" s="26"/>
      <c r="N204" s="27"/>
      <c r="O204" s="26"/>
      <c r="P204" s="26"/>
      <c r="Q204" s="26"/>
      <c r="R204" s="26"/>
      <c r="S204" s="26"/>
      <c r="T204" s="26"/>
      <c r="U204" s="26"/>
      <c r="V204" s="26"/>
      <c r="W204" s="26"/>
      <c r="X204" s="26"/>
      <c r="Y204" s="26"/>
      <c r="Z204" s="26"/>
      <c r="AA204" s="26"/>
      <c r="AB204" s="26"/>
      <c r="AC204" s="26"/>
      <c r="AD204" s="26"/>
    </row>
    <row r="205" spans="1:30">
      <c r="A205" s="26"/>
      <c r="B205" s="26"/>
      <c r="C205" s="26"/>
      <c r="D205" s="26"/>
      <c r="E205" s="26"/>
      <c r="F205" s="26"/>
      <c r="G205" s="26"/>
      <c r="H205" s="26"/>
      <c r="I205" s="26"/>
      <c r="J205" s="26"/>
      <c r="K205" s="26"/>
      <c r="L205" s="27"/>
      <c r="M205" s="26"/>
      <c r="N205" s="27"/>
      <c r="O205" s="26"/>
      <c r="P205" s="26"/>
      <c r="Q205" s="26"/>
      <c r="R205" s="26"/>
      <c r="S205" s="26"/>
      <c r="T205" s="26"/>
      <c r="U205" s="26"/>
      <c r="V205" s="26"/>
      <c r="W205" s="26"/>
      <c r="X205" s="26"/>
      <c r="Y205" s="26"/>
      <c r="Z205" s="26"/>
      <c r="AA205" s="26"/>
      <c r="AB205" s="26"/>
      <c r="AC205" s="26"/>
      <c r="AD205" s="26"/>
    </row>
    <row r="206" spans="1:30">
      <c r="A206" s="26"/>
      <c r="B206" s="26"/>
      <c r="C206" s="26"/>
      <c r="D206" s="26"/>
      <c r="E206" s="26"/>
      <c r="F206" s="26"/>
      <c r="G206" s="26"/>
      <c r="H206" s="26"/>
      <c r="I206" s="26"/>
      <c r="J206" s="26"/>
      <c r="K206" s="26"/>
      <c r="L206" s="27"/>
      <c r="M206" s="26"/>
      <c r="N206" s="27"/>
      <c r="O206" s="26"/>
      <c r="P206" s="26"/>
      <c r="Q206" s="26"/>
      <c r="R206" s="26"/>
      <c r="S206" s="26"/>
      <c r="T206" s="26"/>
      <c r="U206" s="26"/>
      <c r="V206" s="26"/>
      <c r="W206" s="26"/>
      <c r="X206" s="26"/>
      <c r="Y206" s="26"/>
      <c r="Z206" s="26"/>
      <c r="AA206" s="26"/>
      <c r="AB206" s="26"/>
      <c r="AC206" s="26"/>
      <c r="AD206" s="26"/>
    </row>
    <row r="207" spans="1:30">
      <c r="A207" s="26"/>
      <c r="B207" s="26"/>
      <c r="C207" s="26"/>
      <c r="D207" s="26"/>
      <c r="E207" s="26"/>
      <c r="F207" s="26"/>
      <c r="G207" s="26"/>
      <c r="H207" s="26"/>
      <c r="I207" s="26"/>
      <c r="J207" s="26"/>
      <c r="K207" s="26"/>
      <c r="L207" s="27"/>
      <c r="M207" s="26"/>
      <c r="N207" s="27"/>
      <c r="O207" s="26"/>
      <c r="P207" s="26"/>
      <c r="Q207" s="26"/>
      <c r="R207" s="26"/>
      <c r="S207" s="26"/>
      <c r="T207" s="26"/>
      <c r="U207" s="26"/>
      <c r="V207" s="26"/>
      <c r="W207" s="26"/>
      <c r="X207" s="26"/>
      <c r="Y207" s="26"/>
      <c r="Z207" s="26"/>
      <c r="AA207" s="26"/>
      <c r="AB207" s="26"/>
      <c r="AC207" s="26"/>
      <c r="AD207" s="26"/>
    </row>
    <row r="208" spans="1:30">
      <c r="A208" s="26"/>
      <c r="B208" s="26"/>
      <c r="C208" s="26"/>
      <c r="D208" s="26"/>
      <c r="E208" s="26"/>
      <c r="F208" s="26"/>
      <c r="G208" s="26"/>
      <c r="H208" s="26"/>
      <c r="I208" s="26"/>
      <c r="J208" s="26"/>
      <c r="K208" s="26"/>
      <c r="L208" s="27"/>
      <c r="M208" s="26"/>
      <c r="N208" s="27"/>
      <c r="O208" s="26"/>
      <c r="P208" s="26"/>
      <c r="Q208" s="26"/>
      <c r="R208" s="26"/>
      <c r="S208" s="26"/>
      <c r="T208" s="26"/>
      <c r="U208" s="26"/>
      <c r="V208" s="26"/>
      <c r="W208" s="26"/>
      <c r="X208" s="26"/>
      <c r="Y208" s="26"/>
      <c r="Z208" s="26"/>
      <c r="AA208" s="26"/>
      <c r="AB208" s="26"/>
      <c r="AC208" s="26"/>
      <c r="AD208" s="26"/>
    </row>
    <row r="209" spans="1:30">
      <c r="A209" s="26"/>
      <c r="B209" s="26"/>
      <c r="C209" s="26"/>
      <c r="D209" s="26"/>
      <c r="E209" s="26"/>
      <c r="F209" s="26"/>
      <c r="G209" s="26"/>
      <c r="H209" s="26"/>
      <c r="I209" s="26"/>
      <c r="J209" s="26"/>
      <c r="K209" s="26"/>
      <c r="L209" s="27"/>
      <c r="M209" s="26"/>
      <c r="N209" s="27"/>
      <c r="O209" s="26"/>
      <c r="P209" s="26"/>
      <c r="Q209" s="26"/>
      <c r="R209" s="26"/>
      <c r="S209" s="26"/>
      <c r="T209" s="26"/>
      <c r="U209" s="26"/>
      <c r="V209" s="26"/>
      <c r="W209" s="26"/>
      <c r="X209" s="26"/>
      <c r="Y209" s="26"/>
      <c r="Z209" s="26"/>
      <c r="AA209" s="26"/>
      <c r="AB209" s="26"/>
      <c r="AC209" s="26"/>
      <c r="AD209" s="26"/>
    </row>
    <row r="210" spans="1:30">
      <c r="A210" s="26"/>
      <c r="B210" s="26"/>
      <c r="C210" s="26"/>
      <c r="D210" s="26"/>
      <c r="E210" s="26"/>
      <c r="F210" s="26"/>
      <c r="G210" s="26"/>
      <c r="H210" s="26"/>
      <c r="I210" s="26"/>
      <c r="J210" s="26"/>
      <c r="K210" s="26"/>
      <c r="L210" s="27"/>
      <c r="M210" s="26"/>
      <c r="N210" s="27"/>
      <c r="O210" s="26"/>
      <c r="P210" s="26"/>
      <c r="Q210" s="26"/>
      <c r="R210" s="26"/>
      <c r="S210" s="26"/>
      <c r="T210" s="26"/>
      <c r="U210" s="26"/>
      <c r="V210" s="26"/>
      <c r="W210" s="26"/>
      <c r="X210" s="26"/>
      <c r="Y210" s="26"/>
      <c r="Z210" s="26"/>
      <c r="AA210" s="26"/>
      <c r="AB210" s="26"/>
      <c r="AC210" s="26"/>
      <c r="AD210" s="26"/>
    </row>
    <row r="211" spans="1:30">
      <c r="A211" s="26"/>
      <c r="B211" s="26"/>
      <c r="C211" s="26"/>
      <c r="D211" s="26"/>
      <c r="E211" s="26"/>
      <c r="F211" s="26"/>
      <c r="G211" s="26"/>
      <c r="H211" s="26"/>
      <c r="I211" s="26"/>
      <c r="J211" s="26"/>
      <c r="K211" s="26"/>
      <c r="L211" s="27"/>
      <c r="M211" s="26"/>
      <c r="N211" s="27"/>
      <c r="O211" s="26"/>
      <c r="P211" s="26"/>
      <c r="Q211" s="26"/>
      <c r="R211" s="26"/>
      <c r="S211" s="26"/>
      <c r="T211" s="26"/>
      <c r="U211" s="26"/>
      <c r="V211" s="26"/>
      <c r="W211" s="26"/>
      <c r="X211" s="26"/>
      <c r="Y211" s="26"/>
      <c r="Z211" s="26"/>
      <c r="AA211" s="26"/>
      <c r="AB211" s="26"/>
      <c r="AC211" s="26"/>
      <c r="AD211" s="26"/>
    </row>
    <row r="212" spans="1:30">
      <c r="A212" s="26"/>
      <c r="B212" s="26"/>
      <c r="C212" s="26"/>
      <c r="D212" s="26"/>
      <c r="E212" s="26"/>
      <c r="F212" s="26"/>
      <c r="G212" s="26"/>
      <c r="H212" s="26"/>
      <c r="I212" s="26"/>
      <c r="J212" s="26"/>
      <c r="K212" s="26"/>
      <c r="L212" s="27"/>
      <c r="M212" s="26"/>
      <c r="N212" s="27"/>
      <c r="O212" s="26"/>
      <c r="P212" s="26"/>
      <c r="Q212" s="26"/>
      <c r="R212" s="26"/>
      <c r="S212" s="26"/>
      <c r="T212" s="26"/>
      <c r="U212" s="26"/>
      <c r="V212" s="26"/>
      <c r="W212" s="26"/>
      <c r="X212" s="26"/>
      <c r="Y212" s="26"/>
      <c r="Z212" s="26"/>
      <c r="AA212" s="26"/>
      <c r="AB212" s="26"/>
      <c r="AC212" s="26"/>
      <c r="AD212" s="26"/>
    </row>
    <row r="213" spans="1:30">
      <c r="A213" s="26"/>
      <c r="B213" s="26"/>
      <c r="C213" s="26"/>
      <c r="D213" s="26"/>
      <c r="E213" s="26"/>
      <c r="F213" s="26"/>
      <c r="G213" s="26"/>
      <c r="H213" s="26"/>
      <c r="I213" s="26"/>
      <c r="J213" s="26"/>
      <c r="K213" s="26"/>
      <c r="L213" s="27"/>
      <c r="M213" s="26"/>
      <c r="N213" s="27"/>
      <c r="O213" s="26"/>
      <c r="P213" s="26"/>
      <c r="Q213" s="26"/>
      <c r="R213" s="26"/>
      <c r="S213" s="26"/>
      <c r="T213" s="26"/>
      <c r="U213" s="26"/>
      <c r="V213" s="26"/>
      <c r="W213" s="26"/>
      <c r="X213" s="26"/>
      <c r="Y213" s="26"/>
      <c r="Z213" s="26"/>
      <c r="AA213" s="26"/>
      <c r="AB213" s="26"/>
      <c r="AC213" s="26"/>
      <c r="AD213" s="26"/>
    </row>
    <row r="214" spans="1:30">
      <c r="A214" s="26"/>
      <c r="B214" s="26"/>
      <c r="C214" s="26"/>
      <c r="D214" s="26"/>
      <c r="E214" s="26"/>
      <c r="F214" s="26"/>
      <c r="G214" s="26"/>
      <c r="H214" s="26"/>
      <c r="I214" s="26"/>
      <c r="J214" s="26"/>
      <c r="K214" s="26"/>
      <c r="L214" s="27"/>
      <c r="M214" s="26"/>
      <c r="N214" s="27"/>
      <c r="O214" s="26"/>
      <c r="P214" s="26"/>
      <c r="Q214" s="26"/>
      <c r="R214" s="26"/>
      <c r="S214" s="26"/>
      <c r="T214" s="26"/>
      <c r="U214" s="26"/>
      <c r="V214" s="26"/>
      <c r="W214" s="26"/>
      <c r="X214" s="26"/>
      <c r="Y214" s="26"/>
      <c r="Z214" s="26"/>
      <c r="AA214" s="26"/>
      <c r="AB214" s="26"/>
      <c r="AC214" s="26"/>
      <c r="AD214" s="26"/>
    </row>
    <row r="215" spans="1:30">
      <c r="A215" s="26"/>
      <c r="B215" s="26"/>
      <c r="C215" s="26"/>
      <c r="D215" s="26"/>
      <c r="E215" s="26"/>
      <c r="F215" s="26"/>
      <c r="G215" s="26"/>
      <c r="H215" s="26"/>
      <c r="I215" s="26"/>
      <c r="J215" s="26"/>
      <c r="K215" s="26"/>
      <c r="L215" s="27"/>
      <c r="M215" s="26"/>
      <c r="N215" s="27"/>
      <c r="O215" s="26"/>
      <c r="P215" s="26"/>
      <c r="Q215" s="26"/>
      <c r="R215" s="26"/>
      <c r="S215" s="26"/>
      <c r="T215" s="26"/>
      <c r="U215" s="26"/>
      <c r="V215" s="26"/>
      <c r="W215" s="26"/>
      <c r="X215" s="26"/>
      <c r="Y215" s="26"/>
      <c r="Z215" s="26"/>
      <c r="AA215" s="26"/>
      <c r="AB215" s="26"/>
      <c r="AC215" s="26"/>
      <c r="AD215" s="26"/>
    </row>
    <row r="216" spans="1:30">
      <c r="A216" s="26"/>
      <c r="B216" s="26"/>
      <c r="C216" s="26"/>
      <c r="D216" s="26"/>
      <c r="E216" s="26"/>
      <c r="F216" s="26"/>
      <c r="G216" s="26"/>
      <c r="H216" s="26"/>
      <c r="I216" s="26"/>
      <c r="J216" s="26"/>
      <c r="K216" s="26"/>
      <c r="L216" s="27"/>
      <c r="M216" s="26"/>
      <c r="N216" s="27"/>
      <c r="O216" s="26"/>
      <c r="P216" s="26"/>
      <c r="Q216" s="26"/>
      <c r="R216" s="26"/>
      <c r="S216" s="26"/>
      <c r="T216" s="26"/>
      <c r="U216" s="26"/>
      <c r="V216" s="26"/>
      <c r="W216" s="26"/>
      <c r="X216" s="26"/>
      <c r="Y216" s="26"/>
      <c r="Z216" s="26"/>
      <c r="AA216" s="26"/>
      <c r="AB216" s="26"/>
      <c r="AC216" s="26"/>
      <c r="AD216" s="26"/>
    </row>
    <row r="217" spans="1:30">
      <c r="A217" s="26"/>
      <c r="B217" s="26"/>
      <c r="C217" s="26"/>
      <c r="D217" s="26"/>
      <c r="E217" s="26"/>
      <c r="F217" s="26"/>
      <c r="G217" s="26"/>
      <c r="H217" s="26"/>
      <c r="I217" s="26"/>
      <c r="J217" s="26"/>
      <c r="K217" s="26"/>
      <c r="L217" s="27"/>
      <c r="M217" s="26"/>
      <c r="N217" s="27"/>
      <c r="O217" s="26"/>
      <c r="P217" s="26"/>
      <c r="Q217" s="26"/>
      <c r="R217" s="26"/>
      <c r="S217" s="26"/>
      <c r="T217" s="26"/>
      <c r="U217" s="26"/>
      <c r="V217" s="26"/>
      <c r="W217" s="26"/>
      <c r="X217" s="26"/>
      <c r="Y217" s="26"/>
      <c r="Z217" s="26"/>
      <c r="AA217" s="26"/>
      <c r="AB217" s="26"/>
      <c r="AC217" s="26"/>
      <c r="AD217" s="26"/>
    </row>
    <row r="218" spans="1:30">
      <c r="A218" s="26"/>
      <c r="B218" s="26"/>
      <c r="C218" s="26"/>
      <c r="D218" s="26"/>
      <c r="E218" s="26"/>
      <c r="F218" s="26"/>
      <c r="G218" s="26"/>
      <c r="H218" s="26"/>
      <c r="I218" s="26"/>
      <c r="J218" s="26"/>
      <c r="K218" s="26"/>
      <c r="L218" s="27"/>
      <c r="M218" s="26"/>
      <c r="N218" s="27"/>
      <c r="O218" s="26"/>
      <c r="P218" s="26"/>
      <c r="Q218" s="26"/>
      <c r="R218" s="26"/>
      <c r="S218" s="26"/>
      <c r="T218" s="26"/>
      <c r="U218" s="26"/>
      <c r="V218" s="26"/>
      <c r="W218" s="26"/>
      <c r="X218" s="26"/>
      <c r="Y218" s="26"/>
      <c r="Z218" s="26"/>
      <c r="AA218" s="26"/>
      <c r="AB218" s="26"/>
      <c r="AC218" s="26"/>
      <c r="AD218" s="26"/>
    </row>
    <row r="219" spans="1:30">
      <c r="A219" s="26"/>
      <c r="B219" s="26"/>
      <c r="C219" s="26"/>
      <c r="D219" s="26"/>
      <c r="E219" s="26"/>
      <c r="F219" s="26"/>
      <c r="G219" s="26"/>
      <c r="H219" s="26"/>
      <c r="I219" s="26"/>
      <c r="J219" s="26"/>
      <c r="K219" s="26"/>
      <c r="L219" s="27"/>
      <c r="M219" s="26"/>
      <c r="N219" s="27"/>
      <c r="O219" s="26"/>
      <c r="P219" s="26"/>
      <c r="Q219" s="26"/>
      <c r="R219" s="26"/>
      <c r="S219" s="26"/>
      <c r="T219" s="26"/>
      <c r="U219" s="26"/>
      <c r="V219" s="26"/>
      <c r="W219" s="26"/>
      <c r="X219" s="26"/>
      <c r="Y219" s="26"/>
      <c r="Z219" s="26"/>
      <c r="AA219" s="26"/>
      <c r="AB219" s="26"/>
      <c r="AC219" s="26"/>
      <c r="AD219" s="26"/>
    </row>
    <row r="220" spans="1:30">
      <c r="A220" s="26"/>
      <c r="B220" s="26"/>
      <c r="C220" s="26"/>
      <c r="D220" s="26"/>
      <c r="E220" s="26"/>
      <c r="F220" s="26"/>
      <c r="G220" s="26"/>
      <c r="H220" s="26"/>
      <c r="I220" s="26"/>
      <c r="J220" s="26"/>
      <c r="K220" s="26"/>
      <c r="L220" s="27"/>
      <c r="M220" s="26"/>
      <c r="N220" s="27"/>
      <c r="O220" s="26"/>
      <c r="P220" s="26"/>
      <c r="Q220" s="26"/>
      <c r="R220" s="26"/>
      <c r="S220" s="26"/>
      <c r="T220" s="26"/>
      <c r="U220" s="26"/>
      <c r="V220" s="26"/>
      <c r="W220" s="26"/>
      <c r="X220" s="26"/>
      <c r="Y220" s="26"/>
      <c r="Z220" s="26"/>
      <c r="AA220" s="26"/>
      <c r="AB220" s="26"/>
      <c r="AC220" s="26"/>
      <c r="AD220" s="26"/>
    </row>
    <row r="221" spans="1:30">
      <c r="A221" s="26"/>
      <c r="B221" s="26"/>
      <c r="C221" s="26"/>
      <c r="D221" s="26"/>
      <c r="E221" s="26"/>
      <c r="F221" s="26"/>
      <c r="G221" s="26"/>
      <c r="H221" s="26"/>
      <c r="I221" s="26"/>
      <c r="J221" s="26"/>
      <c r="K221" s="26"/>
      <c r="L221" s="27"/>
      <c r="M221" s="26"/>
      <c r="N221" s="27"/>
      <c r="O221" s="26"/>
      <c r="P221" s="26"/>
      <c r="Q221" s="26"/>
      <c r="R221" s="26"/>
      <c r="S221" s="26"/>
      <c r="T221" s="26"/>
      <c r="U221" s="26"/>
      <c r="V221" s="26"/>
      <c r="W221" s="26"/>
      <c r="X221" s="26"/>
      <c r="Y221" s="26"/>
      <c r="Z221" s="26"/>
      <c r="AA221" s="26"/>
      <c r="AB221" s="26"/>
      <c r="AC221" s="26"/>
      <c r="AD221" s="26"/>
    </row>
    <row r="222" spans="1:30">
      <c r="A222" s="26"/>
      <c r="B222" s="26"/>
      <c r="C222" s="26"/>
      <c r="D222" s="26"/>
      <c r="E222" s="26"/>
      <c r="F222" s="26"/>
      <c r="G222" s="26"/>
      <c r="H222" s="26"/>
      <c r="I222" s="26"/>
      <c r="J222" s="26"/>
      <c r="K222" s="26"/>
      <c r="L222" s="27"/>
      <c r="M222" s="26"/>
      <c r="N222" s="27"/>
      <c r="O222" s="26"/>
      <c r="P222" s="26"/>
      <c r="Q222" s="26"/>
      <c r="R222" s="26"/>
      <c r="S222" s="26"/>
      <c r="T222" s="26"/>
      <c r="U222" s="26"/>
      <c r="V222" s="26"/>
      <c r="W222" s="26"/>
      <c r="X222" s="26"/>
      <c r="Y222" s="26"/>
      <c r="Z222" s="26"/>
      <c r="AA222" s="26"/>
      <c r="AB222" s="26"/>
      <c r="AC222" s="26"/>
      <c r="AD222" s="26"/>
    </row>
    <row r="223" spans="1:30">
      <c r="A223" s="26"/>
      <c r="B223" s="26"/>
      <c r="C223" s="26"/>
      <c r="D223" s="26"/>
      <c r="E223" s="26"/>
      <c r="F223" s="26"/>
      <c r="G223" s="26"/>
      <c r="H223" s="26"/>
      <c r="I223" s="26"/>
      <c r="J223" s="26"/>
      <c r="K223" s="26"/>
      <c r="L223" s="27"/>
      <c r="M223" s="26"/>
      <c r="N223" s="27"/>
      <c r="O223" s="26"/>
      <c r="P223" s="26"/>
      <c r="Q223" s="26"/>
      <c r="R223" s="26"/>
      <c r="S223" s="26"/>
      <c r="T223" s="26"/>
      <c r="U223" s="26"/>
      <c r="V223" s="26"/>
      <c r="W223" s="26"/>
      <c r="X223" s="26"/>
      <c r="Y223" s="26"/>
      <c r="Z223" s="26"/>
      <c r="AA223" s="26"/>
      <c r="AB223" s="26"/>
      <c r="AC223" s="26"/>
      <c r="AD223" s="26"/>
    </row>
    <row r="224" spans="1:30">
      <c r="A224" s="26"/>
      <c r="B224" s="26"/>
      <c r="C224" s="26"/>
      <c r="D224" s="26"/>
      <c r="E224" s="26"/>
      <c r="F224" s="26"/>
      <c r="G224" s="26"/>
      <c r="H224" s="26"/>
      <c r="I224" s="26"/>
      <c r="J224" s="26"/>
      <c r="K224" s="26"/>
      <c r="L224" s="27"/>
      <c r="M224" s="26"/>
      <c r="N224" s="27"/>
      <c r="O224" s="26"/>
      <c r="P224" s="26"/>
      <c r="Q224" s="26"/>
      <c r="R224" s="26"/>
      <c r="S224" s="26"/>
      <c r="T224" s="26"/>
      <c r="U224" s="26"/>
      <c r="V224" s="26"/>
      <c r="W224" s="26"/>
      <c r="X224" s="26"/>
      <c r="Y224" s="26"/>
      <c r="Z224" s="26"/>
      <c r="AA224" s="26"/>
      <c r="AB224" s="26"/>
      <c r="AC224" s="26"/>
      <c r="AD224" s="26"/>
    </row>
    <row r="225" spans="1:30">
      <c r="A225" s="26"/>
      <c r="B225" s="26"/>
      <c r="C225" s="26"/>
      <c r="D225" s="26"/>
      <c r="E225" s="26"/>
      <c r="F225" s="26"/>
      <c r="G225" s="26"/>
      <c r="H225" s="26"/>
      <c r="I225" s="26"/>
      <c r="J225" s="26"/>
      <c r="K225" s="26"/>
      <c r="L225" s="27"/>
      <c r="M225" s="26"/>
      <c r="N225" s="27"/>
      <c r="O225" s="26"/>
      <c r="P225" s="26"/>
      <c r="Q225" s="26"/>
      <c r="R225" s="26"/>
      <c r="S225" s="26"/>
      <c r="T225" s="26"/>
      <c r="U225" s="26"/>
      <c r="V225" s="26"/>
      <c r="W225" s="26"/>
      <c r="X225" s="26"/>
      <c r="Y225" s="26"/>
      <c r="Z225" s="26"/>
      <c r="AA225" s="26"/>
      <c r="AB225" s="26"/>
      <c r="AC225" s="26"/>
      <c r="AD225" s="26"/>
    </row>
    <row r="226" spans="1:30">
      <c r="A226" s="26"/>
      <c r="B226" s="26"/>
      <c r="C226" s="26"/>
      <c r="D226" s="26"/>
      <c r="E226" s="26"/>
      <c r="F226" s="26"/>
      <c r="G226" s="26"/>
      <c r="H226" s="26"/>
      <c r="I226" s="26"/>
      <c r="J226" s="26"/>
      <c r="K226" s="26"/>
      <c r="L226" s="27"/>
      <c r="M226" s="26"/>
      <c r="N226" s="27"/>
      <c r="O226" s="26"/>
      <c r="P226" s="26"/>
      <c r="Q226" s="26"/>
      <c r="R226" s="26"/>
      <c r="S226" s="26"/>
      <c r="T226" s="26"/>
      <c r="U226" s="26"/>
      <c r="V226" s="26"/>
      <c r="W226" s="26"/>
      <c r="X226" s="26"/>
      <c r="Y226" s="26"/>
      <c r="Z226" s="26"/>
      <c r="AA226" s="26"/>
      <c r="AB226" s="26"/>
      <c r="AC226" s="26"/>
      <c r="AD226" s="26"/>
    </row>
    <row r="227" spans="1:30">
      <c r="A227" s="26"/>
      <c r="B227" s="26"/>
      <c r="C227" s="26"/>
      <c r="D227" s="26"/>
      <c r="E227" s="26"/>
      <c r="F227" s="26"/>
      <c r="G227" s="26"/>
      <c r="H227" s="26"/>
      <c r="I227" s="26"/>
      <c r="J227" s="26"/>
      <c r="K227" s="26"/>
      <c r="L227" s="27"/>
      <c r="M227" s="26"/>
      <c r="N227" s="27"/>
      <c r="O227" s="26"/>
      <c r="P227" s="26"/>
      <c r="Q227" s="26"/>
      <c r="R227" s="26"/>
      <c r="S227" s="26"/>
      <c r="T227" s="26"/>
      <c r="U227" s="26"/>
      <c r="V227" s="26"/>
      <c r="W227" s="26"/>
      <c r="X227" s="26"/>
      <c r="Y227" s="26"/>
      <c r="Z227" s="26"/>
      <c r="AA227" s="26"/>
      <c r="AB227" s="26"/>
      <c r="AC227" s="26"/>
      <c r="AD227" s="26"/>
    </row>
    <row r="228" spans="1:30">
      <c r="A228" s="26"/>
      <c r="B228" s="26"/>
      <c r="C228" s="26"/>
      <c r="D228" s="26"/>
      <c r="E228" s="26"/>
      <c r="F228" s="26"/>
      <c r="G228" s="26"/>
      <c r="H228" s="26"/>
      <c r="I228" s="26"/>
      <c r="J228" s="26"/>
      <c r="K228" s="26"/>
      <c r="L228" s="27"/>
      <c r="M228" s="26"/>
      <c r="N228" s="27"/>
      <c r="O228" s="26"/>
      <c r="P228" s="26"/>
      <c r="Q228" s="26"/>
      <c r="R228" s="26"/>
      <c r="S228" s="26"/>
      <c r="T228" s="26"/>
      <c r="U228" s="26"/>
      <c r="V228" s="26"/>
      <c r="W228" s="26"/>
      <c r="X228" s="26"/>
      <c r="Y228" s="26"/>
      <c r="Z228" s="26"/>
      <c r="AA228" s="26"/>
      <c r="AB228" s="26"/>
      <c r="AC228" s="26"/>
      <c r="AD228" s="26"/>
    </row>
    <row r="229" spans="1:30">
      <c r="A229" s="26"/>
      <c r="B229" s="26"/>
      <c r="C229" s="26"/>
      <c r="D229" s="26"/>
      <c r="E229" s="26"/>
      <c r="F229" s="26"/>
      <c r="G229" s="26"/>
      <c r="H229" s="26"/>
      <c r="I229" s="26"/>
      <c r="J229" s="26"/>
      <c r="K229" s="26"/>
      <c r="L229" s="27"/>
      <c r="M229" s="26"/>
      <c r="N229" s="27"/>
      <c r="O229" s="26"/>
      <c r="P229" s="26"/>
      <c r="Q229" s="26"/>
      <c r="R229" s="26"/>
      <c r="S229" s="26"/>
      <c r="T229" s="26"/>
      <c r="U229" s="26"/>
      <c r="V229" s="26"/>
      <c r="W229" s="26"/>
      <c r="X229" s="26"/>
      <c r="Y229" s="26"/>
      <c r="Z229" s="26"/>
      <c r="AA229" s="26"/>
      <c r="AB229" s="26"/>
      <c r="AC229" s="26"/>
      <c r="AD229" s="26"/>
    </row>
    <row r="230" spans="1:30">
      <c r="A230" s="26"/>
      <c r="B230" s="26"/>
      <c r="C230" s="26"/>
      <c r="D230" s="26"/>
      <c r="E230" s="26"/>
      <c r="F230" s="26"/>
      <c r="G230" s="26"/>
      <c r="H230" s="26"/>
      <c r="I230" s="26"/>
      <c r="J230" s="26"/>
      <c r="K230" s="26"/>
      <c r="L230" s="27"/>
      <c r="M230" s="26"/>
      <c r="N230" s="27"/>
      <c r="O230" s="26"/>
      <c r="P230" s="26"/>
      <c r="Q230" s="26"/>
      <c r="R230" s="26"/>
      <c r="S230" s="26"/>
      <c r="T230" s="26"/>
      <c r="U230" s="26"/>
      <c r="V230" s="26"/>
      <c r="W230" s="26"/>
      <c r="X230" s="26"/>
      <c r="Y230" s="26"/>
      <c r="Z230" s="26"/>
      <c r="AA230" s="26"/>
      <c r="AB230" s="26"/>
      <c r="AC230" s="26"/>
      <c r="AD230" s="26"/>
    </row>
    <row r="231" spans="1:30">
      <c r="A231" s="26"/>
      <c r="B231" s="26"/>
      <c r="C231" s="26"/>
      <c r="D231" s="26"/>
      <c r="E231" s="26"/>
      <c r="F231" s="26"/>
      <c r="G231" s="26"/>
      <c r="H231" s="26"/>
      <c r="I231" s="26"/>
      <c r="J231" s="26"/>
      <c r="K231" s="26"/>
      <c r="L231" s="27"/>
      <c r="M231" s="26"/>
      <c r="N231" s="27"/>
      <c r="O231" s="26"/>
      <c r="P231" s="26"/>
      <c r="Q231" s="26"/>
      <c r="R231" s="26"/>
      <c r="S231" s="26"/>
      <c r="T231" s="26"/>
      <c r="U231" s="26"/>
      <c r="V231" s="26"/>
      <c r="W231" s="26"/>
      <c r="X231" s="26"/>
      <c r="Y231" s="26"/>
      <c r="Z231" s="26"/>
      <c r="AA231" s="26"/>
      <c r="AB231" s="26"/>
      <c r="AC231" s="26"/>
      <c r="AD231" s="26"/>
    </row>
    <row r="232" spans="1:30">
      <c r="A232" s="26"/>
      <c r="B232" s="26"/>
      <c r="C232" s="26"/>
      <c r="D232" s="26"/>
      <c r="E232" s="26"/>
      <c r="F232" s="26"/>
      <c r="G232" s="26"/>
      <c r="H232" s="26"/>
      <c r="I232" s="26"/>
      <c r="J232" s="26"/>
      <c r="K232" s="26"/>
      <c r="L232" s="27"/>
      <c r="M232" s="26"/>
      <c r="N232" s="27"/>
      <c r="O232" s="26"/>
      <c r="P232" s="26"/>
      <c r="Q232" s="26"/>
      <c r="R232" s="26"/>
      <c r="S232" s="26"/>
      <c r="T232" s="26"/>
      <c r="U232" s="26"/>
      <c r="V232" s="26"/>
      <c r="W232" s="26"/>
      <c r="X232" s="26"/>
      <c r="Y232" s="26"/>
      <c r="Z232" s="26"/>
      <c r="AA232" s="26"/>
      <c r="AB232" s="26"/>
      <c r="AC232" s="26"/>
      <c r="AD232" s="26"/>
    </row>
    <row r="233" spans="1:30">
      <c r="A233" s="26"/>
      <c r="B233" s="26"/>
      <c r="C233" s="26"/>
      <c r="D233" s="26"/>
      <c r="E233" s="26"/>
      <c r="F233" s="26"/>
      <c r="G233" s="26"/>
      <c r="H233" s="26"/>
      <c r="I233" s="26"/>
      <c r="J233" s="26"/>
      <c r="K233" s="26"/>
      <c r="L233" s="27"/>
      <c r="M233" s="26"/>
      <c r="N233" s="27"/>
      <c r="O233" s="26"/>
      <c r="P233" s="26"/>
      <c r="Q233" s="26"/>
      <c r="R233" s="26"/>
      <c r="S233" s="26"/>
      <c r="T233" s="26"/>
      <c r="U233" s="26"/>
      <c r="V233" s="26"/>
      <c r="W233" s="26"/>
      <c r="X233" s="26"/>
      <c r="Y233" s="26"/>
      <c r="Z233" s="26"/>
      <c r="AA233" s="26"/>
      <c r="AB233" s="26"/>
      <c r="AC233" s="26"/>
      <c r="AD233" s="26"/>
    </row>
    <row r="234" spans="1:30">
      <c r="A234" s="26"/>
      <c r="B234" s="26"/>
      <c r="C234" s="26"/>
      <c r="D234" s="26"/>
      <c r="E234" s="26"/>
      <c r="F234" s="26"/>
      <c r="G234" s="26"/>
      <c r="H234" s="26"/>
      <c r="I234" s="26"/>
      <c r="J234" s="26"/>
      <c r="K234" s="26"/>
      <c r="L234" s="27"/>
      <c r="M234" s="26"/>
      <c r="N234" s="27"/>
      <c r="O234" s="26"/>
      <c r="P234" s="26"/>
      <c r="Q234" s="26"/>
      <c r="R234" s="26"/>
      <c r="S234" s="26"/>
      <c r="T234" s="26"/>
      <c r="U234" s="26"/>
      <c r="V234" s="26"/>
      <c r="W234" s="26"/>
      <c r="X234" s="26"/>
      <c r="Y234" s="26"/>
      <c r="Z234" s="26"/>
      <c r="AA234" s="26"/>
      <c r="AB234" s="26"/>
      <c r="AC234" s="26"/>
      <c r="AD234" s="26"/>
    </row>
    <row r="235" spans="1:30">
      <c r="A235" s="26"/>
      <c r="B235" s="26"/>
      <c r="C235" s="26"/>
      <c r="D235" s="26"/>
      <c r="E235" s="26"/>
      <c r="F235" s="26"/>
      <c r="G235" s="26"/>
      <c r="H235" s="26"/>
      <c r="I235" s="26"/>
      <c r="J235" s="26"/>
      <c r="K235" s="26"/>
      <c r="L235" s="27"/>
      <c r="M235" s="26"/>
      <c r="N235" s="27"/>
      <c r="O235" s="26"/>
      <c r="P235" s="26"/>
      <c r="Q235" s="26"/>
      <c r="R235" s="26"/>
      <c r="S235" s="26"/>
      <c r="T235" s="26"/>
      <c r="U235" s="26"/>
      <c r="V235" s="26"/>
      <c r="W235" s="26"/>
      <c r="X235" s="26"/>
      <c r="Y235" s="26"/>
      <c r="Z235" s="26"/>
      <c r="AA235" s="26"/>
      <c r="AB235" s="26"/>
      <c r="AC235" s="26"/>
      <c r="AD235" s="26"/>
    </row>
    <row r="236" spans="1:30">
      <c r="A236" s="26"/>
      <c r="B236" s="26"/>
      <c r="C236" s="26"/>
      <c r="D236" s="26"/>
      <c r="E236" s="26"/>
      <c r="F236" s="26"/>
      <c r="G236" s="26"/>
      <c r="H236" s="26"/>
      <c r="I236" s="26"/>
      <c r="J236" s="26"/>
      <c r="K236" s="26"/>
      <c r="L236" s="27"/>
      <c r="M236" s="26"/>
      <c r="N236" s="27"/>
      <c r="O236" s="26"/>
      <c r="P236" s="26"/>
      <c r="Q236" s="26"/>
      <c r="R236" s="26"/>
      <c r="S236" s="26"/>
      <c r="T236" s="26"/>
      <c r="U236" s="26"/>
      <c r="V236" s="26"/>
      <c r="W236" s="26"/>
      <c r="X236" s="26"/>
      <c r="Y236" s="26"/>
      <c r="Z236" s="26"/>
      <c r="AA236" s="26"/>
      <c r="AB236" s="26"/>
      <c r="AC236" s="26"/>
      <c r="AD236" s="26"/>
    </row>
    <row r="237" spans="1:30">
      <c r="A237" s="26"/>
      <c r="B237" s="26"/>
      <c r="C237" s="26"/>
      <c r="D237" s="26"/>
      <c r="E237" s="26"/>
      <c r="F237" s="26"/>
      <c r="G237" s="26"/>
      <c r="H237" s="26"/>
      <c r="I237" s="26"/>
      <c r="J237" s="26"/>
      <c r="K237" s="26"/>
      <c r="L237" s="27"/>
      <c r="M237" s="26"/>
      <c r="N237" s="27"/>
      <c r="O237" s="26"/>
      <c r="P237" s="26"/>
      <c r="Q237" s="26"/>
      <c r="R237" s="26"/>
      <c r="S237" s="26"/>
      <c r="T237" s="26"/>
      <c r="U237" s="26"/>
      <c r="V237" s="26"/>
      <c r="W237" s="26"/>
      <c r="X237" s="26"/>
      <c r="Y237" s="26"/>
      <c r="Z237" s="26"/>
      <c r="AA237" s="26"/>
      <c r="AB237" s="26"/>
      <c r="AC237" s="26"/>
      <c r="AD237" s="26"/>
    </row>
    <row r="238" spans="1:30">
      <c r="A238" s="26"/>
      <c r="B238" s="26"/>
      <c r="C238" s="26"/>
      <c r="D238" s="26"/>
      <c r="E238" s="26"/>
      <c r="F238" s="26"/>
      <c r="G238" s="26"/>
      <c r="H238" s="26"/>
      <c r="I238" s="26"/>
      <c r="J238" s="26"/>
      <c r="K238" s="26"/>
      <c r="L238" s="27"/>
      <c r="M238" s="26"/>
      <c r="N238" s="27"/>
      <c r="O238" s="26"/>
      <c r="P238" s="26"/>
      <c r="Q238" s="26"/>
      <c r="R238" s="26"/>
      <c r="S238" s="26"/>
      <c r="T238" s="26"/>
      <c r="U238" s="26"/>
      <c r="V238" s="26"/>
      <c r="W238" s="26"/>
      <c r="X238" s="26"/>
      <c r="Y238" s="26"/>
      <c r="Z238" s="26"/>
      <c r="AA238" s="26"/>
      <c r="AB238" s="26"/>
      <c r="AC238" s="26"/>
      <c r="AD238" s="26"/>
    </row>
    <row r="239" spans="1:30">
      <c r="A239" s="26"/>
      <c r="B239" s="26"/>
      <c r="C239" s="26"/>
      <c r="D239" s="26"/>
      <c r="E239" s="26"/>
      <c r="F239" s="26"/>
      <c r="G239" s="26"/>
      <c r="H239" s="26"/>
      <c r="I239" s="26"/>
      <c r="J239" s="26"/>
      <c r="K239" s="26"/>
      <c r="L239" s="27"/>
      <c r="M239" s="26"/>
      <c r="N239" s="27"/>
      <c r="O239" s="26"/>
      <c r="P239" s="26"/>
      <c r="Q239" s="26"/>
      <c r="R239" s="26"/>
      <c r="S239" s="26"/>
      <c r="T239" s="26"/>
      <c r="U239" s="26"/>
      <c r="V239" s="26"/>
      <c r="W239" s="26"/>
      <c r="X239" s="26"/>
      <c r="Y239" s="26"/>
      <c r="Z239" s="26"/>
      <c r="AA239" s="26"/>
      <c r="AB239" s="26"/>
      <c r="AC239" s="26"/>
      <c r="AD239" s="26"/>
    </row>
    <row r="240" spans="1:30">
      <c r="A240" s="26"/>
      <c r="B240" s="26"/>
      <c r="C240" s="26"/>
      <c r="D240" s="26"/>
      <c r="E240" s="26"/>
      <c r="F240" s="26"/>
      <c r="G240" s="26"/>
      <c r="H240" s="26"/>
      <c r="I240" s="26"/>
      <c r="J240" s="26"/>
      <c r="K240" s="26"/>
      <c r="L240" s="27"/>
      <c r="M240" s="26"/>
      <c r="N240" s="27"/>
      <c r="O240" s="26"/>
      <c r="P240" s="26"/>
      <c r="Q240" s="26"/>
      <c r="R240" s="26"/>
      <c r="S240" s="26"/>
      <c r="T240" s="26"/>
      <c r="U240" s="26"/>
      <c r="V240" s="26"/>
      <c r="W240" s="26"/>
      <c r="X240" s="26"/>
      <c r="Y240" s="26"/>
      <c r="Z240" s="26"/>
      <c r="AA240" s="26"/>
      <c r="AB240" s="26"/>
      <c r="AC240" s="26"/>
      <c r="AD240" s="26"/>
    </row>
    <row r="241" spans="1:30">
      <c r="A241" s="26"/>
      <c r="B241" s="26"/>
      <c r="C241" s="26"/>
      <c r="D241" s="26"/>
      <c r="E241" s="26"/>
      <c r="F241" s="26"/>
      <c r="G241" s="26"/>
      <c r="H241" s="26"/>
      <c r="I241" s="26"/>
      <c r="J241" s="26"/>
      <c r="K241" s="26"/>
      <c r="L241" s="27"/>
      <c r="M241" s="26"/>
      <c r="N241" s="27"/>
      <c r="O241" s="26"/>
      <c r="P241" s="26"/>
      <c r="Q241" s="26"/>
      <c r="R241" s="26"/>
      <c r="S241" s="26"/>
      <c r="T241" s="26"/>
      <c r="U241" s="26"/>
      <c r="V241" s="26"/>
      <c r="W241" s="26"/>
      <c r="X241" s="26"/>
      <c r="Y241" s="26"/>
      <c r="Z241" s="26"/>
      <c r="AA241" s="26"/>
      <c r="AB241" s="26"/>
      <c r="AC241" s="26"/>
      <c r="AD241" s="26"/>
    </row>
    <row r="242" spans="1:30">
      <c r="A242" s="26"/>
      <c r="B242" s="26"/>
      <c r="C242" s="26"/>
      <c r="D242" s="26"/>
      <c r="E242" s="26"/>
      <c r="F242" s="26"/>
      <c r="G242" s="26"/>
      <c r="H242" s="26"/>
      <c r="I242" s="26"/>
      <c r="J242" s="26"/>
      <c r="K242" s="26"/>
      <c r="L242" s="27"/>
      <c r="M242" s="26"/>
      <c r="N242" s="27"/>
      <c r="O242" s="26"/>
      <c r="P242" s="26"/>
      <c r="Q242" s="26"/>
      <c r="R242" s="26"/>
      <c r="S242" s="26"/>
      <c r="T242" s="26"/>
      <c r="U242" s="26"/>
      <c r="V242" s="26"/>
      <c r="W242" s="26"/>
      <c r="X242" s="26"/>
      <c r="Y242" s="26"/>
      <c r="Z242" s="26"/>
      <c r="AA242" s="26"/>
      <c r="AB242" s="26"/>
      <c r="AC242" s="26"/>
      <c r="AD242" s="26"/>
    </row>
    <row r="243" spans="1:30">
      <c r="A243" s="26"/>
      <c r="B243" s="26"/>
      <c r="C243" s="26"/>
      <c r="D243" s="26"/>
      <c r="E243" s="26"/>
      <c r="F243" s="26"/>
      <c r="G243" s="26"/>
      <c r="H243" s="26"/>
      <c r="I243" s="26"/>
      <c r="J243" s="26"/>
      <c r="K243" s="26"/>
      <c r="L243" s="27"/>
      <c r="M243" s="26"/>
      <c r="N243" s="27"/>
      <c r="O243" s="26"/>
      <c r="P243" s="26"/>
      <c r="Q243" s="26"/>
      <c r="R243" s="26"/>
      <c r="S243" s="26"/>
      <c r="T243" s="26"/>
      <c r="U243" s="26"/>
      <c r="V243" s="26"/>
      <c r="W243" s="26"/>
      <c r="X243" s="26"/>
      <c r="Y243" s="26"/>
      <c r="Z243" s="26"/>
      <c r="AA243" s="26"/>
      <c r="AB243" s="26"/>
      <c r="AC243" s="26"/>
      <c r="AD243" s="26"/>
    </row>
    <row r="244" spans="1:30">
      <c r="A244" s="26"/>
      <c r="B244" s="26"/>
      <c r="C244" s="26"/>
      <c r="D244" s="26"/>
      <c r="E244" s="26"/>
      <c r="F244" s="26"/>
      <c r="G244" s="26"/>
      <c r="H244" s="26"/>
      <c r="I244" s="26"/>
      <c r="J244" s="26"/>
      <c r="K244" s="26"/>
      <c r="L244" s="27"/>
      <c r="M244" s="26"/>
      <c r="N244" s="27"/>
      <c r="O244" s="26"/>
      <c r="P244" s="26"/>
      <c r="Q244" s="26"/>
      <c r="R244" s="26"/>
      <c r="S244" s="26"/>
      <c r="T244" s="26"/>
      <c r="U244" s="26"/>
      <c r="V244" s="26"/>
      <c r="W244" s="26"/>
      <c r="X244" s="26"/>
      <c r="Y244" s="26"/>
      <c r="Z244" s="26"/>
      <c r="AA244" s="26"/>
      <c r="AB244" s="26"/>
      <c r="AC244" s="26"/>
      <c r="AD244" s="26"/>
    </row>
    <row r="245" spans="1:30">
      <c r="A245" s="26"/>
      <c r="B245" s="26"/>
      <c r="C245" s="26"/>
      <c r="D245" s="26"/>
      <c r="E245" s="26"/>
      <c r="F245" s="26"/>
      <c r="G245" s="26"/>
      <c r="H245" s="26"/>
      <c r="I245" s="26"/>
      <c r="J245" s="26"/>
      <c r="K245" s="26"/>
      <c r="L245" s="27"/>
      <c r="M245" s="26"/>
      <c r="N245" s="27"/>
      <c r="O245" s="26"/>
      <c r="P245" s="26"/>
      <c r="Q245" s="26"/>
      <c r="R245" s="26"/>
      <c r="S245" s="26"/>
      <c r="T245" s="26"/>
      <c r="U245" s="26"/>
      <c r="V245" s="26"/>
      <c r="W245" s="26"/>
      <c r="X245" s="26"/>
      <c r="Y245" s="26"/>
      <c r="Z245" s="26"/>
      <c r="AA245" s="26"/>
      <c r="AB245" s="26"/>
      <c r="AC245" s="26"/>
      <c r="AD245" s="26"/>
    </row>
    <row r="246" spans="1:30">
      <c r="A246" s="26"/>
      <c r="B246" s="26"/>
      <c r="C246" s="26"/>
      <c r="D246" s="26"/>
      <c r="E246" s="26"/>
      <c r="F246" s="26"/>
      <c r="G246" s="26"/>
      <c r="H246" s="26"/>
      <c r="I246" s="26"/>
      <c r="J246" s="26"/>
      <c r="K246" s="26"/>
      <c r="L246" s="27"/>
      <c r="M246" s="26"/>
      <c r="N246" s="27"/>
      <c r="O246" s="26"/>
      <c r="P246" s="26"/>
      <c r="Q246" s="26"/>
      <c r="R246" s="26"/>
      <c r="S246" s="26"/>
      <c r="T246" s="26"/>
      <c r="U246" s="26"/>
      <c r="V246" s="26"/>
      <c r="W246" s="26"/>
      <c r="X246" s="26"/>
      <c r="Y246" s="26"/>
      <c r="Z246" s="26"/>
      <c r="AA246" s="26"/>
      <c r="AB246" s="26"/>
      <c r="AC246" s="26"/>
      <c r="AD246" s="26"/>
    </row>
    <row r="247" spans="1:30">
      <c r="A247" s="26"/>
      <c r="B247" s="26"/>
      <c r="C247" s="26"/>
      <c r="D247" s="26"/>
      <c r="E247" s="26"/>
      <c r="F247" s="26"/>
      <c r="G247" s="26"/>
      <c r="H247" s="26"/>
      <c r="I247" s="26"/>
      <c r="J247" s="26"/>
      <c r="K247" s="26"/>
      <c r="L247" s="27"/>
      <c r="M247" s="26"/>
      <c r="N247" s="27"/>
      <c r="O247" s="26"/>
      <c r="P247" s="26"/>
      <c r="Q247" s="26"/>
      <c r="R247" s="26"/>
      <c r="S247" s="26"/>
      <c r="T247" s="26"/>
      <c r="U247" s="26"/>
      <c r="V247" s="26"/>
      <c r="W247" s="26"/>
      <c r="X247" s="26"/>
      <c r="Y247" s="26"/>
      <c r="Z247" s="26"/>
      <c r="AA247" s="26"/>
      <c r="AB247" s="26"/>
      <c r="AC247" s="26"/>
      <c r="AD247" s="26"/>
    </row>
    <row r="248" spans="1:30">
      <c r="A248" s="26"/>
      <c r="B248" s="26"/>
      <c r="C248" s="26"/>
      <c r="D248" s="26"/>
      <c r="E248" s="26"/>
      <c r="F248" s="26"/>
      <c r="G248" s="26"/>
      <c r="H248" s="26"/>
      <c r="I248" s="26"/>
      <c r="J248" s="26"/>
      <c r="K248" s="26"/>
      <c r="L248" s="27"/>
      <c r="M248" s="26"/>
      <c r="N248" s="27"/>
      <c r="O248" s="26"/>
      <c r="P248" s="26"/>
      <c r="Q248" s="26"/>
      <c r="R248" s="26"/>
      <c r="S248" s="26"/>
      <c r="T248" s="26"/>
      <c r="U248" s="26"/>
      <c r="V248" s="26"/>
      <c r="W248" s="26"/>
      <c r="X248" s="26"/>
      <c r="Y248" s="26"/>
      <c r="Z248" s="26"/>
      <c r="AA248" s="26"/>
      <c r="AB248" s="26"/>
      <c r="AC248" s="26"/>
      <c r="AD248" s="26"/>
    </row>
    <row r="249" spans="1:30">
      <c r="A249" s="26"/>
      <c r="B249" s="26"/>
      <c r="C249" s="26"/>
      <c r="D249" s="26"/>
      <c r="E249" s="26"/>
      <c r="F249" s="26"/>
      <c r="G249" s="26"/>
      <c r="H249" s="26"/>
      <c r="I249" s="26"/>
      <c r="J249" s="26"/>
      <c r="K249" s="26"/>
      <c r="L249" s="27"/>
      <c r="M249" s="26"/>
      <c r="N249" s="27"/>
      <c r="O249" s="26"/>
      <c r="P249" s="26"/>
      <c r="Q249" s="26"/>
      <c r="R249" s="26"/>
      <c r="S249" s="26"/>
      <c r="T249" s="26"/>
      <c r="U249" s="26"/>
      <c r="V249" s="26"/>
      <c r="W249" s="26"/>
      <c r="X249" s="26"/>
      <c r="Y249" s="26"/>
      <c r="Z249" s="26"/>
      <c r="AA249" s="26"/>
      <c r="AB249" s="26"/>
      <c r="AC249" s="26"/>
      <c r="AD249" s="26"/>
    </row>
    <row r="250" spans="1:30">
      <c r="A250" s="26"/>
      <c r="B250" s="26"/>
      <c r="C250" s="26"/>
      <c r="D250" s="26"/>
      <c r="E250" s="26"/>
      <c r="F250" s="26"/>
      <c r="G250" s="26"/>
      <c r="H250" s="26"/>
      <c r="I250" s="26"/>
      <c r="J250" s="26"/>
      <c r="K250" s="26"/>
      <c r="L250" s="27"/>
      <c r="M250" s="26"/>
      <c r="N250" s="27"/>
      <c r="O250" s="26"/>
      <c r="P250" s="26"/>
      <c r="Q250" s="26"/>
      <c r="R250" s="26"/>
      <c r="S250" s="26"/>
      <c r="T250" s="26"/>
      <c r="U250" s="26"/>
      <c r="V250" s="26"/>
      <c r="W250" s="26"/>
      <c r="X250" s="26"/>
      <c r="Y250" s="26"/>
      <c r="Z250" s="26"/>
      <c r="AA250" s="26"/>
      <c r="AB250" s="26"/>
      <c r="AC250" s="26"/>
      <c r="AD250" s="26"/>
    </row>
    <row r="251" spans="1:30">
      <c r="A251" s="26"/>
      <c r="B251" s="26"/>
      <c r="C251" s="26"/>
      <c r="D251" s="26"/>
      <c r="E251" s="26"/>
      <c r="F251" s="26"/>
      <c r="G251" s="26"/>
      <c r="H251" s="26"/>
      <c r="I251" s="26"/>
      <c r="J251" s="26"/>
      <c r="K251" s="26"/>
      <c r="L251" s="27"/>
      <c r="M251" s="26"/>
      <c r="N251" s="27"/>
      <c r="O251" s="26"/>
      <c r="P251" s="26"/>
      <c r="Q251" s="26"/>
      <c r="R251" s="26"/>
      <c r="S251" s="26"/>
      <c r="T251" s="26"/>
      <c r="U251" s="26"/>
      <c r="V251" s="26"/>
      <c r="W251" s="26"/>
      <c r="X251" s="26"/>
      <c r="Y251" s="26"/>
      <c r="Z251" s="26"/>
      <c r="AA251" s="26"/>
      <c r="AB251" s="26"/>
      <c r="AC251" s="26"/>
      <c r="AD251" s="26"/>
    </row>
    <row r="252" spans="1:30">
      <c r="A252" s="26"/>
      <c r="B252" s="26"/>
      <c r="C252" s="26"/>
      <c r="D252" s="26"/>
      <c r="E252" s="26"/>
      <c r="F252" s="26"/>
      <c r="G252" s="26"/>
      <c r="H252" s="26"/>
      <c r="I252" s="26"/>
      <c r="J252" s="26"/>
      <c r="K252" s="26"/>
      <c r="L252" s="27"/>
      <c r="M252" s="26"/>
      <c r="N252" s="27"/>
      <c r="O252" s="26"/>
      <c r="P252" s="26"/>
      <c r="Q252" s="26"/>
      <c r="R252" s="26"/>
      <c r="S252" s="26"/>
      <c r="T252" s="26"/>
      <c r="U252" s="26"/>
      <c r="V252" s="26"/>
      <c r="W252" s="26"/>
      <c r="X252" s="26"/>
      <c r="Y252" s="26"/>
      <c r="Z252" s="26"/>
      <c r="AA252" s="26"/>
      <c r="AB252" s="26"/>
      <c r="AC252" s="26"/>
      <c r="AD252" s="26"/>
    </row>
    <row r="253" spans="1:30">
      <c r="A253" s="26"/>
      <c r="B253" s="26"/>
      <c r="C253" s="26"/>
      <c r="D253" s="26"/>
      <c r="E253" s="26"/>
      <c r="F253" s="26"/>
      <c r="G253" s="26"/>
      <c r="H253" s="26"/>
      <c r="I253" s="26"/>
      <c r="J253" s="26"/>
      <c r="K253" s="26"/>
      <c r="L253" s="27"/>
      <c r="M253" s="26"/>
      <c r="N253" s="27"/>
      <c r="O253" s="26"/>
      <c r="P253" s="26"/>
      <c r="Q253" s="26"/>
      <c r="R253" s="26"/>
      <c r="S253" s="26"/>
      <c r="T253" s="26"/>
      <c r="U253" s="26"/>
      <c r="V253" s="26"/>
      <c r="W253" s="26"/>
      <c r="X253" s="26"/>
      <c r="Y253" s="26"/>
      <c r="Z253" s="26"/>
      <c r="AA253" s="26"/>
      <c r="AB253" s="26"/>
      <c r="AC253" s="26"/>
      <c r="AD253" s="26"/>
    </row>
    <row r="254" spans="1:30">
      <c r="A254" s="26"/>
      <c r="B254" s="26"/>
      <c r="C254" s="26"/>
      <c r="D254" s="26"/>
      <c r="E254" s="26"/>
      <c r="F254" s="26"/>
      <c r="G254" s="26"/>
      <c r="H254" s="26"/>
      <c r="I254" s="26"/>
      <c r="J254" s="26"/>
      <c r="K254" s="26"/>
      <c r="L254" s="27"/>
      <c r="M254" s="26"/>
      <c r="N254" s="27"/>
      <c r="O254" s="26"/>
      <c r="P254" s="26"/>
      <c r="Q254" s="26"/>
      <c r="R254" s="26"/>
      <c r="S254" s="26"/>
      <c r="T254" s="26"/>
      <c r="U254" s="26"/>
      <c r="V254" s="26"/>
      <c r="W254" s="26"/>
      <c r="X254" s="26"/>
      <c r="Y254" s="26"/>
      <c r="Z254" s="26"/>
      <c r="AA254" s="26"/>
      <c r="AB254" s="26"/>
      <c r="AC254" s="26"/>
      <c r="AD254" s="26"/>
    </row>
    <row r="255" spans="1:30">
      <c r="A255" s="26"/>
      <c r="B255" s="26"/>
      <c r="C255" s="26"/>
      <c r="D255" s="26"/>
      <c r="E255" s="26"/>
      <c r="F255" s="26"/>
      <c r="G255" s="26"/>
      <c r="H255" s="26"/>
      <c r="I255" s="26"/>
      <c r="J255" s="26"/>
      <c r="K255" s="26"/>
      <c r="L255" s="27"/>
      <c r="M255" s="26"/>
      <c r="N255" s="27"/>
      <c r="O255" s="26"/>
      <c r="P255" s="26"/>
      <c r="Q255" s="26"/>
      <c r="R255" s="26"/>
      <c r="S255" s="26"/>
      <c r="T255" s="26"/>
      <c r="U255" s="26"/>
      <c r="V255" s="26"/>
      <c r="W255" s="26"/>
      <c r="X255" s="26"/>
      <c r="Y255" s="26"/>
      <c r="Z255" s="26"/>
      <c r="AA255" s="26"/>
      <c r="AB255" s="26"/>
      <c r="AC255" s="26"/>
      <c r="AD255" s="26"/>
    </row>
    <row r="256" spans="1:30">
      <c r="A256" s="26"/>
      <c r="B256" s="26"/>
      <c r="C256" s="26"/>
      <c r="D256" s="26"/>
      <c r="E256" s="26"/>
      <c r="F256" s="26"/>
      <c r="G256" s="26"/>
      <c r="H256" s="26"/>
      <c r="I256" s="26"/>
      <c r="J256" s="26"/>
      <c r="K256" s="26"/>
      <c r="L256" s="27"/>
      <c r="M256" s="26"/>
      <c r="N256" s="27"/>
      <c r="O256" s="26"/>
      <c r="P256" s="26"/>
      <c r="Q256" s="26"/>
      <c r="R256" s="26"/>
      <c r="S256" s="26"/>
      <c r="T256" s="26"/>
      <c r="U256" s="26"/>
      <c r="V256" s="26"/>
      <c r="W256" s="26"/>
      <c r="X256" s="26"/>
      <c r="Y256" s="26"/>
      <c r="Z256" s="26"/>
      <c r="AA256" s="26"/>
      <c r="AB256" s="26"/>
      <c r="AC256" s="26"/>
      <c r="AD256" s="26"/>
    </row>
    <row r="257" spans="1:30">
      <c r="A257" s="26"/>
      <c r="B257" s="26"/>
      <c r="C257" s="26"/>
      <c r="D257" s="26"/>
      <c r="E257" s="26"/>
      <c r="F257" s="26"/>
      <c r="G257" s="26"/>
      <c r="H257" s="26"/>
      <c r="I257" s="26"/>
      <c r="J257" s="26"/>
      <c r="K257" s="26"/>
      <c r="L257" s="27"/>
      <c r="M257" s="26"/>
      <c r="N257" s="27"/>
      <c r="O257" s="26"/>
      <c r="P257" s="26"/>
      <c r="Q257" s="26"/>
      <c r="R257" s="26"/>
      <c r="S257" s="26"/>
      <c r="T257" s="26"/>
      <c r="U257" s="26"/>
      <c r="V257" s="26"/>
      <c r="W257" s="26"/>
      <c r="X257" s="26"/>
      <c r="Y257" s="26"/>
      <c r="Z257" s="26"/>
      <c r="AA257" s="26"/>
      <c r="AB257" s="26"/>
      <c r="AC257" s="26"/>
      <c r="AD257" s="26"/>
    </row>
    <row r="258" spans="1:30">
      <c r="A258" s="26"/>
      <c r="B258" s="26"/>
      <c r="C258" s="26"/>
      <c r="D258" s="26"/>
      <c r="E258" s="26"/>
      <c r="F258" s="26"/>
      <c r="G258" s="26"/>
      <c r="H258" s="26"/>
      <c r="I258" s="26"/>
      <c r="J258" s="26"/>
      <c r="K258" s="26"/>
      <c r="L258" s="27"/>
      <c r="M258" s="26"/>
      <c r="N258" s="27"/>
      <c r="O258" s="26"/>
      <c r="P258" s="26"/>
      <c r="Q258" s="26"/>
      <c r="R258" s="26"/>
      <c r="S258" s="26"/>
      <c r="T258" s="26"/>
      <c r="U258" s="26"/>
      <c r="V258" s="26"/>
      <c r="W258" s="26"/>
      <c r="X258" s="26"/>
      <c r="Y258" s="26"/>
      <c r="Z258" s="26"/>
      <c r="AA258" s="26"/>
      <c r="AB258" s="26"/>
      <c r="AC258" s="26"/>
      <c r="AD258" s="26"/>
    </row>
    <row r="259" spans="1:30">
      <c r="A259" s="26"/>
      <c r="B259" s="26"/>
      <c r="C259" s="26"/>
      <c r="D259" s="26"/>
      <c r="E259" s="26"/>
      <c r="F259" s="26"/>
      <c r="G259" s="26"/>
      <c r="H259" s="26"/>
      <c r="I259" s="26"/>
      <c r="J259" s="26"/>
      <c r="K259" s="26"/>
      <c r="L259" s="27"/>
      <c r="M259" s="26"/>
      <c r="N259" s="27"/>
      <c r="O259" s="26"/>
      <c r="P259" s="26"/>
      <c r="Q259" s="26"/>
      <c r="R259" s="26"/>
      <c r="S259" s="26"/>
      <c r="T259" s="26"/>
      <c r="U259" s="26"/>
      <c r="V259" s="26"/>
      <c r="W259" s="26"/>
      <c r="X259" s="26"/>
      <c r="Y259" s="26"/>
      <c r="Z259" s="26"/>
      <c r="AA259" s="26"/>
      <c r="AB259" s="26"/>
      <c r="AC259" s="26"/>
      <c r="AD259" s="26"/>
    </row>
    <row r="260" spans="1:30">
      <c r="A260" s="26"/>
      <c r="B260" s="26"/>
      <c r="C260" s="26"/>
      <c r="D260" s="26"/>
      <c r="E260" s="26"/>
      <c r="F260" s="26"/>
      <c r="G260" s="26"/>
      <c r="H260" s="26"/>
      <c r="I260" s="26"/>
      <c r="J260" s="26"/>
      <c r="K260" s="26"/>
      <c r="L260" s="27"/>
      <c r="M260" s="26"/>
      <c r="N260" s="27"/>
      <c r="O260" s="26"/>
      <c r="P260" s="26"/>
      <c r="Q260" s="26"/>
      <c r="R260" s="26"/>
      <c r="S260" s="26"/>
      <c r="T260" s="26"/>
      <c r="U260" s="26"/>
      <c r="V260" s="26"/>
      <c r="W260" s="26"/>
      <c r="X260" s="26"/>
      <c r="Y260" s="26"/>
      <c r="Z260" s="26"/>
      <c r="AA260" s="26"/>
      <c r="AB260" s="26"/>
      <c r="AC260" s="26"/>
      <c r="AD260" s="26"/>
    </row>
    <row r="261" spans="1:30">
      <c r="A261" s="26"/>
      <c r="B261" s="26"/>
      <c r="C261" s="26"/>
      <c r="D261" s="26"/>
      <c r="E261" s="26"/>
      <c r="F261" s="26"/>
      <c r="G261" s="26"/>
      <c r="H261" s="26"/>
      <c r="I261" s="26"/>
      <c r="J261" s="26"/>
      <c r="K261" s="26"/>
      <c r="L261" s="27"/>
      <c r="M261" s="26"/>
      <c r="N261" s="27"/>
      <c r="O261" s="26"/>
      <c r="P261" s="26"/>
      <c r="Q261" s="26"/>
      <c r="R261" s="26"/>
      <c r="S261" s="26"/>
      <c r="T261" s="26"/>
      <c r="U261" s="26"/>
      <c r="V261" s="26"/>
      <c r="W261" s="26"/>
      <c r="X261" s="26"/>
      <c r="Y261" s="26"/>
      <c r="Z261" s="26"/>
      <c r="AA261" s="26"/>
      <c r="AB261" s="26"/>
      <c r="AC261" s="26"/>
      <c r="AD261" s="26"/>
    </row>
    <row r="262" spans="1:30">
      <c r="A262" s="26"/>
      <c r="B262" s="26"/>
      <c r="C262" s="26"/>
      <c r="D262" s="26"/>
      <c r="E262" s="26"/>
      <c r="F262" s="26"/>
      <c r="G262" s="26"/>
      <c r="H262" s="26"/>
      <c r="I262" s="26"/>
      <c r="J262" s="26"/>
      <c r="K262" s="26"/>
      <c r="L262" s="27"/>
      <c r="M262" s="26"/>
      <c r="N262" s="27"/>
      <c r="O262" s="26"/>
      <c r="P262" s="26"/>
      <c r="Q262" s="26"/>
      <c r="R262" s="26"/>
      <c r="S262" s="26"/>
      <c r="T262" s="26"/>
      <c r="U262" s="26"/>
      <c r="V262" s="26"/>
      <c r="W262" s="26"/>
      <c r="X262" s="26"/>
      <c r="Y262" s="26"/>
      <c r="Z262" s="26"/>
      <c r="AA262" s="26"/>
      <c r="AB262" s="26"/>
      <c r="AC262" s="26"/>
      <c r="AD262" s="26"/>
    </row>
    <row r="263" spans="1:30">
      <c r="A263" s="26"/>
      <c r="B263" s="26"/>
      <c r="C263" s="26"/>
      <c r="D263" s="26"/>
      <c r="E263" s="26"/>
      <c r="F263" s="26"/>
      <c r="G263" s="26"/>
      <c r="H263" s="26"/>
      <c r="I263" s="26"/>
      <c r="J263" s="26"/>
      <c r="K263" s="26"/>
      <c r="L263" s="27"/>
      <c r="M263" s="26"/>
      <c r="N263" s="27"/>
      <c r="O263" s="26"/>
      <c r="P263" s="26"/>
      <c r="Q263" s="26"/>
      <c r="R263" s="26"/>
      <c r="S263" s="26"/>
      <c r="T263" s="26"/>
      <c r="U263" s="26"/>
      <c r="V263" s="26"/>
      <c r="W263" s="26"/>
      <c r="X263" s="26"/>
      <c r="Y263" s="26"/>
      <c r="Z263" s="26"/>
      <c r="AA263" s="26"/>
      <c r="AB263" s="26"/>
      <c r="AC263" s="26"/>
      <c r="AD263" s="26"/>
    </row>
    <row r="264" spans="1:30">
      <c r="A264" s="26"/>
      <c r="B264" s="26"/>
      <c r="C264" s="26"/>
      <c r="D264" s="26"/>
      <c r="E264" s="26"/>
      <c r="F264" s="26"/>
      <c r="G264" s="26"/>
      <c r="H264" s="26"/>
      <c r="I264" s="26"/>
      <c r="J264" s="26"/>
      <c r="K264" s="26"/>
      <c r="L264" s="27"/>
      <c r="M264" s="26"/>
      <c r="N264" s="27"/>
      <c r="O264" s="26"/>
      <c r="P264" s="26"/>
      <c r="Q264" s="26"/>
      <c r="R264" s="26"/>
      <c r="S264" s="26"/>
      <c r="T264" s="26"/>
      <c r="U264" s="26"/>
      <c r="V264" s="26"/>
      <c r="W264" s="26"/>
      <c r="X264" s="26"/>
      <c r="Y264" s="26"/>
      <c r="Z264" s="26"/>
      <c r="AA264" s="26"/>
      <c r="AB264" s="26"/>
      <c r="AC264" s="26"/>
      <c r="AD264" s="26"/>
    </row>
    <row r="265" spans="1:30">
      <c r="A265" s="26"/>
      <c r="B265" s="26"/>
      <c r="C265" s="26"/>
      <c r="D265" s="26"/>
      <c r="E265" s="26"/>
      <c r="F265" s="26"/>
      <c r="G265" s="26"/>
      <c r="H265" s="26"/>
      <c r="I265" s="26"/>
      <c r="J265" s="26"/>
      <c r="K265" s="26"/>
      <c r="L265" s="27"/>
      <c r="M265" s="26"/>
      <c r="N265" s="27"/>
      <c r="O265" s="26"/>
      <c r="P265" s="26"/>
      <c r="Q265" s="26"/>
      <c r="R265" s="26"/>
      <c r="S265" s="26"/>
      <c r="T265" s="26"/>
      <c r="U265" s="26"/>
      <c r="V265" s="26"/>
      <c r="W265" s="26"/>
      <c r="X265" s="26"/>
      <c r="Y265" s="26"/>
      <c r="Z265" s="26"/>
      <c r="AA265" s="26"/>
      <c r="AB265" s="26"/>
      <c r="AC265" s="26"/>
      <c r="AD265" s="26"/>
    </row>
    <row r="266" spans="1:30">
      <c r="A266" s="26"/>
      <c r="B266" s="26"/>
      <c r="C266" s="26"/>
      <c r="D266" s="26"/>
      <c r="E266" s="26"/>
      <c r="F266" s="26"/>
      <c r="G266" s="26"/>
      <c r="H266" s="26"/>
      <c r="I266" s="26"/>
      <c r="J266" s="26"/>
      <c r="K266" s="26"/>
      <c r="L266" s="27"/>
      <c r="M266" s="26"/>
      <c r="N266" s="27"/>
      <c r="O266" s="26"/>
      <c r="P266" s="26"/>
      <c r="Q266" s="26"/>
      <c r="R266" s="26"/>
      <c r="S266" s="26"/>
      <c r="T266" s="26"/>
      <c r="U266" s="26"/>
      <c r="V266" s="26"/>
      <c r="W266" s="26"/>
      <c r="X266" s="26"/>
      <c r="Y266" s="26"/>
      <c r="Z266" s="26"/>
      <c r="AA266" s="26"/>
      <c r="AB266" s="26"/>
      <c r="AC266" s="26"/>
      <c r="AD266" s="26"/>
    </row>
    <row r="267" spans="1:30">
      <c r="A267" s="26"/>
      <c r="B267" s="26"/>
      <c r="C267" s="26"/>
      <c r="D267" s="26"/>
      <c r="E267" s="26"/>
      <c r="F267" s="26"/>
      <c r="G267" s="26"/>
      <c r="H267" s="26"/>
      <c r="I267" s="26"/>
      <c r="J267" s="26"/>
      <c r="K267" s="26"/>
      <c r="L267" s="27"/>
      <c r="M267" s="26"/>
      <c r="N267" s="27"/>
      <c r="O267" s="26"/>
      <c r="P267" s="26"/>
      <c r="Q267" s="26"/>
      <c r="R267" s="26"/>
      <c r="S267" s="26"/>
      <c r="T267" s="26"/>
      <c r="U267" s="26"/>
      <c r="V267" s="26"/>
      <c r="W267" s="26"/>
      <c r="X267" s="26"/>
      <c r="Y267" s="26"/>
      <c r="Z267" s="26"/>
      <c r="AA267" s="26"/>
      <c r="AB267" s="26"/>
      <c r="AC267" s="26"/>
      <c r="AD267" s="26"/>
    </row>
    <row r="268" spans="1:30">
      <c r="A268" s="26"/>
      <c r="B268" s="26"/>
      <c r="C268" s="26"/>
      <c r="D268" s="26"/>
      <c r="E268" s="26"/>
      <c r="F268" s="26"/>
      <c r="G268" s="26"/>
      <c r="H268" s="26"/>
      <c r="I268" s="26"/>
      <c r="J268" s="26"/>
      <c r="K268" s="26"/>
      <c r="L268" s="27"/>
      <c r="M268" s="26"/>
      <c r="N268" s="27"/>
      <c r="O268" s="26"/>
      <c r="P268" s="26"/>
      <c r="Q268" s="26"/>
      <c r="R268" s="26"/>
      <c r="S268" s="26"/>
      <c r="T268" s="26"/>
      <c r="U268" s="26"/>
      <c r="V268" s="26"/>
      <c r="W268" s="26"/>
      <c r="X268" s="26"/>
      <c r="Y268" s="26"/>
      <c r="Z268" s="26"/>
      <c r="AA268" s="26"/>
      <c r="AB268" s="26"/>
      <c r="AC268" s="26"/>
      <c r="AD268" s="26"/>
    </row>
    <row r="269" spans="1:30">
      <c r="A269" s="26"/>
      <c r="B269" s="26"/>
      <c r="C269" s="26"/>
      <c r="D269" s="26"/>
      <c r="E269" s="26"/>
      <c r="F269" s="26"/>
      <c r="G269" s="26"/>
      <c r="H269" s="26"/>
      <c r="I269" s="26"/>
      <c r="J269" s="26"/>
      <c r="K269" s="26"/>
      <c r="L269" s="27"/>
      <c r="M269" s="26"/>
      <c r="N269" s="27"/>
      <c r="O269" s="26"/>
      <c r="P269" s="26"/>
      <c r="Q269" s="26"/>
      <c r="R269" s="26"/>
      <c r="S269" s="26"/>
      <c r="T269" s="26"/>
      <c r="U269" s="26"/>
      <c r="V269" s="26"/>
      <c r="W269" s="26"/>
      <c r="X269" s="26"/>
      <c r="Y269" s="26"/>
      <c r="Z269" s="26"/>
      <c r="AA269" s="26"/>
      <c r="AB269" s="26"/>
      <c r="AC269" s="26"/>
      <c r="AD269" s="26"/>
    </row>
    <row r="270" spans="1:30">
      <c r="A270" s="26"/>
      <c r="B270" s="26"/>
      <c r="C270" s="26"/>
      <c r="D270" s="26"/>
      <c r="E270" s="26"/>
      <c r="F270" s="26"/>
      <c r="G270" s="26"/>
      <c r="H270" s="26"/>
      <c r="I270" s="26"/>
      <c r="J270" s="26"/>
      <c r="K270" s="26"/>
      <c r="L270" s="27"/>
      <c r="M270" s="26"/>
      <c r="N270" s="27"/>
      <c r="O270" s="26"/>
      <c r="P270" s="26"/>
      <c r="Q270" s="26"/>
      <c r="R270" s="26"/>
      <c r="S270" s="26"/>
      <c r="T270" s="26"/>
      <c r="U270" s="26"/>
      <c r="V270" s="26"/>
      <c r="W270" s="26"/>
      <c r="X270" s="26"/>
      <c r="Y270" s="26"/>
      <c r="Z270" s="26"/>
      <c r="AA270" s="26"/>
      <c r="AB270" s="26"/>
      <c r="AC270" s="26"/>
      <c r="AD270" s="26"/>
    </row>
    <row r="271" spans="1:30">
      <c r="A271" s="26"/>
      <c r="B271" s="26"/>
      <c r="C271" s="26"/>
      <c r="D271" s="26"/>
      <c r="E271" s="26"/>
      <c r="F271" s="26"/>
      <c r="G271" s="26"/>
      <c r="H271" s="26"/>
      <c r="I271" s="26"/>
      <c r="J271" s="26"/>
      <c r="K271" s="26"/>
      <c r="L271" s="27"/>
      <c r="M271" s="26"/>
      <c r="N271" s="27"/>
      <c r="O271" s="26"/>
      <c r="P271" s="26"/>
      <c r="Q271" s="26"/>
      <c r="R271" s="26"/>
      <c r="S271" s="26"/>
      <c r="T271" s="26"/>
      <c r="U271" s="26"/>
      <c r="V271" s="26"/>
      <c r="W271" s="26"/>
      <c r="X271" s="26"/>
      <c r="Y271" s="26"/>
      <c r="Z271" s="26"/>
      <c r="AA271" s="26"/>
      <c r="AB271" s="26"/>
      <c r="AC271" s="26"/>
      <c r="AD271" s="26"/>
    </row>
    <row r="272" spans="1:30">
      <c r="A272" s="26"/>
      <c r="B272" s="26"/>
      <c r="C272" s="26"/>
      <c r="D272" s="26"/>
      <c r="E272" s="26"/>
      <c r="F272" s="26"/>
      <c r="G272" s="26"/>
      <c r="H272" s="26"/>
      <c r="I272" s="26"/>
      <c r="J272" s="26"/>
      <c r="K272" s="26"/>
      <c r="L272" s="27"/>
      <c r="M272" s="26"/>
      <c r="N272" s="27"/>
      <c r="O272" s="26"/>
      <c r="P272" s="26"/>
      <c r="Q272" s="26"/>
      <c r="R272" s="26"/>
      <c r="S272" s="26"/>
      <c r="T272" s="26"/>
      <c r="U272" s="26"/>
      <c r="V272" s="26"/>
      <c r="W272" s="26"/>
      <c r="X272" s="26"/>
      <c r="Y272" s="26"/>
      <c r="Z272" s="26"/>
      <c r="AA272" s="26"/>
      <c r="AB272" s="26"/>
      <c r="AC272" s="26"/>
      <c r="AD272" s="26"/>
    </row>
    <row r="273" spans="1:30">
      <c r="A273" s="26"/>
      <c r="B273" s="26"/>
      <c r="C273" s="26"/>
      <c r="D273" s="26"/>
      <c r="E273" s="26"/>
      <c r="F273" s="26"/>
      <c r="G273" s="26"/>
      <c r="H273" s="26"/>
      <c r="I273" s="26"/>
      <c r="J273" s="26"/>
      <c r="K273" s="26"/>
      <c r="L273" s="27"/>
      <c r="M273" s="26"/>
      <c r="N273" s="27"/>
      <c r="O273" s="26"/>
      <c r="P273" s="26"/>
      <c r="Q273" s="26"/>
      <c r="R273" s="26"/>
      <c r="S273" s="26"/>
      <c r="T273" s="26"/>
      <c r="U273" s="26"/>
      <c r="V273" s="26"/>
      <c r="W273" s="26"/>
      <c r="X273" s="26"/>
      <c r="Y273" s="26"/>
      <c r="Z273" s="26"/>
      <c r="AA273" s="26"/>
      <c r="AB273" s="26"/>
      <c r="AC273" s="26"/>
      <c r="AD273" s="26"/>
    </row>
    <row r="274" spans="1:30">
      <c r="A274" s="26"/>
      <c r="B274" s="26"/>
      <c r="C274" s="26"/>
      <c r="D274" s="26"/>
      <c r="E274" s="26"/>
      <c r="F274" s="26"/>
      <c r="G274" s="26"/>
      <c r="H274" s="26"/>
      <c r="I274" s="26"/>
      <c r="J274" s="26"/>
      <c r="K274" s="26"/>
      <c r="L274" s="27"/>
      <c r="M274" s="26"/>
      <c r="N274" s="27"/>
      <c r="O274" s="26"/>
      <c r="P274" s="26"/>
      <c r="Q274" s="26"/>
      <c r="R274" s="26"/>
      <c r="S274" s="26"/>
      <c r="T274" s="26"/>
      <c r="U274" s="26"/>
      <c r="V274" s="26"/>
      <c r="W274" s="26"/>
      <c r="X274" s="26"/>
      <c r="Y274" s="26"/>
      <c r="Z274" s="26"/>
      <c r="AA274" s="26"/>
      <c r="AB274" s="26"/>
      <c r="AC274" s="26"/>
      <c r="AD274" s="26"/>
    </row>
    <row r="275" spans="1:30">
      <c r="A275" s="26"/>
      <c r="B275" s="26"/>
      <c r="C275" s="26"/>
      <c r="D275" s="26"/>
      <c r="E275" s="26"/>
      <c r="F275" s="26"/>
      <c r="G275" s="26"/>
      <c r="H275" s="26"/>
      <c r="I275" s="26"/>
      <c r="J275" s="26"/>
      <c r="K275" s="26"/>
      <c r="L275" s="27"/>
      <c r="M275" s="26"/>
      <c r="N275" s="27"/>
      <c r="O275" s="26"/>
      <c r="P275" s="26"/>
      <c r="Q275" s="26"/>
      <c r="R275" s="26"/>
      <c r="S275" s="26"/>
      <c r="T275" s="26"/>
      <c r="U275" s="26"/>
      <c r="V275" s="26"/>
      <c r="W275" s="26"/>
      <c r="X275" s="26"/>
      <c r="Y275" s="26"/>
      <c r="Z275" s="26"/>
      <c r="AA275" s="26"/>
      <c r="AB275" s="26"/>
      <c r="AC275" s="26"/>
      <c r="AD275" s="26"/>
    </row>
    <row r="276" spans="1:30">
      <c r="A276" s="26"/>
      <c r="B276" s="26"/>
      <c r="C276" s="26"/>
      <c r="D276" s="26"/>
      <c r="E276" s="26"/>
      <c r="F276" s="26"/>
      <c r="G276" s="26"/>
      <c r="H276" s="26"/>
      <c r="I276" s="26"/>
      <c r="J276" s="26"/>
      <c r="K276" s="26"/>
      <c r="L276" s="27"/>
      <c r="M276" s="26"/>
      <c r="N276" s="27"/>
      <c r="O276" s="26"/>
      <c r="P276" s="26"/>
      <c r="Q276" s="26"/>
      <c r="R276" s="26"/>
      <c r="S276" s="26"/>
      <c r="T276" s="26"/>
      <c r="U276" s="26"/>
      <c r="V276" s="26"/>
      <c r="W276" s="26"/>
      <c r="X276" s="26"/>
      <c r="Y276" s="26"/>
      <c r="Z276" s="26"/>
      <c r="AA276" s="26"/>
      <c r="AB276" s="26"/>
      <c r="AC276" s="26"/>
      <c r="AD276" s="26"/>
    </row>
    <row r="277" spans="1:30">
      <c r="A277" s="26"/>
      <c r="B277" s="26"/>
      <c r="C277" s="26"/>
      <c r="D277" s="26"/>
      <c r="E277" s="26"/>
      <c r="F277" s="26"/>
      <c r="G277" s="26"/>
      <c r="H277" s="26"/>
      <c r="I277" s="26"/>
      <c r="J277" s="26"/>
      <c r="K277" s="26"/>
      <c r="L277" s="27"/>
      <c r="M277" s="26"/>
      <c r="N277" s="27"/>
      <c r="O277" s="26"/>
      <c r="P277" s="26"/>
      <c r="Q277" s="26"/>
      <c r="R277" s="26"/>
      <c r="S277" s="26"/>
      <c r="T277" s="26"/>
      <c r="U277" s="26"/>
      <c r="V277" s="26"/>
      <c r="W277" s="26"/>
      <c r="X277" s="26"/>
      <c r="Y277" s="26"/>
      <c r="Z277" s="26"/>
      <c r="AA277" s="26"/>
      <c r="AB277" s="26"/>
      <c r="AC277" s="26"/>
      <c r="AD277" s="26"/>
    </row>
    <row r="278" spans="1:30">
      <c r="A278" s="26"/>
      <c r="B278" s="26"/>
      <c r="C278" s="26"/>
      <c r="D278" s="26"/>
      <c r="E278" s="26"/>
      <c r="F278" s="26"/>
      <c r="G278" s="26"/>
      <c r="H278" s="26"/>
      <c r="I278" s="26"/>
      <c r="J278" s="26"/>
      <c r="K278" s="26"/>
      <c r="L278" s="27"/>
      <c r="M278" s="26"/>
      <c r="N278" s="27"/>
      <c r="O278" s="26"/>
      <c r="P278" s="26"/>
      <c r="Q278" s="26"/>
      <c r="R278" s="26"/>
      <c r="S278" s="26"/>
      <c r="T278" s="26"/>
      <c r="U278" s="26"/>
      <c r="V278" s="26"/>
      <c r="W278" s="26"/>
      <c r="X278" s="26"/>
      <c r="Y278" s="26"/>
      <c r="Z278" s="26"/>
      <c r="AA278" s="26"/>
      <c r="AB278" s="26"/>
      <c r="AC278" s="26"/>
      <c r="AD278" s="26"/>
    </row>
    <row r="279" spans="1:30">
      <c r="A279" s="26"/>
      <c r="B279" s="26"/>
      <c r="C279" s="26"/>
      <c r="D279" s="26"/>
      <c r="E279" s="26"/>
      <c r="F279" s="26"/>
      <c r="G279" s="26"/>
      <c r="H279" s="26"/>
      <c r="I279" s="26"/>
      <c r="J279" s="26"/>
      <c r="K279" s="26"/>
      <c r="L279" s="27"/>
      <c r="M279" s="26"/>
      <c r="N279" s="27"/>
      <c r="O279" s="26"/>
      <c r="P279" s="26"/>
      <c r="Q279" s="26"/>
      <c r="R279" s="26"/>
      <c r="S279" s="26"/>
      <c r="T279" s="26"/>
      <c r="U279" s="26"/>
      <c r="V279" s="26"/>
      <c r="W279" s="26"/>
      <c r="X279" s="26"/>
      <c r="Y279" s="26"/>
      <c r="Z279" s="26"/>
      <c r="AA279" s="26"/>
      <c r="AB279" s="26"/>
      <c r="AC279" s="26"/>
      <c r="AD279" s="26"/>
    </row>
    <row r="280" spans="1:30">
      <c r="A280" s="26"/>
      <c r="B280" s="26"/>
      <c r="C280" s="26"/>
      <c r="D280" s="26"/>
      <c r="E280" s="26"/>
      <c r="F280" s="26"/>
      <c r="G280" s="26"/>
      <c r="H280" s="26"/>
      <c r="I280" s="26"/>
      <c r="J280" s="26"/>
      <c r="K280" s="26"/>
      <c r="L280" s="27"/>
      <c r="M280" s="26"/>
      <c r="N280" s="27"/>
      <c r="O280" s="26"/>
      <c r="P280" s="26"/>
      <c r="Q280" s="26"/>
      <c r="R280" s="26"/>
      <c r="S280" s="26"/>
      <c r="T280" s="26"/>
      <c r="U280" s="26"/>
      <c r="V280" s="26"/>
      <c r="W280" s="26"/>
      <c r="X280" s="26"/>
      <c r="Y280" s="26"/>
      <c r="Z280" s="26"/>
      <c r="AA280" s="26"/>
      <c r="AB280" s="26"/>
      <c r="AC280" s="26"/>
      <c r="AD280" s="26"/>
    </row>
    <row r="281" spans="1:30">
      <c r="A281" s="26"/>
      <c r="B281" s="26"/>
      <c r="C281" s="26"/>
      <c r="D281" s="26"/>
      <c r="E281" s="26"/>
      <c r="F281" s="26"/>
      <c r="G281" s="26"/>
      <c r="H281" s="26"/>
      <c r="I281" s="26"/>
      <c r="J281" s="26"/>
      <c r="K281" s="26"/>
      <c r="L281" s="27"/>
      <c r="M281" s="26"/>
      <c r="N281" s="27"/>
      <c r="O281" s="26"/>
      <c r="P281" s="26"/>
      <c r="Q281" s="26"/>
      <c r="R281" s="26"/>
      <c r="S281" s="26"/>
      <c r="T281" s="26"/>
      <c r="U281" s="26"/>
      <c r="V281" s="26"/>
      <c r="W281" s="26"/>
      <c r="X281" s="26"/>
      <c r="Y281" s="26"/>
      <c r="Z281" s="26"/>
      <c r="AA281" s="26"/>
      <c r="AB281" s="26"/>
      <c r="AC281" s="26"/>
      <c r="AD281" s="26"/>
    </row>
    <row r="282" spans="1:30">
      <c r="A282" s="26"/>
      <c r="B282" s="26"/>
      <c r="C282" s="26"/>
      <c r="D282" s="26"/>
      <c r="E282" s="26"/>
      <c r="F282" s="26"/>
      <c r="G282" s="26"/>
      <c r="H282" s="26"/>
      <c r="I282" s="26"/>
      <c r="J282" s="26"/>
      <c r="K282" s="26"/>
      <c r="L282" s="27"/>
      <c r="M282" s="26"/>
      <c r="N282" s="27"/>
      <c r="O282" s="26"/>
      <c r="P282" s="26"/>
      <c r="Q282" s="26"/>
      <c r="R282" s="26"/>
      <c r="S282" s="26"/>
      <c r="T282" s="26"/>
      <c r="U282" s="26"/>
      <c r="V282" s="26"/>
      <c r="W282" s="26"/>
      <c r="X282" s="26"/>
      <c r="Y282" s="26"/>
      <c r="Z282" s="26"/>
      <c r="AA282" s="26"/>
      <c r="AB282" s="26"/>
      <c r="AC282" s="26"/>
      <c r="AD282" s="26"/>
    </row>
    <row r="283" spans="1:30">
      <c r="A283" s="26"/>
      <c r="B283" s="26"/>
      <c r="C283" s="26"/>
      <c r="D283" s="26"/>
      <c r="E283" s="26"/>
      <c r="F283" s="26"/>
      <c r="G283" s="26"/>
      <c r="H283" s="26"/>
      <c r="I283" s="26"/>
      <c r="J283" s="26"/>
      <c r="K283" s="26"/>
      <c r="L283" s="27"/>
      <c r="M283" s="26"/>
      <c r="N283" s="27"/>
      <c r="O283" s="26"/>
      <c r="P283" s="26"/>
      <c r="Q283" s="26"/>
      <c r="R283" s="26"/>
      <c r="S283" s="26"/>
      <c r="T283" s="26"/>
      <c r="U283" s="26"/>
      <c r="V283" s="26"/>
      <c r="W283" s="26"/>
      <c r="X283" s="26"/>
      <c r="Y283" s="26"/>
      <c r="Z283" s="26"/>
      <c r="AA283" s="26"/>
      <c r="AB283" s="26"/>
      <c r="AC283" s="26"/>
      <c r="AD283" s="26"/>
    </row>
    <row r="284" spans="1:30">
      <c r="A284" s="26"/>
      <c r="B284" s="26"/>
      <c r="C284" s="26"/>
      <c r="D284" s="26"/>
      <c r="E284" s="26"/>
      <c r="F284" s="26"/>
      <c r="G284" s="26"/>
      <c r="H284" s="26"/>
      <c r="I284" s="26"/>
      <c r="J284" s="26"/>
      <c r="K284" s="26"/>
      <c r="L284" s="27"/>
      <c r="M284" s="26"/>
      <c r="N284" s="27"/>
      <c r="O284" s="26"/>
      <c r="P284" s="26"/>
      <c r="Q284" s="26"/>
      <c r="R284" s="26"/>
      <c r="S284" s="26"/>
      <c r="T284" s="26"/>
      <c r="U284" s="26"/>
      <c r="V284" s="26"/>
      <c r="W284" s="26"/>
      <c r="X284" s="26"/>
      <c r="Y284" s="26"/>
      <c r="Z284" s="26"/>
      <c r="AA284" s="26"/>
      <c r="AB284" s="26"/>
      <c r="AC284" s="26"/>
      <c r="AD284" s="26"/>
    </row>
    <row r="285" spans="1:30">
      <c r="A285" s="26"/>
      <c r="B285" s="26"/>
      <c r="C285" s="26"/>
      <c r="D285" s="26"/>
      <c r="E285" s="26"/>
      <c r="F285" s="26"/>
      <c r="G285" s="26"/>
      <c r="H285" s="26"/>
      <c r="I285" s="26"/>
      <c r="J285" s="26"/>
      <c r="K285" s="26"/>
      <c r="L285" s="27"/>
      <c r="M285" s="26"/>
      <c r="N285" s="27"/>
      <c r="O285" s="26"/>
      <c r="P285" s="26"/>
      <c r="Q285" s="26"/>
      <c r="R285" s="26"/>
      <c r="S285" s="26"/>
      <c r="T285" s="26"/>
      <c r="U285" s="26"/>
      <c r="V285" s="26"/>
      <c r="W285" s="26"/>
      <c r="X285" s="26"/>
      <c r="Y285" s="26"/>
      <c r="Z285" s="26"/>
      <c r="AA285" s="26"/>
      <c r="AB285" s="26"/>
      <c r="AC285" s="26"/>
      <c r="AD285" s="26"/>
    </row>
    <row r="286" spans="1:30">
      <c r="A286" s="26"/>
      <c r="B286" s="26"/>
      <c r="C286" s="26"/>
      <c r="D286" s="26"/>
      <c r="E286" s="26"/>
      <c r="F286" s="26"/>
      <c r="G286" s="26"/>
      <c r="H286" s="26"/>
      <c r="I286" s="26"/>
      <c r="J286" s="26"/>
      <c r="K286" s="26"/>
      <c r="L286" s="27"/>
      <c r="M286" s="26"/>
      <c r="N286" s="27"/>
      <c r="O286" s="26"/>
      <c r="P286" s="26"/>
      <c r="Q286" s="26"/>
      <c r="R286" s="26"/>
      <c r="S286" s="26"/>
      <c r="T286" s="26"/>
      <c r="U286" s="26"/>
      <c r="V286" s="26"/>
      <c r="W286" s="26"/>
      <c r="X286" s="26"/>
      <c r="Y286" s="26"/>
      <c r="Z286" s="26"/>
      <c r="AA286" s="26"/>
      <c r="AB286" s="26"/>
      <c r="AC286" s="26"/>
      <c r="AD286" s="26"/>
    </row>
    <row r="287" spans="1:30">
      <c r="A287" s="26"/>
      <c r="B287" s="26"/>
      <c r="C287" s="26"/>
      <c r="D287" s="26"/>
      <c r="E287" s="26"/>
      <c r="F287" s="26"/>
      <c r="G287" s="26"/>
      <c r="H287" s="26"/>
      <c r="I287" s="26"/>
      <c r="J287" s="26"/>
      <c r="K287" s="26"/>
      <c r="L287" s="27"/>
      <c r="M287" s="26"/>
      <c r="N287" s="27"/>
      <c r="O287" s="26"/>
      <c r="P287" s="26"/>
      <c r="Q287" s="26"/>
      <c r="R287" s="26"/>
      <c r="S287" s="26"/>
      <c r="T287" s="26"/>
      <c r="U287" s="26"/>
      <c r="V287" s="26"/>
      <c r="W287" s="26"/>
      <c r="X287" s="26"/>
      <c r="Y287" s="26"/>
      <c r="Z287" s="26"/>
      <c r="AA287" s="26"/>
      <c r="AB287" s="26"/>
      <c r="AC287" s="26"/>
      <c r="AD287" s="26"/>
    </row>
    <row r="288" spans="1:30">
      <c r="A288" s="26"/>
      <c r="B288" s="26"/>
      <c r="C288" s="26"/>
      <c r="D288" s="26"/>
      <c r="E288" s="26"/>
      <c r="F288" s="26"/>
      <c r="G288" s="26"/>
      <c r="H288" s="26"/>
      <c r="I288" s="26"/>
      <c r="J288" s="26"/>
      <c r="K288" s="26"/>
      <c r="L288" s="27"/>
      <c r="M288" s="26"/>
      <c r="N288" s="27"/>
      <c r="O288" s="26"/>
      <c r="P288" s="26"/>
      <c r="Q288" s="26"/>
      <c r="R288" s="26"/>
      <c r="S288" s="26"/>
      <c r="T288" s="26"/>
      <c r="U288" s="26"/>
      <c r="V288" s="26"/>
      <c r="W288" s="26"/>
      <c r="X288" s="26"/>
      <c r="Y288" s="26"/>
      <c r="Z288" s="26"/>
      <c r="AA288" s="26"/>
      <c r="AB288" s="26"/>
      <c r="AC288" s="26"/>
      <c r="AD288" s="26"/>
    </row>
    <row r="289" spans="1:30">
      <c r="A289" s="26"/>
      <c r="B289" s="26"/>
      <c r="C289" s="26"/>
      <c r="D289" s="26"/>
      <c r="E289" s="26"/>
      <c r="F289" s="26"/>
      <c r="G289" s="26"/>
      <c r="H289" s="26"/>
      <c r="I289" s="26"/>
      <c r="J289" s="26"/>
      <c r="K289" s="26"/>
      <c r="L289" s="27"/>
      <c r="M289" s="26"/>
      <c r="N289" s="27"/>
      <c r="O289" s="26"/>
      <c r="P289" s="26"/>
      <c r="Q289" s="26"/>
      <c r="R289" s="26"/>
      <c r="S289" s="26"/>
      <c r="T289" s="26"/>
      <c r="U289" s="26"/>
      <c r="V289" s="26"/>
      <c r="W289" s="26"/>
      <c r="X289" s="26"/>
      <c r="Y289" s="26"/>
      <c r="Z289" s="26"/>
      <c r="AA289" s="26"/>
      <c r="AB289" s="26"/>
      <c r="AC289" s="26"/>
      <c r="AD289" s="26"/>
    </row>
    <row r="290" spans="1:30">
      <c r="A290" s="26"/>
      <c r="B290" s="26"/>
      <c r="C290" s="26"/>
      <c r="D290" s="26"/>
      <c r="E290" s="26"/>
      <c r="F290" s="26"/>
      <c r="G290" s="26"/>
      <c r="H290" s="26"/>
      <c r="I290" s="26"/>
      <c r="J290" s="26"/>
      <c r="K290" s="26"/>
      <c r="L290" s="27"/>
      <c r="M290" s="26"/>
      <c r="N290" s="27"/>
      <c r="O290" s="26"/>
      <c r="P290" s="26"/>
      <c r="Q290" s="26"/>
      <c r="R290" s="26"/>
      <c r="S290" s="26"/>
      <c r="T290" s="26"/>
      <c r="U290" s="26"/>
      <c r="V290" s="26"/>
      <c r="W290" s="26"/>
      <c r="X290" s="26"/>
      <c r="Y290" s="26"/>
      <c r="Z290" s="26"/>
      <c r="AA290" s="26"/>
      <c r="AB290" s="26"/>
      <c r="AC290" s="26"/>
      <c r="AD290" s="26"/>
    </row>
    <row r="291" spans="1:30">
      <c r="A291" s="26"/>
      <c r="B291" s="26"/>
      <c r="C291" s="26"/>
      <c r="D291" s="26"/>
      <c r="E291" s="26"/>
      <c r="F291" s="26"/>
      <c r="G291" s="26"/>
      <c r="H291" s="26"/>
      <c r="I291" s="26"/>
      <c r="J291" s="26"/>
      <c r="K291" s="26"/>
      <c r="L291" s="27"/>
      <c r="M291" s="26"/>
      <c r="N291" s="27"/>
      <c r="O291" s="26"/>
      <c r="P291" s="26"/>
      <c r="Q291" s="26"/>
      <c r="R291" s="26"/>
      <c r="S291" s="26"/>
      <c r="T291" s="26"/>
      <c r="U291" s="26"/>
      <c r="V291" s="26"/>
      <c r="W291" s="26"/>
      <c r="X291" s="26"/>
      <c r="Y291" s="26"/>
      <c r="Z291" s="26"/>
      <c r="AA291" s="26"/>
      <c r="AB291" s="26"/>
      <c r="AC291" s="26"/>
      <c r="AD291" s="26"/>
    </row>
    <row r="292" spans="1:30">
      <c r="A292" s="26"/>
      <c r="B292" s="26"/>
      <c r="C292" s="26"/>
      <c r="D292" s="26"/>
      <c r="E292" s="26"/>
      <c r="F292" s="26"/>
      <c r="G292" s="26"/>
      <c r="H292" s="26"/>
      <c r="I292" s="26"/>
      <c r="J292" s="26"/>
      <c r="K292" s="26"/>
      <c r="L292" s="27"/>
      <c r="M292" s="26"/>
      <c r="N292" s="27"/>
      <c r="O292" s="26"/>
      <c r="P292" s="26"/>
      <c r="Q292" s="26"/>
      <c r="R292" s="26"/>
      <c r="S292" s="26"/>
      <c r="T292" s="26"/>
      <c r="U292" s="26"/>
      <c r="V292" s="26"/>
      <c r="W292" s="26"/>
      <c r="X292" s="26"/>
      <c r="Y292" s="26"/>
      <c r="Z292" s="26"/>
      <c r="AA292" s="26"/>
      <c r="AB292" s="26"/>
      <c r="AC292" s="26"/>
      <c r="AD292" s="26"/>
    </row>
    <row r="293" spans="1:30">
      <c r="A293" s="26"/>
      <c r="B293" s="26"/>
      <c r="C293" s="26"/>
      <c r="D293" s="26"/>
      <c r="E293" s="26"/>
      <c r="F293" s="26"/>
      <c r="G293" s="26"/>
      <c r="H293" s="26"/>
      <c r="I293" s="26"/>
      <c r="J293" s="26"/>
      <c r="K293" s="26"/>
      <c r="L293" s="27"/>
      <c r="M293" s="26"/>
      <c r="N293" s="27"/>
      <c r="O293" s="26"/>
      <c r="P293" s="26"/>
      <c r="Q293" s="26"/>
      <c r="R293" s="26"/>
      <c r="S293" s="26"/>
      <c r="T293" s="26"/>
      <c r="U293" s="26"/>
      <c r="V293" s="26"/>
      <c r="W293" s="26"/>
      <c r="X293" s="26"/>
      <c r="Y293" s="26"/>
      <c r="Z293" s="26"/>
      <c r="AA293" s="26"/>
      <c r="AB293" s="26"/>
      <c r="AC293" s="26"/>
      <c r="AD293" s="26"/>
    </row>
    <row r="294" spans="1:30">
      <c r="A294" s="26"/>
      <c r="B294" s="26"/>
      <c r="C294" s="26"/>
      <c r="D294" s="26"/>
      <c r="E294" s="26"/>
      <c r="F294" s="26"/>
      <c r="G294" s="26"/>
      <c r="H294" s="26"/>
      <c r="I294" s="26"/>
      <c r="J294" s="26"/>
      <c r="K294" s="26"/>
      <c r="L294" s="27"/>
      <c r="M294" s="26"/>
      <c r="N294" s="27"/>
      <c r="O294" s="26"/>
      <c r="P294" s="26"/>
      <c r="Q294" s="26"/>
      <c r="R294" s="26"/>
      <c r="S294" s="26"/>
      <c r="T294" s="26"/>
      <c r="U294" s="26"/>
      <c r="V294" s="26"/>
      <c r="W294" s="26"/>
      <c r="X294" s="26"/>
      <c r="Y294" s="26"/>
      <c r="Z294" s="26"/>
      <c r="AA294" s="26"/>
      <c r="AB294" s="26"/>
      <c r="AC294" s="26"/>
      <c r="AD294" s="26"/>
    </row>
    <row r="295" spans="1:30">
      <c r="A295" s="26"/>
      <c r="B295" s="26"/>
      <c r="C295" s="26"/>
      <c r="D295" s="26"/>
      <c r="E295" s="26"/>
      <c r="F295" s="26"/>
      <c r="G295" s="26"/>
      <c r="H295" s="26"/>
      <c r="I295" s="26"/>
      <c r="J295" s="26"/>
      <c r="K295" s="26"/>
      <c r="L295" s="27"/>
      <c r="M295" s="26"/>
      <c r="N295" s="27"/>
      <c r="O295" s="26"/>
      <c r="P295" s="26"/>
      <c r="Q295" s="26"/>
      <c r="R295" s="26"/>
      <c r="S295" s="26"/>
      <c r="T295" s="26"/>
      <c r="U295" s="26"/>
      <c r="V295" s="26"/>
      <c r="W295" s="26"/>
      <c r="X295" s="26"/>
      <c r="Y295" s="26"/>
      <c r="Z295" s="26"/>
      <c r="AA295" s="26"/>
      <c r="AB295" s="26"/>
      <c r="AC295" s="26"/>
      <c r="AD295" s="26"/>
    </row>
    <row r="296" spans="1:30">
      <c r="A296" s="26"/>
      <c r="B296" s="26"/>
      <c r="C296" s="26"/>
      <c r="D296" s="26"/>
      <c r="E296" s="26"/>
      <c r="F296" s="26"/>
      <c r="G296" s="26"/>
      <c r="H296" s="26"/>
      <c r="I296" s="26"/>
      <c r="J296" s="26"/>
      <c r="K296" s="26"/>
      <c r="L296" s="27"/>
      <c r="M296" s="26"/>
      <c r="N296" s="27"/>
      <c r="O296" s="26"/>
      <c r="P296" s="26"/>
      <c r="Q296" s="26"/>
      <c r="R296" s="26"/>
      <c r="S296" s="26"/>
      <c r="T296" s="26"/>
      <c r="U296" s="26"/>
      <c r="V296" s="26"/>
      <c r="W296" s="26"/>
      <c r="X296" s="26"/>
      <c r="Y296" s="26"/>
      <c r="Z296" s="26"/>
      <c r="AA296" s="26"/>
      <c r="AB296" s="26"/>
      <c r="AC296" s="26"/>
      <c r="AD296" s="26"/>
    </row>
    <row r="297" spans="1:30">
      <c r="A297" s="26"/>
      <c r="B297" s="26"/>
      <c r="C297" s="26"/>
      <c r="D297" s="26"/>
      <c r="E297" s="26"/>
      <c r="F297" s="26"/>
      <c r="G297" s="26"/>
      <c r="H297" s="26"/>
      <c r="I297" s="26"/>
      <c r="J297" s="26"/>
      <c r="K297" s="26"/>
      <c r="L297" s="27"/>
      <c r="M297" s="26"/>
      <c r="N297" s="27"/>
      <c r="O297" s="26"/>
      <c r="P297" s="26"/>
      <c r="Q297" s="26"/>
      <c r="R297" s="26"/>
      <c r="S297" s="26"/>
      <c r="T297" s="26"/>
      <c r="U297" s="26"/>
      <c r="V297" s="26"/>
      <c r="W297" s="26"/>
      <c r="X297" s="26"/>
      <c r="Y297" s="26"/>
      <c r="Z297" s="26"/>
      <c r="AA297" s="26"/>
      <c r="AB297" s="26"/>
      <c r="AC297" s="26"/>
      <c r="AD297" s="26"/>
    </row>
    <row r="298" spans="1:30">
      <c r="A298" s="26"/>
      <c r="B298" s="26"/>
      <c r="C298" s="26"/>
      <c r="D298" s="26"/>
      <c r="E298" s="26"/>
      <c r="F298" s="26"/>
      <c r="G298" s="26"/>
      <c r="H298" s="26"/>
      <c r="I298" s="26"/>
      <c r="J298" s="26"/>
      <c r="K298" s="26"/>
      <c r="L298" s="27"/>
      <c r="M298" s="26"/>
      <c r="N298" s="27"/>
      <c r="O298" s="26"/>
      <c r="P298" s="26"/>
      <c r="Q298" s="26"/>
      <c r="R298" s="26"/>
      <c r="S298" s="26"/>
      <c r="T298" s="26"/>
      <c r="U298" s="26"/>
      <c r="V298" s="26"/>
      <c r="W298" s="26"/>
      <c r="X298" s="26"/>
      <c r="Y298" s="26"/>
      <c r="Z298" s="26"/>
      <c r="AA298" s="26"/>
      <c r="AB298" s="26"/>
      <c r="AC298" s="26"/>
      <c r="AD298" s="26"/>
    </row>
    <row r="299" spans="1:30">
      <c r="A299" s="26"/>
      <c r="B299" s="26"/>
      <c r="C299" s="26"/>
      <c r="D299" s="26"/>
      <c r="E299" s="26"/>
      <c r="F299" s="26"/>
      <c r="G299" s="26"/>
      <c r="H299" s="26"/>
      <c r="I299" s="26"/>
      <c r="J299" s="26"/>
      <c r="K299" s="26"/>
      <c r="L299" s="27"/>
      <c r="M299" s="26"/>
      <c r="N299" s="27"/>
      <c r="O299" s="26"/>
      <c r="P299" s="26"/>
      <c r="Q299" s="26"/>
      <c r="R299" s="26"/>
      <c r="S299" s="26"/>
      <c r="T299" s="26"/>
      <c r="U299" s="26"/>
      <c r="V299" s="26"/>
      <c r="W299" s="26"/>
      <c r="X299" s="26"/>
      <c r="Y299" s="26"/>
      <c r="Z299" s="26"/>
      <c r="AA299" s="26"/>
      <c r="AB299" s="26"/>
      <c r="AC299" s="26"/>
      <c r="AD299" s="26"/>
    </row>
    <row r="300" spans="1:30">
      <c r="A300" s="26"/>
      <c r="B300" s="26"/>
      <c r="C300" s="26"/>
      <c r="D300" s="26"/>
      <c r="E300" s="26"/>
      <c r="F300" s="26"/>
      <c r="G300" s="26"/>
      <c r="H300" s="26"/>
      <c r="I300" s="26"/>
      <c r="J300" s="26"/>
      <c r="K300" s="26"/>
      <c r="L300" s="27"/>
      <c r="M300" s="26"/>
      <c r="N300" s="27"/>
      <c r="O300" s="26"/>
      <c r="P300" s="26"/>
      <c r="Q300" s="26"/>
      <c r="R300" s="26"/>
      <c r="S300" s="26"/>
      <c r="T300" s="26"/>
      <c r="U300" s="26"/>
      <c r="V300" s="26"/>
      <c r="W300" s="26"/>
      <c r="X300" s="26"/>
      <c r="Y300" s="26"/>
      <c r="Z300" s="26"/>
      <c r="AA300" s="26"/>
      <c r="AB300" s="26"/>
      <c r="AC300" s="26"/>
      <c r="AD300" s="26"/>
    </row>
    <row r="301" spans="1:30">
      <c r="A301" s="26"/>
      <c r="B301" s="26"/>
      <c r="C301" s="26"/>
      <c r="D301" s="26"/>
      <c r="E301" s="26"/>
      <c r="F301" s="26"/>
      <c r="G301" s="26"/>
      <c r="H301" s="26"/>
      <c r="I301" s="26"/>
      <c r="J301" s="26"/>
      <c r="K301" s="26"/>
      <c r="L301" s="27"/>
      <c r="M301" s="26"/>
      <c r="N301" s="27"/>
      <c r="O301" s="26"/>
      <c r="P301" s="26"/>
      <c r="Q301" s="26"/>
      <c r="R301" s="26"/>
      <c r="S301" s="26"/>
      <c r="T301" s="26"/>
      <c r="U301" s="26"/>
      <c r="V301" s="26"/>
      <c r="W301" s="26"/>
      <c r="X301" s="26"/>
      <c r="Y301" s="26"/>
      <c r="Z301" s="26"/>
      <c r="AA301" s="26"/>
      <c r="AB301" s="26"/>
      <c r="AC301" s="26"/>
      <c r="AD301" s="26"/>
    </row>
    <row r="302" spans="1:30">
      <c r="A302" s="26"/>
      <c r="B302" s="26"/>
      <c r="C302" s="26"/>
      <c r="D302" s="26"/>
      <c r="E302" s="26"/>
      <c r="F302" s="26"/>
      <c r="G302" s="26"/>
      <c r="H302" s="26"/>
      <c r="I302" s="26"/>
      <c r="J302" s="26"/>
      <c r="K302" s="26"/>
      <c r="L302" s="27"/>
      <c r="M302" s="26"/>
      <c r="N302" s="27"/>
      <c r="O302" s="26"/>
      <c r="P302" s="26"/>
      <c r="Q302" s="26"/>
      <c r="R302" s="26"/>
      <c r="S302" s="26"/>
      <c r="T302" s="26"/>
      <c r="U302" s="26"/>
      <c r="V302" s="26"/>
      <c r="W302" s="26"/>
      <c r="X302" s="26"/>
      <c r="Y302" s="26"/>
      <c r="Z302" s="26"/>
      <c r="AA302" s="26"/>
      <c r="AB302" s="26"/>
      <c r="AC302" s="26"/>
      <c r="AD302" s="26"/>
    </row>
    <row r="303" spans="1:30">
      <c r="A303" s="26"/>
      <c r="B303" s="26"/>
      <c r="C303" s="26"/>
      <c r="D303" s="26"/>
      <c r="E303" s="26"/>
      <c r="F303" s="26"/>
      <c r="G303" s="26"/>
      <c r="H303" s="26"/>
      <c r="I303" s="26"/>
      <c r="J303" s="26"/>
      <c r="K303" s="26"/>
      <c r="L303" s="27"/>
      <c r="M303" s="26"/>
      <c r="N303" s="27"/>
      <c r="O303" s="26"/>
      <c r="P303" s="26"/>
      <c r="Q303" s="26"/>
      <c r="R303" s="26"/>
      <c r="S303" s="26"/>
      <c r="T303" s="26"/>
      <c r="U303" s="26"/>
      <c r="V303" s="26"/>
      <c r="W303" s="26"/>
      <c r="X303" s="26"/>
      <c r="Y303" s="26"/>
      <c r="Z303" s="26"/>
      <c r="AA303" s="26"/>
      <c r="AB303" s="26"/>
      <c r="AC303" s="26"/>
      <c r="AD303" s="26"/>
    </row>
    <row r="304" spans="1:30">
      <c r="A304" s="26"/>
      <c r="B304" s="26"/>
      <c r="C304" s="26"/>
      <c r="D304" s="26"/>
      <c r="E304" s="26"/>
      <c r="F304" s="26"/>
      <c r="G304" s="26"/>
      <c r="H304" s="26"/>
      <c r="I304" s="26"/>
      <c r="J304" s="26"/>
      <c r="K304" s="26"/>
      <c r="L304" s="27"/>
      <c r="M304" s="26"/>
      <c r="N304" s="27"/>
      <c r="O304" s="26"/>
      <c r="P304" s="26"/>
      <c r="Q304" s="26"/>
      <c r="R304" s="26"/>
      <c r="S304" s="26"/>
      <c r="T304" s="26"/>
      <c r="U304" s="26"/>
      <c r="V304" s="26"/>
      <c r="W304" s="26"/>
      <c r="X304" s="26"/>
      <c r="Y304" s="26"/>
      <c r="Z304" s="26"/>
      <c r="AA304" s="26"/>
      <c r="AB304" s="26"/>
      <c r="AC304" s="26"/>
      <c r="AD304" s="26"/>
    </row>
    <row r="305" spans="1:30">
      <c r="A305" s="26"/>
      <c r="B305" s="26"/>
      <c r="C305" s="26"/>
      <c r="D305" s="26"/>
      <c r="E305" s="26"/>
      <c r="F305" s="26"/>
      <c r="G305" s="26"/>
      <c r="H305" s="26"/>
      <c r="I305" s="26"/>
      <c r="J305" s="26"/>
      <c r="K305" s="26"/>
      <c r="L305" s="27"/>
      <c r="M305" s="26"/>
      <c r="N305" s="27"/>
      <c r="O305" s="26"/>
      <c r="P305" s="26"/>
      <c r="Q305" s="26"/>
      <c r="R305" s="26"/>
      <c r="S305" s="26"/>
      <c r="T305" s="26"/>
      <c r="U305" s="26"/>
      <c r="V305" s="26"/>
      <c r="W305" s="26"/>
      <c r="X305" s="26"/>
      <c r="Y305" s="26"/>
      <c r="Z305" s="26"/>
      <c r="AA305" s="26"/>
      <c r="AB305" s="26"/>
      <c r="AC305" s="26"/>
      <c r="AD305" s="26"/>
    </row>
    <row r="306" spans="1:30">
      <c r="A306" s="26"/>
      <c r="B306" s="26"/>
      <c r="C306" s="26"/>
      <c r="D306" s="26"/>
      <c r="E306" s="26"/>
      <c r="F306" s="26"/>
      <c r="G306" s="26"/>
      <c r="H306" s="26"/>
      <c r="I306" s="26"/>
      <c r="J306" s="26"/>
      <c r="K306" s="26"/>
      <c r="L306" s="27"/>
      <c r="M306" s="26"/>
      <c r="N306" s="27"/>
      <c r="O306" s="26"/>
      <c r="P306" s="26"/>
      <c r="Q306" s="26"/>
      <c r="R306" s="26"/>
      <c r="S306" s="26"/>
      <c r="T306" s="26"/>
      <c r="U306" s="26"/>
      <c r="V306" s="26"/>
      <c r="W306" s="26"/>
      <c r="X306" s="26"/>
      <c r="Y306" s="26"/>
      <c r="Z306" s="26"/>
      <c r="AA306" s="26"/>
      <c r="AB306" s="26"/>
      <c r="AC306" s="26"/>
      <c r="AD306" s="26"/>
    </row>
    <row r="307" spans="1:30">
      <c r="A307" s="26"/>
      <c r="B307" s="26"/>
      <c r="C307" s="26"/>
      <c r="D307" s="26"/>
      <c r="E307" s="26"/>
      <c r="F307" s="26"/>
      <c r="G307" s="26"/>
      <c r="H307" s="26"/>
      <c r="I307" s="26"/>
      <c r="J307" s="26"/>
      <c r="K307" s="26"/>
      <c r="L307" s="27"/>
      <c r="M307" s="26"/>
      <c r="N307" s="27"/>
      <c r="O307" s="26"/>
      <c r="P307" s="26"/>
      <c r="Q307" s="26"/>
      <c r="R307" s="26"/>
      <c r="S307" s="26"/>
      <c r="T307" s="26"/>
      <c r="U307" s="26"/>
      <c r="V307" s="26"/>
      <c r="W307" s="26"/>
      <c r="X307" s="26"/>
      <c r="Y307" s="26"/>
      <c r="Z307" s="26"/>
      <c r="AA307" s="26"/>
      <c r="AB307" s="26"/>
      <c r="AC307" s="26"/>
      <c r="AD307" s="26"/>
    </row>
    <row r="308" spans="1:30">
      <c r="A308" s="26"/>
      <c r="B308" s="26"/>
      <c r="C308" s="26"/>
      <c r="D308" s="26"/>
      <c r="E308" s="26"/>
      <c r="F308" s="26"/>
      <c r="G308" s="26"/>
      <c r="H308" s="26"/>
      <c r="I308" s="26"/>
      <c r="J308" s="26"/>
      <c r="K308" s="26"/>
      <c r="L308" s="27"/>
      <c r="M308" s="26"/>
      <c r="N308" s="27"/>
      <c r="O308" s="26"/>
      <c r="P308" s="26"/>
      <c r="Q308" s="26"/>
      <c r="R308" s="26"/>
      <c r="S308" s="26"/>
      <c r="T308" s="26"/>
      <c r="U308" s="26"/>
      <c r="V308" s="26"/>
      <c r="W308" s="26"/>
      <c r="X308" s="26"/>
      <c r="Y308" s="26"/>
      <c r="Z308" s="26"/>
      <c r="AA308" s="26"/>
      <c r="AB308" s="26"/>
      <c r="AC308" s="26"/>
      <c r="AD308" s="26"/>
    </row>
    <row r="309" spans="1:30">
      <c r="A309" s="26"/>
      <c r="B309" s="26"/>
      <c r="C309" s="26"/>
      <c r="D309" s="26"/>
      <c r="E309" s="26"/>
      <c r="F309" s="26"/>
      <c r="G309" s="26"/>
      <c r="H309" s="26"/>
      <c r="I309" s="26"/>
      <c r="J309" s="26"/>
      <c r="K309" s="26"/>
      <c r="L309" s="27"/>
      <c r="M309" s="26"/>
      <c r="N309" s="27"/>
      <c r="O309" s="26"/>
      <c r="P309" s="26"/>
      <c r="Q309" s="26"/>
      <c r="R309" s="26"/>
      <c r="S309" s="26"/>
      <c r="T309" s="26"/>
      <c r="U309" s="26"/>
      <c r="V309" s="26"/>
      <c r="W309" s="26"/>
      <c r="X309" s="26"/>
      <c r="Y309" s="26"/>
      <c r="Z309" s="26"/>
      <c r="AA309" s="26"/>
      <c r="AB309" s="26"/>
      <c r="AC309" s="26"/>
      <c r="AD309" s="26"/>
    </row>
    <row r="310" spans="1:30">
      <c r="A310" s="26"/>
      <c r="B310" s="26"/>
      <c r="C310" s="26"/>
      <c r="D310" s="26"/>
      <c r="E310" s="26"/>
      <c r="F310" s="26"/>
      <c r="G310" s="26"/>
      <c r="H310" s="26"/>
      <c r="I310" s="26"/>
      <c r="J310" s="26"/>
      <c r="K310" s="26"/>
      <c r="L310" s="27"/>
      <c r="M310" s="26"/>
      <c r="N310" s="27"/>
      <c r="O310" s="26"/>
      <c r="P310" s="26"/>
      <c r="Q310" s="26"/>
      <c r="R310" s="26"/>
      <c r="S310" s="26"/>
      <c r="T310" s="26"/>
      <c r="U310" s="26"/>
      <c r="V310" s="26"/>
      <c r="W310" s="26"/>
      <c r="X310" s="26"/>
      <c r="Y310" s="26"/>
      <c r="Z310" s="26"/>
      <c r="AA310" s="26"/>
      <c r="AB310" s="26"/>
      <c r="AC310" s="26"/>
      <c r="AD310" s="26"/>
    </row>
    <row r="311" spans="1:30">
      <c r="A311" s="26"/>
      <c r="B311" s="26"/>
      <c r="C311" s="26"/>
      <c r="D311" s="26"/>
      <c r="E311" s="26"/>
      <c r="F311" s="26"/>
      <c r="G311" s="26"/>
      <c r="H311" s="26"/>
      <c r="I311" s="26"/>
      <c r="J311" s="26"/>
      <c r="K311" s="26"/>
      <c r="L311" s="27"/>
      <c r="M311" s="26"/>
      <c r="N311" s="27"/>
      <c r="O311" s="26"/>
      <c r="P311" s="26"/>
      <c r="Q311" s="26"/>
      <c r="R311" s="26"/>
      <c r="S311" s="26"/>
      <c r="T311" s="26"/>
      <c r="U311" s="26"/>
      <c r="V311" s="26"/>
      <c r="W311" s="26"/>
      <c r="X311" s="26"/>
      <c r="Y311" s="26"/>
      <c r="Z311" s="26"/>
      <c r="AA311" s="26"/>
      <c r="AB311" s="26"/>
      <c r="AC311" s="26"/>
      <c r="AD311" s="26"/>
    </row>
    <row r="312" spans="1:30">
      <c r="A312" s="26"/>
      <c r="B312" s="26"/>
      <c r="C312" s="26"/>
      <c r="D312" s="26"/>
      <c r="E312" s="26"/>
      <c r="F312" s="26"/>
      <c r="G312" s="26"/>
      <c r="H312" s="26"/>
      <c r="I312" s="26"/>
      <c r="J312" s="26"/>
      <c r="K312" s="26"/>
      <c r="L312" s="27"/>
      <c r="M312" s="26"/>
      <c r="N312" s="27"/>
      <c r="O312" s="26"/>
      <c r="P312" s="26"/>
      <c r="Q312" s="26"/>
      <c r="R312" s="26"/>
      <c r="S312" s="26"/>
      <c r="T312" s="26"/>
      <c r="U312" s="26"/>
      <c r="V312" s="26"/>
      <c r="W312" s="26"/>
      <c r="X312" s="26"/>
      <c r="Y312" s="26"/>
      <c r="Z312" s="26"/>
      <c r="AA312" s="26"/>
      <c r="AB312" s="26"/>
      <c r="AC312" s="26"/>
      <c r="AD312" s="26"/>
    </row>
    <row r="313" spans="1:30">
      <c r="A313" s="26"/>
      <c r="B313" s="26"/>
      <c r="C313" s="26"/>
      <c r="D313" s="26"/>
      <c r="E313" s="26"/>
      <c r="F313" s="26"/>
      <c r="G313" s="26"/>
      <c r="H313" s="26"/>
      <c r="I313" s="26"/>
      <c r="J313" s="26"/>
      <c r="K313" s="26"/>
      <c r="L313" s="27"/>
      <c r="M313" s="26"/>
      <c r="N313" s="27"/>
      <c r="O313" s="26"/>
      <c r="P313" s="26"/>
      <c r="Q313" s="26"/>
      <c r="R313" s="26"/>
      <c r="S313" s="26"/>
      <c r="T313" s="26"/>
      <c r="U313" s="26"/>
      <c r="V313" s="26"/>
      <c r="W313" s="26"/>
      <c r="X313" s="26"/>
      <c r="Y313" s="26"/>
      <c r="Z313" s="26"/>
      <c r="AA313" s="26"/>
      <c r="AB313" s="26"/>
      <c r="AC313" s="26"/>
      <c r="AD313" s="26"/>
    </row>
    <row r="314" spans="1:30">
      <c r="A314" s="26"/>
      <c r="B314" s="26"/>
      <c r="C314" s="26"/>
      <c r="D314" s="26"/>
      <c r="E314" s="26"/>
      <c r="F314" s="26"/>
      <c r="G314" s="26"/>
      <c r="H314" s="26"/>
      <c r="I314" s="26"/>
      <c r="J314" s="26"/>
      <c r="K314" s="26"/>
      <c r="L314" s="27"/>
      <c r="M314" s="26"/>
      <c r="N314" s="27"/>
      <c r="O314" s="26"/>
      <c r="P314" s="26"/>
      <c r="Q314" s="26"/>
      <c r="R314" s="26"/>
      <c r="S314" s="26"/>
      <c r="T314" s="26"/>
      <c r="U314" s="26"/>
      <c r="V314" s="26"/>
      <c r="W314" s="26"/>
      <c r="X314" s="26"/>
      <c r="Y314" s="26"/>
      <c r="Z314" s="26"/>
      <c r="AA314" s="26"/>
      <c r="AB314" s="26"/>
      <c r="AC314" s="26"/>
      <c r="AD314" s="26"/>
    </row>
    <row r="315" spans="1:30">
      <c r="A315" s="26"/>
      <c r="B315" s="26"/>
      <c r="C315" s="26"/>
      <c r="D315" s="26"/>
      <c r="E315" s="26"/>
      <c r="F315" s="26"/>
      <c r="G315" s="26"/>
      <c r="H315" s="26"/>
      <c r="I315" s="26"/>
      <c r="J315" s="26"/>
      <c r="K315" s="26"/>
      <c r="L315" s="27"/>
      <c r="M315" s="26"/>
      <c r="N315" s="27"/>
      <c r="O315" s="26"/>
      <c r="P315" s="26"/>
      <c r="Q315" s="26"/>
      <c r="R315" s="26"/>
      <c r="S315" s="26"/>
      <c r="T315" s="26"/>
      <c r="U315" s="26"/>
      <c r="V315" s="26"/>
      <c r="W315" s="26"/>
      <c r="X315" s="26"/>
      <c r="Y315" s="26"/>
      <c r="Z315" s="26"/>
      <c r="AA315" s="26"/>
      <c r="AB315" s="26"/>
      <c r="AC315" s="26"/>
      <c r="AD315" s="26"/>
    </row>
    <row r="316" spans="1:30">
      <c r="A316" s="26"/>
      <c r="B316" s="26"/>
      <c r="C316" s="26"/>
      <c r="D316" s="26"/>
      <c r="E316" s="26"/>
      <c r="F316" s="26"/>
      <c r="G316" s="26"/>
      <c r="H316" s="26"/>
      <c r="I316" s="26"/>
      <c r="J316" s="26"/>
      <c r="K316" s="26"/>
      <c r="L316" s="27"/>
      <c r="M316" s="26"/>
      <c r="N316" s="27"/>
      <c r="O316" s="26"/>
      <c r="P316" s="26"/>
      <c r="Q316" s="26"/>
      <c r="R316" s="26"/>
      <c r="S316" s="26"/>
      <c r="T316" s="26"/>
      <c r="U316" s="26"/>
      <c r="V316" s="26"/>
      <c r="W316" s="26"/>
      <c r="X316" s="26"/>
      <c r="Y316" s="26"/>
      <c r="Z316" s="26"/>
      <c r="AA316" s="26"/>
      <c r="AB316" s="26"/>
      <c r="AC316" s="26"/>
      <c r="AD316" s="26"/>
    </row>
    <row r="317" spans="1:30">
      <c r="A317" s="26"/>
      <c r="B317" s="26"/>
      <c r="C317" s="26"/>
      <c r="D317" s="26"/>
      <c r="E317" s="26"/>
      <c r="F317" s="26"/>
      <c r="G317" s="26"/>
      <c r="H317" s="26"/>
      <c r="I317" s="26"/>
      <c r="J317" s="26"/>
      <c r="K317" s="26"/>
      <c r="L317" s="27"/>
      <c r="M317" s="26"/>
      <c r="N317" s="27"/>
      <c r="O317" s="26"/>
      <c r="P317" s="26"/>
      <c r="Q317" s="26"/>
      <c r="R317" s="26"/>
      <c r="S317" s="26"/>
      <c r="T317" s="26"/>
      <c r="U317" s="26"/>
      <c r="V317" s="26"/>
      <c r="W317" s="26"/>
      <c r="X317" s="26"/>
      <c r="Y317" s="26"/>
      <c r="Z317" s="26"/>
      <c r="AA317" s="26"/>
      <c r="AB317" s="26"/>
      <c r="AC317" s="26"/>
      <c r="AD317" s="26"/>
    </row>
    <row r="318" spans="1:30">
      <c r="A318" s="26"/>
      <c r="B318" s="26"/>
      <c r="C318" s="26"/>
      <c r="D318" s="26"/>
      <c r="E318" s="26"/>
      <c r="F318" s="26"/>
      <c r="G318" s="26"/>
      <c r="H318" s="26"/>
      <c r="I318" s="26"/>
      <c r="J318" s="26"/>
      <c r="K318" s="26"/>
      <c r="L318" s="27"/>
      <c r="M318" s="26"/>
      <c r="N318" s="27"/>
      <c r="O318" s="26"/>
      <c r="P318" s="26"/>
      <c r="Q318" s="26"/>
      <c r="R318" s="26"/>
      <c r="S318" s="26"/>
      <c r="T318" s="26"/>
      <c r="U318" s="26"/>
      <c r="V318" s="26"/>
      <c r="W318" s="26"/>
      <c r="X318" s="26"/>
      <c r="Y318" s="26"/>
      <c r="Z318" s="26"/>
      <c r="AA318" s="26"/>
      <c r="AB318" s="26"/>
      <c r="AC318" s="26"/>
      <c r="AD318" s="26"/>
    </row>
    <row r="319" spans="1:30">
      <c r="A319" s="26"/>
      <c r="B319" s="26"/>
      <c r="C319" s="26"/>
      <c r="D319" s="26"/>
      <c r="E319" s="26"/>
      <c r="F319" s="26"/>
      <c r="G319" s="26"/>
      <c r="H319" s="26"/>
      <c r="I319" s="26"/>
      <c r="J319" s="26"/>
      <c r="K319" s="26"/>
      <c r="L319" s="27"/>
      <c r="M319" s="26"/>
      <c r="N319" s="27"/>
      <c r="O319" s="26"/>
      <c r="P319" s="26"/>
      <c r="Q319" s="26"/>
      <c r="R319" s="26"/>
      <c r="S319" s="26"/>
      <c r="T319" s="26"/>
      <c r="U319" s="26"/>
      <c r="V319" s="26"/>
      <c r="W319" s="26"/>
      <c r="X319" s="26"/>
      <c r="Y319" s="26"/>
      <c r="Z319" s="26"/>
      <c r="AA319" s="26"/>
      <c r="AB319" s="26"/>
      <c r="AC319" s="26"/>
      <c r="AD319" s="26"/>
    </row>
    <row r="320" spans="1:30">
      <c r="A320" s="26"/>
      <c r="B320" s="26"/>
      <c r="C320" s="26"/>
      <c r="D320" s="26"/>
      <c r="E320" s="26"/>
      <c r="F320" s="26"/>
      <c r="G320" s="26"/>
      <c r="H320" s="26"/>
      <c r="I320" s="26"/>
      <c r="J320" s="26"/>
      <c r="K320" s="26"/>
      <c r="L320" s="27"/>
      <c r="M320" s="26"/>
      <c r="N320" s="27"/>
      <c r="O320" s="26"/>
      <c r="P320" s="26"/>
      <c r="Q320" s="26"/>
      <c r="R320" s="26"/>
      <c r="S320" s="26"/>
      <c r="T320" s="26"/>
      <c r="U320" s="26"/>
      <c r="V320" s="26"/>
      <c r="W320" s="26"/>
      <c r="X320" s="26"/>
      <c r="Y320" s="26"/>
      <c r="Z320" s="26"/>
      <c r="AA320" s="26"/>
      <c r="AB320" s="26"/>
      <c r="AC320" s="26"/>
      <c r="AD320" s="26"/>
    </row>
    <row r="321" spans="1:30">
      <c r="A321" s="26"/>
      <c r="B321" s="26"/>
      <c r="C321" s="26"/>
      <c r="D321" s="26"/>
      <c r="E321" s="26"/>
      <c r="F321" s="26"/>
      <c r="G321" s="26"/>
      <c r="H321" s="26"/>
      <c r="I321" s="26"/>
      <c r="J321" s="26"/>
      <c r="K321" s="26"/>
      <c r="L321" s="27"/>
      <c r="M321" s="26"/>
      <c r="N321" s="27"/>
      <c r="O321" s="26"/>
      <c r="P321" s="26"/>
      <c r="Q321" s="26"/>
      <c r="R321" s="26"/>
      <c r="S321" s="26"/>
      <c r="T321" s="26"/>
      <c r="U321" s="26"/>
      <c r="V321" s="26"/>
      <c r="W321" s="26"/>
      <c r="X321" s="26"/>
      <c r="Y321" s="26"/>
      <c r="Z321" s="26"/>
      <c r="AA321" s="26"/>
      <c r="AB321" s="26"/>
      <c r="AC321" s="26"/>
      <c r="AD321" s="26"/>
    </row>
    <row r="322" spans="1:30">
      <c r="A322" s="26"/>
      <c r="B322" s="26"/>
      <c r="C322" s="26"/>
      <c r="D322" s="26"/>
      <c r="E322" s="26"/>
      <c r="F322" s="26"/>
      <c r="G322" s="26"/>
      <c r="H322" s="26"/>
      <c r="I322" s="26"/>
      <c r="J322" s="26"/>
      <c r="K322" s="26"/>
      <c r="L322" s="27"/>
      <c r="M322" s="26"/>
      <c r="N322" s="27"/>
      <c r="O322" s="26"/>
      <c r="P322" s="26"/>
      <c r="Q322" s="26"/>
      <c r="R322" s="26"/>
      <c r="S322" s="26"/>
      <c r="T322" s="26"/>
      <c r="U322" s="26"/>
      <c r="V322" s="26"/>
      <c r="W322" s="26"/>
      <c r="X322" s="26"/>
      <c r="Y322" s="26"/>
      <c r="Z322" s="26"/>
      <c r="AA322" s="26"/>
      <c r="AB322" s="26"/>
      <c r="AC322" s="26"/>
      <c r="AD322" s="26"/>
    </row>
    <row r="323" spans="1:30">
      <c r="A323" s="26"/>
      <c r="B323" s="26"/>
      <c r="C323" s="26"/>
      <c r="D323" s="26"/>
      <c r="E323" s="26"/>
      <c r="F323" s="26"/>
      <c r="G323" s="26"/>
      <c r="H323" s="26"/>
      <c r="I323" s="26"/>
      <c r="J323" s="26"/>
      <c r="K323" s="26"/>
      <c r="L323" s="27"/>
      <c r="M323" s="26"/>
      <c r="N323" s="27"/>
      <c r="O323" s="26"/>
      <c r="P323" s="26"/>
      <c r="Q323" s="26"/>
      <c r="R323" s="26"/>
      <c r="S323" s="26"/>
      <c r="T323" s="26"/>
      <c r="U323" s="26"/>
      <c r="V323" s="26"/>
      <c r="W323" s="26"/>
      <c r="X323" s="26"/>
      <c r="Y323" s="26"/>
      <c r="Z323" s="26"/>
      <c r="AA323" s="26"/>
      <c r="AB323" s="26"/>
      <c r="AC323" s="26"/>
      <c r="AD323" s="26"/>
    </row>
    <row r="324" spans="1:30">
      <c r="A324" s="26"/>
      <c r="B324" s="26"/>
      <c r="C324" s="26"/>
      <c r="D324" s="26"/>
      <c r="E324" s="26"/>
      <c r="F324" s="26"/>
      <c r="G324" s="26"/>
      <c r="H324" s="26"/>
      <c r="I324" s="26"/>
      <c r="J324" s="26"/>
      <c r="K324" s="26"/>
      <c r="L324" s="27"/>
      <c r="M324" s="26"/>
      <c r="N324" s="27"/>
      <c r="O324" s="26"/>
      <c r="P324" s="26"/>
      <c r="Q324" s="26"/>
      <c r="R324" s="26"/>
      <c r="S324" s="26"/>
      <c r="T324" s="26"/>
      <c r="U324" s="26"/>
      <c r="V324" s="26"/>
      <c r="W324" s="26"/>
      <c r="X324" s="26"/>
      <c r="Y324" s="26"/>
      <c r="Z324" s="26"/>
      <c r="AA324" s="26"/>
      <c r="AB324" s="26"/>
      <c r="AC324" s="26"/>
      <c r="AD324" s="26"/>
    </row>
    <row r="325" spans="1:30">
      <c r="A325" s="26"/>
      <c r="B325" s="26"/>
      <c r="C325" s="26"/>
      <c r="D325" s="26"/>
      <c r="E325" s="26"/>
      <c r="F325" s="26"/>
      <c r="G325" s="26"/>
      <c r="H325" s="26"/>
      <c r="I325" s="26"/>
      <c r="J325" s="26"/>
      <c r="K325" s="26"/>
      <c r="L325" s="27"/>
      <c r="M325" s="26"/>
      <c r="N325" s="27"/>
      <c r="O325" s="26"/>
      <c r="P325" s="26"/>
      <c r="Q325" s="26"/>
      <c r="R325" s="26"/>
      <c r="S325" s="26"/>
      <c r="T325" s="26"/>
      <c r="U325" s="26"/>
      <c r="V325" s="26"/>
      <c r="W325" s="26"/>
      <c r="X325" s="26"/>
      <c r="Y325" s="26"/>
      <c r="Z325" s="26"/>
      <c r="AA325" s="26"/>
      <c r="AB325" s="26"/>
      <c r="AC325" s="26"/>
      <c r="AD325" s="26"/>
    </row>
    <row r="326" spans="1:30">
      <c r="A326" s="26"/>
      <c r="B326" s="26"/>
      <c r="C326" s="26"/>
      <c r="D326" s="26"/>
      <c r="E326" s="26"/>
      <c r="F326" s="26"/>
      <c r="G326" s="26"/>
      <c r="H326" s="26"/>
      <c r="I326" s="26"/>
      <c r="J326" s="26"/>
      <c r="K326" s="26"/>
      <c r="L326" s="27"/>
      <c r="M326" s="26"/>
      <c r="N326" s="27"/>
      <c r="O326" s="26"/>
      <c r="P326" s="26"/>
      <c r="Q326" s="26"/>
      <c r="R326" s="26"/>
      <c r="S326" s="26"/>
      <c r="T326" s="26"/>
      <c r="U326" s="26"/>
      <c r="V326" s="26"/>
      <c r="W326" s="26"/>
      <c r="X326" s="26"/>
      <c r="Y326" s="26"/>
      <c r="Z326" s="26"/>
      <c r="AA326" s="26"/>
      <c r="AB326" s="26"/>
      <c r="AC326" s="26"/>
      <c r="AD326" s="26"/>
    </row>
    <row r="327" spans="1:30">
      <c r="A327" s="26"/>
      <c r="B327" s="26"/>
      <c r="C327" s="26"/>
      <c r="D327" s="26"/>
      <c r="E327" s="26"/>
      <c r="F327" s="26"/>
      <c r="G327" s="26"/>
      <c r="H327" s="26"/>
      <c r="I327" s="26"/>
      <c r="J327" s="26"/>
      <c r="K327" s="26"/>
      <c r="L327" s="27"/>
      <c r="M327" s="26"/>
      <c r="N327" s="27"/>
      <c r="O327" s="26"/>
      <c r="P327" s="26"/>
      <c r="Q327" s="26"/>
      <c r="R327" s="26"/>
      <c r="S327" s="26"/>
      <c r="T327" s="26"/>
      <c r="U327" s="26"/>
      <c r="V327" s="26"/>
      <c r="W327" s="26"/>
      <c r="X327" s="26"/>
      <c r="Y327" s="26"/>
      <c r="Z327" s="26"/>
      <c r="AA327" s="26"/>
      <c r="AB327" s="26"/>
      <c r="AC327" s="26"/>
      <c r="AD327" s="26"/>
    </row>
    <row r="328" spans="1:30">
      <c r="A328" s="26"/>
      <c r="B328" s="26"/>
      <c r="C328" s="26"/>
      <c r="D328" s="26"/>
      <c r="E328" s="26"/>
      <c r="F328" s="26"/>
      <c r="G328" s="26"/>
      <c r="H328" s="26"/>
      <c r="I328" s="26"/>
      <c r="J328" s="26"/>
      <c r="K328" s="26"/>
      <c r="L328" s="27"/>
      <c r="M328" s="26"/>
      <c r="N328" s="27"/>
      <c r="O328" s="26"/>
      <c r="P328" s="26"/>
      <c r="Q328" s="26"/>
      <c r="R328" s="26"/>
      <c r="S328" s="26"/>
      <c r="T328" s="26"/>
      <c r="U328" s="26"/>
      <c r="V328" s="26"/>
      <c r="W328" s="26"/>
      <c r="X328" s="26"/>
      <c r="Y328" s="26"/>
      <c r="Z328" s="26"/>
      <c r="AA328" s="26"/>
      <c r="AB328" s="26"/>
      <c r="AC328" s="26"/>
      <c r="AD328" s="26"/>
    </row>
    <row r="329" spans="1:30">
      <c r="A329" s="26"/>
      <c r="B329" s="26"/>
      <c r="C329" s="26"/>
      <c r="D329" s="26"/>
      <c r="E329" s="26"/>
      <c r="F329" s="26"/>
      <c r="G329" s="26"/>
      <c r="H329" s="26"/>
      <c r="I329" s="26"/>
      <c r="J329" s="26"/>
      <c r="K329" s="26"/>
      <c r="L329" s="27"/>
      <c r="M329" s="26"/>
      <c r="N329" s="27"/>
      <c r="O329" s="26"/>
      <c r="P329" s="26"/>
      <c r="Q329" s="26"/>
      <c r="R329" s="26"/>
      <c r="S329" s="26"/>
      <c r="T329" s="26"/>
      <c r="U329" s="26"/>
      <c r="V329" s="26"/>
      <c r="W329" s="26"/>
      <c r="X329" s="26"/>
      <c r="Y329" s="26"/>
      <c r="Z329" s="26"/>
      <c r="AA329" s="26"/>
      <c r="AB329" s="26"/>
      <c r="AC329" s="26"/>
      <c r="AD329" s="26"/>
    </row>
    <row r="330" spans="1:30">
      <c r="A330" s="26"/>
      <c r="B330" s="26"/>
      <c r="C330" s="26"/>
      <c r="D330" s="26"/>
      <c r="E330" s="26"/>
      <c r="F330" s="26"/>
      <c r="G330" s="26"/>
      <c r="H330" s="26"/>
      <c r="I330" s="26"/>
      <c r="J330" s="26"/>
      <c r="K330" s="26"/>
      <c r="L330" s="27"/>
      <c r="M330" s="26"/>
      <c r="N330" s="27"/>
      <c r="O330" s="26"/>
      <c r="P330" s="26"/>
      <c r="Q330" s="26"/>
      <c r="R330" s="26"/>
      <c r="S330" s="26"/>
      <c r="T330" s="26"/>
      <c r="U330" s="26"/>
      <c r="V330" s="26"/>
      <c r="W330" s="26"/>
      <c r="X330" s="26"/>
      <c r="Y330" s="26"/>
      <c r="Z330" s="26"/>
      <c r="AA330" s="26"/>
      <c r="AB330" s="26"/>
      <c r="AC330" s="26"/>
      <c r="AD330" s="26"/>
    </row>
    <row r="331" spans="1:30">
      <c r="A331" s="26"/>
      <c r="B331" s="26"/>
      <c r="C331" s="26"/>
      <c r="D331" s="26"/>
      <c r="E331" s="26"/>
      <c r="F331" s="26"/>
      <c r="G331" s="26"/>
      <c r="H331" s="26"/>
      <c r="I331" s="26"/>
      <c r="J331" s="26"/>
      <c r="K331" s="26"/>
      <c r="L331" s="27"/>
      <c r="M331" s="26"/>
      <c r="N331" s="27"/>
      <c r="O331" s="26"/>
      <c r="P331" s="26"/>
      <c r="Q331" s="26"/>
      <c r="R331" s="26"/>
      <c r="S331" s="26"/>
      <c r="T331" s="26"/>
      <c r="U331" s="26"/>
      <c r="V331" s="26"/>
      <c r="W331" s="26"/>
      <c r="X331" s="26"/>
      <c r="Y331" s="26"/>
      <c r="Z331" s="26"/>
      <c r="AA331" s="26"/>
      <c r="AB331" s="26"/>
      <c r="AC331" s="26"/>
      <c r="AD331" s="26"/>
    </row>
    <row r="332" spans="1:30">
      <c r="A332" s="26"/>
      <c r="B332" s="26"/>
      <c r="C332" s="26"/>
      <c r="D332" s="26"/>
      <c r="E332" s="26"/>
      <c r="F332" s="26"/>
      <c r="G332" s="26"/>
      <c r="H332" s="26"/>
      <c r="I332" s="26"/>
      <c r="J332" s="26"/>
      <c r="K332" s="26"/>
      <c r="L332" s="27"/>
      <c r="M332" s="26"/>
      <c r="N332" s="27"/>
      <c r="O332" s="26"/>
      <c r="P332" s="26"/>
      <c r="Q332" s="26"/>
      <c r="R332" s="26"/>
      <c r="S332" s="26"/>
      <c r="T332" s="26"/>
      <c r="U332" s="26"/>
      <c r="V332" s="26"/>
      <c r="W332" s="26"/>
      <c r="X332" s="26"/>
      <c r="Y332" s="26"/>
      <c r="Z332" s="26"/>
      <c r="AA332" s="26"/>
      <c r="AB332" s="26"/>
      <c r="AC332" s="26"/>
      <c r="AD332" s="26"/>
    </row>
    <row r="333" spans="1:30">
      <c r="A333" s="26"/>
      <c r="B333" s="26"/>
      <c r="C333" s="26"/>
      <c r="D333" s="26"/>
      <c r="E333" s="26"/>
      <c r="F333" s="26"/>
      <c r="G333" s="26"/>
      <c r="H333" s="26"/>
      <c r="I333" s="26"/>
      <c r="J333" s="26"/>
      <c r="K333" s="26"/>
      <c r="L333" s="27"/>
      <c r="M333" s="26"/>
      <c r="N333" s="27"/>
      <c r="O333" s="26"/>
      <c r="P333" s="26"/>
      <c r="Q333" s="26"/>
      <c r="R333" s="26"/>
      <c r="S333" s="26"/>
      <c r="T333" s="26"/>
      <c r="U333" s="26"/>
      <c r="V333" s="26"/>
      <c r="W333" s="26"/>
      <c r="X333" s="26"/>
      <c r="Y333" s="26"/>
      <c r="Z333" s="26"/>
      <c r="AA333" s="26"/>
      <c r="AB333" s="26"/>
      <c r="AC333" s="26"/>
      <c r="AD333" s="26"/>
    </row>
    <row r="334" spans="1:30">
      <c r="A334" s="26"/>
      <c r="B334" s="26"/>
      <c r="C334" s="26"/>
      <c r="D334" s="26"/>
      <c r="E334" s="26"/>
      <c r="F334" s="26"/>
      <c r="G334" s="26"/>
      <c r="H334" s="26"/>
      <c r="I334" s="26"/>
      <c r="J334" s="26"/>
      <c r="K334" s="26"/>
      <c r="L334" s="27"/>
      <c r="M334" s="26"/>
      <c r="N334" s="27"/>
      <c r="O334" s="26"/>
      <c r="P334" s="26"/>
      <c r="Q334" s="26"/>
      <c r="R334" s="26"/>
      <c r="S334" s="26"/>
      <c r="T334" s="26"/>
      <c r="U334" s="26"/>
      <c r="V334" s="26"/>
      <c r="W334" s="26"/>
      <c r="X334" s="26"/>
      <c r="Y334" s="26"/>
      <c r="Z334" s="26"/>
      <c r="AA334" s="26"/>
      <c r="AB334" s="26"/>
      <c r="AC334" s="26"/>
      <c r="AD334" s="26"/>
    </row>
    <row r="335" spans="1:30">
      <c r="A335" s="26"/>
      <c r="B335" s="26"/>
      <c r="C335" s="26"/>
      <c r="D335" s="26"/>
      <c r="E335" s="26"/>
      <c r="F335" s="26"/>
      <c r="G335" s="26"/>
      <c r="H335" s="26"/>
      <c r="I335" s="26"/>
      <c r="J335" s="26"/>
      <c r="K335" s="26"/>
      <c r="L335" s="27"/>
      <c r="M335" s="26"/>
      <c r="N335" s="27"/>
      <c r="O335" s="26"/>
      <c r="P335" s="26"/>
      <c r="Q335" s="26"/>
      <c r="R335" s="26"/>
      <c r="S335" s="26"/>
      <c r="T335" s="26"/>
      <c r="U335" s="26"/>
      <c r="V335" s="26"/>
      <c r="W335" s="26"/>
      <c r="X335" s="26"/>
      <c r="Y335" s="26"/>
      <c r="Z335" s="26"/>
      <c r="AA335" s="26"/>
      <c r="AB335" s="26"/>
      <c r="AC335" s="26"/>
      <c r="AD335" s="26"/>
    </row>
    <row r="336" spans="1:30">
      <c r="A336" s="26"/>
      <c r="B336" s="26"/>
      <c r="C336" s="26"/>
      <c r="D336" s="26"/>
      <c r="E336" s="26"/>
      <c r="F336" s="26"/>
      <c r="G336" s="26"/>
      <c r="H336" s="26"/>
      <c r="I336" s="26"/>
      <c r="J336" s="26"/>
      <c r="K336" s="26"/>
      <c r="L336" s="27"/>
      <c r="M336" s="26"/>
      <c r="N336" s="27"/>
      <c r="O336" s="26"/>
      <c r="P336" s="26"/>
      <c r="Q336" s="26"/>
      <c r="R336" s="26"/>
      <c r="S336" s="26"/>
      <c r="T336" s="26"/>
      <c r="U336" s="26"/>
      <c r="V336" s="26"/>
      <c r="W336" s="26"/>
      <c r="X336" s="26"/>
      <c r="Y336" s="26"/>
      <c r="Z336" s="26"/>
      <c r="AA336" s="26"/>
      <c r="AB336" s="26"/>
      <c r="AC336" s="26"/>
      <c r="AD336" s="26"/>
    </row>
    <row r="337" spans="1:30">
      <c r="A337" s="26"/>
      <c r="B337" s="26"/>
      <c r="C337" s="26"/>
      <c r="D337" s="26"/>
      <c r="E337" s="26"/>
      <c r="F337" s="26"/>
      <c r="G337" s="26"/>
      <c r="H337" s="26"/>
      <c r="I337" s="26"/>
      <c r="J337" s="26"/>
      <c r="K337" s="26"/>
      <c r="L337" s="27"/>
      <c r="M337" s="26"/>
      <c r="N337" s="27"/>
      <c r="O337" s="26"/>
      <c r="P337" s="26"/>
      <c r="Q337" s="26"/>
      <c r="R337" s="26"/>
      <c r="S337" s="26"/>
      <c r="T337" s="26"/>
      <c r="U337" s="26"/>
      <c r="V337" s="26"/>
      <c r="W337" s="26"/>
      <c r="X337" s="26"/>
      <c r="Y337" s="26"/>
      <c r="Z337" s="26"/>
      <c r="AA337" s="26"/>
      <c r="AB337" s="26"/>
      <c r="AC337" s="26"/>
      <c r="AD337" s="26"/>
    </row>
    <row r="338" spans="1:30">
      <c r="A338" s="26"/>
      <c r="B338" s="26"/>
      <c r="C338" s="26"/>
      <c r="D338" s="26"/>
      <c r="E338" s="26"/>
      <c r="F338" s="26"/>
      <c r="G338" s="26"/>
      <c r="H338" s="26"/>
      <c r="I338" s="26"/>
      <c r="J338" s="26"/>
      <c r="K338" s="26"/>
      <c r="L338" s="27"/>
      <c r="M338" s="26"/>
      <c r="N338" s="27"/>
      <c r="O338" s="26"/>
      <c r="P338" s="26"/>
      <c r="Q338" s="26"/>
      <c r="R338" s="26"/>
      <c r="S338" s="26"/>
      <c r="T338" s="26"/>
      <c r="U338" s="26"/>
      <c r="V338" s="26"/>
      <c r="W338" s="26"/>
      <c r="X338" s="26"/>
      <c r="Y338" s="26"/>
      <c r="Z338" s="26"/>
      <c r="AA338" s="26"/>
      <c r="AB338" s="26"/>
      <c r="AC338" s="26"/>
      <c r="AD338" s="26"/>
    </row>
    <row r="339" spans="1:30">
      <c r="A339" s="26"/>
      <c r="B339" s="26"/>
      <c r="C339" s="26"/>
      <c r="D339" s="26"/>
      <c r="E339" s="26"/>
      <c r="F339" s="26"/>
      <c r="G339" s="26"/>
      <c r="H339" s="26"/>
      <c r="I339" s="26"/>
      <c r="J339" s="26"/>
      <c r="K339" s="26"/>
      <c r="L339" s="27"/>
      <c r="M339" s="26"/>
      <c r="N339" s="27"/>
      <c r="O339" s="26"/>
      <c r="P339" s="26"/>
      <c r="Q339" s="26"/>
      <c r="R339" s="26"/>
      <c r="S339" s="26"/>
      <c r="T339" s="26"/>
      <c r="U339" s="26"/>
      <c r="V339" s="26"/>
      <c r="W339" s="26"/>
      <c r="X339" s="26"/>
      <c r="Y339" s="26"/>
      <c r="Z339" s="26"/>
      <c r="AA339" s="26"/>
      <c r="AB339" s="26"/>
      <c r="AC339" s="26"/>
      <c r="AD339" s="26"/>
    </row>
    <row r="340" spans="1:30">
      <c r="A340" s="26"/>
      <c r="B340" s="26"/>
      <c r="C340" s="26"/>
      <c r="D340" s="26"/>
      <c r="E340" s="26"/>
      <c r="F340" s="26"/>
      <c r="G340" s="26"/>
      <c r="H340" s="26"/>
      <c r="I340" s="26"/>
      <c r="J340" s="26"/>
      <c r="K340" s="26"/>
      <c r="L340" s="27"/>
      <c r="M340" s="26"/>
      <c r="N340" s="27"/>
      <c r="O340" s="26"/>
      <c r="P340" s="26"/>
      <c r="Q340" s="26"/>
      <c r="R340" s="26"/>
      <c r="S340" s="26"/>
      <c r="T340" s="26"/>
      <c r="U340" s="26"/>
      <c r="V340" s="26"/>
      <c r="W340" s="26"/>
      <c r="X340" s="26"/>
      <c r="Y340" s="26"/>
      <c r="Z340" s="26"/>
      <c r="AA340" s="26"/>
      <c r="AB340" s="26"/>
      <c r="AC340" s="26"/>
      <c r="AD340" s="26"/>
    </row>
    <row r="341" spans="1:30">
      <c r="A341" s="26"/>
      <c r="B341" s="26"/>
      <c r="C341" s="26"/>
      <c r="D341" s="26"/>
      <c r="E341" s="26"/>
      <c r="F341" s="26"/>
      <c r="G341" s="26"/>
      <c r="H341" s="26"/>
      <c r="I341" s="26"/>
      <c r="J341" s="26"/>
      <c r="K341" s="26"/>
      <c r="L341" s="27"/>
      <c r="M341" s="26"/>
      <c r="N341" s="27"/>
      <c r="O341" s="26"/>
      <c r="P341" s="26"/>
      <c r="Q341" s="26"/>
      <c r="R341" s="26"/>
      <c r="S341" s="26"/>
      <c r="T341" s="26"/>
      <c r="U341" s="26"/>
      <c r="V341" s="26"/>
      <c r="W341" s="26"/>
      <c r="X341" s="26"/>
      <c r="Y341" s="26"/>
      <c r="Z341" s="26"/>
      <c r="AA341" s="26"/>
      <c r="AB341" s="26"/>
      <c r="AC341" s="26"/>
      <c r="AD341" s="26"/>
    </row>
    <row r="342" spans="1:30">
      <c r="A342" s="26"/>
      <c r="B342" s="26"/>
      <c r="C342" s="26"/>
      <c r="D342" s="26"/>
      <c r="E342" s="26"/>
      <c r="F342" s="26"/>
      <c r="G342" s="26"/>
      <c r="H342" s="26"/>
      <c r="I342" s="26"/>
      <c r="J342" s="26"/>
      <c r="K342" s="26"/>
      <c r="L342" s="27"/>
      <c r="M342" s="26"/>
      <c r="N342" s="27"/>
      <c r="O342" s="26"/>
      <c r="P342" s="26"/>
      <c r="Q342" s="26"/>
      <c r="R342" s="26"/>
      <c r="S342" s="26"/>
      <c r="T342" s="26"/>
      <c r="U342" s="26"/>
      <c r="V342" s="26"/>
      <c r="W342" s="26"/>
      <c r="X342" s="26"/>
      <c r="Y342" s="26"/>
      <c r="Z342" s="26"/>
      <c r="AA342" s="26"/>
      <c r="AB342" s="26"/>
      <c r="AC342" s="26"/>
      <c r="AD342" s="26"/>
    </row>
    <row r="343" spans="1:30">
      <c r="A343" s="26"/>
      <c r="B343" s="26"/>
      <c r="C343" s="26"/>
      <c r="D343" s="26"/>
      <c r="E343" s="26"/>
      <c r="F343" s="26"/>
      <c r="G343" s="26"/>
      <c r="H343" s="26"/>
      <c r="I343" s="26"/>
      <c r="J343" s="26"/>
      <c r="K343" s="26"/>
      <c r="L343" s="27"/>
      <c r="M343" s="26"/>
      <c r="N343" s="27"/>
      <c r="O343" s="26"/>
      <c r="P343" s="26"/>
      <c r="Q343" s="26"/>
      <c r="R343" s="26"/>
      <c r="S343" s="26"/>
      <c r="T343" s="26"/>
      <c r="U343" s="26"/>
      <c r="V343" s="26"/>
      <c r="W343" s="26"/>
      <c r="X343" s="26"/>
      <c r="Y343" s="26"/>
      <c r="Z343" s="26"/>
      <c r="AA343" s="26"/>
      <c r="AB343" s="26"/>
      <c r="AC343" s="26"/>
      <c r="AD343" s="26"/>
    </row>
    <row r="344" spans="1:30">
      <c r="A344" s="26"/>
      <c r="B344" s="26"/>
      <c r="C344" s="26"/>
      <c r="D344" s="26"/>
      <c r="E344" s="26"/>
      <c r="F344" s="26"/>
      <c r="G344" s="26"/>
      <c r="H344" s="26"/>
      <c r="I344" s="26"/>
      <c r="J344" s="26"/>
      <c r="K344" s="26"/>
      <c r="L344" s="27"/>
      <c r="M344" s="26"/>
      <c r="N344" s="27"/>
      <c r="O344" s="26"/>
      <c r="P344" s="26"/>
      <c r="Q344" s="26"/>
      <c r="R344" s="26"/>
      <c r="S344" s="26"/>
      <c r="T344" s="26"/>
      <c r="U344" s="26"/>
      <c r="V344" s="26"/>
      <c r="W344" s="26"/>
      <c r="X344" s="26"/>
      <c r="Y344" s="26"/>
      <c r="Z344" s="26"/>
      <c r="AA344" s="26"/>
      <c r="AB344" s="26"/>
      <c r="AC344" s="26"/>
      <c r="AD344" s="26"/>
    </row>
    <row r="345" spans="1:30">
      <c r="A345" s="26"/>
      <c r="B345" s="26"/>
      <c r="C345" s="26"/>
      <c r="D345" s="26"/>
      <c r="E345" s="26"/>
      <c r="F345" s="26"/>
      <c r="G345" s="26"/>
      <c r="H345" s="26"/>
      <c r="I345" s="26"/>
      <c r="J345" s="26"/>
      <c r="K345" s="26"/>
      <c r="L345" s="27"/>
      <c r="M345" s="26"/>
      <c r="N345" s="27"/>
      <c r="O345" s="26"/>
      <c r="P345" s="26"/>
      <c r="Q345" s="26"/>
      <c r="R345" s="26"/>
      <c r="S345" s="26"/>
      <c r="T345" s="26"/>
      <c r="U345" s="26"/>
      <c r="V345" s="26"/>
      <c r="W345" s="26"/>
      <c r="X345" s="26"/>
      <c r="Y345" s="26"/>
      <c r="Z345" s="26"/>
      <c r="AA345" s="26"/>
      <c r="AB345" s="26"/>
      <c r="AC345" s="26"/>
      <c r="AD345" s="26"/>
    </row>
    <row r="346" spans="1:30">
      <c r="A346" s="26"/>
      <c r="B346" s="26"/>
      <c r="C346" s="26"/>
      <c r="D346" s="26"/>
      <c r="E346" s="26"/>
      <c r="F346" s="26"/>
      <c r="G346" s="26"/>
      <c r="H346" s="26"/>
      <c r="I346" s="26"/>
      <c r="J346" s="26"/>
      <c r="K346" s="26"/>
      <c r="L346" s="27"/>
      <c r="M346" s="26"/>
      <c r="N346" s="27"/>
      <c r="O346" s="26"/>
      <c r="P346" s="26"/>
      <c r="Q346" s="26"/>
      <c r="R346" s="26"/>
      <c r="S346" s="26"/>
      <c r="T346" s="26"/>
      <c r="U346" s="26"/>
      <c r="V346" s="26"/>
      <c r="W346" s="26"/>
      <c r="X346" s="26"/>
      <c r="Y346" s="26"/>
      <c r="Z346" s="26"/>
      <c r="AA346" s="26"/>
      <c r="AB346" s="26"/>
      <c r="AC346" s="26"/>
      <c r="AD346" s="26"/>
    </row>
    <row r="347" spans="1:30">
      <c r="A347" s="26"/>
      <c r="B347" s="26"/>
      <c r="C347" s="26"/>
      <c r="D347" s="26"/>
      <c r="E347" s="26"/>
      <c r="F347" s="26"/>
      <c r="G347" s="26"/>
      <c r="H347" s="26"/>
      <c r="I347" s="26"/>
      <c r="J347" s="26"/>
      <c r="K347" s="26"/>
      <c r="L347" s="27"/>
      <c r="M347" s="26"/>
      <c r="N347" s="27"/>
      <c r="O347" s="26"/>
      <c r="P347" s="26"/>
      <c r="Q347" s="26"/>
      <c r="R347" s="26"/>
      <c r="S347" s="26"/>
      <c r="T347" s="26"/>
      <c r="U347" s="26"/>
      <c r="V347" s="26"/>
      <c r="W347" s="26"/>
      <c r="X347" s="26"/>
      <c r="Y347" s="26"/>
      <c r="Z347" s="26"/>
      <c r="AA347" s="26"/>
      <c r="AB347" s="26"/>
      <c r="AC347" s="26"/>
      <c r="AD347" s="26"/>
    </row>
    <row r="348" spans="1:30">
      <c r="A348" s="26"/>
      <c r="B348" s="26"/>
      <c r="C348" s="26"/>
      <c r="D348" s="26"/>
      <c r="E348" s="26"/>
      <c r="F348" s="26"/>
      <c r="G348" s="26"/>
      <c r="H348" s="26"/>
      <c r="I348" s="26"/>
      <c r="J348" s="26"/>
      <c r="K348" s="26"/>
      <c r="L348" s="27"/>
      <c r="M348" s="26"/>
      <c r="N348" s="27"/>
      <c r="O348" s="26"/>
      <c r="P348" s="26"/>
      <c r="Q348" s="26"/>
      <c r="R348" s="26"/>
      <c r="S348" s="26"/>
      <c r="T348" s="26"/>
      <c r="U348" s="26"/>
      <c r="V348" s="26"/>
      <c r="W348" s="26"/>
      <c r="X348" s="26"/>
      <c r="Y348" s="26"/>
      <c r="Z348" s="26"/>
      <c r="AA348" s="26"/>
      <c r="AB348" s="26"/>
      <c r="AC348" s="26"/>
      <c r="AD348" s="26"/>
    </row>
    <row r="349" spans="1:30">
      <c r="A349" s="26"/>
      <c r="B349" s="26"/>
      <c r="C349" s="26"/>
      <c r="D349" s="26"/>
      <c r="E349" s="26"/>
      <c r="F349" s="26"/>
      <c r="G349" s="26"/>
      <c r="H349" s="26"/>
      <c r="I349" s="26"/>
      <c r="J349" s="26"/>
      <c r="K349" s="26"/>
      <c r="L349" s="27"/>
      <c r="M349" s="26"/>
      <c r="N349" s="27"/>
      <c r="O349" s="26"/>
      <c r="P349" s="26"/>
      <c r="Q349" s="26"/>
      <c r="R349" s="26"/>
      <c r="S349" s="26"/>
      <c r="T349" s="26"/>
      <c r="U349" s="26"/>
      <c r="V349" s="26"/>
      <c r="W349" s="26"/>
      <c r="X349" s="26"/>
      <c r="Y349" s="26"/>
      <c r="Z349" s="26"/>
      <c r="AA349" s="26"/>
      <c r="AB349" s="26"/>
      <c r="AC349" s="26"/>
      <c r="AD349" s="26"/>
    </row>
    <row r="350" spans="1:30">
      <c r="A350" s="26"/>
      <c r="B350" s="26"/>
      <c r="C350" s="26"/>
      <c r="D350" s="26"/>
      <c r="E350" s="26"/>
      <c r="F350" s="26"/>
      <c r="G350" s="26"/>
      <c r="H350" s="26"/>
      <c r="I350" s="26"/>
      <c r="J350" s="26"/>
      <c r="K350" s="26"/>
      <c r="L350" s="27"/>
      <c r="M350" s="26"/>
      <c r="N350" s="27"/>
      <c r="O350" s="26"/>
      <c r="P350" s="26"/>
      <c r="Q350" s="26"/>
      <c r="R350" s="26"/>
      <c r="S350" s="26"/>
      <c r="T350" s="26"/>
      <c r="U350" s="26"/>
      <c r="V350" s="26"/>
      <c r="W350" s="26"/>
      <c r="X350" s="26"/>
      <c r="Y350" s="26"/>
      <c r="Z350" s="26"/>
      <c r="AA350" s="26"/>
      <c r="AB350" s="26"/>
      <c r="AC350" s="26"/>
      <c r="AD350" s="26"/>
    </row>
    <row r="351" spans="1:30">
      <c r="A351" s="26"/>
      <c r="B351" s="26"/>
      <c r="C351" s="26"/>
      <c r="D351" s="26"/>
      <c r="E351" s="26"/>
      <c r="F351" s="26"/>
      <c r="G351" s="26"/>
      <c r="H351" s="26"/>
      <c r="I351" s="26"/>
      <c r="J351" s="26"/>
      <c r="K351" s="26"/>
      <c r="L351" s="27"/>
      <c r="M351" s="26"/>
      <c r="N351" s="27"/>
      <c r="O351" s="26"/>
      <c r="P351" s="26"/>
      <c r="Q351" s="26"/>
      <c r="R351" s="26"/>
      <c r="S351" s="26"/>
      <c r="T351" s="26"/>
      <c r="U351" s="26"/>
      <c r="V351" s="26"/>
      <c r="W351" s="26"/>
      <c r="X351" s="26"/>
      <c r="Y351" s="26"/>
      <c r="Z351" s="26"/>
      <c r="AA351" s="26"/>
      <c r="AB351" s="26"/>
      <c r="AC351" s="26"/>
      <c r="AD351" s="26"/>
    </row>
    <row r="352" spans="1:30">
      <c r="A352" s="26"/>
      <c r="B352" s="26"/>
      <c r="C352" s="26"/>
      <c r="D352" s="26"/>
      <c r="E352" s="26"/>
      <c r="F352" s="26"/>
      <c r="G352" s="26"/>
      <c r="H352" s="26"/>
      <c r="I352" s="26"/>
      <c r="J352" s="26"/>
      <c r="K352" s="26"/>
      <c r="L352" s="27"/>
      <c r="M352" s="26"/>
      <c r="N352" s="27"/>
      <c r="O352" s="26"/>
      <c r="P352" s="26"/>
      <c r="Q352" s="26"/>
      <c r="R352" s="26"/>
      <c r="S352" s="26"/>
      <c r="T352" s="26"/>
      <c r="U352" s="26"/>
      <c r="V352" s="26"/>
      <c r="W352" s="26"/>
      <c r="X352" s="26"/>
      <c r="Y352" s="26"/>
      <c r="Z352" s="26"/>
      <c r="AA352" s="26"/>
      <c r="AB352" s="26"/>
      <c r="AC352" s="26"/>
      <c r="AD352" s="26"/>
    </row>
    <row r="353" spans="1:30">
      <c r="A353" s="26"/>
      <c r="B353" s="26"/>
      <c r="C353" s="26"/>
      <c r="D353" s="26"/>
      <c r="E353" s="26"/>
      <c r="F353" s="26"/>
      <c r="G353" s="26"/>
      <c r="H353" s="26"/>
      <c r="I353" s="26"/>
      <c r="J353" s="26"/>
      <c r="K353" s="26"/>
      <c r="L353" s="27"/>
      <c r="M353" s="26"/>
      <c r="N353" s="27"/>
      <c r="O353" s="26"/>
      <c r="P353" s="26"/>
      <c r="Q353" s="26"/>
      <c r="R353" s="26"/>
      <c r="S353" s="26"/>
      <c r="T353" s="26"/>
      <c r="U353" s="26"/>
      <c r="V353" s="26"/>
      <c r="W353" s="26"/>
      <c r="X353" s="26"/>
      <c r="Y353" s="26"/>
      <c r="Z353" s="26"/>
      <c r="AA353" s="26"/>
      <c r="AB353" s="26"/>
      <c r="AC353" s="26"/>
      <c r="AD353" s="26"/>
    </row>
    <row r="354" spans="1:30">
      <c r="A354" s="26"/>
      <c r="B354" s="26"/>
      <c r="C354" s="26"/>
      <c r="D354" s="26"/>
      <c r="E354" s="26"/>
      <c r="F354" s="26"/>
      <c r="G354" s="26"/>
      <c r="H354" s="26"/>
      <c r="I354" s="26"/>
      <c r="J354" s="26"/>
      <c r="K354" s="26"/>
      <c r="L354" s="27"/>
      <c r="M354" s="26"/>
      <c r="N354" s="27"/>
      <c r="O354" s="26"/>
      <c r="P354" s="26"/>
      <c r="Q354" s="26"/>
      <c r="R354" s="26"/>
      <c r="S354" s="26"/>
      <c r="T354" s="26"/>
      <c r="U354" s="26"/>
      <c r="V354" s="26"/>
      <c r="W354" s="26"/>
      <c r="X354" s="26"/>
      <c r="Y354" s="26"/>
      <c r="Z354" s="26"/>
      <c r="AA354" s="26"/>
      <c r="AB354" s="26"/>
      <c r="AC354" s="26"/>
      <c r="AD354" s="26"/>
    </row>
    <row r="355" spans="1:30">
      <c r="A355" s="26"/>
      <c r="B355" s="26"/>
      <c r="C355" s="26"/>
      <c r="D355" s="26"/>
      <c r="E355" s="26"/>
      <c r="F355" s="26"/>
      <c r="G355" s="26"/>
      <c r="H355" s="26"/>
      <c r="I355" s="26"/>
      <c r="J355" s="26"/>
      <c r="K355" s="26"/>
      <c r="L355" s="27"/>
      <c r="M355" s="26"/>
      <c r="N355" s="27"/>
      <c r="O355" s="26"/>
      <c r="P355" s="26"/>
      <c r="Q355" s="26"/>
      <c r="R355" s="26"/>
      <c r="S355" s="26"/>
      <c r="T355" s="26"/>
      <c r="U355" s="26"/>
      <c r="V355" s="26"/>
      <c r="W355" s="26"/>
      <c r="X355" s="26"/>
      <c r="Y355" s="26"/>
      <c r="Z355" s="26"/>
      <c r="AA355" s="26"/>
      <c r="AB355" s="26"/>
      <c r="AC355" s="26"/>
      <c r="AD355" s="26"/>
    </row>
    <row r="356" spans="1:30">
      <c r="A356" s="26"/>
      <c r="B356" s="26"/>
      <c r="C356" s="26"/>
      <c r="D356" s="26"/>
      <c r="E356" s="26"/>
      <c r="F356" s="26"/>
      <c r="G356" s="26"/>
      <c r="H356" s="26"/>
      <c r="I356" s="26"/>
      <c r="J356" s="26"/>
      <c r="K356" s="26"/>
      <c r="L356" s="27"/>
      <c r="M356" s="26"/>
      <c r="N356" s="27"/>
      <c r="O356" s="26"/>
      <c r="P356" s="26"/>
      <c r="Q356" s="26"/>
      <c r="R356" s="26"/>
      <c r="S356" s="26"/>
      <c r="T356" s="26"/>
      <c r="U356" s="26"/>
      <c r="V356" s="26"/>
      <c r="W356" s="26"/>
      <c r="X356" s="26"/>
      <c r="Y356" s="26"/>
      <c r="Z356" s="26"/>
      <c r="AA356" s="26"/>
      <c r="AB356" s="26"/>
      <c r="AC356" s="26"/>
      <c r="AD356" s="26"/>
    </row>
    <row r="357" spans="1:30">
      <c r="A357" s="26"/>
      <c r="B357" s="26"/>
      <c r="C357" s="26"/>
      <c r="D357" s="26"/>
      <c r="E357" s="26"/>
      <c r="F357" s="26"/>
      <c r="G357" s="26"/>
      <c r="H357" s="26"/>
      <c r="I357" s="26"/>
      <c r="J357" s="26"/>
      <c r="K357" s="26"/>
      <c r="L357" s="27"/>
      <c r="M357" s="26"/>
      <c r="N357" s="27"/>
      <c r="O357" s="26"/>
      <c r="P357" s="26"/>
      <c r="Q357" s="26"/>
      <c r="R357" s="26"/>
      <c r="S357" s="26"/>
      <c r="T357" s="26"/>
      <c r="U357" s="26"/>
      <c r="V357" s="26"/>
      <c r="W357" s="26"/>
      <c r="X357" s="26"/>
      <c r="Y357" s="26"/>
      <c r="Z357" s="26"/>
      <c r="AA357" s="26"/>
      <c r="AB357" s="26"/>
      <c r="AC357" s="26"/>
      <c r="AD357" s="26"/>
    </row>
    <row r="358" spans="1:30">
      <c r="A358" s="26"/>
      <c r="B358" s="26"/>
      <c r="C358" s="26"/>
      <c r="D358" s="26"/>
      <c r="E358" s="26"/>
      <c r="F358" s="26"/>
      <c r="G358" s="26"/>
      <c r="H358" s="26"/>
      <c r="I358" s="26"/>
      <c r="J358" s="26"/>
      <c r="K358" s="26"/>
      <c r="L358" s="27"/>
      <c r="M358" s="26"/>
      <c r="N358" s="27"/>
      <c r="O358" s="26"/>
      <c r="P358" s="26"/>
      <c r="Q358" s="26"/>
      <c r="R358" s="26"/>
      <c r="S358" s="26"/>
      <c r="T358" s="26"/>
      <c r="U358" s="26"/>
      <c r="V358" s="26"/>
      <c r="W358" s="26"/>
      <c r="X358" s="26"/>
      <c r="Y358" s="26"/>
      <c r="Z358" s="26"/>
      <c r="AA358" s="26"/>
      <c r="AB358" s="26"/>
      <c r="AC358" s="26"/>
      <c r="AD358" s="26"/>
    </row>
    <row r="359" spans="1:30">
      <c r="A359" s="26"/>
      <c r="B359" s="26"/>
      <c r="C359" s="26"/>
      <c r="D359" s="26"/>
      <c r="E359" s="26"/>
      <c r="F359" s="26"/>
      <c r="G359" s="26"/>
      <c r="H359" s="26"/>
      <c r="I359" s="26"/>
      <c r="J359" s="26"/>
      <c r="K359" s="26"/>
      <c r="L359" s="27"/>
      <c r="M359" s="26"/>
      <c r="N359" s="27"/>
      <c r="O359" s="26"/>
      <c r="P359" s="26"/>
      <c r="Q359" s="26"/>
      <c r="R359" s="26"/>
      <c r="S359" s="26"/>
      <c r="T359" s="26"/>
      <c r="U359" s="26"/>
      <c r="V359" s="26"/>
      <c r="W359" s="26"/>
      <c r="X359" s="26"/>
      <c r="Y359" s="26"/>
      <c r="Z359" s="26"/>
      <c r="AA359" s="26"/>
      <c r="AB359" s="26"/>
      <c r="AC359" s="26"/>
      <c r="AD359" s="26"/>
    </row>
    <row r="360" spans="1:30">
      <c r="A360" s="26"/>
      <c r="B360" s="26"/>
      <c r="C360" s="26"/>
      <c r="D360" s="26"/>
      <c r="E360" s="26"/>
      <c r="F360" s="26"/>
      <c r="G360" s="26"/>
      <c r="H360" s="26"/>
      <c r="I360" s="26"/>
      <c r="J360" s="26"/>
      <c r="K360" s="26"/>
      <c r="L360" s="27"/>
      <c r="M360" s="26"/>
      <c r="N360" s="27"/>
      <c r="O360" s="26"/>
      <c r="P360" s="26"/>
      <c r="Q360" s="26"/>
      <c r="R360" s="26"/>
      <c r="S360" s="26"/>
      <c r="T360" s="26"/>
      <c r="U360" s="26"/>
      <c r="V360" s="26"/>
      <c r="W360" s="26"/>
      <c r="X360" s="26"/>
      <c r="Y360" s="26"/>
      <c r="Z360" s="26"/>
      <c r="AA360" s="26"/>
      <c r="AB360" s="26"/>
      <c r="AC360" s="26"/>
      <c r="AD360" s="26"/>
    </row>
    <row r="361" spans="1:30">
      <c r="A361" s="26"/>
      <c r="B361" s="26"/>
      <c r="C361" s="26"/>
      <c r="D361" s="26"/>
      <c r="E361" s="26"/>
      <c r="F361" s="26"/>
      <c r="G361" s="26"/>
      <c r="H361" s="26"/>
      <c r="I361" s="26"/>
      <c r="J361" s="26"/>
      <c r="K361" s="26"/>
      <c r="L361" s="27"/>
      <c r="M361" s="26"/>
      <c r="N361" s="27"/>
      <c r="O361" s="26"/>
      <c r="P361" s="26"/>
      <c r="Q361" s="26"/>
      <c r="R361" s="26"/>
      <c r="S361" s="26"/>
      <c r="T361" s="26"/>
      <c r="U361" s="26"/>
      <c r="V361" s="26"/>
      <c r="W361" s="26"/>
      <c r="X361" s="26"/>
      <c r="Y361" s="26"/>
      <c r="Z361" s="26"/>
      <c r="AA361" s="26"/>
      <c r="AB361" s="26"/>
      <c r="AC361" s="26"/>
      <c r="AD361" s="26"/>
    </row>
    <row r="362" spans="1:30">
      <c r="A362" s="26"/>
      <c r="B362" s="26"/>
      <c r="C362" s="26"/>
      <c r="D362" s="26"/>
      <c r="E362" s="26"/>
      <c r="F362" s="26"/>
      <c r="G362" s="26"/>
      <c r="H362" s="26"/>
      <c r="I362" s="26"/>
      <c r="J362" s="26"/>
      <c r="K362" s="26"/>
      <c r="L362" s="27"/>
      <c r="M362" s="26"/>
      <c r="N362" s="27"/>
      <c r="O362" s="26"/>
      <c r="P362" s="26"/>
      <c r="Q362" s="26"/>
      <c r="R362" s="26"/>
      <c r="S362" s="26"/>
      <c r="T362" s="26"/>
      <c r="U362" s="26"/>
      <c r="V362" s="26"/>
      <c r="W362" s="26"/>
      <c r="X362" s="26"/>
      <c r="Y362" s="26"/>
      <c r="Z362" s="26"/>
      <c r="AA362" s="26"/>
      <c r="AB362" s="26"/>
      <c r="AC362" s="26"/>
      <c r="AD362" s="26"/>
    </row>
    <row r="363" spans="1:30">
      <c r="A363" s="26"/>
      <c r="B363" s="26"/>
      <c r="C363" s="26"/>
      <c r="D363" s="26"/>
      <c r="E363" s="26"/>
      <c r="F363" s="26"/>
      <c r="G363" s="26"/>
      <c r="H363" s="26"/>
      <c r="I363" s="26"/>
      <c r="J363" s="26"/>
      <c r="K363" s="26"/>
      <c r="L363" s="27"/>
      <c r="M363" s="26"/>
      <c r="N363" s="27"/>
      <c r="O363" s="26"/>
      <c r="P363" s="26"/>
      <c r="Q363" s="26"/>
      <c r="R363" s="26"/>
      <c r="S363" s="26"/>
      <c r="T363" s="26"/>
      <c r="U363" s="26"/>
      <c r="V363" s="26"/>
      <c r="W363" s="26"/>
      <c r="X363" s="26"/>
      <c r="Y363" s="26"/>
      <c r="Z363" s="26"/>
      <c r="AA363" s="26"/>
      <c r="AB363" s="26"/>
      <c r="AC363" s="26"/>
      <c r="AD363" s="26"/>
    </row>
    <row r="364" spans="1:30">
      <c r="A364" s="26"/>
      <c r="B364" s="26"/>
      <c r="C364" s="26"/>
      <c r="D364" s="26"/>
      <c r="E364" s="26"/>
      <c r="F364" s="26"/>
      <c r="G364" s="26"/>
      <c r="H364" s="26"/>
      <c r="I364" s="26"/>
      <c r="J364" s="26"/>
      <c r="K364" s="26"/>
      <c r="L364" s="27"/>
      <c r="M364" s="26"/>
      <c r="N364" s="27"/>
      <c r="O364" s="26"/>
      <c r="P364" s="26"/>
      <c r="Q364" s="26"/>
      <c r="R364" s="26"/>
      <c r="S364" s="26"/>
      <c r="T364" s="26"/>
      <c r="U364" s="26"/>
      <c r="V364" s="26"/>
      <c r="W364" s="26"/>
      <c r="X364" s="26"/>
      <c r="Y364" s="26"/>
      <c r="Z364" s="26"/>
      <c r="AA364" s="26"/>
      <c r="AB364" s="26"/>
      <c r="AC364" s="26"/>
      <c r="AD364" s="26"/>
    </row>
    <row r="365" spans="1:30">
      <c r="A365" s="26"/>
      <c r="B365" s="26"/>
      <c r="C365" s="26"/>
      <c r="D365" s="26"/>
      <c r="E365" s="26"/>
      <c r="F365" s="26"/>
      <c r="G365" s="26"/>
      <c r="H365" s="26"/>
      <c r="I365" s="26"/>
      <c r="J365" s="26"/>
      <c r="K365" s="26"/>
      <c r="L365" s="27"/>
      <c r="M365" s="26"/>
      <c r="N365" s="27"/>
      <c r="O365" s="26"/>
      <c r="P365" s="26"/>
      <c r="Q365" s="26"/>
      <c r="R365" s="26"/>
      <c r="S365" s="26"/>
      <c r="T365" s="26"/>
      <c r="U365" s="26"/>
      <c r="V365" s="26"/>
      <c r="W365" s="26"/>
      <c r="X365" s="26"/>
      <c r="Y365" s="26"/>
      <c r="Z365" s="26"/>
      <c r="AA365" s="26"/>
      <c r="AB365" s="26"/>
      <c r="AC365" s="26"/>
      <c r="AD365" s="26"/>
    </row>
    <row r="366" spans="1:30">
      <c r="A366" s="26"/>
      <c r="B366" s="26"/>
      <c r="C366" s="26"/>
      <c r="D366" s="26"/>
      <c r="E366" s="26"/>
      <c r="F366" s="26"/>
      <c r="G366" s="26"/>
      <c r="H366" s="26"/>
      <c r="I366" s="26"/>
      <c r="J366" s="26"/>
      <c r="K366" s="26"/>
      <c r="L366" s="27"/>
      <c r="M366" s="26"/>
      <c r="N366" s="27"/>
      <c r="O366" s="26"/>
      <c r="P366" s="26"/>
      <c r="Q366" s="26"/>
      <c r="R366" s="26"/>
      <c r="S366" s="26"/>
      <c r="T366" s="26"/>
      <c r="U366" s="26"/>
      <c r="V366" s="26"/>
      <c r="W366" s="26"/>
      <c r="X366" s="26"/>
      <c r="Y366" s="26"/>
      <c r="Z366" s="26"/>
      <c r="AA366" s="26"/>
      <c r="AB366" s="26"/>
      <c r="AC366" s="26"/>
      <c r="AD366" s="26"/>
    </row>
    <row r="367" spans="1:30">
      <c r="A367" s="26"/>
      <c r="B367" s="26"/>
      <c r="C367" s="26"/>
      <c r="D367" s="26"/>
      <c r="E367" s="26"/>
      <c r="F367" s="26"/>
      <c r="G367" s="26"/>
      <c r="H367" s="26"/>
      <c r="I367" s="26"/>
      <c r="J367" s="26"/>
      <c r="K367" s="26"/>
      <c r="L367" s="27"/>
      <c r="M367" s="26"/>
      <c r="N367" s="27"/>
      <c r="O367" s="26"/>
      <c r="P367" s="26"/>
      <c r="Q367" s="26"/>
      <c r="R367" s="26"/>
      <c r="S367" s="26"/>
      <c r="T367" s="26"/>
      <c r="U367" s="26"/>
      <c r="V367" s="26"/>
      <c r="W367" s="26"/>
      <c r="X367" s="26"/>
      <c r="Y367" s="26"/>
      <c r="Z367" s="26"/>
      <c r="AA367" s="26"/>
      <c r="AB367" s="26"/>
      <c r="AC367" s="26"/>
      <c r="AD367" s="26"/>
    </row>
    <row r="368" spans="1:30">
      <c r="A368" s="26"/>
      <c r="B368" s="26"/>
      <c r="C368" s="26"/>
      <c r="D368" s="26"/>
      <c r="E368" s="26"/>
      <c r="F368" s="26"/>
      <c r="G368" s="26"/>
      <c r="H368" s="26"/>
      <c r="I368" s="26"/>
      <c r="J368" s="26"/>
      <c r="K368" s="26"/>
      <c r="L368" s="27"/>
      <c r="M368" s="26"/>
      <c r="N368" s="27"/>
      <c r="O368" s="26"/>
      <c r="P368" s="26"/>
      <c r="Q368" s="26"/>
      <c r="R368" s="26"/>
      <c r="S368" s="26"/>
      <c r="T368" s="26"/>
      <c r="U368" s="26"/>
      <c r="V368" s="26"/>
      <c r="W368" s="26"/>
      <c r="X368" s="26"/>
      <c r="Y368" s="26"/>
      <c r="Z368" s="26"/>
      <c r="AA368" s="26"/>
      <c r="AB368" s="26"/>
      <c r="AC368" s="26"/>
      <c r="AD368" s="26"/>
    </row>
    <row r="369" spans="1:30">
      <c r="A369" s="26"/>
      <c r="B369" s="26"/>
      <c r="C369" s="26"/>
      <c r="D369" s="26"/>
      <c r="E369" s="26"/>
      <c r="F369" s="26"/>
      <c r="G369" s="26"/>
      <c r="H369" s="26"/>
      <c r="I369" s="26"/>
      <c r="J369" s="26"/>
      <c r="K369" s="26"/>
      <c r="L369" s="27"/>
      <c r="M369" s="26"/>
      <c r="N369" s="27"/>
      <c r="O369" s="26"/>
      <c r="P369" s="26"/>
      <c r="Q369" s="26"/>
      <c r="R369" s="26"/>
      <c r="S369" s="26"/>
      <c r="T369" s="26"/>
      <c r="U369" s="26"/>
      <c r="V369" s="26"/>
      <c r="W369" s="26"/>
      <c r="X369" s="26"/>
      <c r="Y369" s="26"/>
      <c r="Z369" s="26"/>
      <c r="AA369" s="26"/>
      <c r="AB369" s="26"/>
      <c r="AC369" s="26"/>
      <c r="AD369" s="26"/>
    </row>
    <row r="370" spans="1:30">
      <c r="A370" s="26"/>
      <c r="B370" s="26"/>
      <c r="C370" s="26"/>
      <c r="D370" s="26"/>
      <c r="E370" s="26"/>
      <c r="F370" s="26"/>
      <c r="G370" s="26"/>
      <c r="H370" s="26"/>
      <c r="I370" s="26"/>
      <c r="J370" s="26"/>
      <c r="K370" s="26"/>
      <c r="L370" s="27"/>
      <c r="M370" s="26"/>
      <c r="N370" s="27"/>
      <c r="O370" s="26"/>
      <c r="P370" s="26"/>
      <c r="Q370" s="26"/>
      <c r="R370" s="26"/>
      <c r="S370" s="26"/>
      <c r="T370" s="26"/>
      <c r="U370" s="26"/>
      <c r="V370" s="26"/>
      <c r="W370" s="26"/>
      <c r="X370" s="26"/>
      <c r="Y370" s="26"/>
      <c r="Z370" s="26"/>
      <c r="AA370" s="26"/>
      <c r="AB370" s="26"/>
      <c r="AC370" s="26"/>
      <c r="AD370" s="26"/>
    </row>
    <row r="371" spans="1:30">
      <c r="A371" s="26"/>
      <c r="B371" s="26"/>
      <c r="C371" s="26"/>
      <c r="D371" s="26"/>
      <c r="E371" s="26"/>
      <c r="F371" s="26"/>
      <c r="G371" s="26"/>
      <c r="H371" s="26"/>
      <c r="I371" s="26"/>
      <c r="J371" s="26"/>
      <c r="K371" s="26"/>
      <c r="L371" s="27"/>
      <c r="M371" s="26"/>
      <c r="N371" s="27"/>
      <c r="O371" s="26"/>
      <c r="P371" s="26"/>
      <c r="Q371" s="26"/>
      <c r="R371" s="26"/>
      <c r="S371" s="26"/>
      <c r="T371" s="26"/>
      <c r="U371" s="26"/>
      <c r="V371" s="26"/>
      <c r="W371" s="26"/>
      <c r="X371" s="26"/>
      <c r="Y371" s="26"/>
      <c r="Z371" s="26"/>
      <c r="AA371" s="26"/>
      <c r="AB371" s="26"/>
      <c r="AC371" s="26"/>
      <c r="AD371" s="26"/>
    </row>
    <row r="372" spans="1:30">
      <c r="A372" s="26"/>
      <c r="B372" s="26"/>
      <c r="C372" s="26"/>
      <c r="D372" s="26"/>
      <c r="E372" s="26"/>
      <c r="F372" s="26"/>
      <c r="G372" s="26"/>
      <c r="H372" s="26"/>
      <c r="I372" s="26"/>
      <c r="J372" s="26"/>
      <c r="K372" s="26"/>
      <c r="L372" s="27"/>
      <c r="M372" s="26"/>
      <c r="N372" s="27"/>
      <c r="O372" s="26"/>
      <c r="P372" s="26"/>
      <c r="Q372" s="26"/>
      <c r="R372" s="26"/>
      <c r="S372" s="26"/>
      <c r="T372" s="26"/>
      <c r="U372" s="26"/>
      <c r="V372" s="26"/>
      <c r="W372" s="26"/>
      <c r="X372" s="26"/>
      <c r="Y372" s="26"/>
      <c r="Z372" s="26"/>
      <c r="AA372" s="26"/>
      <c r="AB372" s="26"/>
      <c r="AC372" s="26"/>
      <c r="AD372" s="26"/>
    </row>
    <row r="373" spans="1:30">
      <c r="A373" s="26"/>
      <c r="B373" s="26"/>
      <c r="C373" s="26"/>
      <c r="D373" s="26"/>
      <c r="E373" s="26"/>
      <c r="F373" s="26"/>
      <c r="G373" s="26"/>
      <c r="H373" s="26"/>
      <c r="I373" s="26"/>
      <c r="J373" s="26"/>
      <c r="K373" s="26"/>
      <c r="L373" s="27"/>
      <c r="M373" s="26"/>
      <c r="N373" s="27"/>
      <c r="O373" s="26"/>
      <c r="P373" s="26"/>
      <c r="Q373" s="26"/>
      <c r="R373" s="26"/>
      <c r="S373" s="26"/>
      <c r="T373" s="26"/>
      <c r="U373" s="26"/>
      <c r="V373" s="26"/>
      <c r="W373" s="26"/>
      <c r="X373" s="26"/>
      <c r="Y373" s="26"/>
      <c r="Z373" s="26"/>
      <c r="AA373" s="26"/>
      <c r="AB373" s="26"/>
      <c r="AC373" s="26"/>
      <c r="AD373" s="26"/>
    </row>
    <row r="374" spans="1:30">
      <c r="A374" s="26"/>
      <c r="B374" s="26"/>
      <c r="C374" s="26"/>
      <c r="D374" s="26"/>
      <c r="E374" s="26"/>
      <c r="F374" s="26"/>
      <c r="G374" s="26"/>
      <c r="H374" s="26"/>
      <c r="I374" s="26"/>
      <c r="J374" s="26"/>
      <c r="K374" s="26"/>
      <c r="L374" s="27"/>
      <c r="M374" s="26"/>
      <c r="N374" s="27"/>
      <c r="O374" s="26"/>
      <c r="P374" s="26"/>
      <c r="Q374" s="26"/>
      <c r="R374" s="26"/>
      <c r="S374" s="26"/>
      <c r="T374" s="26"/>
      <c r="U374" s="26"/>
      <c r="V374" s="26"/>
      <c r="W374" s="26"/>
      <c r="X374" s="26"/>
      <c r="Y374" s="26"/>
      <c r="Z374" s="26"/>
      <c r="AA374" s="26"/>
      <c r="AB374" s="26"/>
      <c r="AC374" s="26"/>
      <c r="AD374" s="26"/>
    </row>
    <row r="375" spans="1:30">
      <c r="A375" s="26"/>
      <c r="B375" s="26"/>
      <c r="C375" s="26"/>
      <c r="D375" s="26"/>
      <c r="E375" s="26"/>
      <c r="F375" s="26"/>
      <c r="G375" s="26"/>
      <c r="H375" s="26"/>
      <c r="I375" s="26"/>
      <c r="J375" s="26"/>
      <c r="K375" s="26"/>
      <c r="L375" s="27"/>
      <c r="M375" s="26"/>
      <c r="N375" s="27"/>
      <c r="O375" s="26"/>
      <c r="P375" s="26"/>
      <c r="Q375" s="26"/>
      <c r="R375" s="26"/>
      <c r="S375" s="26"/>
      <c r="T375" s="26"/>
      <c r="U375" s="26"/>
      <c r="V375" s="26"/>
      <c r="W375" s="26"/>
      <c r="X375" s="26"/>
      <c r="Y375" s="26"/>
      <c r="Z375" s="26"/>
      <c r="AA375" s="26"/>
      <c r="AB375" s="26"/>
      <c r="AC375" s="26"/>
      <c r="AD375" s="26"/>
    </row>
    <row r="376" spans="1:30">
      <c r="A376" s="26"/>
      <c r="B376" s="26"/>
      <c r="C376" s="26"/>
      <c r="D376" s="26"/>
      <c r="E376" s="26"/>
      <c r="F376" s="26"/>
      <c r="G376" s="26"/>
      <c r="H376" s="26"/>
      <c r="I376" s="26"/>
      <c r="J376" s="26"/>
      <c r="K376" s="26"/>
      <c r="L376" s="27"/>
      <c r="M376" s="26"/>
      <c r="N376" s="27"/>
      <c r="O376" s="26"/>
      <c r="P376" s="26"/>
      <c r="Q376" s="26"/>
      <c r="R376" s="26"/>
      <c r="S376" s="26"/>
      <c r="T376" s="26"/>
      <c r="U376" s="26"/>
      <c r="V376" s="26"/>
      <c r="W376" s="26"/>
      <c r="X376" s="26"/>
      <c r="Y376" s="26"/>
      <c r="Z376" s="26"/>
      <c r="AA376" s="26"/>
      <c r="AB376" s="26"/>
      <c r="AC376" s="26"/>
      <c r="AD376" s="26"/>
    </row>
    <row r="377" spans="1:30">
      <c r="A377" s="26"/>
      <c r="B377" s="26"/>
      <c r="C377" s="26"/>
      <c r="D377" s="26"/>
      <c r="E377" s="26"/>
      <c r="F377" s="26"/>
      <c r="G377" s="26"/>
      <c r="H377" s="26"/>
      <c r="I377" s="26"/>
      <c r="J377" s="26"/>
      <c r="K377" s="26"/>
      <c r="L377" s="27"/>
      <c r="M377" s="26"/>
      <c r="N377" s="27"/>
      <c r="O377" s="26"/>
      <c r="P377" s="26"/>
      <c r="Q377" s="26"/>
      <c r="R377" s="26"/>
      <c r="S377" s="26"/>
      <c r="T377" s="26"/>
      <c r="U377" s="26"/>
      <c r="V377" s="26"/>
      <c r="W377" s="26"/>
      <c r="X377" s="26"/>
      <c r="Y377" s="26"/>
      <c r="Z377" s="26"/>
      <c r="AA377" s="26"/>
      <c r="AB377" s="26"/>
      <c r="AC377" s="26"/>
      <c r="AD377" s="26"/>
    </row>
    <row r="378" spans="1:30">
      <c r="A378" s="26"/>
      <c r="B378" s="26"/>
      <c r="C378" s="26"/>
      <c r="D378" s="26"/>
      <c r="E378" s="26"/>
      <c r="F378" s="26"/>
      <c r="G378" s="26"/>
      <c r="H378" s="26"/>
      <c r="I378" s="26"/>
      <c r="J378" s="26"/>
      <c r="K378" s="26"/>
      <c r="L378" s="27"/>
      <c r="M378" s="26"/>
      <c r="N378" s="27"/>
      <c r="O378" s="26"/>
      <c r="P378" s="26"/>
      <c r="Q378" s="26"/>
      <c r="R378" s="26"/>
      <c r="S378" s="26"/>
      <c r="T378" s="26"/>
      <c r="U378" s="26"/>
      <c r="V378" s="26"/>
      <c r="W378" s="26"/>
      <c r="X378" s="26"/>
      <c r="Y378" s="26"/>
      <c r="Z378" s="26"/>
      <c r="AA378" s="26"/>
      <c r="AB378" s="26"/>
      <c r="AC378" s="26"/>
      <c r="AD378" s="26"/>
    </row>
    <row r="379" spans="1:30">
      <c r="A379" s="26"/>
      <c r="B379" s="26"/>
      <c r="C379" s="26"/>
      <c r="D379" s="26"/>
      <c r="E379" s="26"/>
      <c r="F379" s="26"/>
      <c r="G379" s="26"/>
      <c r="H379" s="26"/>
      <c r="I379" s="26"/>
      <c r="J379" s="26"/>
      <c r="K379" s="26"/>
      <c r="L379" s="27"/>
      <c r="M379" s="26"/>
      <c r="N379" s="27"/>
      <c r="O379" s="26"/>
      <c r="P379" s="26"/>
      <c r="Q379" s="26"/>
      <c r="R379" s="26"/>
      <c r="S379" s="26"/>
      <c r="T379" s="26"/>
      <c r="U379" s="26"/>
      <c r="V379" s="26"/>
      <c r="W379" s="26"/>
      <c r="X379" s="26"/>
      <c r="Y379" s="26"/>
      <c r="Z379" s="26"/>
      <c r="AA379" s="26"/>
      <c r="AB379" s="26"/>
      <c r="AC379" s="26"/>
      <c r="AD379" s="26"/>
    </row>
    <row r="380" spans="1:30">
      <c r="A380" s="26"/>
      <c r="B380" s="26"/>
      <c r="C380" s="26"/>
      <c r="D380" s="26"/>
      <c r="E380" s="26"/>
      <c r="F380" s="26"/>
      <c r="G380" s="26"/>
      <c r="H380" s="26"/>
      <c r="I380" s="26"/>
      <c r="J380" s="26"/>
      <c r="K380" s="26"/>
      <c r="L380" s="27"/>
      <c r="M380" s="26"/>
      <c r="N380" s="27"/>
      <c r="O380" s="26"/>
      <c r="P380" s="26"/>
      <c r="Q380" s="26"/>
      <c r="R380" s="26"/>
      <c r="S380" s="26"/>
      <c r="T380" s="26"/>
      <c r="U380" s="26"/>
      <c r="V380" s="26"/>
      <c r="W380" s="26"/>
      <c r="X380" s="26"/>
      <c r="Y380" s="26"/>
      <c r="Z380" s="26"/>
      <c r="AA380" s="26"/>
      <c r="AB380" s="26"/>
      <c r="AC380" s="26"/>
      <c r="AD380" s="26"/>
    </row>
    <row r="381" spans="1:30">
      <c r="A381" s="26"/>
      <c r="B381" s="26"/>
      <c r="C381" s="26"/>
      <c r="D381" s="26"/>
      <c r="E381" s="26"/>
      <c r="F381" s="26"/>
      <c r="G381" s="26"/>
      <c r="H381" s="26"/>
      <c r="I381" s="26"/>
      <c r="J381" s="26"/>
      <c r="K381" s="26"/>
      <c r="L381" s="27"/>
      <c r="M381" s="26"/>
      <c r="N381" s="27"/>
      <c r="O381" s="26"/>
      <c r="P381" s="26"/>
      <c r="Q381" s="26"/>
      <c r="R381" s="26"/>
      <c r="S381" s="26"/>
      <c r="T381" s="26"/>
      <c r="U381" s="26"/>
      <c r="V381" s="26"/>
      <c r="W381" s="26"/>
      <c r="X381" s="26"/>
      <c r="Y381" s="26"/>
      <c r="Z381" s="26"/>
      <c r="AA381" s="26"/>
      <c r="AB381" s="26"/>
      <c r="AC381" s="26"/>
      <c r="AD381" s="26"/>
    </row>
    <row r="382" spans="1:30">
      <c r="A382" s="26"/>
      <c r="B382" s="26"/>
      <c r="C382" s="26"/>
      <c r="D382" s="26"/>
      <c r="E382" s="26"/>
      <c r="F382" s="26"/>
      <c r="G382" s="26"/>
      <c r="H382" s="26"/>
      <c r="I382" s="26"/>
      <c r="J382" s="26"/>
      <c r="K382" s="26"/>
      <c r="L382" s="27"/>
      <c r="M382" s="26"/>
      <c r="N382" s="27"/>
      <c r="O382" s="26"/>
      <c r="P382" s="26"/>
      <c r="Q382" s="26"/>
      <c r="R382" s="26"/>
      <c r="S382" s="26"/>
      <c r="T382" s="26"/>
      <c r="U382" s="26"/>
      <c r="V382" s="26"/>
      <c r="W382" s="26"/>
      <c r="X382" s="26"/>
      <c r="Y382" s="26"/>
      <c r="Z382" s="26"/>
      <c r="AA382" s="26"/>
      <c r="AB382" s="26"/>
      <c r="AC382" s="26"/>
      <c r="AD382" s="26"/>
    </row>
    <row r="383" spans="1:30">
      <c r="A383" s="26"/>
      <c r="B383" s="26"/>
      <c r="C383" s="26"/>
      <c r="D383" s="26"/>
      <c r="E383" s="26"/>
      <c r="F383" s="26"/>
      <c r="G383" s="26"/>
      <c r="H383" s="26"/>
      <c r="I383" s="26"/>
      <c r="J383" s="26"/>
      <c r="K383" s="26"/>
      <c r="L383" s="27"/>
      <c r="M383" s="26"/>
      <c r="N383" s="27"/>
      <c r="O383" s="26"/>
      <c r="P383" s="26"/>
      <c r="Q383" s="26"/>
      <c r="R383" s="26"/>
      <c r="S383" s="26"/>
      <c r="T383" s="26"/>
      <c r="U383" s="26"/>
      <c r="V383" s="26"/>
      <c r="W383" s="26"/>
      <c r="X383" s="26"/>
      <c r="Y383" s="26"/>
      <c r="Z383" s="26"/>
      <c r="AA383" s="26"/>
      <c r="AB383" s="26"/>
      <c r="AC383" s="26"/>
      <c r="AD383" s="26"/>
    </row>
    <row r="384" spans="1:30">
      <c r="A384" s="26"/>
      <c r="B384" s="26"/>
      <c r="C384" s="26"/>
      <c r="D384" s="26"/>
      <c r="E384" s="26"/>
      <c r="F384" s="26"/>
      <c r="G384" s="26"/>
      <c r="H384" s="26"/>
      <c r="I384" s="26"/>
      <c r="J384" s="26"/>
      <c r="K384" s="26"/>
      <c r="L384" s="27"/>
      <c r="M384" s="26"/>
      <c r="N384" s="27"/>
      <c r="O384" s="26"/>
      <c r="P384" s="26"/>
      <c r="Q384" s="26"/>
      <c r="R384" s="26"/>
      <c r="S384" s="26"/>
      <c r="T384" s="26"/>
      <c r="U384" s="26"/>
      <c r="V384" s="26"/>
      <c r="W384" s="26"/>
      <c r="X384" s="26"/>
      <c r="Y384" s="26"/>
      <c r="Z384" s="26"/>
      <c r="AA384" s="26"/>
      <c r="AB384" s="26"/>
      <c r="AC384" s="26"/>
      <c r="AD384" s="26"/>
    </row>
    <row r="385" spans="1:30">
      <c r="A385" s="26"/>
      <c r="B385" s="26"/>
      <c r="C385" s="26"/>
      <c r="D385" s="26"/>
      <c r="E385" s="26"/>
      <c r="F385" s="26"/>
      <c r="G385" s="26"/>
      <c r="H385" s="26"/>
      <c r="I385" s="26"/>
      <c r="J385" s="26"/>
      <c r="K385" s="26"/>
      <c r="L385" s="27"/>
      <c r="M385" s="26"/>
      <c r="N385" s="27"/>
      <c r="O385" s="26"/>
      <c r="P385" s="26"/>
      <c r="Q385" s="26"/>
      <c r="R385" s="26"/>
      <c r="S385" s="26"/>
      <c r="T385" s="26"/>
      <c r="U385" s="26"/>
      <c r="V385" s="26"/>
      <c r="W385" s="26"/>
      <c r="X385" s="26"/>
      <c r="Y385" s="26"/>
      <c r="Z385" s="26"/>
      <c r="AA385" s="26"/>
      <c r="AB385" s="26"/>
      <c r="AC385" s="26"/>
      <c r="AD385" s="26"/>
    </row>
    <row r="386" spans="1:30">
      <c r="A386" s="26"/>
      <c r="B386" s="26"/>
      <c r="C386" s="26"/>
      <c r="D386" s="26"/>
      <c r="E386" s="26"/>
      <c r="F386" s="26"/>
      <c r="G386" s="26"/>
      <c r="H386" s="26"/>
      <c r="I386" s="26"/>
      <c r="J386" s="26"/>
      <c r="K386" s="26"/>
      <c r="L386" s="27"/>
      <c r="M386" s="26"/>
      <c r="N386" s="27"/>
      <c r="O386" s="26"/>
      <c r="P386" s="26"/>
      <c r="Q386" s="26"/>
      <c r="R386" s="26"/>
      <c r="S386" s="26"/>
      <c r="T386" s="26"/>
      <c r="U386" s="26"/>
      <c r="V386" s="26"/>
      <c r="W386" s="26"/>
      <c r="X386" s="26"/>
      <c r="Y386" s="26"/>
      <c r="Z386" s="26"/>
      <c r="AA386" s="26"/>
      <c r="AB386" s="26"/>
      <c r="AC386" s="26"/>
      <c r="AD386" s="26"/>
    </row>
    <row r="387" spans="1:30">
      <c r="A387" s="26"/>
      <c r="B387" s="26"/>
      <c r="C387" s="26"/>
      <c r="D387" s="26"/>
      <c r="E387" s="26"/>
      <c r="F387" s="26"/>
      <c r="G387" s="26"/>
      <c r="H387" s="26"/>
      <c r="I387" s="26"/>
      <c r="J387" s="26"/>
      <c r="K387" s="26"/>
      <c r="L387" s="27"/>
      <c r="M387" s="26"/>
      <c r="N387" s="27"/>
      <c r="O387" s="26"/>
      <c r="P387" s="26"/>
      <c r="Q387" s="26"/>
      <c r="R387" s="26"/>
      <c r="S387" s="26"/>
      <c r="T387" s="26"/>
      <c r="U387" s="26"/>
      <c r="V387" s="26"/>
      <c r="W387" s="26"/>
      <c r="X387" s="26"/>
      <c r="Y387" s="26"/>
      <c r="Z387" s="26"/>
      <c r="AA387" s="26"/>
      <c r="AB387" s="26"/>
      <c r="AC387" s="26"/>
      <c r="AD387" s="26"/>
    </row>
    <row r="388" spans="1:30">
      <c r="A388" s="26"/>
      <c r="B388" s="26"/>
      <c r="C388" s="26"/>
      <c r="D388" s="26"/>
      <c r="E388" s="26"/>
      <c r="F388" s="26"/>
      <c r="G388" s="26"/>
      <c r="H388" s="26"/>
      <c r="I388" s="26"/>
      <c r="J388" s="26"/>
      <c r="K388" s="26"/>
      <c r="L388" s="27"/>
      <c r="M388" s="26"/>
      <c r="N388" s="27"/>
      <c r="O388" s="26"/>
      <c r="P388" s="26"/>
      <c r="Q388" s="26"/>
      <c r="R388" s="26"/>
      <c r="S388" s="26"/>
      <c r="T388" s="26"/>
      <c r="U388" s="26"/>
      <c r="V388" s="26"/>
      <c r="W388" s="26"/>
      <c r="X388" s="26"/>
      <c r="Y388" s="26"/>
      <c r="Z388" s="26"/>
      <c r="AA388" s="26"/>
      <c r="AB388" s="26"/>
      <c r="AC388" s="26"/>
      <c r="AD388" s="26"/>
    </row>
    <row r="389" spans="1:30">
      <c r="A389" s="26"/>
      <c r="B389" s="26"/>
      <c r="C389" s="26"/>
      <c r="D389" s="26"/>
      <c r="E389" s="26"/>
      <c r="F389" s="26"/>
      <c r="G389" s="26"/>
      <c r="H389" s="26"/>
      <c r="I389" s="26"/>
      <c r="J389" s="26"/>
      <c r="K389" s="26"/>
      <c r="L389" s="27"/>
      <c r="M389" s="26"/>
      <c r="N389" s="27"/>
      <c r="O389" s="26"/>
      <c r="P389" s="26"/>
      <c r="Q389" s="26"/>
      <c r="R389" s="26"/>
      <c r="S389" s="26"/>
      <c r="T389" s="26"/>
      <c r="U389" s="26"/>
      <c r="V389" s="26"/>
      <c r="W389" s="26"/>
      <c r="X389" s="26"/>
      <c r="Y389" s="26"/>
      <c r="Z389" s="26"/>
      <c r="AA389" s="26"/>
      <c r="AB389" s="26"/>
      <c r="AC389" s="26"/>
      <c r="AD389" s="26"/>
    </row>
    <row r="390" spans="1:30">
      <c r="A390" s="26"/>
      <c r="B390" s="26"/>
      <c r="C390" s="26"/>
      <c r="D390" s="26"/>
      <c r="E390" s="26"/>
      <c r="F390" s="26"/>
      <c r="G390" s="26"/>
      <c r="H390" s="26"/>
      <c r="I390" s="26"/>
      <c r="J390" s="26"/>
      <c r="K390" s="26"/>
      <c r="L390" s="27"/>
      <c r="M390" s="26"/>
      <c r="N390" s="27"/>
      <c r="O390" s="26"/>
      <c r="P390" s="26"/>
      <c r="Q390" s="26"/>
      <c r="R390" s="26"/>
      <c r="S390" s="26"/>
      <c r="T390" s="26"/>
      <c r="U390" s="26"/>
      <c r="V390" s="26"/>
      <c r="W390" s="26"/>
      <c r="X390" s="26"/>
      <c r="Y390" s="26"/>
      <c r="Z390" s="26"/>
      <c r="AA390" s="26"/>
      <c r="AB390" s="26"/>
      <c r="AC390" s="26"/>
      <c r="AD390" s="26"/>
    </row>
    <row r="391" spans="1:30">
      <c r="A391" s="26"/>
      <c r="B391" s="26"/>
      <c r="C391" s="26"/>
      <c r="D391" s="26"/>
      <c r="E391" s="26"/>
      <c r="F391" s="26"/>
      <c r="G391" s="26"/>
      <c r="H391" s="26"/>
      <c r="I391" s="26"/>
      <c r="J391" s="26"/>
      <c r="K391" s="26"/>
      <c r="L391" s="27"/>
      <c r="M391" s="26"/>
      <c r="N391" s="27"/>
      <c r="O391" s="26"/>
      <c r="P391" s="26"/>
      <c r="Q391" s="26"/>
      <c r="R391" s="26"/>
      <c r="S391" s="26"/>
      <c r="T391" s="26"/>
      <c r="U391" s="26"/>
      <c r="V391" s="26"/>
      <c r="W391" s="26"/>
      <c r="X391" s="26"/>
      <c r="Y391" s="26"/>
      <c r="Z391" s="26"/>
      <c r="AA391" s="26"/>
      <c r="AB391" s="26"/>
      <c r="AC391" s="26"/>
      <c r="AD391" s="26"/>
    </row>
    <row r="392" spans="1:30">
      <c r="A392" s="26"/>
      <c r="B392" s="26"/>
      <c r="C392" s="26"/>
      <c r="D392" s="26"/>
      <c r="E392" s="26"/>
      <c r="F392" s="26"/>
      <c r="G392" s="26"/>
      <c r="H392" s="26"/>
      <c r="I392" s="26"/>
      <c r="J392" s="26"/>
      <c r="K392" s="26"/>
      <c r="L392" s="27"/>
      <c r="M392" s="26"/>
      <c r="N392" s="27"/>
      <c r="O392" s="26"/>
      <c r="P392" s="26"/>
      <c r="Q392" s="26"/>
      <c r="R392" s="26"/>
      <c r="S392" s="26"/>
      <c r="T392" s="26"/>
      <c r="U392" s="26"/>
      <c r="V392" s="26"/>
      <c r="W392" s="26"/>
      <c r="X392" s="26"/>
      <c r="Y392" s="26"/>
      <c r="Z392" s="26"/>
      <c r="AA392" s="26"/>
      <c r="AB392" s="26"/>
      <c r="AC392" s="26"/>
      <c r="AD392" s="26"/>
    </row>
    <row r="393" spans="1:30">
      <c r="A393" s="26"/>
      <c r="B393" s="26"/>
      <c r="C393" s="26"/>
      <c r="D393" s="26"/>
      <c r="E393" s="26"/>
      <c r="F393" s="26"/>
      <c r="G393" s="26"/>
      <c r="H393" s="26"/>
      <c r="I393" s="26"/>
      <c r="J393" s="26"/>
      <c r="K393" s="26"/>
      <c r="L393" s="27"/>
      <c r="M393" s="26"/>
      <c r="N393" s="27"/>
      <c r="O393" s="26"/>
      <c r="P393" s="26"/>
      <c r="Q393" s="26"/>
      <c r="R393" s="26"/>
      <c r="S393" s="26"/>
      <c r="T393" s="26"/>
      <c r="U393" s="26"/>
      <c r="V393" s="26"/>
      <c r="W393" s="26"/>
      <c r="X393" s="26"/>
      <c r="Y393" s="26"/>
      <c r="Z393" s="26"/>
      <c r="AA393" s="26"/>
      <c r="AB393" s="26"/>
      <c r="AC393" s="26"/>
      <c r="AD393" s="26"/>
    </row>
    <row r="394" spans="1:30">
      <c r="A394" s="26"/>
      <c r="B394" s="26"/>
      <c r="C394" s="26"/>
      <c r="D394" s="26"/>
      <c r="E394" s="26"/>
      <c r="F394" s="26"/>
      <c r="G394" s="26"/>
      <c r="H394" s="26"/>
      <c r="I394" s="26"/>
      <c r="J394" s="26"/>
      <c r="K394" s="26"/>
      <c r="L394" s="27"/>
      <c r="M394" s="26"/>
      <c r="N394" s="27"/>
      <c r="O394" s="26"/>
      <c r="P394" s="26"/>
      <c r="Q394" s="26"/>
      <c r="R394" s="26"/>
      <c r="S394" s="26"/>
      <c r="T394" s="26"/>
      <c r="U394" s="26"/>
      <c r="V394" s="26"/>
      <c r="W394" s="26"/>
      <c r="X394" s="26"/>
      <c r="Y394" s="26"/>
      <c r="Z394" s="26"/>
      <c r="AA394" s="26"/>
      <c r="AB394" s="26"/>
      <c r="AC394" s="26"/>
      <c r="AD394" s="26"/>
    </row>
    <row r="395" spans="1:30">
      <c r="A395" s="26"/>
      <c r="B395" s="26"/>
      <c r="C395" s="26"/>
      <c r="D395" s="26"/>
      <c r="E395" s="26"/>
      <c r="F395" s="26"/>
      <c r="G395" s="26"/>
      <c r="H395" s="26"/>
      <c r="I395" s="26"/>
      <c r="J395" s="26"/>
      <c r="K395" s="26"/>
      <c r="L395" s="27"/>
      <c r="M395" s="26"/>
      <c r="N395" s="27"/>
      <c r="O395" s="26"/>
      <c r="P395" s="26"/>
      <c r="Q395" s="26"/>
      <c r="R395" s="26"/>
      <c r="S395" s="26"/>
      <c r="T395" s="26"/>
      <c r="U395" s="26"/>
      <c r="V395" s="26"/>
      <c r="W395" s="26"/>
      <c r="X395" s="26"/>
      <c r="Y395" s="26"/>
      <c r="Z395" s="26"/>
      <c r="AA395" s="26"/>
      <c r="AB395" s="26"/>
      <c r="AC395" s="26"/>
      <c r="AD395" s="26"/>
    </row>
    <row r="396" spans="1:30">
      <c r="A396" s="26"/>
      <c r="B396" s="26"/>
      <c r="C396" s="26"/>
      <c r="D396" s="26"/>
      <c r="E396" s="26"/>
      <c r="F396" s="26"/>
      <c r="G396" s="26"/>
      <c r="H396" s="26"/>
      <c r="I396" s="26"/>
      <c r="J396" s="26"/>
      <c r="K396" s="26"/>
      <c r="L396" s="27"/>
      <c r="M396" s="26"/>
      <c r="N396" s="27"/>
      <c r="O396" s="26"/>
      <c r="P396" s="26"/>
      <c r="Q396" s="26"/>
      <c r="R396" s="26"/>
      <c r="S396" s="26"/>
      <c r="T396" s="26"/>
      <c r="U396" s="26"/>
      <c r="V396" s="26"/>
      <c r="W396" s="26"/>
      <c r="X396" s="26"/>
      <c r="Y396" s="26"/>
      <c r="Z396" s="26"/>
      <c r="AA396" s="26"/>
      <c r="AB396" s="26"/>
      <c r="AC396" s="26"/>
      <c r="AD396" s="26"/>
    </row>
    <row r="397" spans="1:30">
      <c r="A397" s="26"/>
      <c r="B397" s="26"/>
      <c r="C397" s="26"/>
      <c r="D397" s="26"/>
      <c r="E397" s="26"/>
      <c r="F397" s="26"/>
      <c r="G397" s="26"/>
      <c r="H397" s="26"/>
      <c r="I397" s="26"/>
      <c r="J397" s="26"/>
      <c r="K397" s="26"/>
      <c r="L397" s="27"/>
      <c r="M397" s="26"/>
      <c r="N397" s="27"/>
      <c r="O397" s="26"/>
      <c r="P397" s="26"/>
      <c r="Q397" s="26"/>
      <c r="R397" s="26"/>
      <c r="S397" s="26"/>
      <c r="T397" s="26"/>
      <c r="U397" s="26"/>
      <c r="V397" s="26"/>
      <c r="W397" s="26"/>
      <c r="X397" s="26"/>
      <c r="Y397" s="26"/>
      <c r="Z397" s="26"/>
      <c r="AA397" s="26"/>
      <c r="AB397" s="26"/>
      <c r="AC397" s="26"/>
      <c r="AD397" s="26"/>
    </row>
    <row r="398" spans="1:30">
      <c r="A398" s="26"/>
      <c r="B398" s="26"/>
      <c r="C398" s="26"/>
      <c r="D398" s="26"/>
      <c r="E398" s="26"/>
      <c r="F398" s="26"/>
      <c r="G398" s="26"/>
      <c r="H398" s="26"/>
      <c r="I398" s="26"/>
      <c r="J398" s="26"/>
      <c r="K398" s="26"/>
      <c r="L398" s="27"/>
      <c r="M398" s="26"/>
      <c r="N398" s="27"/>
      <c r="O398" s="26"/>
      <c r="P398" s="26"/>
      <c r="Q398" s="26"/>
      <c r="R398" s="26"/>
      <c r="S398" s="26"/>
      <c r="T398" s="26"/>
      <c r="U398" s="26"/>
      <c r="V398" s="26"/>
      <c r="W398" s="26"/>
      <c r="X398" s="26"/>
      <c r="Y398" s="26"/>
      <c r="Z398" s="26"/>
      <c r="AA398" s="26"/>
      <c r="AB398" s="26"/>
      <c r="AC398" s="26"/>
      <c r="AD398" s="26"/>
    </row>
    <row r="399" spans="1:30">
      <c r="A399" s="26"/>
      <c r="B399" s="26"/>
      <c r="C399" s="26"/>
      <c r="D399" s="26"/>
      <c r="E399" s="26"/>
      <c r="F399" s="26"/>
      <c r="G399" s="26"/>
      <c r="H399" s="26"/>
      <c r="I399" s="26"/>
      <c r="J399" s="26"/>
      <c r="K399" s="26"/>
      <c r="L399" s="27"/>
      <c r="M399" s="26"/>
      <c r="N399" s="27"/>
      <c r="O399" s="26"/>
      <c r="P399" s="26"/>
      <c r="Q399" s="26"/>
      <c r="R399" s="26"/>
      <c r="S399" s="26"/>
      <c r="T399" s="26"/>
      <c r="U399" s="26"/>
      <c r="V399" s="26"/>
      <c r="W399" s="26"/>
      <c r="X399" s="26"/>
      <c r="Y399" s="26"/>
      <c r="Z399" s="26"/>
      <c r="AA399" s="26"/>
      <c r="AB399" s="26"/>
      <c r="AC399" s="26"/>
      <c r="AD399" s="26"/>
    </row>
    <row r="400" spans="1:30">
      <c r="A400" s="26"/>
      <c r="B400" s="26"/>
      <c r="C400" s="26"/>
      <c r="D400" s="26"/>
      <c r="E400" s="26"/>
      <c r="F400" s="26"/>
      <c r="G400" s="26"/>
      <c r="H400" s="26"/>
      <c r="I400" s="26"/>
      <c r="J400" s="26"/>
      <c r="K400" s="26"/>
      <c r="L400" s="27"/>
      <c r="M400" s="26"/>
      <c r="N400" s="27"/>
      <c r="O400" s="26"/>
      <c r="P400" s="26"/>
      <c r="Q400" s="26"/>
      <c r="R400" s="26"/>
      <c r="S400" s="26"/>
      <c r="T400" s="26"/>
      <c r="U400" s="26"/>
      <c r="V400" s="26"/>
      <c r="W400" s="26"/>
      <c r="X400" s="26"/>
      <c r="Y400" s="26"/>
      <c r="Z400" s="26"/>
      <c r="AA400" s="26"/>
      <c r="AB400" s="26"/>
      <c r="AC400" s="26"/>
      <c r="AD400" s="26"/>
    </row>
    <row r="401" spans="1:30">
      <c r="A401" s="26"/>
      <c r="B401" s="26"/>
      <c r="C401" s="26"/>
      <c r="D401" s="26"/>
      <c r="E401" s="26"/>
      <c r="F401" s="26"/>
      <c r="G401" s="26"/>
      <c r="H401" s="26"/>
      <c r="I401" s="26"/>
      <c r="J401" s="26"/>
      <c r="K401" s="26"/>
      <c r="L401" s="27"/>
      <c r="M401" s="26"/>
      <c r="N401" s="27"/>
      <c r="O401" s="26"/>
      <c r="P401" s="26"/>
      <c r="Q401" s="26"/>
      <c r="R401" s="26"/>
      <c r="S401" s="26"/>
      <c r="T401" s="26"/>
      <c r="U401" s="26"/>
      <c r="V401" s="26"/>
      <c r="W401" s="26"/>
      <c r="X401" s="26"/>
      <c r="Y401" s="26"/>
      <c r="Z401" s="26"/>
      <c r="AA401" s="26"/>
      <c r="AB401" s="26"/>
      <c r="AC401" s="26"/>
      <c r="AD401" s="26"/>
    </row>
    <row r="402" spans="1:30">
      <c r="A402" s="26"/>
      <c r="B402" s="26"/>
      <c r="C402" s="26"/>
      <c r="D402" s="26"/>
      <c r="E402" s="26"/>
      <c r="F402" s="26"/>
      <c r="G402" s="26"/>
      <c r="H402" s="26"/>
      <c r="I402" s="26"/>
      <c r="J402" s="26"/>
      <c r="K402" s="26"/>
      <c r="L402" s="27"/>
      <c r="M402" s="26"/>
      <c r="N402" s="27"/>
      <c r="O402" s="26"/>
      <c r="P402" s="26"/>
      <c r="Q402" s="26"/>
      <c r="R402" s="26"/>
      <c r="S402" s="26"/>
      <c r="T402" s="26"/>
      <c r="U402" s="26"/>
      <c r="V402" s="26"/>
      <c r="W402" s="26"/>
      <c r="X402" s="26"/>
      <c r="Y402" s="26"/>
      <c r="Z402" s="26"/>
      <c r="AA402" s="26"/>
      <c r="AB402" s="26"/>
      <c r="AC402" s="26"/>
      <c r="AD402" s="26"/>
    </row>
    <row r="403" spans="1:30">
      <c r="A403" s="26"/>
      <c r="B403" s="26"/>
      <c r="C403" s="26"/>
      <c r="D403" s="26"/>
      <c r="E403" s="26"/>
      <c r="F403" s="26"/>
      <c r="G403" s="26"/>
      <c r="H403" s="26"/>
      <c r="I403" s="26"/>
      <c r="J403" s="26"/>
      <c r="K403" s="26"/>
      <c r="L403" s="27"/>
      <c r="M403" s="26"/>
      <c r="N403" s="27"/>
      <c r="O403" s="26"/>
      <c r="P403" s="26"/>
      <c r="Q403" s="26"/>
      <c r="R403" s="26"/>
      <c r="S403" s="26"/>
      <c r="T403" s="26"/>
      <c r="U403" s="26"/>
      <c r="V403" s="26"/>
      <c r="W403" s="26"/>
      <c r="X403" s="26"/>
      <c r="Y403" s="26"/>
      <c r="Z403" s="26"/>
      <c r="AA403" s="26"/>
      <c r="AB403" s="26"/>
      <c r="AC403" s="26"/>
      <c r="AD403" s="26"/>
    </row>
    <row r="404" spans="1:30">
      <c r="A404" s="26"/>
      <c r="B404" s="26"/>
      <c r="C404" s="26"/>
      <c r="D404" s="26"/>
      <c r="E404" s="26"/>
      <c r="F404" s="26"/>
      <c r="G404" s="26"/>
      <c r="H404" s="26"/>
      <c r="I404" s="26"/>
      <c r="J404" s="26"/>
      <c r="K404" s="26"/>
      <c r="L404" s="27"/>
      <c r="M404" s="26"/>
      <c r="N404" s="27"/>
      <c r="O404" s="26"/>
      <c r="P404" s="26"/>
      <c r="Q404" s="26"/>
      <c r="R404" s="26"/>
      <c r="S404" s="26"/>
      <c r="T404" s="26"/>
      <c r="U404" s="26"/>
      <c r="V404" s="26"/>
      <c r="W404" s="26"/>
      <c r="X404" s="26"/>
      <c r="Y404" s="26"/>
      <c r="Z404" s="26"/>
      <c r="AA404" s="26"/>
      <c r="AB404" s="26"/>
      <c r="AC404" s="26"/>
      <c r="AD404" s="26"/>
    </row>
    <row r="405" spans="1:30">
      <c r="A405" s="26"/>
      <c r="B405" s="26"/>
      <c r="C405" s="26"/>
      <c r="D405" s="26"/>
      <c r="E405" s="26"/>
      <c r="F405" s="26"/>
      <c r="G405" s="26"/>
      <c r="H405" s="26"/>
      <c r="I405" s="26"/>
      <c r="J405" s="26"/>
      <c r="K405" s="26"/>
      <c r="L405" s="27"/>
      <c r="M405" s="26"/>
      <c r="N405" s="27"/>
      <c r="O405" s="26"/>
      <c r="P405" s="26"/>
      <c r="Q405" s="26"/>
      <c r="R405" s="26"/>
      <c r="S405" s="26"/>
      <c r="T405" s="26"/>
      <c r="U405" s="26"/>
      <c r="V405" s="26"/>
      <c r="W405" s="26"/>
      <c r="X405" s="26"/>
      <c r="Y405" s="26"/>
      <c r="Z405" s="26"/>
      <c r="AA405" s="26"/>
      <c r="AB405" s="26"/>
      <c r="AC405" s="26"/>
      <c r="AD405" s="26"/>
    </row>
    <row r="406" spans="1:30">
      <c r="A406" s="26"/>
      <c r="B406" s="26"/>
      <c r="C406" s="26"/>
      <c r="D406" s="26"/>
      <c r="E406" s="26"/>
      <c r="F406" s="26"/>
      <c r="G406" s="26"/>
      <c r="H406" s="26"/>
      <c r="I406" s="26"/>
      <c r="J406" s="26"/>
      <c r="K406" s="26"/>
      <c r="L406" s="27"/>
      <c r="M406" s="26"/>
      <c r="N406" s="27"/>
      <c r="O406" s="26"/>
      <c r="P406" s="26"/>
      <c r="Q406" s="26"/>
      <c r="R406" s="26"/>
      <c r="S406" s="26"/>
      <c r="T406" s="26"/>
      <c r="U406" s="26"/>
      <c r="V406" s="26"/>
      <c r="W406" s="26"/>
      <c r="X406" s="26"/>
      <c r="Y406" s="26"/>
      <c r="Z406" s="26"/>
      <c r="AA406" s="26"/>
      <c r="AB406" s="26"/>
      <c r="AC406" s="26"/>
      <c r="AD406" s="26"/>
    </row>
    <row r="407" spans="1:30">
      <c r="A407" s="26"/>
      <c r="B407" s="26"/>
      <c r="C407" s="26"/>
      <c r="D407" s="26"/>
      <c r="E407" s="26"/>
      <c r="F407" s="26"/>
      <c r="G407" s="26"/>
      <c r="H407" s="26"/>
      <c r="I407" s="26"/>
      <c r="J407" s="26"/>
      <c r="K407" s="26"/>
      <c r="L407" s="27"/>
      <c r="M407" s="26"/>
      <c r="N407" s="27"/>
      <c r="O407" s="26"/>
      <c r="P407" s="26"/>
      <c r="Q407" s="26"/>
      <c r="R407" s="26"/>
      <c r="S407" s="26"/>
      <c r="T407" s="26"/>
      <c r="U407" s="26"/>
      <c r="V407" s="26"/>
      <c r="W407" s="26"/>
      <c r="X407" s="26"/>
      <c r="Y407" s="26"/>
      <c r="Z407" s="26"/>
      <c r="AA407" s="26"/>
      <c r="AB407" s="26"/>
      <c r="AC407" s="26"/>
      <c r="AD407" s="26"/>
    </row>
    <row r="408" spans="1:30">
      <c r="A408" s="26"/>
      <c r="B408" s="26"/>
      <c r="C408" s="26"/>
      <c r="D408" s="26"/>
      <c r="E408" s="26"/>
      <c r="F408" s="26"/>
      <c r="G408" s="26"/>
      <c r="H408" s="26"/>
      <c r="I408" s="26"/>
      <c r="J408" s="26"/>
      <c r="K408" s="26"/>
      <c r="L408" s="27"/>
      <c r="M408" s="26"/>
      <c r="N408" s="27"/>
      <c r="O408" s="26"/>
      <c r="P408" s="26"/>
      <c r="Q408" s="26"/>
      <c r="R408" s="26"/>
      <c r="S408" s="26"/>
      <c r="T408" s="26"/>
      <c r="U408" s="26"/>
      <c r="V408" s="26"/>
      <c r="W408" s="26"/>
      <c r="X408" s="26"/>
      <c r="Y408" s="26"/>
      <c r="Z408" s="26"/>
      <c r="AA408" s="26"/>
      <c r="AB408" s="26"/>
      <c r="AC408" s="26"/>
      <c r="AD408" s="26"/>
    </row>
    <row r="409" spans="1:30">
      <c r="A409" s="26"/>
      <c r="B409" s="26"/>
      <c r="C409" s="26"/>
      <c r="D409" s="26"/>
      <c r="E409" s="26"/>
      <c r="F409" s="26"/>
      <c r="G409" s="26"/>
      <c r="H409" s="26"/>
      <c r="I409" s="26"/>
      <c r="J409" s="26"/>
      <c r="K409" s="26"/>
      <c r="L409" s="27"/>
      <c r="M409" s="26"/>
      <c r="N409" s="27"/>
      <c r="O409" s="26"/>
      <c r="P409" s="26"/>
      <c r="Q409" s="26"/>
      <c r="R409" s="26"/>
      <c r="S409" s="26"/>
      <c r="T409" s="26"/>
      <c r="U409" s="26"/>
      <c r="V409" s="26"/>
      <c r="W409" s="26"/>
      <c r="X409" s="26"/>
      <c r="Y409" s="26"/>
      <c r="Z409" s="26"/>
      <c r="AA409" s="26"/>
      <c r="AB409" s="26"/>
      <c r="AC409" s="26"/>
      <c r="AD409" s="26"/>
    </row>
    <row r="410" spans="1:30">
      <c r="A410" s="26"/>
      <c r="B410" s="26"/>
      <c r="C410" s="26"/>
      <c r="D410" s="26"/>
      <c r="E410" s="26"/>
      <c r="F410" s="26"/>
      <c r="G410" s="26"/>
      <c r="H410" s="26"/>
      <c r="I410" s="26"/>
      <c r="J410" s="26"/>
      <c r="K410" s="26"/>
      <c r="L410" s="27"/>
      <c r="M410" s="26"/>
      <c r="N410" s="27"/>
      <c r="O410" s="26"/>
      <c r="P410" s="26"/>
      <c r="Q410" s="26"/>
      <c r="R410" s="26"/>
      <c r="S410" s="26"/>
      <c r="T410" s="26"/>
      <c r="U410" s="26"/>
      <c r="V410" s="26"/>
      <c r="W410" s="26"/>
      <c r="X410" s="26"/>
      <c r="Y410" s="26"/>
      <c r="Z410" s="26"/>
      <c r="AA410" s="26"/>
      <c r="AB410" s="26"/>
      <c r="AC410" s="26"/>
      <c r="AD410" s="26"/>
    </row>
    <row r="411" spans="1:30">
      <c r="A411" s="26"/>
      <c r="B411" s="26"/>
      <c r="C411" s="26"/>
      <c r="D411" s="26"/>
      <c r="E411" s="26"/>
      <c r="F411" s="26"/>
      <c r="G411" s="26"/>
      <c r="H411" s="26"/>
      <c r="I411" s="26"/>
      <c r="J411" s="26"/>
      <c r="K411" s="26"/>
      <c r="L411" s="27"/>
      <c r="M411" s="26"/>
      <c r="N411" s="27"/>
      <c r="O411" s="26"/>
      <c r="P411" s="26"/>
      <c r="Q411" s="26"/>
      <c r="R411" s="26"/>
      <c r="S411" s="26"/>
      <c r="T411" s="26"/>
      <c r="U411" s="26"/>
      <c r="V411" s="26"/>
      <c r="W411" s="26"/>
      <c r="X411" s="26"/>
      <c r="Y411" s="26"/>
      <c r="Z411" s="26"/>
      <c r="AA411" s="26"/>
      <c r="AB411" s="26"/>
      <c r="AC411" s="26"/>
      <c r="AD411" s="26"/>
    </row>
    <row r="412" spans="1:30">
      <c r="A412" s="26"/>
      <c r="B412" s="26"/>
      <c r="C412" s="26"/>
      <c r="D412" s="26"/>
      <c r="E412" s="26"/>
      <c r="F412" s="26"/>
      <c r="G412" s="26"/>
      <c r="H412" s="26"/>
      <c r="I412" s="26"/>
      <c r="J412" s="26"/>
      <c r="K412" s="26"/>
      <c r="L412" s="27"/>
      <c r="M412" s="26"/>
      <c r="N412" s="27"/>
      <c r="O412" s="26"/>
      <c r="P412" s="26"/>
      <c r="Q412" s="26"/>
      <c r="R412" s="26"/>
      <c r="S412" s="26"/>
      <c r="T412" s="26"/>
      <c r="U412" s="26"/>
      <c r="V412" s="26"/>
      <c r="W412" s="26"/>
      <c r="X412" s="26"/>
      <c r="Y412" s="26"/>
      <c r="Z412" s="26"/>
      <c r="AA412" s="26"/>
      <c r="AB412" s="26"/>
      <c r="AC412" s="26"/>
      <c r="AD412" s="26"/>
    </row>
    <row r="413" spans="1:30">
      <c r="A413" s="26"/>
      <c r="B413" s="26"/>
      <c r="C413" s="26"/>
      <c r="D413" s="26"/>
      <c r="E413" s="26"/>
      <c r="F413" s="26"/>
      <c r="G413" s="26"/>
      <c r="H413" s="26"/>
      <c r="I413" s="26"/>
      <c r="J413" s="26"/>
      <c r="K413" s="26"/>
      <c r="L413" s="27"/>
      <c r="M413" s="26"/>
      <c r="N413" s="27"/>
      <c r="O413" s="26"/>
      <c r="P413" s="26"/>
      <c r="Q413" s="26"/>
      <c r="R413" s="26"/>
      <c r="S413" s="26"/>
      <c r="T413" s="26"/>
      <c r="U413" s="26"/>
      <c r="V413" s="26"/>
      <c r="W413" s="26"/>
      <c r="X413" s="26"/>
      <c r="Y413" s="26"/>
      <c r="Z413" s="26"/>
      <c r="AA413" s="26"/>
      <c r="AB413" s="26"/>
      <c r="AC413" s="26"/>
      <c r="AD413" s="26"/>
    </row>
    <row r="414" spans="1:30">
      <c r="A414" s="26"/>
      <c r="B414" s="26"/>
      <c r="C414" s="26"/>
      <c r="D414" s="26"/>
      <c r="E414" s="26"/>
      <c r="F414" s="26"/>
      <c r="G414" s="26"/>
      <c r="H414" s="26"/>
      <c r="I414" s="26"/>
      <c r="J414" s="26"/>
      <c r="K414" s="26"/>
      <c r="L414" s="27"/>
      <c r="M414" s="26"/>
      <c r="N414" s="27"/>
      <c r="O414" s="26"/>
      <c r="P414" s="26"/>
      <c r="Q414" s="26"/>
      <c r="R414" s="26"/>
      <c r="S414" s="26"/>
      <c r="T414" s="26"/>
      <c r="U414" s="26"/>
      <c r="V414" s="26"/>
      <c r="W414" s="26"/>
      <c r="X414" s="26"/>
      <c r="Y414" s="26"/>
      <c r="Z414" s="26"/>
      <c r="AA414" s="26"/>
      <c r="AB414" s="26"/>
      <c r="AC414" s="26"/>
      <c r="AD414" s="26"/>
    </row>
    <row r="415" spans="1:30">
      <c r="A415" s="26"/>
      <c r="B415" s="26"/>
      <c r="C415" s="26"/>
      <c r="D415" s="26"/>
      <c r="E415" s="26"/>
      <c r="F415" s="26"/>
      <c r="G415" s="26"/>
      <c r="H415" s="26"/>
      <c r="I415" s="26"/>
      <c r="J415" s="26"/>
      <c r="K415" s="26"/>
      <c r="L415" s="27"/>
      <c r="M415" s="26"/>
      <c r="N415" s="27"/>
      <c r="O415" s="26"/>
      <c r="P415" s="26"/>
      <c r="Q415" s="26"/>
      <c r="R415" s="26"/>
      <c r="S415" s="26"/>
      <c r="T415" s="26"/>
      <c r="U415" s="26"/>
      <c r="V415" s="26"/>
      <c r="W415" s="26"/>
      <c r="X415" s="26"/>
      <c r="Y415" s="26"/>
      <c r="Z415" s="26"/>
      <c r="AA415" s="26"/>
      <c r="AB415" s="26"/>
      <c r="AC415" s="26"/>
      <c r="AD415" s="26"/>
    </row>
    <row r="416" spans="1:30">
      <c r="A416" s="26"/>
      <c r="B416" s="26"/>
      <c r="C416" s="26"/>
      <c r="D416" s="26"/>
      <c r="E416" s="26"/>
      <c r="F416" s="26"/>
      <c r="G416" s="26"/>
      <c r="H416" s="26"/>
      <c r="I416" s="26"/>
      <c r="J416" s="26"/>
      <c r="K416" s="26"/>
      <c r="L416" s="27"/>
      <c r="M416" s="26"/>
      <c r="N416" s="27"/>
      <c r="O416" s="26"/>
      <c r="P416" s="26"/>
      <c r="Q416" s="26"/>
      <c r="R416" s="26"/>
      <c r="S416" s="26"/>
      <c r="T416" s="26"/>
      <c r="U416" s="26"/>
      <c r="V416" s="26"/>
      <c r="W416" s="26"/>
      <c r="X416" s="26"/>
      <c r="Y416" s="26"/>
      <c r="Z416" s="26"/>
      <c r="AA416" s="26"/>
      <c r="AB416" s="26"/>
      <c r="AC416" s="26"/>
      <c r="AD416" s="26"/>
    </row>
    <row r="417" spans="1:30">
      <c r="A417" s="26"/>
      <c r="B417" s="26"/>
      <c r="C417" s="26"/>
      <c r="D417" s="26"/>
      <c r="E417" s="26"/>
      <c r="F417" s="26"/>
      <c r="G417" s="26"/>
      <c r="H417" s="26"/>
      <c r="I417" s="26"/>
      <c r="J417" s="26"/>
      <c r="K417" s="26"/>
      <c r="L417" s="27"/>
      <c r="M417" s="26"/>
      <c r="N417" s="27"/>
      <c r="O417" s="26"/>
      <c r="P417" s="26"/>
      <c r="Q417" s="26"/>
      <c r="R417" s="26"/>
      <c r="S417" s="26"/>
      <c r="T417" s="26"/>
      <c r="U417" s="26"/>
      <c r="V417" s="26"/>
      <c r="W417" s="26"/>
      <c r="X417" s="26"/>
      <c r="Y417" s="26"/>
      <c r="Z417" s="26"/>
      <c r="AA417" s="26"/>
      <c r="AB417" s="26"/>
      <c r="AC417" s="26"/>
      <c r="AD417" s="26"/>
    </row>
    <row r="418" spans="1:30">
      <c r="A418" s="26"/>
      <c r="B418" s="26"/>
      <c r="C418" s="26"/>
      <c r="D418" s="26"/>
      <c r="E418" s="26"/>
      <c r="F418" s="26"/>
      <c r="G418" s="26"/>
      <c r="H418" s="26"/>
      <c r="I418" s="26"/>
      <c r="J418" s="26"/>
      <c r="K418" s="26"/>
      <c r="L418" s="27"/>
      <c r="M418" s="26"/>
      <c r="N418" s="27"/>
      <c r="O418" s="26"/>
      <c r="P418" s="26"/>
      <c r="Q418" s="26"/>
      <c r="R418" s="26"/>
      <c r="S418" s="26"/>
      <c r="T418" s="26"/>
      <c r="U418" s="26"/>
      <c r="V418" s="26"/>
      <c r="W418" s="26"/>
      <c r="X418" s="26"/>
      <c r="Y418" s="26"/>
      <c r="Z418" s="26"/>
      <c r="AA418" s="26"/>
      <c r="AB418" s="26"/>
      <c r="AC418" s="26"/>
      <c r="AD418" s="26"/>
    </row>
    <row r="419" spans="1:30">
      <c r="A419" s="26"/>
      <c r="B419" s="26"/>
      <c r="C419" s="26"/>
      <c r="D419" s="26"/>
      <c r="E419" s="26"/>
      <c r="F419" s="26"/>
      <c r="G419" s="26"/>
      <c r="H419" s="26"/>
      <c r="I419" s="26"/>
      <c r="J419" s="26"/>
      <c r="K419" s="26"/>
      <c r="L419" s="27"/>
      <c r="M419" s="26"/>
      <c r="N419" s="27"/>
      <c r="O419" s="26"/>
      <c r="P419" s="26"/>
      <c r="Q419" s="26"/>
      <c r="R419" s="26"/>
      <c r="S419" s="26"/>
      <c r="T419" s="26"/>
      <c r="U419" s="26"/>
      <c r="V419" s="26"/>
      <c r="W419" s="26"/>
      <c r="X419" s="26"/>
      <c r="Y419" s="26"/>
      <c r="Z419" s="26"/>
      <c r="AA419" s="26"/>
      <c r="AB419" s="26"/>
      <c r="AC419" s="26"/>
      <c r="AD419" s="26"/>
    </row>
    <row r="420" spans="1:30">
      <c r="A420" s="26"/>
      <c r="B420" s="26"/>
      <c r="C420" s="26"/>
      <c r="D420" s="26"/>
      <c r="E420" s="26"/>
      <c r="F420" s="26"/>
      <c r="G420" s="26"/>
      <c r="H420" s="26"/>
      <c r="I420" s="26"/>
      <c r="J420" s="26"/>
      <c r="K420" s="26"/>
      <c r="L420" s="27"/>
      <c r="M420" s="26"/>
      <c r="N420" s="27"/>
      <c r="O420" s="26"/>
      <c r="P420" s="26"/>
      <c r="Q420" s="26"/>
      <c r="R420" s="26"/>
      <c r="S420" s="26"/>
      <c r="T420" s="26"/>
      <c r="U420" s="26"/>
      <c r="V420" s="26"/>
      <c r="W420" s="26"/>
      <c r="X420" s="26"/>
      <c r="Y420" s="26"/>
      <c r="Z420" s="26"/>
      <c r="AA420" s="26"/>
      <c r="AB420" s="26"/>
      <c r="AC420" s="26"/>
      <c r="AD420" s="26"/>
    </row>
    <row r="421" spans="1:30">
      <c r="A421" s="26"/>
      <c r="B421" s="26"/>
      <c r="C421" s="26"/>
      <c r="D421" s="26"/>
      <c r="E421" s="26"/>
      <c r="F421" s="26"/>
      <c r="G421" s="26"/>
      <c r="H421" s="26"/>
      <c r="I421" s="26"/>
      <c r="J421" s="26"/>
      <c r="K421" s="26"/>
      <c r="L421" s="27"/>
      <c r="M421" s="26"/>
      <c r="N421" s="27"/>
      <c r="O421" s="26"/>
      <c r="P421" s="26"/>
      <c r="Q421" s="26"/>
      <c r="R421" s="26"/>
      <c r="S421" s="26"/>
      <c r="T421" s="26"/>
      <c r="U421" s="26"/>
      <c r="V421" s="26"/>
      <c r="W421" s="26"/>
      <c r="X421" s="26"/>
      <c r="Y421" s="26"/>
      <c r="Z421" s="26"/>
      <c r="AA421" s="26"/>
      <c r="AB421" s="26"/>
      <c r="AC421" s="26"/>
      <c r="AD421" s="26"/>
    </row>
    <row r="422" spans="1:30">
      <c r="A422" s="26"/>
      <c r="B422" s="26"/>
      <c r="C422" s="26"/>
      <c r="D422" s="26"/>
      <c r="E422" s="26"/>
      <c r="F422" s="26"/>
      <c r="G422" s="26"/>
      <c r="H422" s="26"/>
      <c r="I422" s="26"/>
      <c r="J422" s="26"/>
      <c r="K422" s="26"/>
      <c r="L422" s="27"/>
      <c r="M422" s="26"/>
      <c r="N422" s="27"/>
      <c r="O422" s="26"/>
      <c r="P422" s="26"/>
      <c r="Q422" s="26"/>
      <c r="R422" s="26"/>
      <c r="S422" s="26"/>
      <c r="T422" s="26"/>
      <c r="U422" s="26"/>
      <c r="V422" s="26"/>
      <c r="W422" s="26"/>
      <c r="X422" s="26"/>
      <c r="Y422" s="26"/>
      <c r="Z422" s="26"/>
      <c r="AA422" s="26"/>
      <c r="AB422" s="26"/>
      <c r="AC422" s="26"/>
      <c r="AD422" s="26"/>
    </row>
    <row r="423" spans="1:30">
      <c r="A423" s="26"/>
      <c r="B423" s="26"/>
      <c r="C423" s="26"/>
      <c r="D423" s="26"/>
      <c r="E423" s="26"/>
      <c r="F423" s="26"/>
      <c r="G423" s="26"/>
      <c r="H423" s="26"/>
      <c r="I423" s="26"/>
      <c r="J423" s="26"/>
      <c r="K423" s="26"/>
      <c r="L423" s="27"/>
      <c r="M423" s="26"/>
      <c r="N423" s="27"/>
      <c r="O423" s="26"/>
      <c r="P423" s="26"/>
      <c r="Q423" s="26"/>
      <c r="R423" s="26"/>
      <c r="S423" s="26"/>
      <c r="T423" s="26"/>
      <c r="U423" s="26"/>
      <c r="V423" s="26"/>
      <c r="W423" s="26"/>
      <c r="X423" s="26"/>
      <c r="Y423" s="26"/>
      <c r="Z423" s="26"/>
      <c r="AA423" s="26"/>
      <c r="AB423" s="26"/>
      <c r="AC423" s="26"/>
      <c r="AD423" s="26"/>
    </row>
    <row r="424" spans="1:30">
      <c r="A424" s="26"/>
      <c r="B424" s="26"/>
      <c r="C424" s="26"/>
      <c r="D424" s="26"/>
      <c r="E424" s="26"/>
      <c r="F424" s="26"/>
      <c r="G424" s="26"/>
      <c r="H424" s="26"/>
      <c r="I424" s="26"/>
      <c r="J424" s="26"/>
      <c r="K424" s="26"/>
      <c r="L424" s="27"/>
      <c r="M424" s="26"/>
      <c r="N424" s="27"/>
      <c r="O424" s="26"/>
      <c r="P424" s="26"/>
      <c r="Q424" s="26"/>
      <c r="R424" s="26"/>
      <c r="S424" s="26"/>
      <c r="T424" s="26"/>
      <c r="U424" s="26"/>
      <c r="V424" s="26"/>
      <c r="W424" s="26"/>
      <c r="X424" s="26"/>
      <c r="Y424" s="26"/>
      <c r="Z424" s="26"/>
      <c r="AA424" s="26"/>
      <c r="AB424" s="26"/>
      <c r="AC424" s="26"/>
      <c r="AD424" s="26"/>
    </row>
    <row r="425" spans="1:30">
      <c r="A425" s="26"/>
      <c r="B425" s="26"/>
      <c r="C425" s="26"/>
      <c r="D425" s="26"/>
      <c r="E425" s="26"/>
      <c r="F425" s="26"/>
      <c r="G425" s="26"/>
      <c r="H425" s="26"/>
      <c r="I425" s="26"/>
      <c r="J425" s="26"/>
      <c r="K425" s="26"/>
      <c r="L425" s="27"/>
      <c r="M425" s="26"/>
      <c r="N425" s="27"/>
      <c r="O425" s="26"/>
      <c r="P425" s="26"/>
      <c r="Q425" s="26"/>
      <c r="R425" s="26"/>
      <c r="S425" s="26"/>
      <c r="T425" s="26"/>
      <c r="U425" s="26"/>
      <c r="V425" s="26"/>
      <c r="W425" s="26"/>
      <c r="X425" s="26"/>
      <c r="Y425" s="26"/>
      <c r="Z425" s="26"/>
      <c r="AA425" s="26"/>
      <c r="AB425" s="26"/>
      <c r="AC425" s="26"/>
      <c r="AD425" s="26"/>
    </row>
    <row r="426" spans="1:30">
      <c r="A426" s="26"/>
      <c r="B426" s="26"/>
      <c r="C426" s="26"/>
      <c r="D426" s="26"/>
      <c r="E426" s="26"/>
      <c r="F426" s="26"/>
      <c r="G426" s="26"/>
      <c r="H426" s="26"/>
      <c r="I426" s="26"/>
      <c r="J426" s="26"/>
      <c r="K426" s="26"/>
      <c r="L426" s="27"/>
      <c r="M426" s="26"/>
      <c r="N426" s="27"/>
      <c r="O426" s="26"/>
      <c r="P426" s="26"/>
      <c r="Q426" s="26"/>
      <c r="R426" s="26"/>
      <c r="S426" s="26"/>
      <c r="T426" s="26"/>
      <c r="U426" s="26"/>
      <c r="V426" s="26"/>
      <c r="W426" s="26"/>
      <c r="X426" s="26"/>
      <c r="Y426" s="26"/>
      <c r="Z426" s="26"/>
      <c r="AA426" s="26"/>
      <c r="AB426" s="26"/>
      <c r="AC426" s="26"/>
      <c r="AD426" s="26"/>
    </row>
    <row r="427" spans="1:30">
      <c r="A427" s="26"/>
      <c r="B427" s="26"/>
      <c r="C427" s="26"/>
      <c r="D427" s="26"/>
      <c r="E427" s="26"/>
      <c r="F427" s="26"/>
      <c r="G427" s="26"/>
      <c r="H427" s="26"/>
      <c r="I427" s="26"/>
      <c r="J427" s="26"/>
      <c r="K427" s="26"/>
      <c r="L427" s="27"/>
      <c r="M427" s="26"/>
      <c r="N427" s="27"/>
      <c r="O427" s="26"/>
      <c r="P427" s="26"/>
      <c r="Q427" s="26"/>
      <c r="R427" s="26"/>
      <c r="S427" s="26"/>
      <c r="T427" s="26"/>
      <c r="U427" s="26"/>
      <c r="V427" s="26"/>
      <c r="W427" s="26"/>
      <c r="X427" s="26"/>
      <c r="Y427" s="26"/>
      <c r="Z427" s="26"/>
      <c r="AA427" s="26"/>
      <c r="AB427" s="26"/>
      <c r="AC427" s="26"/>
      <c r="AD427" s="26"/>
    </row>
    <row r="428" spans="1:30">
      <c r="A428" s="26"/>
      <c r="B428" s="26"/>
      <c r="C428" s="26"/>
      <c r="D428" s="26"/>
      <c r="E428" s="26"/>
      <c r="F428" s="26"/>
      <c r="G428" s="26"/>
      <c r="H428" s="26"/>
      <c r="I428" s="26"/>
      <c r="J428" s="26"/>
      <c r="K428" s="26"/>
      <c r="L428" s="27"/>
      <c r="M428" s="26"/>
      <c r="N428" s="27"/>
      <c r="O428" s="26"/>
      <c r="P428" s="26"/>
      <c r="Q428" s="26"/>
      <c r="R428" s="26"/>
      <c r="S428" s="26"/>
      <c r="T428" s="26"/>
      <c r="U428" s="26"/>
      <c r="V428" s="26"/>
      <c r="W428" s="26"/>
      <c r="X428" s="26"/>
      <c r="Y428" s="26"/>
      <c r="Z428" s="26"/>
      <c r="AA428" s="26"/>
      <c r="AB428" s="26"/>
      <c r="AC428" s="26"/>
      <c r="AD428" s="26"/>
    </row>
    <row r="429" spans="1:30">
      <c r="A429" s="26"/>
      <c r="B429" s="26"/>
      <c r="C429" s="26"/>
      <c r="D429" s="26"/>
      <c r="E429" s="26"/>
      <c r="F429" s="26"/>
      <c r="G429" s="26"/>
      <c r="H429" s="26"/>
      <c r="I429" s="26"/>
      <c r="J429" s="26"/>
      <c r="K429" s="26"/>
      <c r="L429" s="27"/>
      <c r="M429" s="26"/>
      <c r="N429" s="27"/>
      <c r="O429" s="26"/>
      <c r="P429" s="26"/>
      <c r="Q429" s="26"/>
      <c r="R429" s="26"/>
      <c r="S429" s="26"/>
      <c r="T429" s="26"/>
      <c r="U429" s="26"/>
      <c r="V429" s="26"/>
      <c r="W429" s="26"/>
      <c r="X429" s="26"/>
      <c r="Y429" s="26"/>
      <c r="Z429" s="26"/>
      <c r="AA429" s="26"/>
      <c r="AB429" s="26"/>
      <c r="AC429" s="26"/>
      <c r="AD429" s="26"/>
    </row>
    <row r="430" spans="1:30">
      <c r="A430" s="26"/>
      <c r="B430" s="26"/>
      <c r="C430" s="26"/>
      <c r="D430" s="26"/>
      <c r="E430" s="26"/>
      <c r="F430" s="26"/>
      <c r="G430" s="26"/>
      <c r="H430" s="26"/>
      <c r="I430" s="26"/>
      <c r="J430" s="26"/>
      <c r="K430" s="26"/>
      <c r="L430" s="27"/>
      <c r="M430" s="26"/>
      <c r="N430" s="27"/>
      <c r="O430" s="26"/>
      <c r="P430" s="26"/>
      <c r="Q430" s="26"/>
      <c r="R430" s="26"/>
      <c r="S430" s="26"/>
      <c r="T430" s="26"/>
      <c r="U430" s="26"/>
      <c r="V430" s="26"/>
      <c r="W430" s="26"/>
      <c r="X430" s="26"/>
      <c r="Y430" s="26"/>
      <c r="Z430" s="26"/>
      <c r="AA430" s="26"/>
      <c r="AB430" s="26"/>
      <c r="AC430" s="26"/>
      <c r="AD430" s="26"/>
    </row>
    <row r="431" spans="1:30">
      <c r="A431" s="26"/>
      <c r="B431" s="26"/>
      <c r="C431" s="26"/>
      <c r="D431" s="26"/>
      <c r="E431" s="26"/>
      <c r="F431" s="26"/>
      <c r="G431" s="26"/>
      <c r="H431" s="26"/>
      <c r="I431" s="26"/>
      <c r="J431" s="26"/>
      <c r="K431" s="26"/>
      <c r="L431" s="27"/>
      <c r="M431" s="26"/>
      <c r="N431" s="27"/>
      <c r="O431" s="26"/>
      <c r="P431" s="26"/>
      <c r="Q431" s="26"/>
      <c r="R431" s="26"/>
      <c r="S431" s="26"/>
      <c r="T431" s="26"/>
      <c r="U431" s="26"/>
      <c r="V431" s="26"/>
      <c r="W431" s="26"/>
      <c r="X431" s="26"/>
      <c r="Y431" s="26"/>
      <c r="Z431" s="26"/>
      <c r="AA431" s="26"/>
      <c r="AB431" s="26"/>
      <c r="AC431" s="26"/>
      <c r="AD431" s="26"/>
    </row>
    <row r="432" spans="1:30">
      <c r="A432" s="26"/>
      <c r="B432" s="26"/>
      <c r="C432" s="26"/>
      <c r="D432" s="26"/>
      <c r="E432" s="26"/>
      <c r="F432" s="26"/>
      <c r="G432" s="26"/>
      <c r="H432" s="26"/>
      <c r="I432" s="26"/>
      <c r="J432" s="26"/>
      <c r="K432" s="26"/>
      <c r="L432" s="27"/>
      <c r="M432" s="26"/>
      <c r="N432" s="27"/>
      <c r="O432" s="26"/>
      <c r="P432" s="26"/>
      <c r="Q432" s="26"/>
      <c r="R432" s="26"/>
      <c r="S432" s="26"/>
      <c r="T432" s="26"/>
      <c r="U432" s="26"/>
      <c r="V432" s="26"/>
      <c r="W432" s="26"/>
      <c r="X432" s="26"/>
      <c r="Y432" s="26"/>
      <c r="Z432" s="26"/>
      <c r="AA432" s="26"/>
      <c r="AB432" s="26"/>
      <c r="AC432" s="26"/>
      <c r="AD432" s="26"/>
    </row>
    <row r="433" spans="1:30">
      <c r="A433" s="26"/>
      <c r="B433" s="26"/>
      <c r="C433" s="26"/>
      <c r="D433" s="26"/>
      <c r="E433" s="26"/>
      <c r="F433" s="26"/>
      <c r="G433" s="26"/>
      <c r="H433" s="26"/>
      <c r="I433" s="26"/>
      <c r="J433" s="26"/>
      <c r="K433" s="26"/>
      <c r="L433" s="27"/>
      <c r="M433" s="26"/>
      <c r="N433" s="27"/>
      <c r="O433" s="26"/>
      <c r="P433" s="26"/>
      <c r="Q433" s="26"/>
      <c r="R433" s="26"/>
      <c r="S433" s="26"/>
      <c r="T433" s="26"/>
      <c r="U433" s="26"/>
      <c r="V433" s="26"/>
      <c r="W433" s="26"/>
      <c r="X433" s="26"/>
      <c r="Y433" s="26"/>
      <c r="Z433" s="26"/>
      <c r="AA433" s="26"/>
      <c r="AB433" s="26"/>
      <c r="AC433" s="26"/>
      <c r="AD433" s="26"/>
    </row>
    <row r="434" spans="1:30">
      <c r="A434" s="26"/>
      <c r="B434" s="26"/>
      <c r="C434" s="26"/>
      <c r="D434" s="26"/>
      <c r="E434" s="26"/>
      <c r="F434" s="26"/>
      <c r="G434" s="26"/>
      <c r="H434" s="26"/>
      <c r="I434" s="26"/>
      <c r="J434" s="26"/>
      <c r="K434" s="26"/>
      <c r="L434" s="27"/>
      <c r="M434" s="26"/>
      <c r="N434" s="27"/>
      <c r="O434" s="26"/>
      <c r="P434" s="26"/>
      <c r="Q434" s="26"/>
      <c r="R434" s="26"/>
      <c r="S434" s="26"/>
      <c r="T434" s="26"/>
      <c r="U434" s="26"/>
      <c r="V434" s="26"/>
      <c r="W434" s="26"/>
      <c r="X434" s="26"/>
      <c r="Y434" s="26"/>
      <c r="Z434" s="26"/>
      <c r="AA434" s="26"/>
      <c r="AB434" s="26"/>
      <c r="AC434" s="26"/>
      <c r="AD434" s="26"/>
    </row>
    <row r="435" spans="1:30">
      <c r="A435" s="26"/>
      <c r="B435" s="26"/>
      <c r="C435" s="26"/>
      <c r="D435" s="26"/>
      <c r="E435" s="26"/>
      <c r="F435" s="26"/>
      <c r="G435" s="26"/>
      <c r="H435" s="26"/>
      <c r="I435" s="26"/>
      <c r="J435" s="26"/>
      <c r="K435" s="26"/>
      <c r="L435" s="27"/>
      <c r="M435" s="26"/>
      <c r="N435" s="27"/>
      <c r="O435" s="26"/>
      <c r="P435" s="26"/>
      <c r="Q435" s="26"/>
      <c r="R435" s="26"/>
      <c r="S435" s="26"/>
      <c r="T435" s="26"/>
      <c r="U435" s="26"/>
      <c r="V435" s="26"/>
      <c r="W435" s="26"/>
      <c r="X435" s="26"/>
      <c r="Y435" s="26"/>
      <c r="Z435" s="26"/>
      <c r="AA435" s="26"/>
      <c r="AB435" s="26"/>
      <c r="AC435" s="26"/>
      <c r="AD435" s="26"/>
    </row>
    <row r="436" spans="1:30">
      <c r="A436" s="26"/>
      <c r="B436" s="26"/>
      <c r="C436" s="26"/>
      <c r="D436" s="26"/>
      <c r="E436" s="26"/>
      <c r="F436" s="26"/>
      <c r="G436" s="26"/>
      <c r="H436" s="26"/>
      <c r="I436" s="26"/>
      <c r="J436" s="26"/>
      <c r="K436" s="26"/>
      <c r="L436" s="27"/>
      <c r="M436" s="26"/>
      <c r="N436" s="27"/>
      <c r="O436" s="26"/>
      <c r="P436" s="26"/>
      <c r="Q436" s="26"/>
      <c r="R436" s="26"/>
      <c r="S436" s="26"/>
      <c r="T436" s="26"/>
      <c r="U436" s="26"/>
      <c r="V436" s="26"/>
      <c r="W436" s="26"/>
      <c r="X436" s="26"/>
      <c r="Y436" s="26"/>
      <c r="Z436" s="26"/>
      <c r="AA436" s="26"/>
      <c r="AB436" s="26"/>
      <c r="AC436" s="26"/>
      <c r="AD436" s="26"/>
    </row>
    <row r="437" spans="1:30">
      <c r="A437" s="26"/>
      <c r="B437" s="26"/>
      <c r="C437" s="26"/>
      <c r="D437" s="26"/>
      <c r="E437" s="26"/>
      <c r="F437" s="26"/>
      <c r="G437" s="26"/>
      <c r="H437" s="26"/>
      <c r="I437" s="26"/>
      <c r="J437" s="26"/>
      <c r="K437" s="26"/>
      <c r="L437" s="27"/>
      <c r="M437" s="26"/>
      <c r="N437" s="27"/>
      <c r="O437" s="26"/>
      <c r="P437" s="26"/>
      <c r="Q437" s="26"/>
      <c r="R437" s="26"/>
      <c r="S437" s="26"/>
      <c r="T437" s="26"/>
      <c r="U437" s="26"/>
      <c r="V437" s="26"/>
      <c r="W437" s="26"/>
      <c r="X437" s="26"/>
      <c r="Y437" s="26"/>
      <c r="Z437" s="26"/>
      <c r="AA437" s="26"/>
      <c r="AB437" s="26"/>
      <c r="AC437" s="26"/>
      <c r="AD437" s="26"/>
    </row>
    <row r="438" spans="1:30">
      <c r="A438" s="26"/>
      <c r="B438" s="26"/>
      <c r="C438" s="26"/>
      <c r="D438" s="26"/>
      <c r="E438" s="26"/>
      <c r="F438" s="26"/>
      <c r="G438" s="26"/>
      <c r="H438" s="26"/>
      <c r="I438" s="26"/>
      <c r="J438" s="26"/>
      <c r="K438" s="26"/>
      <c r="L438" s="27"/>
      <c r="M438" s="26"/>
      <c r="N438" s="27"/>
      <c r="O438" s="26"/>
      <c r="P438" s="26"/>
      <c r="Q438" s="26"/>
      <c r="R438" s="26"/>
      <c r="S438" s="26"/>
      <c r="T438" s="26"/>
      <c r="U438" s="26"/>
      <c r="V438" s="26"/>
      <c r="W438" s="26"/>
      <c r="X438" s="26"/>
      <c r="Y438" s="26"/>
      <c r="Z438" s="26"/>
      <c r="AA438" s="26"/>
      <c r="AB438" s="26"/>
      <c r="AC438" s="26"/>
      <c r="AD438" s="26"/>
    </row>
    <row r="439" spans="1:30">
      <c r="A439" s="26"/>
      <c r="B439" s="26"/>
      <c r="C439" s="26"/>
      <c r="D439" s="26"/>
      <c r="E439" s="26"/>
      <c r="F439" s="26"/>
      <c r="G439" s="26"/>
      <c r="H439" s="26"/>
      <c r="I439" s="26"/>
      <c r="J439" s="26"/>
      <c r="K439" s="26"/>
      <c r="L439" s="27"/>
      <c r="M439" s="26"/>
      <c r="N439" s="27"/>
      <c r="O439" s="26"/>
      <c r="P439" s="26"/>
      <c r="Q439" s="26"/>
      <c r="R439" s="26"/>
      <c r="S439" s="26"/>
      <c r="T439" s="26"/>
      <c r="U439" s="26"/>
      <c r="V439" s="26"/>
      <c r="W439" s="26"/>
      <c r="X439" s="26"/>
      <c r="Y439" s="26"/>
      <c r="Z439" s="26"/>
      <c r="AA439" s="26"/>
      <c r="AB439" s="26"/>
      <c r="AC439" s="26"/>
      <c r="AD439" s="26"/>
    </row>
    <row r="440" spans="1:30">
      <c r="A440" s="26"/>
      <c r="B440" s="26"/>
      <c r="C440" s="26"/>
      <c r="D440" s="26"/>
      <c r="E440" s="26"/>
      <c r="F440" s="26"/>
      <c r="G440" s="26"/>
      <c r="H440" s="26"/>
      <c r="I440" s="26"/>
      <c r="J440" s="26"/>
      <c r="K440" s="26"/>
      <c r="L440" s="27"/>
      <c r="M440" s="26"/>
      <c r="N440" s="27"/>
      <c r="O440" s="26"/>
      <c r="P440" s="26"/>
      <c r="Q440" s="26"/>
      <c r="R440" s="26"/>
      <c r="S440" s="26"/>
      <c r="T440" s="26"/>
      <c r="U440" s="26"/>
      <c r="V440" s="26"/>
      <c r="W440" s="26"/>
      <c r="X440" s="26"/>
      <c r="Y440" s="26"/>
      <c r="Z440" s="26"/>
      <c r="AA440" s="26"/>
      <c r="AB440" s="26"/>
      <c r="AC440" s="26"/>
      <c r="AD440" s="26"/>
    </row>
    <row r="441" spans="1:30">
      <c r="A441" s="26"/>
      <c r="B441" s="26"/>
      <c r="C441" s="26"/>
      <c r="D441" s="26"/>
      <c r="E441" s="26"/>
      <c r="F441" s="26"/>
      <c r="G441" s="26"/>
      <c r="H441" s="26"/>
      <c r="I441" s="26"/>
      <c r="J441" s="26"/>
      <c r="K441" s="26"/>
      <c r="L441" s="27"/>
      <c r="M441" s="26"/>
      <c r="N441" s="27"/>
      <c r="O441" s="26"/>
      <c r="P441" s="26"/>
      <c r="Q441" s="26"/>
      <c r="R441" s="26"/>
      <c r="S441" s="26"/>
      <c r="T441" s="26"/>
      <c r="U441" s="26"/>
      <c r="V441" s="26"/>
      <c r="W441" s="26"/>
      <c r="X441" s="26"/>
      <c r="Y441" s="26"/>
      <c r="Z441" s="26"/>
      <c r="AA441" s="26"/>
      <c r="AB441" s="26"/>
      <c r="AC441" s="26"/>
      <c r="AD441" s="26"/>
    </row>
    <row r="442" spans="1:30">
      <c r="A442" s="26"/>
      <c r="B442" s="26"/>
      <c r="C442" s="26"/>
      <c r="D442" s="26"/>
      <c r="E442" s="26"/>
      <c r="F442" s="26"/>
      <c r="G442" s="26"/>
      <c r="H442" s="26"/>
      <c r="I442" s="26"/>
      <c r="J442" s="26"/>
      <c r="K442" s="26"/>
      <c r="L442" s="27"/>
      <c r="M442" s="26"/>
      <c r="N442" s="27"/>
      <c r="O442" s="26"/>
      <c r="P442" s="26"/>
      <c r="Q442" s="26"/>
      <c r="R442" s="26"/>
      <c r="S442" s="26"/>
      <c r="T442" s="26"/>
      <c r="U442" s="26"/>
      <c r="V442" s="26"/>
      <c r="W442" s="26"/>
      <c r="X442" s="26"/>
      <c r="Y442" s="26"/>
      <c r="Z442" s="26"/>
      <c r="AA442" s="26"/>
      <c r="AB442" s="26"/>
      <c r="AC442" s="26"/>
      <c r="AD442" s="26"/>
    </row>
    <row r="443" spans="1:30">
      <c r="A443" s="26"/>
      <c r="B443" s="26"/>
      <c r="C443" s="26"/>
      <c r="D443" s="26"/>
      <c r="E443" s="26"/>
      <c r="F443" s="26"/>
      <c r="G443" s="26"/>
      <c r="H443" s="26"/>
      <c r="I443" s="26"/>
      <c r="J443" s="26"/>
      <c r="K443" s="26"/>
      <c r="L443" s="27"/>
      <c r="M443" s="26"/>
      <c r="N443" s="27"/>
      <c r="O443" s="26"/>
      <c r="P443" s="26"/>
      <c r="Q443" s="26"/>
      <c r="R443" s="26"/>
      <c r="S443" s="26"/>
      <c r="T443" s="26"/>
      <c r="U443" s="26"/>
      <c r="V443" s="26"/>
      <c r="W443" s="26"/>
      <c r="X443" s="26"/>
      <c r="Y443" s="26"/>
      <c r="Z443" s="26"/>
      <c r="AA443" s="26"/>
      <c r="AB443" s="26"/>
      <c r="AC443" s="26"/>
      <c r="AD443" s="26"/>
    </row>
    <row r="444" spans="1:30">
      <c r="A444" s="26"/>
      <c r="B444" s="26"/>
      <c r="C444" s="26"/>
      <c r="D444" s="26"/>
      <c r="E444" s="26"/>
      <c r="F444" s="26"/>
      <c r="G444" s="26"/>
      <c r="H444" s="26"/>
      <c r="I444" s="26"/>
      <c r="J444" s="26"/>
      <c r="K444" s="26"/>
      <c r="L444" s="27"/>
      <c r="M444" s="26"/>
      <c r="N444" s="27"/>
      <c r="O444" s="26"/>
      <c r="P444" s="26"/>
      <c r="Q444" s="26"/>
      <c r="R444" s="26"/>
      <c r="S444" s="26"/>
      <c r="T444" s="26"/>
      <c r="U444" s="26"/>
      <c r="V444" s="26"/>
      <c r="W444" s="26"/>
      <c r="X444" s="26"/>
      <c r="Y444" s="26"/>
      <c r="Z444" s="26"/>
      <c r="AA444" s="26"/>
      <c r="AB444" s="26"/>
      <c r="AC444" s="26"/>
      <c r="AD444" s="26"/>
    </row>
    <row r="445" spans="1:30">
      <c r="A445" s="26"/>
      <c r="B445" s="26"/>
      <c r="C445" s="26"/>
      <c r="D445" s="26"/>
      <c r="E445" s="26"/>
      <c r="F445" s="26"/>
      <c r="G445" s="26"/>
      <c r="H445" s="26"/>
      <c r="I445" s="26"/>
      <c r="J445" s="26"/>
      <c r="K445" s="26"/>
      <c r="L445" s="27"/>
      <c r="M445" s="26"/>
      <c r="N445" s="27"/>
      <c r="O445" s="26"/>
      <c r="P445" s="26"/>
      <c r="Q445" s="26"/>
      <c r="R445" s="26"/>
      <c r="S445" s="26"/>
      <c r="T445" s="26"/>
      <c r="U445" s="26"/>
      <c r="V445" s="26"/>
      <c r="W445" s="26"/>
      <c r="X445" s="26"/>
      <c r="Y445" s="26"/>
      <c r="Z445" s="26"/>
      <c r="AA445" s="26"/>
      <c r="AB445" s="26"/>
      <c r="AC445" s="26"/>
      <c r="AD445" s="26"/>
    </row>
    <row r="446" spans="1:30">
      <c r="A446" s="26"/>
      <c r="B446" s="26"/>
      <c r="C446" s="26"/>
      <c r="D446" s="26"/>
      <c r="E446" s="26"/>
      <c r="F446" s="26"/>
      <c r="G446" s="26"/>
      <c r="H446" s="26"/>
      <c r="I446" s="26"/>
      <c r="J446" s="26"/>
      <c r="K446" s="26"/>
      <c r="L446" s="27"/>
      <c r="M446" s="26"/>
      <c r="N446" s="27"/>
      <c r="O446" s="26"/>
      <c r="P446" s="26"/>
      <c r="Q446" s="26"/>
      <c r="R446" s="26"/>
      <c r="S446" s="26"/>
      <c r="T446" s="26"/>
      <c r="U446" s="26"/>
      <c r="V446" s="26"/>
      <c r="W446" s="26"/>
      <c r="X446" s="26"/>
      <c r="Y446" s="26"/>
      <c r="Z446" s="26"/>
      <c r="AA446" s="26"/>
      <c r="AB446" s="26"/>
      <c r="AC446" s="26"/>
      <c r="AD446" s="26"/>
    </row>
    <row r="447" spans="1:30">
      <c r="A447" s="26"/>
      <c r="B447" s="26"/>
      <c r="C447" s="26"/>
      <c r="D447" s="26"/>
      <c r="E447" s="26"/>
      <c r="F447" s="26"/>
      <c r="G447" s="26"/>
      <c r="H447" s="26"/>
      <c r="I447" s="26"/>
      <c r="J447" s="26"/>
      <c r="K447" s="26"/>
      <c r="L447" s="27"/>
      <c r="M447" s="26"/>
      <c r="N447" s="27"/>
      <c r="O447" s="26"/>
      <c r="P447" s="26"/>
      <c r="Q447" s="26"/>
      <c r="R447" s="26"/>
      <c r="S447" s="26"/>
      <c r="T447" s="26"/>
      <c r="U447" s="26"/>
      <c r="V447" s="26"/>
      <c r="W447" s="26"/>
      <c r="X447" s="26"/>
      <c r="Y447" s="26"/>
      <c r="Z447" s="26"/>
      <c r="AA447" s="26"/>
      <c r="AB447" s="26"/>
      <c r="AC447" s="26"/>
      <c r="AD447" s="26"/>
    </row>
    <row r="448" spans="1:30">
      <c r="A448" s="26"/>
      <c r="B448" s="26"/>
      <c r="C448" s="26"/>
      <c r="D448" s="26"/>
      <c r="E448" s="26"/>
      <c r="F448" s="26"/>
      <c r="G448" s="26"/>
      <c r="H448" s="26"/>
      <c r="I448" s="26"/>
      <c r="J448" s="26"/>
      <c r="K448" s="26"/>
      <c r="L448" s="27"/>
      <c r="M448" s="26"/>
      <c r="N448" s="27"/>
      <c r="O448" s="26"/>
      <c r="P448" s="26"/>
      <c r="Q448" s="26"/>
      <c r="R448" s="26"/>
      <c r="S448" s="26"/>
      <c r="T448" s="26"/>
      <c r="U448" s="26"/>
      <c r="V448" s="26"/>
      <c r="W448" s="26"/>
      <c r="X448" s="26"/>
      <c r="Y448" s="26"/>
      <c r="Z448" s="26"/>
      <c r="AA448" s="26"/>
      <c r="AB448" s="26"/>
      <c r="AC448" s="26"/>
      <c r="AD448" s="26"/>
    </row>
    <row r="449" spans="1:30">
      <c r="A449" s="26"/>
      <c r="B449" s="26"/>
      <c r="C449" s="26"/>
      <c r="D449" s="26"/>
      <c r="E449" s="26"/>
      <c r="F449" s="26"/>
      <c r="G449" s="26"/>
      <c r="H449" s="26"/>
      <c r="I449" s="26"/>
      <c r="J449" s="26"/>
      <c r="K449" s="26"/>
      <c r="L449" s="27"/>
      <c r="M449" s="26"/>
      <c r="N449" s="27"/>
      <c r="O449" s="26"/>
      <c r="P449" s="26"/>
      <c r="Q449" s="26"/>
      <c r="R449" s="26"/>
      <c r="S449" s="26"/>
      <c r="T449" s="26"/>
      <c r="U449" s="26"/>
      <c r="V449" s="26"/>
      <c r="W449" s="26"/>
      <c r="X449" s="26"/>
      <c r="Y449" s="26"/>
      <c r="Z449" s="26"/>
      <c r="AA449" s="26"/>
      <c r="AB449" s="26"/>
      <c r="AC449" s="26"/>
      <c r="AD449" s="26"/>
    </row>
    <row r="450" spans="1:30">
      <c r="A450" s="26"/>
      <c r="B450" s="26"/>
      <c r="C450" s="26"/>
      <c r="D450" s="26"/>
      <c r="E450" s="26"/>
      <c r="F450" s="26"/>
      <c r="G450" s="26"/>
      <c r="H450" s="26"/>
      <c r="I450" s="26"/>
      <c r="J450" s="26"/>
      <c r="K450" s="26"/>
      <c r="L450" s="27"/>
      <c r="M450" s="26"/>
      <c r="N450" s="27"/>
      <c r="O450" s="26"/>
      <c r="P450" s="26"/>
      <c r="Q450" s="26"/>
      <c r="R450" s="26"/>
      <c r="S450" s="26"/>
      <c r="T450" s="26"/>
      <c r="U450" s="26"/>
      <c r="V450" s="26"/>
      <c r="W450" s="26"/>
      <c r="X450" s="26"/>
      <c r="Y450" s="26"/>
      <c r="Z450" s="26"/>
      <c r="AA450" s="26"/>
      <c r="AB450" s="26"/>
      <c r="AC450" s="26"/>
      <c r="AD450" s="26"/>
    </row>
    <row r="451" spans="1:30">
      <c r="A451" s="26"/>
      <c r="B451" s="26"/>
      <c r="C451" s="26"/>
      <c r="D451" s="26"/>
      <c r="E451" s="26"/>
      <c r="F451" s="26"/>
      <c r="G451" s="26"/>
      <c r="H451" s="26"/>
      <c r="I451" s="26"/>
      <c r="J451" s="26"/>
      <c r="K451" s="26"/>
      <c r="L451" s="27"/>
      <c r="M451" s="26"/>
      <c r="N451" s="27"/>
      <c r="O451" s="26"/>
      <c r="P451" s="26"/>
      <c r="Q451" s="26"/>
      <c r="R451" s="26"/>
      <c r="S451" s="26"/>
      <c r="T451" s="26"/>
      <c r="U451" s="26"/>
      <c r="V451" s="26"/>
      <c r="W451" s="26"/>
      <c r="X451" s="26"/>
      <c r="Y451" s="26"/>
      <c r="Z451" s="26"/>
      <c r="AA451" s="26"/>
      <c r="AB451" s="26"/>
      <c r="AC451" s="26"/>
      <c r="AD451" s="26"/>
    </row>
    <row r="452" spans="1:30">
      <c r="A452" s="26"/>
      <c r="B452" s="26"/>
      <c r="C452" s="26"/>
      <c r="D452" s="26"/>
      <c r="E452" s="26"/>
      <c r="F452" s="26"/>
      <c r="G452" s="26"/>
      <c r="H452" s="26"/>
      <c r="I452" s="26"/>
      <c r="J452" s="26"/>
      <c r="K452" s="26"/>
      <c r="L452" s="27"/>
      <c r="M452" s="26"/>
      <c r="N452" s="27"/>
      <c r="O452" s="26"/>
      <c r="P452" s="26"/>
      <c r="Q452" s="26"/>
      <c r="R452" s="26"/>
      <c r="S452" s="26"/>
      <c r="T452" s="26"/>
      <c r="U452" s="26"/>
      <c r="V452" s="26"/>
      <c r="W452" s="26"/>
      <c r="X452" s="26"/>
      <c r="Y452" s="26"/>
      <c r="Z452" s="26"/>
      <c r="AA452" s="26"/>
      <c r="AB452" s="26"/>
      <c r="AC452" s="26"/>
      <c r="AD452" s="26"/>
    </row>
    <row r="453" spans="1:30">
      <c r="A453" s="26"/>
      <c r="B453" s="26"/>
      <c r="C453" s="26"/>
      <c r="D453" s="26"/>
      <c r="E453" s="26"/>
      <c r="F453" s="26"/>
      <c r="G453" s="26"/>
      <c r="H453" s="26"/>
      <c r="I453" s="26"/>
      <c r="J453" s="26"/>
      <c r="K453" s="26"/>
      <c r="L453" s="27"/>
      <c r="M453" s="26"/>
      <c r="N453" s="27"/>
      <c r="O453" s="26"/>
      <c r="P453" s="26"/>
      <c r="Q453" s="26"/>
      <c r="R453" s="26"/>
      <c r="S453" s="26"/>
      <c r="T453" s="26"/>
      <c r="U453" s="26"/>
      <c r="V453" s="26"/>
      <c r="W453" s="26"/>
      <c r="X453" s="26"/>
      <c r="Y453" s="26"/>
      <c r="Z453" s="26"/>
      <c r="AA453" s="26"/>
      <c r="AB453" s="26"/>
      <c r="AC453" s="26"/>
      <c r="AD453" s="26"/>
    </row>
    <row r="454" spans="1:30">
      <c r="A454" s="26"/>
      <c r="B454" s="26"/>
      <c r="C454" s="26"/>
      <c r="D454" s="26"/>
      <c r="E454" s="26"/>
      <c r="F454" s="26"/>
      <c r="G454" s="26"/>
      <c r="H454" s="26"/>
      <c r="I454" s="26"/>
      <c r="J454" s="26"/>
      <c r="K454" s="26"/>
      <c r="L454" s="27"/>
      <c r="M454" s="26"/>
      <c r="N454" s="27"/>
      <c r="O454" s="26"/>
      <c r="P454" s="26"/>
      <c r="Q454" s="26"/>
      <c r="R454" s="26"/>
      <c r="S454" s="26"/>
      <c r="T454" s="26"/>
      <c r="U454" s="26"/>
      <c r="V454" s="26"/>
      <c r="W454" s="26"/>
      <c r="X454" s="26"/>
      <c r="Y454" s="26"/>
      <c r="Z454" s="26"/>
      <c r="AA454" s="26"/>
      <c r="AB454" s="26"/>
      <c r="AC454" s="26"/>
      <c r="AD454" s="26"/>
    </row>
    <row r="455" spans="1:30">
      <c r="A455" s="26"/>
      <c r="B455" s="26"/>
      <c r="C455" s="26"/>
      <c r="D455" s="26"/>
      <c r="E455" s="26"/>
      <c r="F455" s="26"/>
      <c r="G455" s="26"/>
      <c r="H455" s="26"/>
      <c r="I455" s="26"/>
      <c r="J455" s="26"/>
      <c r="K455" s="26"/>
      <c r="L455" s="27"/>
      <c r="M455" s="26"/>
      <c r="N455" s="27"/>
      <c r="O455" s="26"/>
      <c r="P455" s="26"/>
      <c r="Q455" s="26"/>
      <c r="R455" s="26"/>
      <c r="S455" s="26"/>
      <c r="T455" s="26"/>
      <c r="U455" s="26"/>
      <c r="V455" s="26"/>
      <c r="W455" s="26"/>
      <c r="X455" s="26"/>
      <c r="Y455" s="26"/>
      <c r="Z455" s="26"/>
      <c r="AA455" s="26"/>
      <c r="AB455" s="26"/>
      <c r="AC455" s="26"/>
      <c r="AD455" s="26"/>
    </row>
    <row r="456" spans="1:30">
      <c r="A456" s="26"/>
      <c r="B456" s="26"/>
      <c r="C456" s="26"/>
      <c r="D456" s="26"/>
      <c r="E456" s="26"/>
      <c r="F456" s="26"/>
      <c r="G456" s="26"/>
      <c r="H456" s="26"/>
      <c r="I456" s="26"/>
      <c r="J456" s="26"/>
      <c r="K456" s="26"/>
      <c r="L456" s="27"/>
      <c r="M456" s="26"/>
      <c r="N456" s="27"/>
      <c r="O456" s="26"/>
      <c r="P456" s="26"/>
      <c r="Q456" s="26"/>
      <c r="R456" s="26"/>
      <c r="S456" s="26"/>
      <c r="T456" s="26"/>
      <c r="U456" s="26"/>
      <c r="V456" s="26"/>
      <c r="W456" s="26"/>
      <c r="X456" s="26"/>
      <c r="Y456" s="26"/>
      <c r="Z456" s="26"/>
      <c r="AA456" s="26"/>
      <c r="AB456" s="26"/>
      <c r="AC456" s="26"/>
      <c r="AD456" s="26"/>
    </row>
    <row r="457" spans="1:30">
      <c r="A457" s="26"/>
      <c r="B457" s="26"/>
      <c r="C457" s="26"/>
      <c r="D457" s="26"/>
      <c r="E457" s="26"/>
      <c r="F457" s="26"/>
      <c r="G457" s="26"/>
      <c r="H457" s="26"/>
      <c r="I457" s="26"/>
      <c r="J457" s="26"/>
      <c r="K457" s="26"/>
      <c r="L457" s="27"/>
      <c r="M457" s="26"/>
      <c r="N457" s="27"/>
      <c r="O457" s="26"/>
      <c r="P457" s="26"/>
      <c r="Q457" s="26"/>
      <c r="R457" s="26"/>
      <c r="S457" s="26"/>
      <c r="T457" s="26"/>
      <c r="U457" s="26"/>
      <c r="V457" s="26"/>
      <c r="W457" s="26"/>
      <c r="X457" s="26"/>
      <c r="Y457" s="26"/>
      <c r="Z457" s="26"/>
      <c r="AA457" s="26"/>
      <c r="AB457" s="26"/>
      <c r="AC457" s="26"/>
      <c r="AD457" s="26"/>
    </row>
    <row r="458" spans="1:30">
      <c r="A458" s="26"/>
      <c r="B458" s="26"/>
      <c r="C458" s="26"/>
      <c r="D458" s="26"/>
      <c r="E458" s="26"/>
      <c r="F458" s="26"/>
      <c r="G458" s="26"/>
      <c r="H458" s="26"/>
      <c r="I458" s="26"/>
      <c r="J458" s="26"/>
      <c r="K458" s="26"/>
      <c r="L458" s="27"/>
      <c r="M458" s="26"/>
      <c r="N458" s="27"/>
      <c r="O458" s="26"/>
      <c r="P458" s="26"/>
      <c r="Q458" s="26"/>
      <c r="R458" s="26"/>
      <c r="S458" s="26"/>
      <c r="T458" s="26"/>
      <c r="U458" s="26"/>
      <c r="V458" s="26"/>
      <c r="W458" s="26"/>
      <c r="X458" s="26"/>
      <c r="Y458" s="26"/>
      <c r="Z458" s="26"/>
      <c r="AA458" s="26"/>
      <c r="AB458" s="26"/>
      <c r="AC458" s="26"/>
      <c r="AD458" s="26"/>
    </row>
    <row r="459" spans="1:30">
      <c r="A459" s="26"/>
      <c r="B459" s="26"/>
      <c r="C459" s="26"/>
      <c r="D459" s="26"/>
      <c r="E459" s="26"/>
      <c r="F459" s="26"/>
      <c r="G459" s="26"/>
      <c r="H459" s="26"/>
      <c r="I459" s="26"/>
      <c r="J459" s="26"/>
      <c r="K459" s="26"/>
      <c r="L459" s="27"/>
      <c r="M459" s="26"/>
      <c r="N459" s="27"/>
      <c r="O459" s="26"/>
      <c r="P459" s="26"/>
      <c r="Q459" s="26"/>
      <c r="R459" s="26"/>
      <c r="S459" s="26"/>
      <c r="T459" s="26"/>
      <c r="U459" s="26"/>
      <c r="V459" s="26"/>
      <c r="W459" s="26"/>
      <c r="X459" s="26"/>
      <c r="Y459" s="26"/>
      <c r="Z459" s="26"/>
      <c r="AA459" s="26"/>
      <c r="AB459" s="26"/>
      <c r="AC459" s="26"/>
      <c r="AD459" s="26"/>
    </row>
    <row r="460" spans="1:30">
      <c r="A460" s="26"/>
      <c r="B460" s="26"/>
      <c r="C460" s="26"/>
      <c r="D460" s="26"/>
      <c r="E460" s="26"/>
      <c r="F460" s="26"/>
      <c r="G460" s="26"/>
      <c r="H460" s="26"/>
      <c r="I460" s="26"/>
      <c r="J460" s="26"/>
      <c r="K460" s="26"/>
      <c r="L460" s="27"/>
      <c r="M460" s="26"/>
      <c r="N460" s="27"/>
      <c r="O460" s="26"/>
      <c r="P460" s="26"/>
      <c r="Q460" s="26"/>
      <c r="R460" s="26"/>
      <c r="S460" s="26"/>
      <c r="T460" s="26"/>
      <c r="U460" s="26"/>
      <c r="V460" s="26"/>
      <c r="W460" s="26"/>
      <c r="X460" s="26"/>
      <c r="Y460" s="26"/>
      <c r="Z460" s="26"/>
      <c r="AA460" s="26"/>
      <c r="AB460" s="26"/>
      <c r="AC460" s="26"/>
      <c r="AD460" s="26"/>
    </row>
    <row r="461" spans="1:30">
      <c r="A461" s="26"/>
      <c r="B461" s="26"/>
      <c r="C461" s="26"/>
      <c r="D461" s="26"/>
      <c r="E461" s="26"/>
      <c r="F461" s="26"/>
      <c r="G461" s="26"/>
      <c r="H461" s="26"/>
      <c r="I461" s="26"/>
      <c r="J461" s="26"/>
      <c r="K461" s="26"/>
      <c r="L461" s="27"/>
      <c r="M461" s="26"/>
      <c r="N461" s="27"/>
      <c r="O461" s="26"/>
      <c r="P461" s="26"/>
      <c r="Q461" s="26"/>
      <c r="R461" s="26"/>
      <c r="S461" s="26"/>
      <c r="T461" s="26"/>
      <c r="U461" s="26"/>
      <c r="V461" s="26"/>
      <c r="W461" s="26"/>
      <c r="X461" s="26"/>
      <c r="Y461" s="26"/>
      <c r="Z461" s="26"/>
      <c r="AA461" s="26"/>
      <c r="AB461" s="26"/>
      <c r="AC461" s="26"/>
      <c r="AD461" s="26"/>
    </row>
    <row r="462" spans="1:30">
      <c r="A462" s="26"/>
      <c r="B462" s="26"/>
      <c r="C462" s="26"/>
      <c r="D462" s="26"/>
      <c r="E462" s="26"/>
      <c r="F462" s="26"/>
      <c r="G462" s="26"/>
      <c r="H462" s="26"/>
      <c r="I462" s="26"/>
      <c r="J462" s="26"/>
      <c r="K462" s="26"/>
      <c r="L462" s="27"/>
      <c r="M462" s="26"/>
      <c r="N462" s="27"/>
      <c r="O462" s="26"/>
      <c r="P462" s="26"/>
      <c r="Q462" s="26"/>
      <c r="R462" s="26"/>
      <c r="S462" s="26"/>
      <c r="T462" s="26"/>
      <c r="U462" s="26"/>
      <c r="V462" s="26"/>
      <c r="W462" s="26"/>
      <c r="X462" s="26"/>
      <c r="Y462" s="26"/>
      <c r="Z462" s="26"/>
      <c r="AA462" s="26"/>
      <c r="AB462" s="26"/>
      <c r="AC462" s="26"/>
      <c r="AD462" s="26"/>
    </row>
    <row r="463" spans="1:30">
      <c r="A463" s="26"/>
      <c r="B463" s="26"/>
      <c r="C463" s="26"/>
      <c r="D463" s="26"/>
      <c r="E463" s="26"/>
      <c r="F463" s="26"/>
      <c r="G463" s="26"/>
      <c r="H463" s="26"/>
      <c r="I463" s="26"/>
      <c r="J463" s="26"/>
      <c r="K463" s="26"/>
      <c r="L463" s="27"/>
      <c r="M463" s="26"/>
      <c r="N463" s="27"/>
      <c r="O463" s="26"/>
      <c r="P463" s="26"/>
      <c r="Q463" s="26"/>
      <c r="R463" s="26"/>
      <c r="S463" s="26"/>
      <c r="T463" s="26"/>
      <c r="U463" s="26"/>
      <c r="V463" s="26"/>
      <c r="W463" s="26"/>
      <c r="X463" s="26"/>
      <c r="Y463" s="26"/>
      <c r="Z463" s="26"/>
      <c r="AA463" s="26"/>
      <c r="AB463" s="26"/>
      <c r="AC463" s="26"/>
      <c r="AD463" s="26"/>
    </row>
    <row r="464" spans="1:30">
      <c r="A464" s="26"/>
      <c r="B464" s="26"/>
      <c r="C464" s="26"/>
      <c r="D464" s="26"/>
      <c r="E464" s="26"/>
      <c r="F464" s="26"/>
      <c r="G464" s="26"/>
      <c r="H464" s="26"/>
      <c r="I464" s="26"/>
      <c r="J464" s="26"/>
      <c r="K464" s="26"/>
      <c r="L464" s="27"/>
      <c r="M464" s="26"/>
      <c r="N464" s="27"/>
      <c r="O464" s="26"/>
      <c r="P464" s="26"/>
      <c r="Q464" s="26"/>
      <c r="R464" s="26"/>
      <c r="S464" s="26"/>
      <c r="T464" s="26"/>
      <c r="U464" s="26"/>
      <c r="V464" s="26"/>
      <c r="W464" s="26"/>
      <c r="X464" s="26"/>
      <c r="Y464" s="26"/>
      <c r="Z464" s="26"/>
      <c r="AA464" s="26"/>
      <c r="AB464" s="26"/>
      <c r="AC464" s="26"/>
      <c r="AD464" s="26"/>
    </row>
    <row r="465" spans="1:30">
      <c r="A465" s="26"/>
      <c r="B465" s="26"/>
      <c r="C465" s="26"/>
      <c r="D465" s="26"/>
      <c r="E465" s="26"/>
      <c r="F465" s="26"/>
      <c r="G465" s="26"/>
      <c r="H465" s="26"/>
      <c r="I465" s="26"/>
      <c r="J465" s="26"/>
      <c r="K465" s="26"/>
      <c r="L465" s="27"/>
      <c r="M465" s="26"/>
      <c r="N465" s="27"/>
      <c r="O465" s="26"/>
      <c r="P465" s="26"/>
      <c r="Q465" s="26"/>
      <c r="R465" s="26"/>
      <c r="S465" s="26"/>
      <c r="T465" s="26"/>
      <c r="U465" s="26"/>
      <c r="V465" s="26"/>
      <c r="W465" s="26"/>
      <c r="X465" s="26"/>
      <c r="Y465" s="26"/>
      <c r="Z465" s="26"/>
      <c r="AA465" s="26"/>
      <c r="AB465" s="26"/>
      <c r="AC465" s="26"/>
      <c r="AD465" s="26"/>
    </row>
    <row r="466" spans="1:30">
      <c r="A466" s="26"/>
      <c r="B466" s="26"/>
      <c r="C466" s="26"/>
      <c r="D466" s="26"/>
      <c r="E466" s="26"/>
      <c r="F466" s="26"/>
      <c r="G466" s="26"/>
      <c r="H466" s="26"/>
      <c r="I466" s="26"/>
      <c r="J466" s="26"/>
      <c r="K466" s="26"/>
      <c r="L466" s="27"/>
      <c r="M466" s="26"/>
      <c r="N466" s="27"/>
      <c r="O466" s="26"/>
      <c r="P466" s="26"/>
      <c r="Q466" s="26"/>
      <c r="R466" s="26"/>
      <c r="S466" s="26"/>
      <c r="T466" s="26"/>
      <c r="U466" s="26"/>
      <c r="V466" s="26"/>
      <c r="W466" s="26"/>
      <c r="X466" s="26"/>
      <c r="Y466" s="26"/>
      <c r="Z466" s="26"/>
      <c r="AA466" s="26"/>
      <c r="AB466" s="26"/>
      <c r="AC466" s="26"/>
      <c r="AD466" s="26"/>
    </row>
    <row r="467" spans="1:30">
      <c r="A467" s="26"/>
      <c r="B467" s="26"/>
      <c r="C467" s="26"/>
      <c r="D467" s="26"/>
      <c r="E467" s="26"/>
      <c r="F467" s="26"/>
      <c r="G467" s="26"/>
      <c r="H467" s="26"/>
      <c r="I467" s="26"/>
      <c r="J467" s="26"/>
      <c r="K467" s="26"/>
      <c r="L467" s="27"/>
      <c r="M467" s="26"/>
      <c r="N467" s="27"/>
      <c r="O467" s="26"/>
      <c r="P467" s="26"/>
      <c r="Q467" s="26"/>
      <c r="R467" s="26"/>
      <c r="S467" s="26"/>
      <c r="T467" s="26"/>
      <c r="U467" s="26"/>
      <c r="V467" s="26"/>
      <c r="W467" s="26"/>
      <c r="X467" s="26"/>
      <c r="Y467" s="26"/>
      <c r="Z467" s="26"/>
      <c r="AA467" s="26"/>
      <c r="AB467" s="26"/>
      <c r="AC467" s="26"/>
      <c r="AD467" s="26"/>
    </row>
    <row r="468" spans="1:30">
      <c r="A468" s="26"/>
      <c r="B468" s="26"/>
      <c r="C468" s="26"/>
      <c r="D468" s="26"/>
      <c r="E468" s="26"/>
      <c r="F468" s="26"/>
      <c r="G468" s="26"/>
      <c r="H468" s="26"/>
      <c r="I468" s="26"/>
      <c r="J468" s="26"/>
      <c r="K468" s="26"/>
      <c r="L468" s="27"/>
      <c r="M468" s="26"/>
      <c r="N468" s="27"/>
      <c r="O468" s="26"/>
      <c r="P468" s="26"/>
      <c r="Q468" s="26"/>
      <c r="R468" s="26"/>
      <c r="S468" s="26"/>
      <c r="T468" s="26"/>
      <c r="U468" s="26"/>
      <c r="V468" s="26"/>
      <c r="W468" s="26"/>
      <c r="X468" s="26"/>
      <c r="Y468" s="26"/>
      <c r="Z468" s="26"/>
      <c r="AA468" s="26"/>
      <c r="AB468" s="26"/>
      <c r="AC468" s="26"/>
      <c r="AD468" s="26"/>
    </row>
    <row r="469" spans="1:30">
      <c r="A469" s="26"/>
      <c r="B469" s="26"/>
      <c r="C469" s="26"/>
      <c r="D469" s="26"/>
      <c r="E469" s="26"/>
      <c r="F469" s="26"/>
      <c r="G469" s="26"/>
      <c r="H469" s="26"/>
      <c r="I469" s="26"/>
      <c r="J469" s="26"/>
      <c r="K469" s="26"/>
      <c r="L469" s="27"/>
      <c r="M469" s="26"/>
      <c r="N469" s="27"/>
      <c r="O469" s="26"/>
      <c r="P469" s="26"/>
      <c r="Q469" s="26"/>
      <c r="R469" s="26"/>
      <c r="S469" s="26"/>
      <c r="T469" s="26"/>
      <c r="U469" s="26"/>
      <c r="V469" s="26"/>
      <c r="W469" s="26"/>
      <c r="X469" s="26"/>
      <c r="Y469" s="26"/>
      <c r="Z469" s="26"/>
      <c r="AA469" s="26"/>
      <c r="AB469" s="26"/>
      <c r="AC469" s="26"/>
      <c r="AD469" s="26"/>
    </row>
    <row r="470" spans="1:30">
      <c r="A470" s="26"/>
      <c r="B470" s="26"/>
      <c r="C470" s="26"/>
      <c r="D470" s="26"/>
      <c r="E470" s="26"/>
      <c r="F470" s="26"/>
      <c r="G470" s="26"/>
      <c r="H470" s="26"/>
      <c r="I470" s="26"/>
      <c r="J470" s="26"/>
      <c r="K470" s="26"/>
      <c r="L470" s="27"/>
      <c r="M470" s="26"/>
      <c r="N470" s="27"/>
      <c r="O470" s="26"/>
      <c r="P470" s="26"/>
      <c r="Q470" s="26"/>
      <c r="R470" s="26"/>
      <c r="S470" s="26"/>
      <c r="T470" s="26"/>
      <c r="U470" s="26"/>
      <c r="V470" s="26"/>
      <c r="W470" s="26"/>
      <c r="X470" s="26"/>
      <c r="Y470" s="26"/>
      <c r="Z470" s="26"/>
      <c r="AA470" s="26"/>
      <c r="AB470" s="26"/>
      <c r="AC470" s="26"/>
      <c r="AD470" s="26"/>
    </row>
    <row r="471" spans="1:30">
      <c r="A471" s="26"/>
      <c r="B471" s="26"/>
      <c r="C471" s="26"/>
      <c r="D471" s="26"/>
      <c r="E471" s="26"/>
      <c r="F471" s="26"/>
      <c r="G471" s="26"/>
      <c r="H471" s="26"/>
      <c r="I471" s="26"/>
      <c r="J471" s="26"/>
      <c r="K471" s="26"/>
      <c r="L471" s="27"/>
      <c r="M471" s="26"/>
      <c r="N471" s="27"/>
      <c r="O471" s="26"/>
      <c r="P471" s="26"/>
      <c r="Q471" s="26"/>
      <c r="R471" s="26"/>
      <c r="S471" s="26"/>
      <c r="T471" s="26"/>
      <c r="U471" s="26"/>
      <c r="V471" s="26"/>
      <c r="W471" s="26"/>
      <c r="X471" s="26"/>
      <c r="Y471" s="26"/>
      <c r="Z471" s="26"/>
      <c r="AA471" s="26"/>
      <c r="AB471" s="26"/>
      <c r="AC471" s="26"/>
      <c r="AD471" s="26"/>
    </row>
    <row r="472" spans="1:30">
      <c r="A472" s="26"/>
      <c r="B472" s="26"/>
      <c r="C472" s="26"/>
      <c r="D472" s="26"/>
      <c r="E472" s="26"/>
      <c r="F472" s="26"/>
      <c r="G472" s="26"/>
      <c r="H472" s="26"/>
      <c r="I472" s="26"/>
      <c r="J472" s="26"/>
      <c r="K472" s="26"/>
      <c r="L472" s="27"/>
      <c r="M472" s="26"/>
      <c r="N472" s="27"/>
      <c r="O472" s="26"/>
      <c r="P472" s="26"/>
      <c r="Q472" s="26"/>
      <c r="R472" s="26"/>
      <c r="S472" s="26"/>
      <c r="T472" s="26"/>
      <c r="U472" s="26"/>
      <c r="V472" s="26"/>
      <c r="W472" s="26"/>
      <c r="X472" s="26"/>
      <c r="Y472" s="26"/>
      <c r="Z472" s="26"/>
      <c r="AA472" s="26"/>
      <c r="AB472" s="26"/>
      <c r="AC472" s="26"/>
      <c r="AD472" s="26"/>
    </row>
    <row r="473" spans="1:30">
      <c r="A473" s="26"/>
      <c r="B473" s="26"/>
      <c r="C473" s="26"/>
      <c r="D473" s="26"/>
      <c r="E473" s="26"/>
      <c r="F473" s="26"/>
      <c r="G473" s="26"/>
      <c r="H473" s="26"/>
      <c r="I473" s="26"/>
      <c r="J473" s="26"/>
      <c r="K473" s="26"/>
      <c r="L473" s="27"/>
      <c r="M473" s="26"/>
      <c r="N473" s="27"/>
      <c r="O473" s="26"/>
      <c r="P473" s="26"/>
      <c r="Q473" s="26"/>
      <c r="R473" s="26"/>
      <c r="S473" s="26"/>
      <c r="T473" s="26"/>
      <c r="U473" s="26"/>
      <c r="V473" s="26"/>
      <c r="W473" s="26"/>
      <c r="X473" s="26"/>
      <c r="Y473" s="26"/>
      <c r="Z473" s="26"/>
      <c r="AA473" s="26"/>
      <c r="AB473" s="26"/>
      <c r="AC473" s="26"/>
      <c r="AD473" s="26"/>
    </row>
    <row r="474" spans="1:30">
      <c r="A474" s="26"/>
      <c r="B474" s="26"/>
      <c r="C474" s="26"/>
      <c r="D474" s="26"/>
      <c r="E474" s="26"/>
      <c r="F474" s="26"/>
      <c r="G474" s="26"/>
      <c r="H474" s="26"/>
      <c r="I474" s="26"/>
      <c r="J474" s="26"/>
      <c r="K474" s="26"/>
      <c r="L474" s="27"/>
      <c r="M474" s="26"/>
      <c r="N474" s="27"/>
      <c r="O474" s="26"/>
      <c r="P474" s="26"/>
      <c r="Q474" s="26"/>
      <c r="R474" s="26"/>
      <c r="S474" s="26"/>
      <c r="T474" s="26"/>
      <c r="U474" s="26"/>
      <c r="V474" s="26"/>
      <c r="W474" s="26"/>
      <c r="X474" s="26"/>
      <c r="Y474" s="26"/>
      <c r="Z474" s="26"/>
      <c r="AA474" s="26"/>
      <c r="AB474" s="26"/>
      <c r="AC474" s="26"/>
      <c r="AD474" s="26"/>
    </row>
    <row r="475" spans="1:30">
      <c r="A475" s="26"/>
      <c r="B475" s="26"/>
      <c r="C475" s="26"/>
      <c r="D475" s="26"/>
      <c r="E475" s="26"/>
      <c r="F475" s="26"/>
      <c r="G475" s="26"/>
      <c r="H475" s="26"/>
      <c r="I475" s="26"/>
      <c r="J475" s="26"/>
      <c r="K475" s="26"/>
      <c r="L475" s="27"/>
      <c r="M475" s="26"/>
      <c r="N475" s="27"/>
      <c r="O475" s="26"/>
      <c r="P475" s="26"/>
      <c r="Q475" s="26"/>
      <c r="R475" s="26"/>
      <c r="S475" s="26"/>
      <c r="T475" s="26"/>
      <c r="U475" s="26"/>
      <c r="V475" s="26"/>
      <c r="W475" s="26"/>
      <c r="X475" s="26"/>
      <c r="Y475" s="26"/>
      <c r="Z475" s="26"/>
      <c r="AA475" s="26"/>
      <c r="AB475" s="26"/>
      <c r="AC475" s="26"/>
      <c r="AD475" s="26"/>
    </row>
    <row r="476" spans="1:30">
      <c r="A476" s="26"/>
      <c r="B476" s="26"/>
      <c r="C476" s="26"/>
      <c r="D476" s="26"/>
      <c r="E476" s="26"/>
      <c r="F476" s="26"/>
      <c r="G476" s="26"/>
      <c r="H476" s="26"/>
      <c r="I476" s="26"/>
      <c r="J476" s="26"/>
      <c r="K476" s="26"/>
      <c r="L476" s="27"/>
      <c r="M476" s="26"/>
      <c r="N476" s="27"/>
      <c r="O476" s="26"/>
      <c r="P476" s="26"/>
      <c r="Q476" s="26"/>
      <c r="R476" s="26"/>
      <c r="S476" s="26"/>
      <c r="T476" s="26"/>
      <c r="U476" s="26"/>
      <c r="V476" s="26"/>
      <c r="W476" s="26"/>
      <c r="X476" s="26"/>
      <c r="Y476" s="26"/>
      <c r="Z476" s="26"/>
      <c r="AA476" s="26"/>
      <c r="AB476" s="26"/>
      <c r="AC476" s="26"/>
      <c r="AD476" s="26"/>
    </row>
    <row r="477" spans="1:30">
      <c r="A477" s="26"/>
      <c r="B477" s="26"/>
      <c r="C477" s="26"/>
      <c r="D477" s="26"/>
      <c r="E477" s="26"/>
      <c r="F477" s="26"/>
      <c r="G477" s="26"/>
      <c r="H477" s="26"/>
      <c r="I477" s="26"/>
      <c r="J477" s="26"/>
      <c r="K477" s="26"/>
      <c r="L477" s="27"/>
      <c r="M477" s="26"/>
      <c r="N477" s="27"/>
      <c r="O477" s="26"/>
      <c r="P477" s="26"/>
      <c r="Q477" s="26"/>
      <c r="R477" s="26"/>
      <c r="S477" s="26"/>
      <c r="T477" s="26"/>
      <c r="U477" s="26"/>
      <c r="V477" s="26"/>
      <c r="W477" s="26"/>
      <c r="X477" s="26"/>
      <c r="Y477" s="26"/>
      <c r="Z477" s="26"/>
      <c r="AA477" s="26"/>
      <c r="AB477" s="26"/>
      <c r="AC477" s="26"/>
      <c r="AD477" s="26"/>
    </row>
    <row r="478" spans="1:30">
      <c r="A478" s="26"/>
      <c r="B478" s="26"/>
      <c r="C478" s="26"/>
      <c r="D478" s="26"/>
      <c r="E478" s="26"/>
      <c r="F478" s="26"/>
      <c r="G478" s="26"/>
      <c r="H478" s="26"/>
      <c r="I478" s="26"/>
      <c r="J478" s="26"/>
      <c r="K478" s="26"/>
      <c r="L478" s="27"/>
      <c r="M478" s="26"/>
      <c r="N478" s="27"/>
      <c r="O478" s="26"/>
      <c r="P478" s="26"/>
      <c r="Q478" s="26"/>
      <c r="R478" s="26"/>
      <c r="S478" s="26"/>
      <c r="T478" s="26"/>
      <c r="U478" s="26"/>
      <c r="V478" s="26"/>
      <c r="W478" s="26"/>
      <c r="X478" s="26"/>
      <c r="Y478" s="26"/>
      <c r="Z478" s="26"/>
      <c r="AA478" s="26"/>
      <c r="AB478" s="26"/>
      <c r="AC478" s="26"/>
      <c r="AD478" s="26"/>
    </row>
    <row r="479" spans="1:30">
      <c r="A479" s="26"/>
      <c r="B479" s="26"/>
      <c r="C479" s="26"/>
      <c r="D479" s="26"/>
      <c r="E479" s="26"/>
      <c r="F479" s="26"/>
      <c r="G479" s="26"/>
      <c r="H479" s="26"/>
      <c r="I479" s="26"/>
      <c r="J479" s="26"/>
      <c r="K479" s="26"/>
      <c r="L479" s="27"/>
      <c r="M479" s="26"/>
      <c r="N479" s="27"/>
      <c r="O479" s="26"/>
      <c r="P479" s="26"/>
      <c r="Q479" s="26"/>
      <c r="R479" s="26"/>
      <c r="S479" s="26"/>
      <c r="T479" s="26"/>
      <c r="U479" s="26"/>
      <c r="V479" s="26"/>
      <c r="W479" s="26"/>
      <c r="X479" s="26"/>
      <c r="Y479" s="26"/>
      <c r="Z479" s="26"/>
      <c r="AA479" s="26"/>
      <c r="AB479" s="26"/>
      <c r="AC479" s="26"/>
      <c r="AD479" s="26"/>
    </row>
    <row r="480" spans="1:30">
      <c r="A480" s="26"/>
      <c r="B480" s="26"/>
      <c r="C480" s="26"/>
      <c r="D480" s="26"/>
      <c r="E480" s="26"/>
      <c r="F480" s="26"/>
      <c r="G480" s="26"/>
      <c r="H480" s="26"/>
      <c r="I480" s="26"/>
      <c r="J480" s="26"/>
      <c r="K480" s="26"/>
      <c r="L480" s="27"/>
      <c r="M480" s="26"/>
      <c r="N480" s="27"/>
      <c r="O480" s="26"/>
      <c r="P480" s="26"/>
      <c r="Q480" s="26"/>
      <c r="R480" s="26"/>
      <c r="S480" s="26"/>
      <c r="T480" s="26"/>
      <c r="U480" s="26"/>
      <c r="V480" s="26"/>
      <c r="W480" s="26"/>
      <c r="X480" s="26"/>
      <c r="Y480" s="26"/>
      <c r="Z480" s="26"/>
      <c r="AA480" s="26"/>
      <c r="AB480" s="26"/>
      <c r="AC480" s="26"/>
      <c r="AD480" s="26"/>
    </row>
    <row r="481" spans="1:30">
      <c r="A481" s="26"/>
      <c r="B481" s="26"/>
      <c r="C481" s="26"/>
      <c r="D481" s="26"/>
      <c r="E481" s="26"/>
      <c r="F481" s="26"/>
      <c r="G481" s="26"/>
      <c r="H481" s="26"/>
      <c r="I481" s="26"/>
      <c r="J481" s="26"/>
      <c r="K481" s="26"/>
      <c r="L481" s="27"/>
      <c r="M481" s="26"/>
      <c r="N481" s="27"/>
      <c r="O481" s="26"/>
      <c r="P481" s="26"/>
      <c r="Q481" s="26"/>
      <c r="R481" s="26"/>
      <c r="S481" s="26"/>
      <c r="T481" s="26"/>
      <c r="U481" s="26"/>
      <c r="V481" s="26"/>
      <c r="W481" s="26"/>
      <c r="X481" s="26"/>
      <c r="Y481" s="26"/>
      <c r="Z481" s="26"/>
      <c r="AA481" s="26"/>
      <c r="AB481" s="26"/>
      <c r="AC481" s="26"/>
      <c r="AD481" s="26"/>
    </row>
    <row r="482" spans="1:30">
      <c r="A482" s="26"/>
      <c r="B482" s="26"/>
      <c r="C482" s="26"/>
      <c r="D482" s="26"/>
      <c r="E482" s="26"/>
      <c r="F482" s="26"/>
      <c r="G482" s="26"/>
      <c r="H482" s="26"/>
      <c r="I482" s="26"/>
      <c r="J482" s="26"/>
      <c r="K482" s="26"/>
      <c r="L482" s="27"/>
      <c r="M482" s="26"/>
      <c r="N482" s="27"/>
      <c r="O482" s="26"/>
      <c r="P482" s="26"/>
      <c r="Q482" s="26"/>
      <c r="R482" s="26"/>
      <c r="S482" s="26"/>
      <c r="T482" s="26"/>
      <c r="U482" s="26"/>
      <c r="V482" s="26"/>
      <c r="W482" s="26"/>
      <c r="X482" s="26"/>
      <c r="Y482" s="26"/>
      <c r="Z482" s="26"/>
      <c r="AA482" s="26"/>
      <c r="AB482" s="26"/>
      <c r="AC482" s="26"/>
      <c r="AD482" s="26"/>
    </row>
    <row r="483" spans="1:30">
      <c r="A483" s="26"/>
      <c r="B483" s="26"/>
      <c r="C483" s="26"/>
      <c r="D483" s="26"/>
      <c r="E483" s="26"/>
      <c r="F483" s="26"/>
      <c r="G483" s="26"/>
      <c r="H483" s="26"/>
      <c r="I483" s="26"/>
      <c r="J483" s="26"/>
      <c r="K483" s="26"/>
      <c r="L483" s="27"/>
      <c r="M483" s="26"/>
      <c r="N483" s="27"/>
      <c r="O483" s="26"/>
      <c r="P483" s="26"/>
      <c r="Q483" s="26"/>
      <c r="R483" s="26"/>
      <c r="S483" s="26"/>
      <c r="T483" s="26"/>
      <c r="U483" s="26"/>
      <c r="V483" s="26"/>
      <c r="W483" s="26"/>
      <c r="X483" s="26"/>
      <c r="Y483" s="26"/>
      <c r="Z483" s="26"/>
      <c r="AA483" s="26"/>
      <c r="AB483" s="26"/>
      <c r="AC483" s="26"/>
      <c r="AD483" s="26"/>
    </row>
    <row r="484" spans="1:30">
      <c r="A484" s="26"/>
      <c r="B484" s="26"/>
      <c r="C484" s="26"/>
      <c r="D484" s="26"/>
      <c r="E484" s="26"/>
      <c r="F484" s="26"/>
      <c r="G484" s="26"/>
      <c r="H484" s="26"/>
      <c r="I484" s="26"/>
      <c r="J484" s="26"/>
      <c r="K484" s="26"/>
      <c r="L484" s="27"/>
      <c r="M484" s="26"/>
      <c r="N484" s="27"/>
      <c r="O484" s="26"/>
      <c r="P484" s="26"/>
      <c r="Q484" s="26"/>
      <c r="R484" s="26"/>
      <c r="S484" s="26"/>
      <c r="T484" s="26"/>
      <c r="U484" s="26"/>
      <c r="V484" s="26"/>
      <c r="W484" s="26"/>
      <c r="X484" s="26"/>
      <c r="Y484" s="26"/>
      <c r="Z484" s="26"/>
      <c r="AA484" s="26"/>
      <c r="AB484" s="26"/>
      <c r="AC484" s="26"/>
      <c r="AD484" s="26"/>
    </row>
    <row r="485" spans="1:30">
      <c r="A485" s="26"/>
      <c r="B485" s="26"/>
      <c r="C485" s="26"/>
      <c r="D485" s="26"/>
      <c r="E485" s="26"/>
      <c r="F485" s="26"/>
      <c r="G485" s="26"/>
      <c r="H485" s="26"/>
      <c r="I485" s="26"/>
      <c r="J485" s="26"/>
      <c r="K485" s="26"/>
      <c r="L485" s="27"/>
      <c r="M485" s="26"/>
      <c r="N485" s="27"/>
      <c r="O485" s="26"/>
      <c r="P485" s="26"/>
      <c r="Q485" s="26"/>
      <c r="R485" s="26"/>
      <c r="S485" s="26"/>
      <c r="T485" s="26"/>
      <c r="U485" s="26"/>
      <c r="V485" s="26"/>
      <c r="W485" s="26"/>
      <c r="X485" s="26"/>
      <c r="Y485" s="26"/>
      <c r="Z485" s="26"/>
      <c r="AA485" s="26"/>
      <c r="AB485" s="26"/>
      <c r="AC485" s="26"/>
      <c r="AD485" s="26"/>
    </row>
    <row r="486" spans="1:30">
      <c r="A486" s="26"/>
      <c r="B486" s="26"/>
      <c r="C486" s="26"/>
      <c r="D486" s="26"/>
      <c r="E486" s="26"/>
      <c r="F486" s="26"/>
      <c r="G486" s="26"/>
      <c r="H486" s="26"/>
      <c r="I486" s="26"/>
      <c r="J486" s="26"/>
      <c r="K486" s="26"/>
      <c r="L486" s="27"/>
      <c r="M486" s="26"/>
      <c r="N486" s="27"/>
      <c r="O486" s="26"/>
      <c r="P486" s="26"/>
      <c r="Q486" s="26"/>
      <c r="R486" s="26"/>
      <c r="S486" s="26"/>
      <c r="T486" s="26"/>
      <c r="U486" s="26"/>
      <c r="V486" s="26"/>
      <c r="W486" s="26"/>
      <c r="X486" s="26"/>
      <c r="Y486" s="26"/>
      <c r="Z486" s="26"/>
      <c r="AA486" s="26"/>
      <c r="AB486" s="26"/>
      <c r="AC486" s="26"/>
      <c r="AD486" s="26"/>
    </row>
    <row r="487" spans="1:30">
      <c r="A487" s="26"/>
      <c r="B487" s="26"/>
      <c r="C487" s="26"/>
      <c r="D487" s="26"/>
      <c r="E487" s="26"/>
      <c r="F487" s="26"/>
      <c r="G487" s="26"/>
      <c r="H487" s="26"/>
      <c r="I487" s="26"/>
      <c r="J487" s="26"/>
      <c r="K487" s="26"/>
      <c r="L487" s="27"/>
      <c r="M487" s="26"/>
      <c r="N487" s="27"/>
      <c r="O487" s="26"/>
      <c r="P487" s="26"/>
      <c r="Q487" s="26"/>
      <c r="R487" s="26"/>
      <c r="S487" s="26"/>
      <c r="T487" s="26"/>
      <c r="U487" s="26"/>
      <c r="V487" s="26"/>
      <c r="W487" s="26"/>
      <c r="X487" s="26"/>
      <c r="Y487" s="26"/>
      <c r="Z487" s="26"/>
      <c r="AA487" s="26"/>
      <c r="AB487" s="26"/>
      <c r="AC487" s="26"/>
      <c r="AD487" s="26"/>
    </row>
    <row r="488" spans="1:30">
      <c r="A488" s="26"/>
      <c r="B488" s="26"/>
      <c r="C488" s="26"/>
      <c r="D488" s="26"/>
      <c r="E488" s="26"/>
      <c r="F488" s="26"/>
      <c r="G488" s="26"/>
      <c r="H488" s="26"/>
      <c r="I488" s="26"/>
      <c r="J488" s="26"/>
      <c r="K488" s="26"/>
      <c r="L488" s="27"/>
      <c r="M488" s="26"/>
      <c r="N488" s="27"/>
      <c r="O488" s="26"/>
      <c r="P488" s="26"/>
      <c r="Q488" s="26"/>
      <c r="R488" s="26"/>
      <c r="S488" s="26"/>
      <c r="T488" s="26"/>
      <c r="U488" s="26"/>
      <c r="V488" s="26"/>
      <c r="W488" s="26"/>
      <c r="X488" s="26"/>
      <c r="Y488" s="26"/>
      <c r="Z488" s="26"/>
      <c r="AA488" s="26"/>
      <c r="AB488" s="26"/>
      <c r="AC488" s="26"/>
      <c r="AD488" s="26"/>
    </row>
    <row r="489" spans="1:30">
      <c r="A489" s="26"/>
      <c r="B489" s="26"/>
      <c r="C489" s="26"/>
      <c r="D489" s="26"/>
      <c r="E489" s="26"/>
      <c r="F489" s="26"/>
      <c r="G489" s="26"/>
      <c r="H489" s="26"/>
      <c r="I489" s="26"/>
      <c r="J489" s="26"/>
      <c r="K489" s="26"/>
      <c r="L489" s="27"/>
      <c r="M489" s="26"/>
      <c r="N489" s="27"/>
      <c r="O489" s="26"/>
      <c r="P489" s="26"/>
      <c r="Q489" s="26"/>
      <c r="R489" s="26"/>
      <c r="S489" s="26"/>
      <c r="T489" s="26"/>
      <c r="U489" s="26"/>
      <c r="V489" s="26"/>
      <c r="W489" s="26"/>
      <c r="X489" s="26"/>
      <c r="Y489" s="26"/>
      <c r="Z489" s="26"/>
      <c r="AA489" s="26"/>
      <c r="AB489" s="26"/>
      <c r="AC489" s="26"/>
      <c r="AD489" s="26"/>
    </row>
    <row r="490" spans="1:30">
      <c r="A490" s="26"/>
      <c r="B490" s="26"/>
      <c r="C490" s="26"/>
      <c r="D490" s="26"/>
      <c r="E490" s="26"/>
      <c r="F490" s="26"/>
      <c r="G490" s="26"/>
      <c r="H490" s="26"/>
      <c r="I490" s="26"/>
      <c r="J490" s="26"/>
      <c r="K490" s="26"/>
      <c r="L490" s="27"/>
      <c r="M490" s="26"/>
      <c r="N490" s="27"/>
      <c r="O490" s="26"/>
      <c r="P490" s="26"/>
      <c r="Q490" s="26"/>
      <c r="R490" s="26"/>
      <c r="S490" s="26"/>
      <c r="T490" s="26"/>
      <c r="U490" s="26"/>
      <c r="V490" s="26"/>
      <c r="W490" s="26"/>
      <c r="X490" s="26"/>
      <c r="Y490" s="26"/>
      <c r="Z490" s="26"/>
      <c r="AA490" s="26"/>
      <c r="AB490" s="26"/>
      <c r="AC490" s="26"/>
      <c r="AD490" s="26"/>
    </row>
    <row r="491" spans="1:30">
      <c r="A491" s="26"/>
      <c r="B491" s="26"/>
      <c r="C491" s="26"/>
      <c r="D491" s="26"/>
      <c r="E491" s="26"/>
      <c r="F491" s="26"/>
      <c r="G491" s="26"/>
      <c r="H491" s="26"/>
      <c r="I491" s="26"/>
      <c r="J491" s="26"/>
      <c r="K491" s="26"/>
      <c r="L491" s="27"/>
      <c r="M491" s="26"/>
      <c r="N491" s="27"/>
      <c r="O491" s="26"/>
      <c r="P491" s="26"/>
      <c r="Q491" s="26"/>
      <c r="R491" s="26"/>
      <c r="S491" s="26"/>
      <c r="T491" s="26"/>
      <c r="U491" s="26"/>
      <c r="V491" s="26"/>
      <c r="W491" s="26"/>
      <c r="X491" s="26"/>
      <c r="Y491" s="26"/>
      <c r="Z491" s="26"/>
      <c r="AA491" s="26"/>
      <c r="AB491" s="26"/>
      <c r="AC491" s="26"/>
      <c r="AD491" s="26"/>
    </row>
    <row r="492" spans="1:30">
      <c r="A492" s="26"/>
      <c r="B492" s="26"/>
      <c r="C492" s="26"/>
      <c r="D492" s="26"/>
      <c r="E492" s="26"/>
      <c r="F492" s="26"/>
      <c r="G492" s="26"/>
      <c r="H492" s="26"/>
      <c r="I492" s="26"/>
      <c r="J492" s="26"/>
      <c r="K492" s="26"/>
      <c r="L492" s="27"/>
      <c r="M492" s="26"/>
      <c r="N492" s="27"/>
      <c r="O492" s="26"/>
      <c r="P492" s="26"/>
      <c r="Q492" s="26"/>
      <c r="R492" s="26"/>
      <c r="S492" s="26"/>
      <c r="T492" s="26"/>
      <c r="U492" s="26"/>
      <c r="V492" s="26"/>
      <c r="W492" s="26"/>
      <c r="X492" s="26"/>
      <c r="Y492" s="26"/>
      <c r="Z492" s="26"/>
      <c r="AA492" s="26"/>
      <c r="AB492" s="26"/>
      <c r="AC492" s="26"/>
      <c r="AD492" s="26"/>
    </row>
    <row r="493" spans="1:30">
      <c r="A493" s="26"/>
      <c r="B493" s="26"/>
      <c r="C493" s="26"/>
      <c r="D493" s="26"/>
      <c r="E493" s="26"/>
      <c r="F493" s="26"/>
      <c r="G493" s="26"/>
      <c r="H493" s="26"/>
      <c r="I493" s="26"/>
      <c r="J493" s="26"/>
      <c r="K493" s="26"/>
      <c r="L493" s="27"/>
      <c r="M493" s="26"/>
      <c r="N493" s="27"/>
      <c r="O493" s="26"/>
      <c r="P493" s="26"/>
      <c r="Q493" s="26"/>
      <c r="R493" s="26"/>
      <c r="S493" s="26"/>
      <c r="T493" s="26"/>
      <c r="U493" s="26"/>
      <c r="V493" s="26"/>
      <c r="W493" s="26"/>
      <c r="X493" s="26"/>
      <c r="Y493" s="26"/>
      <c r="Z493" s="26"/>
      <c r="AA493" s="26"/>
      <c r="AB493" s="26"/>
      <c r="AC493" s="26"/>
      <c r="AD493" s="26"/>
    </row>
    <row r="494" spans="1:30">
      <c r="A494" s="26"/>
      <c r="B494" s="26"/>
      <c r="C494" s="26"/>
      <c r="D494" s="26"/>
      <c r="E494" s="26"/>
      <c r="F494" s="26"/>
      <c r="G494" s="26"/>
      <c r="H494" s="26"/>
      <c r="I494" s="26"/>
      <c r="J494" s="26"/>
      <c r="K494" s="26"/>
      <c r="L494" s="27"/>
      <c r="M494" s="26"/>
      <c r="N494" s="27"/>
      <c r="O494" s="26"/>
      <c r="P494" s="26"/>
      <c r="Q494" s="26"/>
      <c r="R494" s="26"/>
      <c r="S494" s="26"/>
      <c r="T494" s="26"/>
      <c r="U494" s="26"/>
      <c r="V494" s="26"/>
      <c r="W494" s="26"/>
      <c r="X494" s="26"/>
      <c r="Y494" s="26"/>
      <c r="Z494" s="26"/>
      <c r="AA494" s="26"/>
      <c r="AB494" s="26"/>
      <c r="AC494" s="26"/>
      <c r="AD494" s="26"/>
    </row>
    <row r="495" spans="1:30">
      <c r="A495" s="26"/>
      <c r="B495" s="26"/>
      <c r="C495" s="26"/>
      <c r="D495" s="26"/>
      <c r="E495" s="26"/>
      <c r="F495" s="26"/>
      <c r="G495" s="26"/>
      <c r="H495" s="26"/>
      <c r="I495" s="26"/>
      <c r="J495" s="26"/>
      <c r="K495" s="26"/>
      <c r="L495" s="27"/>
      <c r="M495" s="26"/>
      <c r="N495" s="27"/>
      <c r="O495" s="26"/>
      <c r="P495" s="26"/>
      <c r="Q495" s="26"/>
      <c r="R495" s="26"/>
      <c r="S495" s="26"/>
      <c r="T495" s="26"/>
      <c r="U495" s="26"/>
      <c r="V495" s="26"/>
      <c r="W495" s="26"/>
      <c r="X495" s="26"/>
      <c r="Y495" s="26"/>
      <c r="Z495" s="26"/>
      <c r="AA495" s="26"/>
      <c r="AB495" s="26"/>
      <c r="AC495" s="26"/>
      <c r="AD495" s="26"/>
    </row>
    <row r="496" spans="1:30">
      <c r="A496" s="26"/>
      <c r="B496" s="26"/>
      <c r="C496" s="26"/>
      <c r="D496" s="26"/>
      <c r="E496" s="26"/>
      <c r="F496" s="26"/>
      <c r="G496" s="26"/>
      <c r="H496" s="26"/>
      <c r="I496" s="26"/>
      <c r="J496" s="26"/>
      <c r="K496" s="26"/>
      <c r="L496" s="27"/>
      <c r="M496" s="26"/>
      <c r="N496" s="27"/>
      <c r="O496" s="26"/>
      <c r="P496" s="26"/>
      <c r="Q496" s="26"/>
      <c r="R496" s="26"/>
      <c r="S496" s="26"/>
      <c r="T496" s="26"/>
      <c r="U496" s="26"/>
      <c r="V496" s="26"/>
      <c r="W496" s="26"/>
      <c r="X496" s="26"/>
      <c r="Y496" s="26"/>
      <c r="Z496" s="26"/>
      <c r="AA496" s="26"/>
      <c r="AB496" s="26"/>
      <c r="AC496" s="26"/>
      <c r="AD496" s="26"/>
    </row>
    <row r="497" spans="1:30">
      <c r="A497" s="26"/>
      <c r="B497" s="26"/>
      <c r="C497" s="26"/>
      <c r="D497" s="26"/>
      <c r="E497" s="26"/>
      <c r="F497" s="26"/>
      <c r="G497" s="26"/>
      <c r="H497" s="26"/>
      <c r="I497" s="26"/>
      <c r="J497" s="26"/>
      <c r="K497" s="26"/>
      <c r="L497" s="27"/>
      <c r="M497" s="26"/>
      <c r="N497" s="27"/>
      <c r="O497" s="26"/>
      <c r="P497" s="26"/>
      <c r="Q497" s="26"/>
      <c r="R497" s="26"/>
      <c r="S497" s="26"/>
      <c r="T497" s="26"/>
      <c r="U497" s="26"/>
      <c r="V497" s="26"/>
      <c r="W497" s="26"/>
      <c r="X497" s="26"/>
      <c r="Y497" s="26"/>
      <c r="Z497" s="26"/>
      <c r="AA497" s="26"/>
      <c r="AB497" s="26"/>
      <c r="AC497" s="26"/>
      <c r="AD497" s="26"/>
    </row>
    <row r="498" spans="1:30">
      <c r="A498" s="26"/>
      <c r="B498" s="26"/>
      <c r="C498" s="26"/>
      <c r="D498" s="26"/>
      <c r="E498" s="26"/>
      <c r="F498" s="26"/>
      <c r="G498" s="26"/>
      <c r="H498" s="26"/>
      <c r="I498" s="26"/>
      <c r="J498" s="26"/>
      <c r="K498" s="26"/>
      <c r="L498" s="27"/>
      <c r="M498" s="26"/>
      <c r="N498" s="27"/>
      <c r="O498" s="26"/>
      <c r="P498" s="26"/>
      <c r="Q498" s="26"/>
      <c r="R498" s="26"/>
      <c r="S498" s="26"/>
      <c r="T498" s="26"/>
      <c r="U498" s="26"/>
      <c r="V498" s="26"/>
      <c r="W498" s="26"/>
      <c r="X498" s="26"/>
      <c r="Y498" s="26"/>
      <c r="Z498" s="26"/>
      <c r="AA498" s="26"/>
      <c r="AB498" s="26"/>
      <c r="AC498" s="26"/>
      <c r="AD498" s="26"/>
    </row>
    <row r="499" spans="1:30">
      <c r="A499" s="26"/>
      <c r="B499" s="26"/>
      <c r="C499" s="26"/>
      <c r="D499" s="26"/>
      <c r="E499" s="26"/>
      <c r="F499" s="26"/>
      <c r="G499" s="26"/>
      <c r="H499" s="26"/>
      <c r="I499" s="26"/>
      <c r="J499" s="26"/>
      <c r="K499" s="26"/>
      <c r="L499" s="27"/>
      <c r="M499" s="26"/>
      <c r="N499" s="27"/>
      <c r="O499" s="26"/>
      <c r="P499" s="26"/>
      <c r="Q499" s="26"/>
      <c r="R499" s="26"/>
      <c r="S499" s="26"/>
      <c r="T499" s="26"/>
      <c r="U499" s="26"/>
      <c r="V499" s="26"/>
      <c r="W499" s="26"/>
      <c r="X499" s="26"/>
      <c r="Y499" s="26"/>
      <c r="Z499" s="26"/>
      <c r="AA499" s="26"/>
      <c r="AB499" s="26"/>
      <c r="AC499" s="26"/>
      <c r="AD499" s="26"/>
    </row>
    <row r="500" spans="1:30">
      <c r="A500" s="26"/>
      <c r="B500" s="26"/>
      <c r="C500" s="26"/>
      <c r="D500" s="26"/>
      <c r="E500" s="26"/>
      <c r="F500" s="26"/>
      <c r="G500" s="26"/>
      <c r="H500" s="26"/>
      <c r="I500" s="26"/>
      <c r="J500" s="26"/>
      <c r="K500" s="26"/>
      <c r="L500" s="27"/>
      <c r="M500" s="26"/>
      <c r="N500" s="27"/>
      <c r="O500" s="26"/>
      <c r="P500" s="26"/>
      <c r="Q500" s="26"/>
      <c r="R500" s="26"/>
      <c r="S500" s="26"/>
      <c r="T500" s="26"/>
      <c r="U500" s="26"/>
      <c r="V500" s="26"/>
      <c r="W500" s="26"/>
      <c r="X500" s="26"/>
      <c r="Y500" s="26"/>
      <c r="Z500" s="26"/>
      <c r="AA500" s="26"/>
      <c r="AB500" s="26"/>
      <c r="AC500" s="26"/>
      <c r="AD500" s="26"/>
    </row>
    <row r="501" spans="1:30">
      <c r="A501" s="26"/>
      <c r="B501" s="26"/>
      <c r="C501" s="26"/>
      <c r="D501" s="26"/>
      <c r="E501" s="26"/>
      <c r="F501" s="26"/>
      <c r="G501" s="26"/>
      <c r="H501" s="26"/>
      <c r="I501" s="26"/>
      <c r="J501" s="26"/>
      <c r="K501" s="26"/>
      <c r="L501" s="27"/>
      <c r="M501" s="26"/>
      <c r="N501" s="27"/>
      <c r="O501" s="26"/>
      <c r="P501" s="26"/>
      <c r="Q501" s="26"/>
      <c r="R501" s="26"/>
      <c r="S501" s="26"/>
      <c r="T501" s="26"/>
      <c r="U501" s="26"/>
      <c r="V501" s="26"/>
      <c r="W501" s="26"/>
      <c r="X501" s="26"/>
      <c r="Y501" s="26"/>
      <c r="Z501" s="26"/>
      <c r="AA501" s="26"/>
      <c r="AB501" s="26"/>
      <c r="AC501" s="26"/>
      <c r="AD501" s="26"/>
    </row>
    <row r="502" spans="1:30">
      <c r="A502" s="26"/>
      <c r="B502" s="26"/>
      <c r="C502" s="26"/>
      <c r="D502" s="26"/>
      <c r="E502" s="26"/>
      <c r="F502" s="26"/>
      <c r="G502" s="26"/>
      <c r="H502" s="26"/>
      <c r="I502" s="26"/>
      <c r="J502" s="26"/>
      <c r="K502" s="26"/>
      <c r="L502" s="27"/>
      <c r="M502" s="26"/>
      <c r="N502" s="27"/>
      <c r="O502" s="26"/>
      <c r="P502" s="26"/>
      <c r="Q502" s="26"/>
      <c r="R502" s="26"/>
      <c r="S502" s="26"/>
      <c r="T502" s="26"/>
      <c r="U502" s="26"/>
      <c r="V502" s="26"/>
      <c r="W502" s="26"/>
      <c r="X502" s="26"/>
      <c r="Y502" s="26"/>
      <c r="Z502" s="26"/>
      <c r="AA502" s="26"/>
      <c r="AB502" s="26"/>
      <c r="AC502" s="26"/>
      <c r="AD502" s="26"/>
    </row>
    <row r="503" spans="1:30">
      <c r="A503" s="26"/>
      <c r="B503" s="26"/>
      <c r="C503" s="26"/>
      <c r="D503" s="26"/>
      <c r="E503" s="26"/>
      <c r="F503" s="26"/>
      <c r="G503" s="26"/>
      <c r="H503" s="26"/>
      <c r="I503" s="26"/>
      <c r="J503" s="26"/>
      <c r="K503" s="26"/>
      <c r="L503" s="27"/>
      <c r="M503" s="26"/>
      <c r="N503" s="27"/>
      <c r="O503" s="26"/>
      <c r="P503" s="26"/>
      <c r="Q503" s="26"/>
      <c r="R503" s="26"/>
      <c r="S503" s="26"/>
      <c r="T503" s="26"/>
      <c r="U503" s="26"/>
      <c r="V503" s="26"/>
      <c r="W503" s="26"/>
      <c r="X503" s="26"/>
      <c r="Y503" s="26"/>
      <c r="Z503" s="26"/>
      <c r="AA503" s="26"/>
      <c r="AB503" s="26"/>
      <c r="AC503" s="26"/>
      <c r="AD503" s="26"/>
    </row>
    <row r="504" spans="1:30">
      <c r="A504" s="26"/>
      <c r="B504" s="26"/>
      <c r="C504" s="26"/>
      <c r="D504" s="26"/>
      <c r="E504" s="26"/>
      <c r="F504" s="26"/>
      <c r="G504" s="26"/>
      <c r="H504" s="26"/>
      <c r="I504" s="26"/>
      <c r="J504" s="26"/>
      <c r="K504" s="26"/>
      <c r="L504" s="27"/>
      <c r="M504" s="26"/>
      <c r="N504" s="27"/>
      <c r="O504" s="26"/>
      <c r="P504" s="26"/>
      <c r="Q504" s="26"/>
      <c r="R504" s="26"/>
      <c r="S504" s="26"/>
      <c r="T504" s="26"/>
      <c r="U504" s="26"/>
      <c r="V504" s="26"/>
      <c r="W504" s="26"/>
      <c r="X504" s="26"/>
      <c r="Y504" s="26"/>
      <c r="Z504" s="26"/>
      <c r="AA504" s="26"/>
      <c r="AB504" s="26"/>
      <c r="AC504" s="26"/>
      <c r="AD504" s="26"/>
    </row>
    <row r="505" spans="1:30">
      <c r="A505" s="26"/>
      <c r="B505" s="26"/>
      <c r="C505" s="26"/>
      <c r="D505" s="26"/>
      <c r="E505" s="26"/>
      <c r="F505" s="26"/>
      <c r="G505" s="26"/>
      <c r="H505" s="26"/>
      <c r="I505" s="26"/>
      <c r="J505" s="26"/>
      <c r="K505" s="26"/>
      <c r="L505" s="27"/>
      <c r="M505" s="26"/>
      <c r="N505" s="27"/>
      <c r="O505" s="26"/>
      <c r="P505" s="26"/>
      <c r="Q505" s="26"/>
      <c r="R505" s="26"/>
      <c r="S505" s="26"/>
      <c r="T505" s="26"/>
      <c r="U505" s="26"/>
      <c r="V505" s="26"/>
      <c r="W505" s="26"/>
      <c r="X505" s="26"/>
      <c r="Y505" s="26"/>
      <c r="Z505" s="26"/>
      <c r="AA505" s="26"/>
      <c r="AB505" s="26"/>
      <c r="AC505" s="26"/>
      <c r="AD505" s="26"/>
    </row>
    <row r="506" spans="1:30">
      <c r="A506" s="26"/>
      <c r="B506" s="26"/>
      <c r="C506" s="26"/>
      <c r="D506" s="26"/>
      <c r="E506" s="26"/>
      <c r="F506" s="26"/>
      <c r="G506" s="26"/>
      <c r="H506" s="26"/>
      <c r="I506" s="26"/>
      <c r="J506" s="26"/>
      <c r="K506" s="26"/>
      <c r="L506" s="27"/>
      <c r="M506" s="26"/>
      <c r="N506" s="27"/>
      <c r="O506" s="26"/>
      <c r="P506" s="26"/>
      <c r="Q506" s="26"/>
      <c r="R506" s="26"/>
      <c r="S506" s="26"/>
      <c r="T506" s="26"/>
      <c r="U506" s="26"/>
      <c r="V506" s="26"/>
      <c r="W506" s="26"/>
      <c r="X506" s="26"/>
      <c r="Y506" s="26"/>
      <c r="Z506" s="26"/>
      <c r="AA506" s="26"/>
      <c r="AB506" s="26"/>
      <c r="AC506" s="26"/>
      <c r="AD506" s="26"/>
    </row>
    <row r="507" spans="1:30">
      <c r="A507" s="26"/>
      <c r="B507" s="26"/>
      <c r="C507" s="26"/>
      <c r="D507" s="26"/>
      <c r="E507" s="26"/>
      <c r="F507" s="26"/>
      <c r="G507" s="26"/>
      <c r="H507" s="26"/>
      <c r="I507" s="26"/>
      <c r="J507" s="26"/>
      <c r="K507" s="26"/>
      <c r="L507" s="27"/>
      <c r="M507" s="26"/>
      <c r="N507" s="27"/>
      <c r="O507" s="26"/>
      <c r="P507" s="26"/>
      <c r="Q507" s="26"/>
      <c r="R507" s="26"/>
      <c r="S507" s="26"/>
      <c r="T507" s="26"/>
      <c r="U507" s="26"/>
      <c r="V507" s="26"/>
      <c r="W507" s="26"/>
      <c r="X507" s="26"/>
      <c r="Y507" s="26"/>
      <c r="Z507" s="26"/>
      <c r="AA507" s="26"/>
      <c r="AB507" s="26"/>
      <c r="AC507" s="26"/>
      <c r="AD507" s="26"/>
    </row>
    <row r="508" spans="1:30">
      <c r="A508" s="26"/>
      <c r="B508" s="26"/>
      <c r="C508" s="26"/>
      <c r="D508" s="26"/>
      <c r="E508" s="26"/>
      <c r="F508" s="26"/>
      <c r="G508" s="26"/>
      <c r="H508" s="26"/>
      <c r="I508" s="26"/>
      <c r="J508" s="26"/>
      <c r="K508" s="26"/>
      <c r="L508" s="27"/>
      <c r="M508" s="26"/>
      <c r="N508" s="27"/>
      <c r="O508" s="26"/>
      <c r="P508" s="26"/>
      <c r="Q508" s="26"/>
      <c r="R508" s="26"/>
      <c r="S508" s="26"/>
      <c r="T508" s="26"/>
      <c r="U508" s="26"/>
      <c r="V508" s="26"/>
      <c r="W508" s="26"/>
      <c r="X508" s="26"/>
      <c r="Y508" s="26"/>
      <c r="Z508" s="26"/>
      <c r="AA508" s="26"/>
      <c r="AB508" s="26"/>
      <c r="AC508" s="26"/>
      <c r="AD508" s="26"/>
    </row>
    <row r="509" spans="1:30">
      <c r="A509" s="26"/>
      <c r="B509" s="26"/>
      <c r="C509" s="26"/>
      <c r="D509" s="26"/>
      <c r="E509" s="26"/>
      <c r="F509" s="26"/>
      <c r="G509" s="26"/>
      <c r="H509" s="26"/>
      <c r="I509" s="26"/>
      <c r="J509" s="26"/>
      <c r="K509" s="26"/>
      <c r="L509" s="27"/>
      <c r="M509" s="26"/>
      <c r="N509" s="27"/>
      <c r="O509" s="26"/>
      <c r="P509" s="26"/>
      <c r="Q509" s="26"/>
      <c r="R509" s="26"/>
      <c r="S509" s="26"/>
      <c r="T509" s="26"/>
      <c r="U509" s="26"/>
      <c r="V509" s="26"/>
      <c r="W509" s="26"/>
      <c r="X509" s="26"/>
      <c r="Y509" s="26"/>
      <c r="Z509" s="26"/>
      <c r="AA509" s="26"/>
      <c r="AB509" s="26"/>
      <c r="AC509" s="26"/>
      <c r="AD509" s="26"/>
    </row>
    <row r="510" spans="1:30">
      <c r="A510" s="26"/>
      <c r="B510" s="26"/>
      <c r="C510" s="26"/>
      <c r="D510" s="26"/>
      <c r="E510" s="26"/>
      <c r="F510" s="26"/>
      <c r="G510" s="26"/>
      <c r="H510" s="26"/>
      <c r="I510" s="26"/>
      <c r="J510" s="26"/>
      <c r="K510" s="26"/>
      <c r="L510" s="27"/>
      <c r="M510" s="26"/>
      <c r="N510" s="27"/>
      <c r="O510" s="26"/>
      <c r="P510" s="26"/>
      <c r="Q510" s="26"/>
      <c r="R510" s="26"/>
      <c r="S510" s="26"/>
      <c r="T510" s="26"/>
      <c r="U510" s="26"/>
      <c r="V510" s="26"/>
      <c r="W510" s="26"/>
      <c r="X510" s="26"/>
      <c r="Y510" s="26"/>
      <c r="Z510" s="26"/>
      <c r="AA510" s="26"/>
      <c r="AB510" s="26"/>
      <c r="AC510" s="26"/>
      <c r="AD510" s="26"/>
    </row>
    <row r="511" spans="1:30">
      <c r="A511" s="26"/>
      <c r="B511" s="26"/>
      <c r="C511" s="26"/>
      <c r="D511" s="26"/>
      <c r="E511" s="26"/>
      <c r="F511" s="26"/>
      <c r="G511" s="26"/>
      <c r="H511" s="26"/>
      <c r="I511" s="26"/>
      <c r="J511" s="26"/>
      <c r="K511" s="26"/>
      <c r="L511" s="27"/>
      <c r="M511" s="26"/>
      <c r="N511" s="27"/>
      <c r="O511" s="26"/>
      <c r="P511" s="26"/>
      <c r="Q511" s="26"/>
      <c r="R511" s="26"/>
      <c r="S511" s="26"/>
      <c r="T511" s="26"/>
      <c r="U511" s="26"/>
      <c r="V511" s="26"/>
      <c r="W511" s="26"/>
      <c r="X511" s="26"/>
      <c r="Y511" s="26"/>
      <c r="Z511" s="26"/>
      <c r="AA511" s="26"/>
      <c r="AB511" s="26"/>
      <c r="AC511" s="26"/>
      <c r="AD511" s="26"/>
    </row>
    <row r="512" spans="1:30">
      <c r="A512" s="26"/>
      <c r="B512" s="26"/>
      <c r="C512" s="26"/>
      <c r="D512" s="26"/>
      <c r="E512" s="26"/>
      <c r="F512" s="26"/>
      <c r="G512" s="26"/>
      <c r="H512" s="26"/>
      <c r="I512" s="26"/>
      <c r="J512" s="26"/>
      <c r="K512" s="26"/>
      <c r="L512" s="27"/>
      <c r="M512" s="26"/>
      <c r="N512" s="27"/>
      <c r="O512" s="26"/>
      <c r="P512" s="26"/>
      <c r="Q512" s="26"/>
      <c r="R512" s="26"/>
      <c r="S512" s="26"/>
      <c r="T512" s="26"/>
      <c r="U512" s="26"/>
      <c r="V512" s="26"/>
      <c r="W512" s="26"/>
      <c r="X512" s="26"/>
      <c r="Y512" s="26"/>
      <c r="Z512" s="26"/>
      <c r="AA512" s="26"/>
      <c r="AB512" s="26"/>
      <c r="AC512" s="26"/>
      <c r="AD512" s="26"/>
    </row>
    <row r="513" spans="1:30">
      <c r="A513" s="26"/>
      <c r="B513" s="26"/>
      <c r="C513" s="26"/>
      <c r="D513" s="26"/>
      <c r="E513" s="26"/>
      <c r="F513" s="26"/>
      <c r="G513" s="26"/>
      <c r="H513" s="26"/>
      <c r="I513" s="26"/>
      <c r="J513" s="26"/>
      <c r="K513" s="26"/>
      <c r="L513" s="27"/>
      <c r="M513" s="26"/>
      <c r="N513" s="27"/>
      <c r="O513" s="26"/>
      <c r="P513" s="26"/>
      <c r="Q513" s="26"/>
      <c r="R513" s="26"/>
      <c r="S513" s="26"/>
      <c r="T513" s="26"/>
      <c r="U513" s="26"/>
      <c r="V513" s="26"/>
      <c r="W513" s="26"/>
      <c r="X513" s="26"/>
      <c r="Y513" s="26"/>
      <c r="Z513" s="26"/>
      <c r="AA513" s="26"/>
      <c r="AB513" s="26"/>
      <c r="AC513" s="26"/>
      <c r="AD513" s="26"/>
    </row>
    <row r="514" spans="1:30">
      <c r="A514" s="26"/>
      <c r="B514" s="26"/>
      <c r="C514" s="26"/>
      <c r="D514" s="26"/>
      <c r="E514" s="26"/>
      <c r="F514" s="26"/>
      <c r="G514" s="26"/>
      <c r="H514" s="26"/>
      <c r="I514" s="26"/>
      <c r="J514" s="26"/>
      <c r="K514" s="26"/>
      <c r="L514" s="27"/>
      <c r="M514" s="26"/>
      <c r="N514" s="27"/>
      <c r="O514" s="26"/>
      <c r="P514" s="26"/>
      <c r="Q514" s="26"/>
      <c r="R514" s="26"/>
      <c r="S514" s="26"/>
      <c r="T514" s="26"/>
      <c r="U514" s="26"/>
      <c r="V514" s="26"/>
      <c r="W514" s="26"/>
      <c r="X514" s="26"/>
      <c r="Y514" s="26"/>
      <c r="Z514" s="26"/>
      <c r="AA514" s="26"/>
      <c r="AB514" s="26"/>
      <c r="AC514" s="26"/>
      <c r="AD514" s="26"/>
    </row>
    <row r="515" spans="1:30">
      <c r="A515" s="26"/>
      <c r="B515" s="26"/>
      <c r="C515" s="26"/>
      <c r="D515" s="26"/>
      <c r="E515" s="26"/>
      <c r="F515" s="26"/>
      <c r="G515" s="26"/>
      <c r="H515" s="26"/>
      <c r="I515" s="26"/>
      <c r="J515" s="26"/>
      <c r="K515" s="26"/>
      <c r="L515" s="27"/>
      <c r="M515" s="26"/>
      <c r="N515" s="27"/>
      <c r="O515" s="26"/>
      <c r="P515" s="26"/>
      <c r="Q515" s="26"/>
      <c r="R515" s="26"/>
      <c r="S515" s="26"/>
      <c r="T515" s="26"/>
      <c r="U515" s="26"/>
      <c r="V515" s="26"/>
      <c r="W515" s="26"/>
      <c r="X515" s="26"/>
      <c r="Y515" s="26"/>
      <c r="Z515" s="26"/>
      <c r="AA515" s="26"/>
      <c r="AB515" s="26"/>
      <c r="AC515" s="26"/>
      <c r="AD515" s="26"/>
    </row>
    <row r="516" spans="1:30">
      <c r="A516" s="26"/>
      <c r="B516" s="26"/>
      <c r="C516" s="26"/>
      <c r="D516" s="26"/>
      <c r="E516" s="26"/>
      <c r="F516" s="26"/>
      <c r="G516" s="26"/>
      <c r="H516" s="26"/>
      <c r="I516" s="26"/>
      <c r="J516" s="26"/>
      <c r="K516" s="26"/>
      <c r="L516" s="27"/>
      <c r="M516" s="26"/>
      <c r="N516" s="27"/>
      <c r="O516" s="26"/>
      <c r="P516" s="26"/>
      <c r="Q516" s="26"/>
      <c r="R516" s="26"/>
      <c r="S516" s="26"/>
      <c r="T516" s="26"/>
      <c r="U516" s="26"/>
      <c r="V516" s="26"/>
      <c r="W516" s="26"/>
      <c r="X516" s="26"/>
      <c r="Y516" s="26"/>
      <c r="Z516" s="26"/>
      <c r="AA516" s="26"/>
      <c r="AB516" s="26"/>
      <c r="AC516" s="26"/>
      <c r="AD516" s="26"/>
    </row>
    <row r="517" spans="1:30">
      <c r="A517" s="26"/>
      <c r="B517" s="26"/>
      <c r="C517" s="26"/>
      <c r="D517" s="26"/>
      <c r="E517" s="26"/>
      <c r="F517" s="26"/>
      <c r="G517" s="26"/>
      <c r="H517" s="26"/>
      <c r="I517" s="26"/>
      <c r="J517" s="26"/>
      <c r="K517" s="26"/>
      <c r="L517" s="27"/>
      <c r="M517" s="26"/>
      <c r="N517" s="27"/>
      <c r="O517" s="26"/>
      <c r="P517" s="26"/>
      <c r="Q517" s="26"/>
      <c r="R517" s="26"/>
      <c r="S517" s="26"/>
      <c r="T517" s="26"/>
      <c r="U517" s="26"/>
      <c r="V517" s="26"/>
      <c r="W517" s="26"/>
      <c r="X517" s="26"/>
      <c r="Y517" s="26"/>
      <c r="Z517" s="26"/>
      <c r="AA517" s="26"/>
      <c r="AB517" s="26"/>
      <c r="AC517" s="26"/>
      <c r="AD517" s="26"/>
    </row>
    <row r="518" spans="1:30">
      <c r="A518" s="26"/>
      <c r="B518" s="26"/>
      <c r="C518" s="26"/>
      <c r="D518" s="26"/>
      <c r="E518" s="26"/>
      <c r="F518" s="26"/>
      <c r="G518" s="26"/>
      <c r="H518" s="26"/>
      <c r="I518" s="26"/>
      <c r="J518" s="26"/>
      <c r="K518" s="26"/>
      <c r="L518" s="27"/>
      <c r="M518" s="26"/>
      <c r="N518" s="27"/>
      <c r="O518" s="26"/>
      <c r="P518" s="26"/>
      <c r="Q518" s="26"/>
      <c r="R518" s="26"/>
      <c r="S518" s="26"/>
      <c r="T518" s="26"/>
      <c r="U518" s="26"/>
      <c r="V518" s="26"/>
      <c r="W518" s="26"/>
      <c r="X518" s="26"/>
      <c r="Y518" s="26"/>
      <c r="Z518" s="26"/>
      <c r="AA518" s="26"/>
      <c r="AB518" s="26"/>
      <c r="AC518" s="26"/>
      <c r="AD518" s="26"/>
    </row>
    <row r="519" spans="1:30">
      <c r="A519" s="26"/>
      <c r="B519" s="26"/>
      <c r="C519" s="26"/>
      <c r="D519" s="26"/>
      <c r="E519" s="26"/>
      <c r="F519" s="26"/>
      <c r="G519" s="26"/>
      <c r="H519" s="26"/>
      <c r="I519" s="26"/>
      <c r="J519" s="26"/>
      <c r="K519" s="26"/>
      <c r="L519" s="27"/>
      <c r="M519" s="26"/>
      <c r="N519" s="27"/>
      <c r="O519" s="26"/>
      <c r="P519" s="26"/>
      <c r="Q519" s="26"/>
      <c r="R519" s="26"/>
      <c r="S519" s="26"/>
      <c r="T519" s="26"/>
      <c r="U519" s="26"/>
      <c r="V519" s="26"/>
      <c r="W519" s="26"/>
      <c r="X519" s="26"/>
      <c r="Y519" s="26"/>
      <c r="Z519" s="26"/>
      <c r="AA519" s="26"/>
      <c r="AB519" s="26"/>
      <c r="AC519" s="26"/>
      <c r="AD519" s="26"/>
    </row>
    <row r="520" spans="1:30">
      <c r="A520" s="26"/>
      <c r="B520" s="26"/>
      <c r="C520" s="26"/>
      <c r="D520" s="26"/>
      <c r="E520" s="26"/>
      <c r="F520" s="26"/>
      <c r="G520" s="26"/>
      <c r="H520" s="26"/>
      <c r="I520" s="26"/>
      <c r="J520" s="26"/>
      <c r="K520" s="26"/>
      <c r="L520" s="27"/>
      <c r="M520" s="26"/>
      <c r="N520" s="27"/>
      <c r="O520" s="26"/>
      <c r="P520" s="26"/>
      <c r="Q520" s="26"/>
      <c r="R520" s="26"/>
      <c r="S520" s="26"/>
      <c r="T520" s="26"/>
      <c r="U520" s="26"/>
      <c r="V520" s="26"/>
      <c r="W520" s="26"/>
      <c r="X520" s="26"/>
      <c r="Y520" s="26"/>
      <c r="Z520" s="26"/>
      <c r="AA520" s="26"/>
      <c r="AB520" s="26"/>
      <c r="AC520" s="26"/>
      <c r="AD520" s="26"/>
    </row>
    <row r="521" spans="1:30">
      <c r="A521" s="26"/>
      <c r="B521" s="26"/>
      <c r="C521" s="26"/>
      <c r="D521" s="26"/>
      <c r="E521" s="26"/>
      <c r="F521" s="26"/>
      <c r="G521" s="26"/>
      <c r="H521" s="26"/>
      <c r="I521" s="26"/>
      <c r="J521" s="26"/>
      <c r="K521" s="26"/>
      <c r="L521" s="27"/>
      <c r="M521" s="26"/>
      <c r="N521" s="27"/>
      <c r="O521" s="26"/>
      <c r="P521" s="26"/>
      <c r="Q521" s="26"/>
      <c r="R521" s="26"/>
      <c r="S521" s="26"/>
      <c r="T521" s="26"/>
      <c r="U521" s="26"/>
      <c r="V521" s="26"/>
      <c r="W521" s="26"/>
      <c r="X521" s="26"/>
      <c r="Y521" s="26"/>
      <c r="Z521" s="26"/>
      <c r="AA521" s="26"/>
      <c r="AB521" s="26"/>
      <c r="AC521" s="26"/>
      <c r="AD521" s="26"/>
    </row>
    <row r="522" spans="1:30">
      <c r="A522" s="26"/>
      <c r="B522" s="26"/>
      <c r="C522" s="26"/>
      <c r="D522" s="26"/>
      <c r="E522" s="26"/>
      <c r="F522" s="26"/>
      <c r="G522" s="26"/>
      <c r="H522" s="26"/>
      <c r="I522" s="26"/>
      <c r="J522" s="26"/>
      <c r="K522" s="26"/>
      <c r="L522" s="27"/>
      <c r="M522" s="26"/>
      <c r="N522" s="27"/>
      <c r="O522" s="26"/>
      <c r="P522" s="26"/>
      <c r="Q522" s="26"/>
      <c r="R522" s="26"/>
      <c r="S522" s="26"/>
      <c r="T522" s="26"/>
      <c r="U522" s="26"/>
      <c r="V522" s="26"/>
      <c r="W522" s="26"/>
      <c r="X522" s="26"/>
      <c r="Y522" s="26"/>
      <c r="Z522" s="26"/>
      <c r="AA522" s="26"/>
      <c r="AB522" s="26"/>
      <c r="AC522" s="26"/>
      <c r="AD522" s="26"/>
    </row>
    <row r="523" spans="1:30">
      <c r="A523" s="26"/>
      <c r="B523" s="26"/>
      <c r="C523" s="26"/>
      <c r="D523" s="26"/>
      <c r="E523" s="26"/>
      <c r="F523" s="26"/>
      <c r="G523" s="26"/>
      <c r="H523" s="26"/>
      <c r="I523" s="26"/>
      <c r="J523" s="26"/>
      <c r="K523" s="26"/>
      <c r="L523" s="27"/>
      <c r="M523" s="26"/>
      <c r="N523" s="27"/>
      <c r="O523" s="26"/>
      <c r="P523" s="26"/>
      <c r="Q523" s="26"/>
      <c r="R523" s="26"/>
      <c r="S523" s="26"/>
      <c r="T523" s="26"/>
      <c r="U523" s="26"/>
      <c r="V523" s="26"/>
      <c r="W523" s="26"/>
      <c r="X523" s="26"/>
      <c r="Y523" s="26"/>
      <c r="Z523" s="26"/>
      <c r="AA523" s="26"/>
      <c r="AB523" s="26"/>
      <c r="AC523" s="26"/>
      <c r="AD523" s="26"/>
    </row>
    <row r="524" spans="1:30">
      <c r="A524" s="26"/>
      <c r="B524" s="26"/>
      <c r="C524" s="26"/>
      <c r="D524" s="26"/>
      <c r="E524" s="26"/>
      <c r="F524" s="26"/>
      <c r="G524" s="26"/>
      <c r="H524" s="26"/>
      <c r="I524" s="26"/>
      <c r="J524" s="26"/>
      <c r="K524" s="26"/>
      <c r="L524" s="27"/>
      <c r="M524" s="26"/>
      <c r="N524" s="27"/>
      <c r="O524" s="26"/>
      <c r="P524" s="26"/>
      <c r="Q524" s="26"/>
      <c r="R524" s="26"/>
      <c r="S524" s="26"/>
      <c r="T524" s="26"/>
      <c r="U524" s="26"/>
      <c r="V524" s="26"/>
      <c r="W524" s="26"/>
      <c r="X524" s="26"/>
      <c r="Y524" s="26"/>
      <c r="Z524" s="26"/>
      <c r="AA524" s="26"/>
      <c r="AB524" s="26"/>
      <c r="AC524" s="26"/>
      <c r="AD524" s="26"/>
    </row>
    <row r="525" spans="1:30">
      <c r="A525" s="26"/>
      <c r="B525" s="26"/>
      <c r="C525" s="26"/>
      <c r="D525" s="26"/>
      <c r="E525" s="26"/>
      <c r="F525" s="26"/>
      <c r="G525" s="26"/>
      <c r="H525" s="26"/>
      <c r="I525" s="26"/>
      <c r="J525" s="26"/>
      <c r="K525" s="26"/>
      <c r="L525" s="27"/>
      <c r="M525" s="26"/>
      <c r="N525" s="27"/>
      <c r="O525" s="26"/>
      <c r="P525" s="26"/>
      <c r="Q525" s="26"/>
      <c r="R525" s="26"/>
      <c r="S525" s="26"/>
      <c r="T525" s="26"/>
      <c r="U525" s="26"/>
      <c r="V525" s="26"/>
      <c r="W525" s="26"/>
      <c r="X525" s="26"/>
      <c r="Y525" s="26"/>
      <c r="Z525" s="26"/>
      <c r="AA525" s="26"/>
      <c r="AB525" s="26"/>
      <c r="AC525" s="26"/>
      <c r="AD525" s="26"/>
    </row>
    <row r="526" spans="1:30">
      <c r="A526" s="26"/>
      <c r="B526" s="26"/>
      <c r="C526" s="26"/>
      <c r="D526" s="26"/>
      <c r="E526" s="26"/>
      <c r="F526" s="26"/>
      <c r="G526" s="26"/>
      <c r="H526" s="26"/>
      <c r="I526" s="26"/>
      <c r="J526" s="26"/>
      <c r="K526" s="26"/>
      <c r="L526" s="27"/>
      <c r="M526" s="26"/>
      <c r="N526" s="27"/>
      <c r="O526" s="26"/>
      <c r="P526" s="26"/>
      <c r="Q526" s="26"/>
      <c r="R526" s="26"/>
      <c r="S526" s="26"/>
      <c r="T526" s="26"/>
      <c r="U526" s="26"/>
      <c r="V526" s="26"/>
      <c r="W526" s="26"/>
      <c r="X526" s="26"/>
      <c r="Y526" s="26"/>
      <c r="Z526" s="26"/>
      <c r="AA526" s="26"/>
      <c r="AB526" s="26"/>
      <c r="AC526" s="26"/>
      <c r="AD526" s="26"/>
    </row>
    <row r="527" spans="1:30">
      <c r="A527" s="26"/>
      <c r="B527" s="26"/>
      <c r="C527" s="26"/>
      <c r="D527" s="26"/>
      <c r="E527" s="26"/>
      <c r="F527" s="26"/>
      <c r="G527" s="26"/>
      <c r="H527" s="26"/>
      <c r="I527" s="26"/>
      <c r="J527" s="26"/>
      <c r="K527" s="26"/>
      <c r="L527" s="27"/>
      <c r="M527" s="26"/>
      <c r="N527" s="27"/>
      <c r="O527" s="26"/>
      <c r="P527" s="26"/>
      <c r="Q527" s="26"/>
      <c r="R527" s="26"/>
      <c r="S527" s="26"/>
      <c r="T527" s="26"/>
      <c r="U527" s="26"/>
      <c r="V527" s="26"/>
      <c r="W527" s="26"/>
      <c r="X527" s="26"/>
      <c r="Y527" s="26"/>
      <c r="Z527" s="26"/>
      <c r="AA527" s="26"/>
      <c r="AB527" s="26"/>
      <c r="AC527" s="26"/>
      <c r="AD527" s="26"/>
    </row>
    <row r="528" spans="1:30">
      <c r="A528" s="26"/>
      <c r="B528" s="26"/>
      <c r="C528" s="26"/>
      <c r="D528" s="26"/>
      <c r="E528" s="26"/>
      <c r="F528" s="26"/>
      <c r="G528" s="26"/>
      <c r="H528" s="26"/>
      <c r="I528" s="26"/>
      <c r="J528" s="26"/>
      <c r="K528" s="26"/>
      <c r="L528" s="27"/>
      <c r="M528" s="26"/>
      <c r="N528" s="27"/>
      <c r="O528" s="26"/>
      <c r="P528" s="26"/>
      <c r="Q528" s="26"/>
      <c r="R528" s="26"/>
      <c r="S528" s="26"/>
      <c r="T528" s="26"/>
      <c r="U528" s="26"/>
      <c r="V528" s="26"/>
      <c r="W528" s="26"/>
      <c r="X528" s="26"/>
      <c r="Y528" s="26"/>
      <c r="Z528" s="26"/>
      <c r="AA528" s="26"/>
      <c r="AB528" s="26"/>
      <c r="AC528" s="26"/>
      <c r="AD528" s="26"/>
    </row>
    <row r="529" spans="1:30">
      <c r="A529" s="26"/>
      <c r="B529" s="26"/>
      <c r="C529" s="26"/>
      <c r="D529" s="26"/>
      <c r="E529" s="26"/>
      <c r="F529" s="26"/>
      <c r="G529" s="26"/>
      <c r="H529" s="26"/>
      <c r="I529" s="26"/>
      <c r="J529" s="26"/>
      <c r="K529" s="26"/>
      <c r="L529" s="27"/>
      <c r="M529" s="26"/>
      <c r="N529" s="27"/>
      <c r="O529" s="26"/>
      <c r="P529" s="26"/>
      <c r="Q529" s="26"/>
      <c r="R529" s="26"/>
      <c r="S529" s="26"/>
      <c r="T529" s="26"/>
      <c r="U529" s="26"/>
      <c r="V529" s="26"/>
      <c r="W529" s="26"/>
      <c r="X529" s="26"/>
      <c r="Y529" s="26"/>
      <c r="Z529" s="26"/>
      <c r="AA529" s="26"/>
      <c r="AB529" s="26"/>
      <c r="AC529" s="26"/>
      <c r="AD529" s="26"/>
    </row>
    <row r="530" spans="1:30">
      <c r="A530" s="26"/>
      <c r="B530" s="26"/>
      <c r="C530" s="26"/>
      <c r="D530" s="26"/>
      <c r="E530" s="26"/>
      <c r="F530" s="26"/>
      <c r="G530" s="26"/>
      <c r="H530" s="26"/>
      <c r="I530" s="26"/>
      <c r="J530" s="26"/>
      <c r="K530" s="26"/>
      <c r="L530" s="27"/>
      <c r="M530" s="26"/>
      <c r="N530" s="27"/>
      <c r="O530" s="26"/>
      <c r="P530" s="26"/>
      <c r="Q530" s="26"/>
      <c r="R530" s="26"/>
      <c r="S530" s="26"/>
      <c r="T530" s="26"/>
      <c r="U530" s="26"/>
      <c r="V530" s="26"/>
      <c r="W530" s="26"/>
      <c r="X530" s="26"/>
      <c r="Y530" s="26"/>
      <c r="Z530" s="26"/>
      <c r="AA530" s="26"/>
      <c r="AB530" s="26"/>
      <c r="AC530" s="26"/>
      <c r="AD530" s="26"/>
    </row>
    <row r="531" spans="1:30">
      <c r="A531" s="26"/>
      <c r="B531" s="26"/>
      <c r="C531" s="26"/>
      <c r="D531" s="26"/>
      <c r="E531" s="26"/>
      <c r="F531" s="26"/>
      <c r="G531" s="26"/>
      <c r="H531" s="26"/>
      <c r="I531" s="26"/>
      <c r="J531" s="26"/>
      <c r="K531" s="26"/>
      <c r="L531" s="27"/>
      <c r="M531" s="26"/>
      <c r="N531" s="27"/>
      <c r="O531" s="26"/>
      <c r="P531" s="26"/>
      <c r="Q531" s="26"/>
      <c r="R531" s="26"/>
      <c r="S531" s="26"/>
      <c r="T531" s="26"/>
      <c r="U531" s="26"/>
      <c r="V531" s="26"/>
      <c r="W531" s="26"/>
      <c r="X531" s="26"/>
      <c r="Y531" s="26"/>
      <c r="Z531" s="26"/>
      <c r="AA531" s="26"/>
      <c r="AB531" s="26"/>
      <c r="AC531" s="26"/>
      <c r="AD531" s="26"/>
    </row>
    <row r="532" spans="1:30">
      <c r="A532" s="26"/>
      <c r="B532" s="26"/>
      <c r="C532" s="26"/>
      <c r="D532" s="26"/>
      <c r="E532" s="26"/>
      <c r="F532" s="26"/>
      <c r="G532" s="26"/>
      <c r="H532" s="26"/>
      <c r="I532" s="26"/>
      <c r="J532" s="26"/>
      <c r="K532" s="26"/>
      <c r="L532" s="27"/>
      <c r="M532" s="26"/>
      <c r="N532" s="27"/>
      <c r="O532" s="26"/>
      <c r="P532" s="26"/>
      <c r="Q532" s="26"/>
      <c r="R532" s="26"/>
      <c r="S532" s="26"/>
      <c r="T532" s="26"/>
      <c r="U532" s="26"/>
      <c r="V532" s="26"/>
      <c r="W532" s="26"/>
      <c r="X532" s="26"/>
      <c r="Y532" s="26"/>
      <c r="Z532" s="26"/>
      <c r="AA532" s="26"/>
      <c r="AB532" s="26"/>
      <c r="AC532" s="26"/>
      <c r="AD532" s="26"/>
    </row>
    <row r="533" spans="1:30">
      <c r="A533" s="26"/>
      <c r="B533" s="26"/>
      <c r="C533" s="26"/>
      <c r="D533" s="26"/>
      <c r="E533" s="26"/>
      <c r="F533" s="26"/>
      <c r="G533" s="26"/>
      <c r="H533" s="26"/>
      <c r="I533" s="26"/>
      <c r="J533" s="26"/>
      <c r="K533" s="26"/>
      <c r="L533" s="27"/>
      <c r="M533" s="26"/>
      <c r="N533" s="27"/>
      <c r="O533" s="26"/>
      <c r="P533" s="26"/>
      <c r="Q533" s="26"/>
      <c r="R533" s="26"/>
      <c r="S533" s="26"/>
      <c r="T533" s="26"/>
      <c r="U533" s="26"/>
      <c r="V533" s="26"/>
      <c r="W533" s="26"/>
      <c r="X533" s="26"/>
      <c r="Y533" s="26"/>
      <c r="Z533" s="26"/>
      <c r="AA533" s="26"/>
      <c r="AB533" s="26"/>
      <c r="AC533" s="26"/>
      <c r="AD533" s="26"/>
    </row>
    <row r="534" spans="1:30">
      <c r="A534" s="26"/>
      <c r="B534" s="26"/>
      <c r="C534" s="26"/>
      <c r="D534" s="26"/>
      <c r="E534" s="26"/>
      <c r="F534" s="26"/>
      <c r="G534" s="26"/>
      <c r="H534" s="26"/>
      <c r="I534" s="26"/>
      <c r="J534" s="26"/>
      <c r="K534" s="26"/>
      <c r="L534" s="27"/>
      <c r="M534" s="26"/>
      <c r="N534" s="27"/>
      <c r="O534" s="26"/>
      <c r="P534" s="26"/>
      <c r="Q534" s="26"/>
      <c r="R534" s="26"/>
      <c r="S534" s="26"/>
      <c r="T534" s="26"/>
      <c r="U534" s="26"/>
      <c r="V534" s="26"/>
      <c r="W534" s="26"/>
      <c r="X534" s="26"/>
      <c r="Y534" s="26"/>
      <c r="Z534" s="26"/>
      <c r="AA534" s="26"/>
      <c r="AB534" s="26"/>
      <c r="AC534" s="26"/>
      <c r="AD534" s="26"/>
    </row>
    <row r="535" spans="1:30">
      <c r="A535" s="26"/>
      <c r="B535" s="26"/>
      <c r="C535" s="26"/>
      <c r="D535" s="26"/>
      <c r="E535" s="26"/>
      <c r="F535" s="26"/>
      <c r="G535" s="26"/>
      <c r="H535" s="26"/>
      <c r="I535" s="26"/>
      <c r="J535" s="26"/>
      <c r="K535" s="26"/>
      <c r="L535" s="27"/>
      <c r="M535" s="26"/>
      <c r="N535" s="27"/>
      <c r="O535" s="26"/>
      <c r="P535" s="26"/>
      <c r="Q535" s="26"/>
      <c r="R535" s="26"/>
      <c r="S535" s="26"/>
      <c r="T535" s="26"/>
      <c r="U535" s="26"/>
      <c r="V535" s="26"/>
      <c r="W535" s="26"/>
      <c r="X535" s="26"/>
      <c r="Y535" s="26"/>
      <c r="Z535" s="26"/>
      <c r="AA535" s="26"/>
      <c r="AB535" s="26"/>
      <c r="AC535" s="26"/>
      <c r="AD535" s="26"/>
    </row>
    <row r="536" spans="1:30">
      <c r="A536" s="26"/>
      <c r="B536" s="26"/>
      <c r="C536" s="26"/>
      <c r="D536" s="26"/>
      <c r="E536" s="26"/>
      <c r="F536" s="26"/>
      <c r="G536" s="26"/>
      <c r="H536" s="26"/>
      <c r="I536" s="26"/>
      <c r="J536" s="26"/>
      <c r="K536" s="26"/>
      <c r="L536" s="27"/>
      <c r="M536" s="26"/>
      <c r="N536" s="27"/>
      <c r="O536" s="26"/>
      <c r="P536" s="26"/>
      <c r="Q536" s="26"/>
      <c r="R536" s="26"/>
      <c r="S536" s="26"/>
      <c r="T536" s="26"/>
      <c r="U536" s="26"/>
      <c r="V536" s="26"/>
      <c r="W536" s="26"/>
      <c r="X536" s="26"/>
      <c r="Y536" s="26"/>
      <c r="Z536" s="26"/>
      <c r="AA536" s="26"/>
      <c r="AB536" s="26"/>
      <c r="AC536" s="26"/>
      <c r="AD536" s="26"/>
    </row>
    <row r="537" spans="1:30">
      <c r="A537" s="26"/>
      <c r="B537" s="26"/>
      <c r="C537" s="26"/>
      <c r="D537" s="26"/>
      <c r="E537" s="26"/>
      <c r="F537" s="26"/>
      <c r="G537" s="26"/>
      <c r="H537" s="26"/>
      <c r="I537" s="26"/>
      <c r="J537" s="26"/>
      <c r="K537" s="26"/>
      <c r="L537" s="27"/>
      <c r="M537" s="26"/>
      <c r="N537" s="27"/>
      <c r="O537" s="26"/>
      <c r="P537" s="26"/>
      <c r="Q537" s="26"/>
      <c r="R537" s="26"/>
      <c r="S537" s="26"/>
      <c r="T537" s="26"/>
      <c r="U537" s="26"/>
      <c r="V537" s="26"/>
      <c r="W537" s="26"/>
      <c r="X537" s="26"/>
      <c r="Y537" s="26"/>
      <c r="Z537" s="26"/>
      <c r="AA537" s="26"/>
      <c r="AB537" s="26"/>
      <c r="AC537" s="26"/>
      <c r="AD537" s="26"/>
    </row>
    <row r="538" spans="1:30">
      <c r="A538" s="26"/>
      <c r="B538" s="26"/>
      <c r="C538" s="26"/>
      <c r="D538" s="26"/>
      <c r="E538" s="26"/>
      <c r="F538" s="26"/>
      <c r="G538" s="26"/>
      <c r="H538" s="26"/>
      <c r="I538" s="26"/>
      <c r="J538" s="26"/>
      <c r="K538" s="26"/>
      <c r="L538" s="27"/>
      <c r="M538" s="26"/>
      <c r="N538" s="27"/>
      <c r="O538" s="26"/>
      <c r="P538" s="26"/>
      <c r="Q538" s="26"/>
      <c r="R538" s="26"/>
      <c r="S538" s="26"/>
      <c r="T538" s="26"/>
      <c r="U538" s="26"/>
      <c r="V538" s="26"/>
      <c r="W538" s="26"/>
      <c r="X538" s="26"/>
      <c r="Y538" s="26"/>
      <c r="Z538" s="26"/>
      <c r="AA538" s="26"/>
      <c r="AB538" s="26"/>
      <c r="AC538" s="26"/>
      <c r="AD538" s="26"/>
    </row>
    <row r="539" spans="1:30">
      <c r="A539" s="26"/>
      <c r="B539" s="26"/>
      <c r="C539" s="26"/>
      <c r="D539" s="26"/>
      <c r="E539" s="26"/>
      <c r="F539" s="26"/>
      <c r="G539" s="26"/>
      <c r="H539" s="26"/>
      <c r="I539" s="26"/>
      <c r="J539" s="26"/>
      <c r="K539" s="26"/>
      <c r="L539" s="27"/>
      <c r="M539" s="26"/>
      <c r="N539" s="27"/>
      <c r="O539" s="26"/>
      <c r="P539" s="26"/>
      <c r="Q539" s="26"/>
      <c r="R539" s="26"/>
      <c r="S539" s="26"/>
      <c r="T539" s="26"/>
      <c r="U539" s="26"/>
      <c r="V539" s="26"/>
      <c r="W539" s="26"/>
      <c r="X539" s="26"/>
      <c r="Y539" s="26"/>
      <c r="Z539" s="26"/>
      <c r="AA539" s="26"/>
      <c r="AB539" s="26"/>
      <c r="AC539" s="26"/>
      <c r="AD539" s="26"/>
    </row>
    <row r="540" spans="1:30">
      <c r="A540" s="26"/>
      <c r="B540" s="26"/>
      <c r="C540" s="26"/>
      <c r="D540" s="26"/>
      <c r="E540" s="26"/>
      <c r="F540" s="26"/>
      <c r="G540" s="26"/>
      <c r="H540" s="26"/>
      <c r="I540" s="26"/>
      <c r="J540" s="26"/>
      <c r="K540" s="26"/>
      <c r="L540" s="27"/>
      <c r="M540" s="26"/>
      <c r="N540" s="27"/>
      <c r="O540" s="26"/>
      <c r="P540" s="26"/>
      <c r="Q540" s="26"/>
      <c r="R540" s="26"/>
      <c r="S540" s="26"/>
      <c r="T540" s="26"/>
      <c r="U540" s="26"/>
      <c r="V540" s="26"/>
      <c r="W540" s="26"/>
      <c r="X540" s="26"/>
      <c r="Y540" s="26"/>
      <c r="Z540" s="26"/>
      <c r="AA540" s="26"/>
      <c r="AB540" s="26"/>
      <c r="AC540" s="26"/>
      <c r="AD540" s="26"/>
    </row>
    <row r="541" spans="1:30">
      <c r="A541" s="26"/>
      <c r="B541" s="26"/>
      <c r="C541" s="26"/>
      <c r="D541" s="26"/>
      <c r="E541" s="26"/>
      <c r="F541" s="26"/>
      <c r="G541" s="26"/>
      <c r="H541" s="26"/>
      <c r="I541" s="26"/>
      <c r="J541" s="26"/>
      <c r="K541" s="26"/>
      <c r="L541" s="27"/>
      <c r="M541" s="26"/>
      <c r="N541" s="27"/>
      <c r="O541" s="26"/>
      <c r="P541" s="26"/>
      <c r="Q541" s="26"/>
      <c r="R541" s="26"/>
      <c r="S541" s="26"/>
      <c r="T541" s="26"/>
      <c r="U541" s="26"/>
      <c r="V541" s="26"/>
      <c r="W541" s="26"/>
      <c r="X541" s="26"/>
      <c r="Y541" s="26"/>
      <c r="Z541" s="26"/>
      <c r="AA541" s="26"/>
      <c r="AB541" s="26"/>
      <c r="AC541" s="26"/>
      <c r="AD541" s="26"/>
    </row>
    <row r="542" spans="1:30">
      <c r="A542" s="26"/>
      <c r="B542" s="26"/>
      <c r="C542" s="26"/>
      <c r="D542" s="26"/>
      <c r="E542" s="26"/>
      <c r="F542" s="26"/>
      <c r="G542" s="26"/>
      <c r="H542" s="26"/>
      <c r="I542" s="26"/>
      <c r="J542" s="26"/>
      <c r="K542" s="26"/>
      <c r="L542" s="27"/>
      <c r="M542" s="26"/>
      <c r="N542" s="27"/>
      <c r="O542" s="26"/>
      <c r="P542" s="26"/>
      <c r="Q542" s="26"/>
      <c r="R542" s="26"/>
      <c r="S542" s="26"/>
      <c r="T542" s="26"/>
      <c r="U542" s="26"/>
      <c r="V542" s="26"/>
      <c r="W542" s="26"/>
      <c r="X542" s="26"/>
      <c r="Y542" s="26"/>
      <c r="Z542" s="26"/>
      <c r="AA542" s="26"/>
      <c r="AB542" s="26"/>
      <c r="AC542" s="26"/>
      <c r="AD542" s="26"/>
    </row>
    <row r="543" spans="1:30">
      <c r="A543" s="26"/>
      <c r="B543" s="26"/>
      <c r="C543" s="26"/>
      <c r="D543" s="26"/>
      <c r="E543" s="26"/>
      <c r="F543" s="26"/>
      <c r="G543" s="26"/>
      <c r="H543" s="26"/>
      <c r="I543" s="26"/>
      <c r="J543" s="26"/>
      <c r="K543" s="26"/>
      <c r="L543" s="27"/>
      <c r="M543" s="26"/>
      <c r="N543" s="27"/>
      <c r="O543" s="26"/>
      <c r="P543" s="26"/>
      <c r="Q543" s="26"/>
      <c r="R543" s="26"/>
      <c r="S543" s="26"/>
      <c r="T543" s="26"/>
      <c r="U543" s="26"/>
      <c r="V543" s="26"/>
      <c r="W543" s="26"/>
      <c r="X543" s="26"/>
      <c r="Y543" s="26"/>
      <c r="Z543" s="26"/>
      <c r="AA543" s="26"/>
      <c r="AB543" s="26"/>
      <c r="AC543" s="26"/>
      <c r="AD543" s="26"/>
    </row>
    <row r="544" spans="1:30">
      <c r="A544" s="26"/>
      <c r="B544" s="26"/>
      <c r="C544" s="26"/>
      <c r="D544" s="26"/>
      <c r="E544" s="26"/>
      <c r="F544" s="26"/>
      <c r="G544" s="26"/>
      <c r="H544" s="26"/>
      <c r="I544" s="26"/>
      <c r="J544" s="26"/>
      <c r="K544" s="26"/>
      <c r="L544" s="27"/>
      <c r="M544" s="26"/>
      <c r="N544" s="27"/>
      <c r="O544" s="26"/>
      <c r="P544" s="26"/>
      <c r="Q544" s="26"/>
      <c r="R544" s="26"/>
      <c r="S544" s="26"/>
      <c r="T544" s="26"/>
      <c r="U544" s="26"/>
      <c r="V544" s="26"/>
      <c r="W544" s="26"/>
      <c r="X544" s="26"/>
      <c r="Y544" s="26"/>
      <c r="Z544" s="26"/>
      <c r="AA544" s="26"/>
      <c r="AB544" s="26"/>
      <c r="AC544" s="26"/>
      <c r="AD544" s="26"/>
    </row>
    <row r="545" spans="1:30">
      <c r="A545" s="26"/>
      <c r="B545" s="26"/>
      <c r="C545" s="26"/>
      <c r="D545" s="26"/>
      <c r="E545" s="26"/>
      <c r="F545" s="26"/>
      <c r="G545" s="26"/>
      <c r="H545" s="26"/>
      <c r="I545" s="26"/>
      <c r="J545" s="26"/>
      <c r="K545" s="26"/>
      <c r="L545" s="27"/>
      <c r="M545" s="26"/>
      <c r="N545" s="27"/>
      <c r="O545" s="26"/>
      <c r="P545" s="26"/>
      <c r="Q545" s="26"/>
      <c r="R545" s="26"/>
      <c r="S545" s="26"/>
      <c r="T545" s="26"/>
      <c r="U545" s="26"/>
      <c r="V545" s="26"/>
      <c r="W545" s="26"/>
      <c r="X545" s="26"/>
      <c r="Y545" s="26"/>
      <c r="Z545" s="26"/>
      <c r="AA545" s="26"/>
      <c r="AB545" s="26"/>
      <c r="AC545" s="26"/>
      <c r="AD545" s="26"/>
    </row>
    <row r="546" spans="1:30">
      <c r="A546" s="26"/>
      <c r="B546" s="26"/>
      <c r="C546" s="26"/>
      <c r="D546" s="26"/>
      <c r="E546" s="26"/>
      <c r="F546" s="26"/>
      <c r="G546" s="26"/>
      <c r="H546" s="26"/>
      <c r="I546" s="26"/>
      <c r="J546" s="26"/>
      <c r="K546" s="26"/>
      <c r="L546" s="27"/>
      <c r="M546" s="26"/>
      <c r="N546" s="27"/>
      <c r="O546" s="26"/>
      <c r="P546" s="26"/>
      <c r="Q546" s="26"/>
      <c r="R546" s="26"/>
      <c r="S546" s="26"/>
      <c r="T546" s="26"/>
      <c r="U546" s="26"/>
      <c r="V546" s="26"/>
      <c r="W546" s="26"/>
      <c r="X546" s="26"/>
      <c r="Y546" s="26"/>
      <c r="Z546" s="26"/>
      <c r="AA546" s="26"/>
      <c r="AB546" s="26"/>
      <c r="AC546" s="26"/>
      <c r="AD546" s="26"/>
    </row>
    <row r="547" spans="1:30">
      <c r="A547" s="26"/>
      <c r="B547" s="26"/>
      <c r="C547" s="26"/>
      <c r="D547" s="26"/>
      <c r="E547" s="26"/>
      <c r="F547" s="26"/>
      <c r="G547" s="26"/>
      <c r="H547" s="26"/>
      <c r="I547" s="26"/>
      <c r="J547" s="26"/>
      <c r="K547" s="26"/>
      <c r="L547" s="27"/>
      <c r="M547" s="26"/>
      <c r="N547" s="27"/>
      <c r="O547" s="26"/>
      <c r="P547" s="26"/>
      <c r="Q547" s="26"/>
      <c r="R547" s="26"/>
      <c r="S547" s="26"/>
      <c r="T547" s="26"/>
      <c r="U547" s="26"/>
      <c r="V547" s="26"/>
      <c r="W547" s="26"/>
      <c r="X547" s="26"/>
      <c r="Y547" s="26"/>
      <c r="Z547" s="26"/>
      <c r="AA547" s="26"/>
      <c r="AB547" s="26"/>
      <c r="AC547" s="26"/>
      <c r="AD547" s="26"/>
    </row>
    <row r="548" spans="1:30">
      <c r="A548" s="26"/>
      <c r="B548" s="26"/>
      <c r="C548" s="26"/>
      <c r="D548" s="26"/>
      <c r="E548" s="26"/>
      <c r="F548" s="26"/>
      <c r="G548" s="26"/>
      <c r="H548" s="26"/>
      <c r="I548" s="26"/>
      <c r="J548" s="26"/>
      <c r="K548" s="26"/>
      <c r="L548" s="27"/>
      <c r="M548" s="26"/>
      <c r="N548" s="27"/>
      <c r="O548" s="26"/>
      <c r="P548" s="26"/>
      <c r="Q548" s="26"/>
      <c r="R548" s="26"/>
      <c r="S548" s="26"/>
      <c r="T548" s="26"/>
      <c r="U548" s="26"/>
      <c r="V548" s="26"/>
      <c r="W548" s="26"/>
      <c r="X548" s="26"/>
      <c r="Y548" s="26"/>
      <c r="Z548" s="26"/>
      <c r="AA548" s="26"/>
      <c r="AB548" s="26"/>
      <c r="AC548" s="26"/>
      <c r="AD548" s="26"/>
    </row>
    <row r="549" spans="1:30">
      <c r="A549" s="26"/>
      <c r="B549" s="26"/>
      <c r="C549" s="26"/>
      <c r="D549" s="26"/>
      <c r="E549" s="26"/>
      <c r="F549" s="26"/>
      <c r="G549" s="26"/>
      <c r="H549" s="26"/>
      <c r="I549" s="26"/>
      <c r="J549" s="26"/>
      <c r="K549" s="26"/>
      <c r="L549" s="27"/>
      <c r="M549" s="26"/>
      <c r="N549" s="27"/>
      <c r="O549" s="26"/>
      <c r="P549" s="26"/>
      <c r="Q549" s="26"/>
      <c r="R549" s="26"/>
      <c r="S549" s="26"/>
      <c r="T549" s="26"/>
      <c r="U549" s="26"/>
      <c r="V549" s="26"/>
      <c r="W549" s="26"/>
      <c r="X549" s="26"/>
      <c r="Y549" s="26"/>
      <c r="Z549" s="26"/>
      <c r="AA549" s="26"/>
      <c r="AB549" s="26"/>
      <c r="AC549" s="26"/>
      <c r="AD549" s="26"/>
    </row>
    <row r="550" spans="1:30">
      <c r="A550" s="26"/>
      <c r="B550" s="26"/>
      <c r="C550" s="26"/>
      <c r="D550" s="26"/>
      <c r="E550" s="26"/>
      <c r="F550" s="26"/>
      <c r="G550" s="26"/>
      <c r="H550" s="26"/>
      <c r="I550" s="26"/>
      <c r="J550" s="26"/>
      <c r="K550" s="26"/>
      <c r="L550" s="27"/>
      <c r="M550" s="26"/>
      <c r="N550" s="27"/>
      <c r="O550" s="26"/>
      <c r="P550" s="26"/>
      <c r="Q550" s="26"/>
      <c r="R550" s="26"/>
      <c r="S550" s="26"/>
      <c r="T550" s="26"/>
      <c r="U550" s="26"/>
      <c r="V550" s="26"/>
      <c r="W550" s="26"/>
      <c r="X550" s="26"/>
      <c r="Y550" s="26"/>
      <c r="Z550" s="26"/>
      <c r="AA550" s="26"/>
      <c r="AB550" s="26"/>
      <c r="AC550" s="26"/>
      <c r="AD550" s="26"/>
    </row>
    <row r="551" spans="1:30">
      <c r="A551" s="26"/>
      <c r="B551" s="26"/>
      <c r="C551" s="26"/>
      <c r="D551" s="26"/>
      <c r="E551" s="26"/>
      <c r="F551" s="26"/>
      <c r="G551" s="26"/>
      <c r="H551" s="26"/>
      <c r="I551" s="26"/>
      <c r="J551" s="26"/>
      <c r="K551" s="26"/>
      <c r="L551" s="27"/>
      <c r="M551" s="26"/>
      <c r="N551" s="27"/>
      <c r="O551" s="26"/>
      <c r="P551" s="26"/>
      <c r="Q551" s="26"/>
      <c r="R551" s="26"/>
      <c r="S551" s="26"/>
      <c r="T551" s="26"/>
      <c r="U551" s="26"/>
      <c r="V551" s="26"/>
      <c r="W551" s="26"/>
      <c r="X551" s="26"/>
      <c r="Y551" s="26"/>
      <c r="Z551" s="26"/>
      <c r="AA551" s="26"/>
      <c r="AB551" s="26"/>
      <c r="AC551" s="26"/>
      <c r="AD551" s="26"/>
    </row>
    <row r="552" spans="1:30">
      <c r="A552" s="26"/>
      <c r="B552" s="26"/>
      <c r="C552" s="26"/>
      <c r="D552" s="26"/>
      <c r="E552" s="26"/>
      <c r="F552" s="26"/>
      <c r="G552" s="26"/>
      <c r="H552" s="26"/>
      <c r="I552" s="26"/>
      <c r="J552" s="26"/>
      <c r="K552" s="26"/>
      <c r="L552" s="27"/>
      <c r="M552" s="26"/>
      <c r="N552" s="27"/>
      <c r="O552" s="26"/>
      <c r="P552" s="26"/>
      <c r="Q552" s="26"/>
      <c r="R552" s="26"/>
      <c r="S552" s="26"/>
      <c r="T552" s="26"/>
      <c r="U552" s="26"/>
      <c r="V552" s="26"/>
      <c r="W552" s="26"/>
      <c r="X552" s="26"/>
      <c r="Y552" s="26"/>
      <c r="Z552" s="26"/>
      <c r="AA552" s="26"/>
      <c r="AB552" s="26"/>
      <c r="AC552" s="26"/>
      <c r="AD552" s="26"/>
    </row>
    <row r="553" spans="1:30">
      <c r="A553" s="26"/>
      <c r="B553" s="26"/>
      <c r="C553" s="26"/>
      <c r="D553" s="26"/>
      <c r="E553" s="26"/>
      <c r="F553" s="26"/>
      <c r="G553" s="26"/>
      <c r="H553" s="26"/>
      <c r="I553" s="26"/>
      <c r="J553" s="26"/>
      <c r="K553" s="26"/>
      <c r="L553" s="27"/>
      <c r="M553" s="26"/>
      <c r="N553" s="27"/>
      <c r="O553" s="26"/>
      <c r="P553" s="26"/>
      <c r="Q553" s="26"/>
      <c r="R553" s="26"/>
      <c r="S553" s="26"/>
      <c r="T553" s="26"/>
      <c r="U553" s="26"/>
      <c r="V553" s="26"/>
      <c r="W553" s="26"/>
      <c r="X553" s="26"/>
      <c r="Y553" s="26"/>
      <c r="Z553" s="26"/>
      <c r="AA553" s="26"/>
      <c r="AB553" s="26"/>
      <c r="AC553" s="26"/>
      <c r="AD553" s="26"/>
    </row>
    <row r="554" spans="1:30">
      <c r="A554" s="26"/>
      <c r="B554" s="26"/>
      <c r="C554" s="26"/>
      <c r="D554" s="26"/>
      <c r="E554" s="26"/>
      <c r="F554" s="26"/>
      <c r="G554" s="26"/>
      <c r="H554" s="26"/>
      <c r="I554" s="26"/>
      <c r="J554" s="26"/>
      <c r="K554" s="26"/>
      <c r="L554" s="27"/>
      <c r="M554" s="26"/>
      <c r="N554" s="27"/>
      <c r="O554" s="26"/>
      <c r="P554" s="26"/>
      <c r="Q554" s="26"/>
      <c r="R554" s="26"/>
      <c r="S554" s="26"/>
      <c r="T554" s="26"/>
      <c r="U554" s="26"/>
      <c r="V554" s="26"/>
      <c r="W554" s="26"/>
      <c r="X554" s="26"/>
      <c r="Y554" s="26"/>
      <c r="Z554" s="26"/>
      <c r="AA554" s="26"/>
      <c r="AB554" s="26"/>
      <c r="AC554" s="26"/>
      <c r="AD554" s="26"/>
    </row>
    <row r="555" spans="1:30">
      <c r="A555" s="26"/>
      <c r="B555" s="26"/>
      <c r="C555" s="26"/>
      <c r="D555" s="26"/>
      <c r="E555" s="26"/>
      <c r="F555" s="26"/>
      <c r="G555" s="26"/>
      <c r="H555" s="26"/>
      <c r="I555" s="26"/>
      <c r="J555" s="26"/>
      <c r="K555" s="26"/>
      <c r="L555" s="27"/>
      <c r="M555" s="26"/>
      <c r="N555" s="27"/>
      <c r="O555" s="26"/>
      <c r="P555" s="26"/>
      <c r="Q555" s="26"/>
      <c r="R555" s="26"/>
      <c r="S555" s="26"/>
      <c r="T555" s="26"/>
      <c r="U555" s="26"/>
      <c r="V555" s="26"/>
      <c r="W555" s="26"/>
      <c r="X555" s="26"/>
      <c r="Y555" s="26"/>
      <c r="Z555" s="26"/>
      <c r="AA555" s="26"/>
      <c r="AB555" s="26"/>
      <c r="AC555" s="26"/>
      <c r="AD555" s="26"/>
    </row>
    <row r="556" spans="1:30">
      <c r="A556" s="26"/>
      <c r="B556" s="26"/>
      <c r="C556" s="26"/>
      <c r="D556" s="26"/>
      <c r="E556" s="26"/>
      <c r="F556" s="26"/>
      <c r="G556" s="26"/>
      <c r="H556" s="26"/>
      <c r="I556" s="26"/>
      <c r="J556" s="26"/>
      <c r="K556" s="26"/>
      <c r="L556" s="27"/>
      <c r="M556" s="26"/>
      <c r="N556" s="27"/>
      <c r="O556" s="26"/>
      <c r="P556" s="26"/>
      <c r="Q556" s="26"/>
      <c r="R556" s="26"/>
      <c r="S556" s="26"/>
      <c r="T556" s="26"/>
      <c r="U556" s="26"/>
      <c r="V556" s="26"/>
      <c r="W556" s="26"/>
      <c r="X556" s="26"/>
      <c r="Y556" s="26"/>
      <c r="Z556" s="26"/>
      <c r="AA556" s="26"/>
      <c r="AB556" s="26"/>
      <c r="AC556" s="26"/>
      <c r="AD556" s="26"/>
    </row>
    <row r="557" spans="1:30">
      <c r="A557" s="26"/>
      <c r="B557" s="26"/>
      <c r="C557" s="26"/>
      <c r="D557" s="26"/>
      <c r="E557" s="26"/>
      <c r="F557" s="26"/>
      <c r="G557" s="26"/>
      <c r="H557" s="26"/>
      <c r="I557" s="26"/>
      <c r="J557" s="26"/>
      <c r="K557" s="26"/>
      <c r="L557" s="27"/>
      <c r="M557" s="26"/>
      <c r="N557" s="27"/>
      <c r="O557" s="26"/>
      <c r="P557" s="26"/>
      <c r="Q557" s="26"/>
      <c r="R557" s="26"/>
      <c r="S557" s="26"/>
      <c r="T557" s="26"/>
      <c r="U557" s="26"/>
      <c r="V557" s="26"/>
      <c r="W557" s="26"/>
      <c r="X557" s="26"/>
      <c r="Y557" s="26"/>
      <c r="Z557" s="26"/>
      <c r="AA557" s="26"/>
      <c r="AB557" s="26"/>
      <c r="AC557" s="26"/>
      <c r="AD557" s="26"/>
    </row>
    <row r="558" spans="1:30">
      <c r="A558" s="26"/>
      <c r="B558" s="26"/>
      <c r="C558" s="26"/>
      <c r="D558" s="26"/>
      <c r="E558" s="26"/>
      <c r="F558" s="26"/>
      <c r="G558" s="26"/>
      <c r="H558" s="26"/>
      <c r="I558" s="26"/>
      <c r="J558" s="26"/>
      <c r="K558" s="26"/>
      <c r="L558" s="27"/>
      <c r="M558" s="26"/>
      <c r="N558" s="27"/>
      <c r="O558" s="26"/>
      <c r="P558" s="26"/>
      <c r="Q558" s="26"/>
      <c r="R558" s="26"/>
      <c r="S558" s="26"/>
      <c r="T558" s="26"/>
      <c r="U558" s="26"/>
      <c r="V558" s="26"/>
      <c r="W558" s="26"/>
      <c r="X558" s="26"/>
      <c r="Y558" s="26"/>
      <c r="Z558" s="26"/>
      <c r="AA558" s="26"/>
      <c r="AB558" s="26"/>
      <c r="AC558" s="26"/>
      <c r="AD558" s="26"/>
    </row>
    <row r="559" spans="1:30">
      <c r="A559" s="26"/>
      <c r="B559" s="26"/>
      <c r="C559" s="26"/>
      <c r="D559" s="26"/>
      <c r="E559" s="26"/>
      <c r="F559" s="26"/>
      <c r="G559" s="26"/>
      <c r="H559" s="26"/>
      <c r="I559" s="26"/>
      <c r="J559" s="26"/>
      <c r="K559" s="26"/>
      <c r="L559" s="27"/>
      <c r="M559" s="26"/>
      <c r="N559" s="27"/>
      <c r="O559" s="26"/>
      <c r="P559" s="26"/>
      <c r="Q559" s="26"/>
      <c r="R559" s="26"/>
      <c r="S559" s="26"/>
      <c r="T559" s="26"/>
      <c r="U559" s="26"/>
      <c r="V559" s="26"/>
      <c r="W559" s="26"/>
      <c r="X559" s="26"/>
      <c r="Y559" s="26"/>
      <c r="Z559" s="26"/>
      <c r="AA559" s="26"/>
      <c r="AB559" s="26"/>
      <c r="AC559" s="26"/>
      <c r="AD559" s="26"/>
    </row>
    <row r="560" spans="1:30">
      <c r="A560" s="26"/>
      <c r="B560" s="26"/>
      <c r="C560" s="26"/>
      <c r="D560" s="26"/>
      <c r="E560" s="26"/>
      <c r="F560" s="26"/>
      <c r="G560" s="26"/>
      <c r="H560" s="26"/>
      <c r="I560" s="26"/>
      <c r="J560" s="26"/>
      <c r="K560" s="26"/>
      <c r="L560" s="27"/>
      <c r="M560" s="26"/>
      <c r="N560" s="27"/>
      <c r="O560" s="26"/>
      <c r="P560" s="26"/>
      <c r="Q560" s="26"/>
      <c r="R560" s="26"/>
      <c r="S560" s="26"/>
      <c r="T560" s="26"/>
      <c r="U560" s="26"/>
      <c r="V560" s="26"/>
      <c r="W560" s="26"/>
      <c r="X560" s="26"/>
      <c r="Y560" s="26"/>
      <c r="Z560" s="26"/>
      <c r="AA560" s="26"/>
      <c r="AB560" s="26"/>
      <c r="AC560" s="26"/>
      <c r="AD560" s="26"/>
    </row>
    <row r="561" spans="1:30">
      <c r="A561" s="26"/>
      <c r="B561" s="26"/>
      <c r="C561" s="26"/>
      <c r="D561" s="26"/>
      <c r="E561" s="26"/>
      <c r="F561" s="26"/>
      <c r="G561" s="26"/>
      <c r="H561" s="26"/>
      <c r="I561" s="26"/>
      <c r="J561" s="26"/>
      <c r="K561" s="26"/>
      <c r="L561" s="27"/>
      <c r="M561" s="26"/>
      <c r="N561" s="27"/>
      <c r="O561" s="26"/>
      <c r="P561" s="26"/>
      <c r="Q561" s="26"/>
      <c r="R561" s="26"/>
      <c r="S561" s="26"/>
      <c r="T561" s="26"/>
      <c r="U561" s="26"/>
      <c r="V561" s="26"/>
      <c r="W561" s="26"/>
      <c r="X561" s="26"/>
      <c r="Y561" s="26"/>
      <c r="Z561" s="26"/>
      <c r="AA561" s="26"/>
      <c r="AB561" s="26"/>
      <c r="AC561" s="26"/>
      <c r="AD561" s="26"/>
    </row>
    <row r="562" spans="1:30">
      <c r="A562" s="26"/>
      <c r="B562" s="26"/>
      <c r="C562" s="26"/>
      <c r="D562" s="26"/>
      <c r="E562" s="26"/>
      <c r="F562" s="26"/>
      <c r="G562" s="26"/>
      <c r="H562" s="26"/>
      <c r="I562" s="26"/>
      <c r="J562" s="26"/>
      <c r="K562" s="26"/>
      <c r="L562" s="27"/>
      <c r="M562" s="26"/>
      <c r="N562" s="27"/>
      <c r="O562" s="26"/>
      <c r="P562" s="26"/>
      <c r="Q562" s="26"/>
      <c r="R562" s="26"/>
      <c r="S562" s="26"/>
      <c r="T562" s="26"/>
      <c r="U562" s="26"/>
      <c r="V562" s="26"/>
      <c r="W562" s="26"/>
      <c r="X562" s="26"/>
      <c r="Y562" s="26"/>
      <c r="Z562" s="26"/>
      <c r="AA562" s="26"/>
      <c r="AB562" s="26"/>
      <c r="AC562" s="26"/>
      <c r="AD562" s="26"/>
    </row>
    <row r="563" spans="1:30">
      <c r="A563" s="26"/>
      <c r="B563" s="26"/>
      <c r="C563" s="26"/>
      <c r="D563" s="26"/>
      <c r="E563" s="26"/>
      <c r="F563" s="26"/>
      <c r="G563" s="26"/>
      <c r="H563" s="26"/>
      <c r="I563" s="26"/>
      <c r="J563" s="26"/>
      <c r="K563" s="26"/>
      <c r="L563" s="27"/>
      <c r="M563" s="26"/>
      <c r="N563" s="27"/>
      <c r="O563" s="26"/>
      <c r="P563" s="26"/>
      <c r="Q563" s="26"/>
      <c r="R563" s="26"/>
      <c r="S563" s="26"/>
      <c r="T563" s="26"/>
      <c r="U563" s="26"/>
      <c r="V563" s="26"/>
      <c r="W563" s="26"/>
      <c r="X563" s="26"/>
      <c r="Y563" s="26"/>
      <c r="Z563" s="26"/>
      <c r="AA563" s="26"/>
      <c r="AB563" s="26"/>
      <c r="AC563" s="26"/>
      <c r="AD563" s="26"/>
    </row>
    <row r="564" spans="1:30">
      <c r="A564" s="26"/>
      <c r="B564" s="26"/>
      <c r="C564" s="26"/>
      <c r="D564" s="26"/>
      <c r="E564" s="26"/>
      <c r="F564" s="26"/>
      <c r="G564" s="26"/>
      <c r="H564" s="26"/>
      <c r="I564" s="26"/>
      <c r="J564" s="26"/>
      <c r="K564" s="26"/>
      <c r="L564" s="27"/>
      <c r="M564" s="26"/>
      <c r="N564" s="27"/>
      <c r="O564" s="26"/>
      <c r="P564" s="26"/>
      <c r="Q564" s="26"/>
      <c r="R564" s="26"/>
      <c r="S564" s="26"/>
      <c r="T564" s="26"/>
      <c r="U564" s="26"/>
      <c r="V564" s="26"/>
      <c r="W564" s="26"/>
      <c r="X564" s="26"/>
      <c r="Y564" s="26"/>
      <c r="Z564" s="26"/>
      <c r="AA564" s="26"/>
      <c r="AB564" s="26"/>
      <c r="AC564" s="26"/>
      <c r="AD564" s="26"/>
    </row>
    <row r="565" spans="1:30">
      <c r="A565" s="26"/>
      <c r="B565" s="26"/>
      <c r="C565" s="26"/>
      <c r="D565" s="26"/>
      <c r="E565" s="26"/>
      <c r="F565" s="26"/>
      <c r="G565" s="26"/>
      <c r="H565" s="26"/>
      <c r="I565" s="26"/>
      <c r="J565" s="26"/>
      <c r="K565" s="26"/>
      <c r="L565" s="27"/>
      <c r="M565" s="26"/>
      <c r="N565" s="27"/>
      <c r="O565" s="26"/>
      <c r="P565" s="26"/>
      <c r="Q565" s="26"/>
      <c r="R565" s="26"/>
      <c r="S565" s="26"/>
      <c r="T565" s="26"/>
      <c r="U565" s="26"/>
      <c r="V565" s="26"/>
      <c r="W565" s="26"/>
      <c r="X565" s="26"/>
      <c r="Y565" s="26"/>
      <c r="Z565" s="26"/>
      <c r="AA565" s="26"/>
      <c r="AB565" s="26"/>
      <c r="AC565" s="26"/>
      <c r="AD565" s="26"/>
    </row>
    <row r="566" spans="1:30">
      <c r="A566" s="26"/>
      <c r="B566" s="26"/>
      <c r="C566" s="26"/>
      <c r="D566" s="26"/>
      <c r="E566" s="26"/>
      <c r="F566" s="26"/>
      <c r="G566" s="26"/>
      <c r="H566" s="26"/>
      <c r="I566" s="26"/>
      <c r="J566" s="26"/>
      <c r="K566" s="26"/>
      <c r="L566" s="27"/>
      <c r="M566" s="26"/>
      <c r="N566" s="27"/>
      <c r="O566" s="26"/>
      <c r="P566" s="26"/>
      <c r="Q566" s="26"/>
      <c r="R566" s="26"/>
      <c r="S566" s="26"/>
      <c r="T566" s="26"/>
      <c r="U566" s="26"/>
      <c r="V566" s="26"/>
      <c r="W566" s="26"/>
      <c r="X566" s="26"/>
      <c r="Y566" s="26"/>
      <c r="Z566" s="26"/>
      <c r="AA566" s="26"/>
      <c r="AB566" s="26"/>
      <c r="AC566" s="26"/>
      <c r="AD566" s="26"/>
    </row>
    <row r="567" spans="1:30">
      <c r="A567" s="26"/>
      <c r="B567" s="26"/>
      <c r="C567" s="26"/>
      <c r="D567" s="26"/>
      <c r="E567" s="26"/>
      <c r="F567" s="26"/>
      <c r="G567" s="26"/>
      <c r="H567" s="26"/>
      <c r="I567" s="26"/>
      <c r="J567" s="26"/>
      <c r="K567" s="26"/>
      <c r="L567" s="27"/>
      <c r="M567" s="26"/>
      <c r="N567" s="27"/>
      <c r="O567" s="26"/>
      <c r="P567" s="26"/>
      <c r="Q567" s="26"/>
      <c r="R567" s="26"/>
      <c r="S567" s="26"/>
      <c r="T567" s="26"/>
      <c r="U567" s="26"/>
      <c r="V567" s="26"/>
      <c r="W567" s="26"/>
      <c r="X567" s="26"/>
      <c r="Y567" s="26"/>
      <c r="Z567" s="26"/>
      <c r="AA567" s="26"/>
      <c r="AB567" s="26"/>
      <c r="AC567" s="26"/>
      <c r="AD567" s="26"/>
    </row>
    <row r="568" spans="1:30">
      <c r="A568" s="26"/>
      <c r="B568" s="26"/>
      <c r="C568" s="26"/>
      <c r="D568" s="26"/>
      <c r="E568" s="26"/>
      <c r="F568" s="26"/>
      <c r="G568" s="26"/>
      <c r="H568" s="26"/>
      <c r="I568" s="26"/>
      <c r="J568" s="26"/>
      <c r="K568" s="26"/>
      <c r="L568" s="27"/>
      <c r="M568" s="26"/>
      <c r="N568" s="27"/>
      <c r="O568" s="26"/>
      <c r="P568" s="26"/>
      <c r="Q568" s="26"/>
      <c r="R568" s="26"/>
      <c r="S568" s="26"/>
      <c r="T568" s="26"/>
      <c r="U568" s="26"/>
      <c r="V568" s="26"/>
      <c r="W568" s="26"/>
      <c r="X568" s="26"/>
      <c r="Y568" s="26"/>
      <c r="Z568" s="26"/>
      <c r="AA568" s="26"/>
      <c r="AB568" s="26"/>
      <c r="AC568" s="26"/>
      <c r="AD568" s="26"/>
    </row>
    <row r="569" spans="1:30">
      <c r="A569" s="26"/>
      <c r="B569" s="26"/>
      <c r="C569" s="26"/>
      <c r="D569" s="26"/>
      <c r="E569" s="26"/>
      <c r="F569" s="26"/>
      <c r="G569" s="26"/>
      <c r="H569" s="26"/>
      <c r="I569" s="26"/>
      <c r="J569" s="26"/>
      <c r="K569" s="26"/>
      <c r="L569" s="27"/>
      <c r="M569" s="26"/>
      <c r="N569" s="27"/>
      <c r="O569" s="26"/>
      <c r="P569" s="26"/>
      <c r="Q569" s="26"/>
      <c r="R569" s="26"/>
      <c r="S569" s="26"/>
      <c r="T569" s="26"/>
      <c r="U569" s="26"/>
      <c r="V569" s="26"/>
      <c r="W569" s="26"/>
      <c r="X569" s="26"/>
      <c r="Y569" s="26"/>
      <c r="Z569" s="26"/>
      <c r="AA569" s="26"/>
      <c r="AB569" s="26"/>
      <c r="AC569" s="26"/>
      <c r="AD569" s="26"/>
    </row>
    <row r="570" spans="1:30">
      <c r="A570" s="26"/>
      <c r="B570" s="26"/>
      <c r="C570" s="26"/>
      <c r="D570" s="26"/>
      <c r="E570" s="26"/>
      <c r="F570" s="26"/>
      <c r="G570" s="26"/>
      <c r="H570" s="26"/>
      <c r="I570" s="26"/>
      <c r="J570" s="26"/>
      <c r="K570" s="26"/>
      <c r="L570" s="27"/>
      <c r="M570" s="26"/>
      <c r="N570" s="27"/>
      <c r="O570" s="26"/>
      <c r="P570" s="26"/>
      <c r="Q570" s="26"/>
      <c r="R570" s="26"/>
      <c r="S570" s="26"/>
      <c r="T570" s="26"/>
      <c r="U570" s="26"/>
      <c r="V570" s="26"/>
      <c r="W570" s="26"/>
      <c r="X570" s="26"/>
      <c r="Y570" s="26"/>
      <c r="Z570" s="26"/>
      <c r="AA570" s="26"/>
      <c r="AB570" s="26"/>
      <c r="AC570" s="26"/>
      <c r="AD570" s="26"/>
    </row>
    <row r="571" spans="1:30">
      <c r="A571" s="26"/>
      <c r="B571" s="26"/>
      <c r="C571" s="26"/>
      <c r="D571" s="26"/>
      <c r="E571" s="26"/>
      <c r="F571" s="26"/>
      <c r="G571" s="26"/>
      <c r="H571" s="26"/>
      <c r="I571" s="26"/>
      <c r="J571" s="26"/>
      <c r="K571" s="26"/>
      <c r="L571" s="27"/>
      <c r="M571" s="26"/>
      <c r="N571" s="27"/>
      <c r="O571" s="26"/>
      <c r="P571" s="26"/>
      <c r="Q571" s="26"/>
      <c r="R571" s="26"/>
      <c r="S571" s="26"/>
      <c r="T571" s="26"/>
      <c r="U571" s="26"/>
      <c r="V571" s="26"/>
      <c r="W571" s="26"/>
      <c r="X571" s="26"/>
      <c r="Y571" s="26"/>
      <c r="Z571" s="26"/>
      <c r="AA571" s="26"/>
      <c r="AB571" s="26"/>
      <c r="AC571" s="26"/>
      <c r="AD571" s="26"/>
    </row>
    <row r="572" spans="1:30">
      <c r="A572" s="26"/>
      <c r="B572" s="26"/>
      <c r="C572" s="26"/>
      <c r="D572" s="26"/>
      <c r="E572" s="26"/>
      <c r="F572" s="26"/>
      <c r="G572" s="26"/>
      <c r="H572" s="26"/>
      <c r="I572" s="26"/>
      <c r="J572" s="26"/>
      <c r="K572" s="26"/>
      <c r="L572" s="27"/>
      <c r="M572" s="26"/>
      <c r="N572" s="27"/>
      <c r="O572" s="26"/>
      <c r="P572" s="26"/>
      <c r="Q572" s="26"/>
      <c r="R572" s="26"/>
      <c r="S572" s="26"/>
      <c r="T572" s="26"/>
      <c r="U572" s="26"/>
      <c r="V572" s="26"/>
      <c r="W572" s="26"/>
      <c r="X572" s="26"/>
      <c r="Y572" s="26"/>
      <c r="Z572" s="26"/>
      <c r="AA572" s="26"/>
      <c r="AB572" s="26"/>
      <c r="AC572" s="26"/>
      <c r="AD572" s="26"/>
    </row>
    <row r="573" spans="1:30">
      <c r="A573" s="26"/>
      <c r="B573" s="26"/>
      <c r="C573" s="26"/>
      <c r="D573" s="26"/>
      <c r="E573" s="26"/>
      <c r="F573" s="26"/>
      <c r="G573" s="26"/>
      <c r="H573" s="26"/>
      <c r="I573" s="26"/>
      <c r="J573" s="26"/>
      <c r="K573" s="26"/>
      <c r="L573" s="27"/>
      <c r="M573" s="26"/>
      <c r="N573" s="27"/>
      <c r="O573" s="26"/>
      <c r="P573" s="26"/>
      <c r="Q573" s="26"/>
      <c r="R573" s="26"/>
      <c r="S573" s="26"/>
      <c r="T573" s="26"/>
      <c r="U573" s="26"/>
      <c r="V573" s="26"/>
      <c r="W573" s="26"/>
      <c r="X573" s="26"/>
      <c r="Y573" s="26"/>
      <c r="Z573" s="26"/>
      <c r="AA573" s="26"/>
      <c r="AB573" s="26"/>
      <c r="AC573" s="26"/>
      <c r="AD573" s="26"/>
    </row>
    <row r="574" spans="1:30">
      <c r="A574" s="26"/>
      <c r="B574" s="26"/>
      <c r="C574" s="26"/>
      <c r="D574" s="26"/>
      <c r="E574" s="26"/>
      <c r="F574" s="26"/>
      <c r="G574" s="26"/>
      <c r="H574" s="26"/>
      <c r="I574" s="26"/>
      <c r="J574" s="26"/>
      <c r="K574" s="26"/>
      <c r="L574" s="27"/>
      <c r="M574" s="26"/>
      <c r="N574" s="27"/>
      <c r="O574" s="26"/>
      <c r="P574" s="26"/>
      <c r="Q574" s="26"/>
      <c r="R574" s="26"/>
      <c r="S574" s="26"/>
      <c r="T574" s="26"/>
      <c r="U574" s="26"/>
      <c r="V574" s="26"/>
      <c r="W574" s="26"/>
      <c r="X574" s="26"/>
      <c r="Y574" s="26"/>
      <c r="Z574" s="26"/>
      <c r="AA574" s="26"/>
      <c r="AB574" s="26"/>
      <c r="AC574" s="26"/>
      <c r="AD574" s="26"/>
    </row>
    <row r="575" spans="1:30">
      <c r="A575" s="26"/>
      <c r="B575" s="26"/>
      <c r="C575" s="26"/>
      <c r="D575" s="26"/>
      <c r="E575" s="26"/>
      <c r="F575" s="26"/>
      <c r="G575" s="26"/>
      <c r="H575" s="26"/>
      <c r="I575" s="26"/>
      <c r="J575" s="26"/>
      <c r="K575" s="26"/>
      <c r="L575" s="27"/>
      <c r="M575" s="26"/>
      <c r="N575" s="27"/>
      <c r="O575" s="26"/>
      <c r="P575" s="26"/>
      <c r="Q575" s="26"/>
      <c r="R575" s="26"/>
      <c r="S575" s="26"/>
      <c r="T575" s="26"/>
      <c r="U575" s="26"/>
      <c r="V575" s="26"/>
      <c r="W575" s="26"/>
      <c r="X575" s="26"/>
      <c r="Y575" s="26"/>
      <c r="Z575" s="26"/>
      <c r="AA575" s="26"/>
      <c r="AB575" s="26"/>
      <c r="AC575" s="26"/>
      <c r="AD575" s="26"/>
    </row>
    <row r="576" spans="1:30">
      <c r="A576" s="26"/>
      <c r="B576" s="26"/>
      <c r="C576" s="26"/>
      <c r="D576" s="26"/>
      <c r="E576" s="26"/>
      <c r="F576" s="26"/>
      <c r="G576" s="26"/>
      <c r="H576" s="26"/>
      <c r="I576" s="26"/>
      <c r="J576" s="26"/>
      <c r="K576" s="26"/>
      <c r="L576" s="27"/>
      <c r="M576" s="26"/>
      <c r="N576" s="27"/>
      <c r="O576" s="26"/>
      <c r="P576" s="26"/>
      <c r="Q576" s="26"/>
      <c r="R576" s="26"/>
      <c r="S576" s="26"/>
      <c r="T576" s="26"/>
      <c r="U576" s="26"/>
      <c r="V576" s="26"/>
      <c r="W576" s="26"/>
      <c r="X576" s="26"/>
      <c r="Y576" s="26"/>
      <c r="Z576" s="26"/>
      <c r="AA576" s="26"/>
      <c r="AB576" s="26"/>
      <c r="AC576" s="26"/>
      <c r="AD576" s="26"/>
    </row>
    <row r="577" spans="1:30">
      <c r="A577" s="26"/>
      <c r="B577" s="26"/>
      <c r="C577" s="26"/>
      <c r="D577" s="26"/>
      <c r="E577" s="26"/>
      <c r="F577" s="26"/>
      <c r="G577" s="26"/>
      <c r="H577" s="26"/>
      <c r="I577" s="26"/>
      <c r="J577" s="26"/>
      <c r="K577" s="26"/>
      <c r="L577" s="27"/>
      <c r="M577" s="26"/>
      <c r="N577" s="27"/>
      <c r="O577" s="26"/>
      <c r="P577" s="26"/>
      <c r="Q577" s="26"/>
      <c r="R577" s="26"/>
      <c r="S577" s="26"/>
      <c r="T577" s="26"/>
      <c r="U577" s="26"/>
      <c r="V577" s="26"/>
      <c r="W577" s="26"/>
      <c r="X577" s="26"/>
      <c r="Y577" s="26"/>
      <c r="Z577" s="26"/>
      <c r="AA577" s="26"/>
      <c r="AB577" s="26"/>
      <c r="AC577" s="26"/>
      <c r="AD577" s="26"/>
    </row>
    <row r="578" spans="1:30">
      <c r="A578" s="26"/>
      <c r="B578" s="26"/>
      <c r="C578" s="26"/>
      <c r="D578" s="26"/>
      <c r="E578" s="26"/>
      <c r="F578" s="26"/>
      <c r="G578" s="26"/>
      <c r="H578" s="26"/>
      <c r="I578" s="26"/>
      <c r="J578" s="26"/>
      <c r="K578" s="26"/>
      <c r="L578" s="27"/>
      <c r="M578" s="26"/>
      <c r="N578" s="27"/>
      <c r="O578" s="26"/>
      <c r="P578" s="26"/>
      <c r="Q578" s="26"/>
      <c r="R578" s="26"/>
      <c r="S578" s="26"/>
      <c r="T578" s="26"/>
      <c r="U578" s="26"/>
      <c r="V578" s="26"/>
      <c r="W578" s="26"/>
      <c r="X578" s="26"/>
      <c r="Y578" s="26"/>
      <c r="Z578" s="26"/>
      <c r="AA578" s="26"/>
      <c r="AB578" s="26"/>
      <c r="AC578" s="26"/>
      <c r="AD578" s="26"/>
    </row>
    <row r="579" spans="1:30">
      <c r="A579" s="26"/>
      <c r="B579" s="26"/>
      <c r="C579" s="26"/>
      <c r="D579" s="26"/>
      <c r="E579" s="26"/>
      <c r="F579" s="26"/>
      <c r="G579" s="26"/>
      <c r="H579" s="26"/>
      <c r="I579" s="26"/>
      <c r="J579" s="26"/>
      <c r="K579" s="26"/>
      <c r="L579" s="27"/>
      <c r="M579" s="26"/>
      <c r="N579" s="27"/>
      <c r="O579" s="26"/>
      <c r="P579" s="26"/>
      <c r="Q579" s="26"/>
      <c r="R579" s="26"/>
      <c r="S579" s="26"/>
      <c r="T579" s="26"/>
      <c r="U579" s="26"/>
      <c r="V579" s="26"/>
      <c r="W579" s="26"/>
      <c r="X579" s="26"/>
      <c r="Y579" s="26"/>
      <c r="Z579" s="26"/>
      <c r="AA579" s="26"/>
      <c r="AB579" s="26"/>
      <c r="AC579" s="26"/>
      <c r="AD579" s="26"/>
    </row>
    <row r="580" spans="1:30">
      <c r="A580" s="26"/>
      <c r="B580" s="26"/>
      <c r="C580" s="26"/>
      <c r="D580" s="26"/>
      <c r="E580" s="26"/>
      <c r="F580" s="26"/>
      <c r="G580" s="26"/>
      <c r="H580" s="26"/>
      <c r="I580" s="26"/>
      <c r="J580" s="26"/>
      <c r="K580" s="26"/>
      <c r="L580" s="27"/>
      <c r="M580" s="26"/>
      <c r="N580" s="27"/>
      <c r="O580" s="26"/>
      <c r="P580" s="26"/>
      <c r="Q580" s="26"/>
      <c r="R580" s="26"/>
      <c r="S580" s="26"/>
      <c r="T580" s="26"/>
      <c r="U580" s="26"/>
      <c r="V580" s="26"/>
      <c r="W580" s="26"/>
      <c r="X580" s="26"/>
      <c r="Y580" s="26"/>
      <c r="Z580" s="26"/>
      <c r="AA580" s="26"/>
      <c r="AB580" s="26"/>
      <c r="AC580" s="26"/>
      <c r="AD580" s="26"/>
    </row>
    <row r="581" spans="1:30">
      <c r="A581" s="26"/>
      <c r="B581" s="26"/>
      <c r="C581" s="26"/>
      <c r="D581" s="26"/>
      <c r="E581" s="26"/>
      <c r="F581" s="26"/>
      <c r="G581" s="26"/>
      <c r="H581" s="26"/>
      <c r="I581" s="26"/>
      <c r="J581" s="26"/>
      <c r="K581" s="26"/>
      <c r="L581" s="27"/>
      <c r="M581" s="26"/>
      <c r="N581" s="27"/>
      <c r="O581" s="26"/>
      <c r="P581" s="26"/>
      <c r="Q581" s="26"/>
      <c r="R581" s="26"/>
      <c r="S581" s="26"/>
      <c r="T581" s="26"/>
      <c r="U581" s="26"/>
      <c r="V581" s="26"/>
      <c r="W581" s="26"/>
      <c r="X581" s="26"/>
      <c r="Y581" s="26"/>
      <c r="Z581" s="26"/>
      <c r="AA581" s="26"/>
      <c r="AB581" s="26"/>
      <c r="AC581" s="26"/>
      <c r="AD581" s="26"/>
    </row>
    <row r="582" spans="1:30">
      <c r="A582" s="26"/>
      <c r="B582" s="26"/>
      <c r="C582" s="26"/>
      <c r="D582" s="26"/>
      <c r="E582" s="26"/>
      <c r="F582" s="26"/>
      <c r="G582" s="26"/>
      <c r="H582" s="26"/>
      <c r="I582" s="26"/>
      <c r="J582" s="26"/>
      <c r="K582" s="26"/>
      <c r="L582" s="27"/>
      <c r="M582" s="26"/>
      <c r="N582" s="27"/>
      <c r="O582" s="26"/>
      <c r="P582" s="26"/>
      <c r="Q582" s="26"/>
      <c r="R582" s="26"/>
      <c r="S582" s="26"/>
      <c r="T582" s="26"/>
      <c r="U582" s="26"/>
      <c r="V582" s="26"/>
      <c r="W582" s="26"/>
      <c r="X582" s="26"/>
      <c r="Y582" s="26"/>
      <c r="Z582" s="26"/>
      <c r="AA582" s="26"/>
      <c r="AB582" s="26"/>
      <c r="AC582" s="26"/>
      <c r="AD582" s="26"/>
    </row>
    <row r="583" spans="1:30">
      <c r="A583" s="26"/>
      <c r="B583" s="26"/>
      <c r="C583" s="26"/>
      <c r="D583" s="26"/>
      <c r="E583" s="26"/>
      <c r="F583" s="26"/>
      <c r="G583" s="26"/>
      <c r="H583" s="26"/>
      <c r="I583" s="26"/>
      <c r="J583" s="26"/>
      <c r="K583" s="26"/>
      <c r="L583" s="27"/>
      <c r="M583" s="26"/>
      <c r="N583" s="27"/>
      <c r="O583" s="26"/>
      <c r="P583" s="26"/>
      <c r="Q583" s="26"/>
      <c r="R583" s="26"/>
      <c r="S583" s="26"/>
      <c r="T583" s="26"/>
      <c r="U583" s="26"/>
      <c r="V583" s="26"/>
      <c r="W583" s="26"/>
      <c r="X583" s="26"/>
      <c r="Y583" s="26"/>
      <c r="Z583" s="26"/>
      <c r="AA583" s="26"/>
      <c r="AB583" s="26"/>
      <c r="AC583" s="26"/>
      <c r="AD583" s="26"/>
    </row>
    <row r="584" spans="1:30">
      <c r="A584" s="26"/>
      <c r="B584" s="26"/>
      <c r="C584" s="26"/>
      <c r="D584" s="26"/>
      <c r="E584" s="26"/>
      <c r="F584" s="26"/>
      <c r="G584" s="26"/>
      <c r="H584" s="26"/>
      <c r="I584" s="26"/>
      <c r="J584" s="26"/>
      <c r="K584" s="26"/>
      <c r="L584" s="27"/>
      <c r="M584" s="26"/>
      <c r="N584" s="27"/>
      <c r="O584" s="26"/>
      <c r="P584" s="26"/>
      <c r="Q584" s="26"/>
      <c r="R584" s="26"/>
      <c r="S584" s="26"/>
      <c r="T584" s="26"/>
      <c r="U584" s="26"/>
      <c r="V584" s="26"/>
      <c r="W584" s="26"/>
      <c r="X584" s="26"/>
      <c r="Y584" s="26"/>
      <c r="Z584" s="26"/>
      <c r="AA584" s="26"/>
      <c r="AB584" s="26"/>
      <c r="AC584" s="26"/>
      <c r="AD584" s="26"/>
    </row>
    <row r="585" spans="1:30">
      <c r="A585" s="26"/>
      <c r="B585" s="26"/>
      <c r="C585" s="26"/>
      <c r="D585" s="26"/>
      <c r="E585" s="26"/>
      <c r="F585" s="26"/>
      <c r="G585" s="26"/>
      <c r="H585" s="26"/>
      <c r="I585" s="26"/>
      <c r="J585" s="26"/>
      <c r="K585" s="26"/>
      <c r="L585" s="27"/>
      <c r="M585" s="26"/>
      <c r="N585" s="27"/>
      <c r="O585" s="26"/>
      <c r="P585" s="26"/>
      <c r="Q585" s="26"/>
      <c r="R585" s="26"/>
      <c r="S585" s="26"/>
      <c r="T585" s="26"/>
      <c r="U585" s="26"/>
      <c r="V585" s="26"/>
      <c r="W585" s="26"/>
      <c r="X585" s="26"/>
      <c r="Y585" s="26"/>
      <c r="Z585" s="26"/>
      <c r="AA585" s="26"/>
      <c r="AB585" s="26"/>
      <c r="AC585" s="26"/>
      <c r="AD585" s="26"/>
    </row>
    <row r="586" spans="1:30">
      <c r="A586" s="26"/>
      <c r="B586" s="26"/>
      <c r="C586" s="26"/>
      <c r="D586" s="26"/>
      <c r="E586" s="26"/>
      <c r="F586" s="26"/>
      <c r="G586" s="26"/>
      <c r="H586" s="26"/>
      <c r="I586" s="26"/>
      <c r="J586" s="26"/>
      <c r="K586" s="26"/>
      <c r="L586" s="27"/>
      <c r="M586" s="26"/>
      <c r="N586" s="27"/>
      <c r="O586" s="26"/>
      <c r="P586" s="26"/>
      <c r="Q586" s="26"/>
      <c r="R586" s="26"/>
      <c r="S586" s="26"/>
      <c r="T586" s="26"/>
      <c r="U586" s="26"/>
      <c r="V586" s="26"/>
      <c r="W586" s="26"/>
      <c r="X586" s="26"/>
      <c r="Y586" s="26"/>
      <c r="Z586" s="26"/>
      <c r="AA586" s="26"/>
      <c r="AB586" s="26"/>
      <c r="AC586" s="26"/>
      <c r="AD586" s="26"/>
    </row>
    <row r="587" spans="1:30">
      <c r="A587" s="26"/>
      <c r="B587" s="26"/>
      <c r="C587" s="26"/>
      <c r="D587" s="26"/>
      <c r="E587" s="26"/>
      <c r="F587" s="26"/>
      <c r="G587" s="26"/>
      <c r="H587" s="26"/>
      <c r="I587" s="26"/>
      <c r="J587" s="26"/>
      <c r="K587" s="26"/>
      <c r="L587" s="27"/>
      <c r="M587" s="26"/>
      <c r="N587" s="27"/>
      <c r="O587" s="26"/>
      <c r="P587" s="26"/>
      <c r="Q587" s="26"/>
      <c r="R587" s="26"/>
      <c r="S587" s="26"/>
      <c r="T587" s="26"/>
      <c r="U587" s="26"/>
      <c r="V587" s="26"/>
      <c r="W587" s="26"/>
      <c r="X587" s="26"/>
      <c r="Y587" s="26"/>
      <c r="Z587" s="26"/>
      <c r="AA587" s="26"/>
      <c r="AB587" s="26"/>
      <c r="AC587" s="26"/>
      <c r="AD587" s="26"/>
    </row>
    <row r="588" spans="1:30">
      <c r="A588" s="26"/>
      <c r="B588" s="26"/>
      <c r="C588" s="26"/>
      <c r="D588" s="26"/>
      <c r="E588" s="26"/>
      <c r="F588" s="26"/>
      <c r="G588" s="26"/>
      <c r="H588" s="26"/>
      <c r="I588" s="26"/>
      <c r="J588" s="26"/>
      <c r="K588" s="26"/>
      <c r="L588" s="27"/>
      <c r="M588" s="26"/>
      <c r="N588" s="27"/>
      <c r="O588" s="26"/>
      <c r="P588" s="26"/>
      <c r="Q588" s="26"/>
      <c r="R588" s="26"/>
      <c r="S588" s="26"/>
      <c r="T588" s="26"/>
      <c r="U588" s="26"/>
      <c r="V588" s="26"/>
      <c r="W588" s="26"/>
      <c r="X588" s="26"/>
      <c r="Y588" s="26"/>
      <c r="Z588" s="26"/>
      <c r="AA588" s="26"/>
      <c r="AB588" s="26"/>
      <c r="AC588" s="26"/>
      <c r="AD588" s="26"/>
    </row>
    <row r="589" spans="1:30">
      <c r="A589" s="26"/>
      <c r="B589" s="26"/>
      <c r="C589" s="26"/>
      <c r="D589" s="26"/>
      <c r="E589" s="26"/>
      <c r="F589" s="26"/>
      <c r="G589" s="26"/>
      <c r="H589" s="26"/>
      <c r="I589" s="26"/>
      <c r="J589" s="26"/>
      <c r="K589" s="26"/>
      <c r="L589" s="27"/>
      <c r="M589" s="26"/>
      <c r="N589" s="27"/>
      <c r="O589" s="26"/>
      <c r="P589" s="26"/>
      <c r="Q589" s="26"/>
      <c r="R589" s="26"/>
      <c r="S589" s="26"/>
      <c r="T589" s="26"/>
      <c r="U589" s="26"/>
      <c r="V589" s="26"/>
      <c r="W589" s="26"/>
      <c r="X589" s="26"/>
      <c r="Y589" s="26"/>
      <c r="Z589" s="26"/>
      <c r="AA589" s="26"/>
      <c r="AB589" s="26"/>
      <c r="AC589" s="26"/>
      <c r="AD589" s="26"/>
    </row>
    <row r="590" spans="1:30">
      <c r="A590" s="26"/>
      <c r="B590" s="26"/>
      <c r="C590" s="26"/>
      <c r="D590" s="26"/>
      <c r="E590" s="26"/>
      <c r="F590" s="26"/>
      <c r="G590" s="26"/>
      <c r="H590" s="26"/>
      <c r="I590" s="26"/>
      <c r="J590" s="26"/>
      <c r="K590" s="26"/>
      <c r="L590" s="27"/>
      <c r="M590" s="26"/>
      <c r="N590" s="27"/>
      <c r="O590" s="26"/>
      <c r="P590" s="26"/>
      <c r="Q590" s="26"/>
      <c r="R590" s="26"/>
      <c r="S590" s="26"/>
      <c r="T590" s="26"/>
      <c r="U590" s="26"/>
      <c r="V590" s="26"/>
      <c r="W590" s="26"/>
      <c r="X590" s="26"/>
      <c r="Y590" s="26"/>
      <c r="Z590" s="26"/>
      <c r="AA590" s="26"/>
      <c r="AB590" s="26"/>
      <c r="AC590" s="26"/>
      <c r="AD590" s="26"/>
    </row>
    <row r="591" spans="1:30">
      <c r="A591" s="26"/>
      <c r="B591" s="26"/>
      <c r="C591" s="26"/>
      <c r="D591" s="26"/>
      <c r="E591" s="26"/>
      <c r="F591" s="26"/>
      <c r="G591" s="26"/>
      <c r="H591" s="26"/>
      <c r="I591" s="26"/>
      <c r="J591" s="26"/>
      <c r="K591" s="26"/>
      <c r="L591" s="27"/>
      <c r="M591" s="26"/>
      <c r="N591" s="27"/>
      <c r="O591" s="26"/>
      <c r="P591" s="26"/>
      <c r="Q591" s="26"/>
      <c r="R591" s="26"/>
      <c r="S591" s="26"/>
      <c r="T591" s="26"/>
      <c r="U591" s="26"/>
      <c r="V591" s="26"/>
      <c r="W591" s="26"/>
      <c r="X591" s="26"/>
      <c r="Y591" s="26"/>
      <c r="Z591" s="26"/>
      <c r="AA591" s="26"/>
      <c r="AB591" s="26"/>
      <c r="AC591" s="26"/>
      <c r="AD591" s="26"/>
    </row>
    <row r="592" spans="1:30">
      <c r="A592" s="26"/>
      <c r="B592" s="26"/>
      <c r="C592" s="26"/>
      <c r="D592" s="26"/>
      <c r="E592" s="26"/>
      <c r="F592" s="26"/>
      <c r="G592" s="26"/>
      <c r="H592" s="26"/>
      <c r="I592" s="26"/>
      <c r="J592" s="26"/>
      <c r="K592" s="26"/>
      <c r="L592" s="27"/>
      <c r="M592" s="26"/>
      <c r="N592" s="27"/>
      <c r="O592" s="26"/>
      <c r="P592" s="26"/>
      <c r="Q592" s="26"/>
      <c r="R592" s="26"/>
      <c r="S592" s="26"/>
      <c r="T592" s="26"/>
      <c r="U592" s="26"/>
      <c r="V592" s="26"/>
      <c r="W592" s="26"/>
      <c r="X592" s="26"/>
      <c r="Y592" s="26"/>
      <c r="Z592" s="26"/>
      <c r="AA592" s="26"/>
      <c r="AB592" s="26"/>
      <c r="AC592" s="26"/>
      <c r="AD592" s="26"/>
    </row>
    <row r="593" spans="1:30">
      <c r="A593" s="26"/>
      <c r="B593" s="26"/>
      <c r="C593" s="26"/>
      <c r="D593" s="26"/>
      <c r="E593" s="26"/>
      <c r="F593" s="26"/>
      <c r="G593" s="26"/>
      <c r="H593" s="26"/>
      <c r="I593" s="26"/>
      <c r="J593" s="26"/>
      <c r="K593" s="26"/>
      <c r="L593" s="27"/>
      <c r="M593" s="26"/>
      <c r="N593" s="27"/>
      <c r="O593" s="26"/>
      <c r="P593" s="26"/>
      <c r="Q593" s="26"/>
      <c r="R593" s="26"/>
      <c r="S593" s="26"/>
      <c r="T593" s="26"/>
      <c r="U593" s="26"/>
      <c r="V593" s="26"/>
      <c r="W593" s="26"/>
      <c r="X593" s="26"/>
      <c r="Y593" s="26"/>
      <c r="Z593" s="26"/>
      <c r="AA593" s="26"/>
      <c r="AB593" s="26"/>
      <c r="AC593" s="26"/>
      <c r="AD593" s="26"/>
    </row>
    <row r="594" spans="1:30">
      <c r="A594" s="26"/>
      <c r="B594" s="26"/>
      <c r="C594" s="26"/>
      <c r="D594" s="26"/>
      <c r="E594" s="26"/>
      <c r="F594" s="26"/>
      <c r="G594" s="26"/>
      <c r="H594" s="26"/>
      <c r="I594" s="26"/>
      <c r="J594" s="26"/>
      <c r="K594" s="26"/>
      <c r="L594" s="27"/>
      <c r="M594" s="26"/>
      <c r="N594" s="27"/>
      <c r="O594" s="26"/>
      <c r="P594" s="26"/>
      <c r="Q594" s="26"/>
      <c r="R594" s="26"/>
      <c r="S594" s="26"/>
      <c r="T594" s="26"/>
      <c r="U594" s="26"/>
      <c r="V594" s="26"/>
      <c r="W594" s="26"/>
      <c r="X594" s="26"/>
      <c r="Y594" s="26"/>
      <c r="Z594" s="26"/>
      <c r="AA594" s="26"/>
      <c r="AB594" s="26"/>
      <c r="AC594" s="26"/>
      <c r="AD594" s="26"/>
    </row>
    <row r="595" spans="1:30">
      <c r="A595" s="26"/>
      <c r="B595" s="26"/>
      <c r="C595" s="26"/>
      <c r="D595" s="26"/>
      <c r="E595" s="26"/>
      <c r="F595" s="26"/>
      <c r="G595" s="26"/>
      <c r="H595" s="26"/>
      <c r="I595" s="26"/>
      <c r="J595" s="26"/>
      <c r="K595" s="26"/>
      <c r="L595" s="27"/>
      <c r="M595" s="26"/>
      <c r="N595" s="27"/>
      <c r="O595" s="26"/>
      <c r="P595" s="26"/>
      <c r="Q595" s="26"/>
      <c r="R595" s="26"/>
      <c r="S595" s="26"/>
      <c r="T595" s="26"/>
      <c r="U595" s="26"/>
      <c r="V595" s="26"/>
      <c r="W595" s="26"/>
      <c r="X595" s="26"/>
      <c r="Y595" s="26"/>
      <c r="Z595" s="26"/>
      <c r="AA595" s="26"/>
      <c r="AB595" s="26"/>
      <c r="AC595" s="26"/>
      <c r="AD595" s="26"/>
    </row>
    <row r="596" spans="1:30">
      <c r="A596" s="26"/>
      <c r="B596" s="26"/>
      <c r="C596" s="26"/>
      <c r="D596" s="26"/>
      <c r="E596" s="26"/>
      <c r="F596" s="26"/>
      <c r="G596" s="26"/>
      <c r="H596" s="26"/>
      <c r="I596" s="26"/>
      <c r="J596" s="26"/>
      <c r="K596" s="26"/>
      <c r="L596" s="27"/>
      <c r="M596" s="26"/>
      <c r="N596" s="27"/>
      <c r="O596" s="26"/>
      <c r="P596" s="26"/>
      <c r="Q596" s="26"/>
      <c r="R596" s="26"/>
      <c r="S596" s="26"/>
      <c r="T596" s="26"/>
      <c r="U596" s="26"/>
      <c r="V596" s="26"/>
      <c r="W596" s="26"/>
      <c r="X596" s="26"/>
      <c r="Y596" s="26"/>
      <c r="Z596" s="26"/>
      <c r="AA596" s="26"/>
      <c r="AB596" s="26"/>
      <c r="AC596" s="26"/>
      <c r="AD596" s="26"/>
    </row>
    <row r="597" spans="1:30">
      <c r="A597" s="26"/>
      <c r="B597" s="26"/>
      <c r="C597" s="26"/>
      <c r="D597" s="26"/>
      <c r="E597" s="26"/>
      <c r="F597" s="26"/>
      <c r="G597" s="26"/>
      <c r="H597" s="26"/>
      <c r="I597" s="26"/>
      <c r="J597" s="26"/>
      <c r="K597" s="26"/>
      <c r="L597" s="27"/>
      <c r="M597" s="26"/>
      <c r="N597" s="27"/>
      <c r="O597" s="26"/>
      <c r="P597" s="26"/>
      <c r="Q597" s="26"/>
      <c r="R597" s="26"/>
      <c r="S597" s="26"/>
      <c r="T597" s="26"/>
      <c r="U597" s="26"/>
      <c r="V597" s="26"/>
      <c r="W597" s="26"/>
      <c r="X597" s="26"/>
      <c r="Y597" s="26"/>
      <c r="Z597" s="26"/>
      <c r="AA597" s="26"/>
      <c r="AB597" s="26"/>
      <c r="AC597" s="26"/>
      <c r="AD597" s="26"/>
    </row>
    <row r="598" spans="1:30">
      <c r="A598" s="26"/>
      <c r="B598" s="26"/>
      <c r="C598" s="26"/>
      <c r="D598" s="26"/>
      <c r="E598" s="26"/>
      <c r="F598" s="26"/>
      <c r="G598" s="26"/>
      <c r="H598" s="26"/>
      <c r="I598" s="26"/>
      <c r="J598" s="26"/>
      <c r="K598" s="26"/>
      <c r="L598" s="27"/>
      <c r="M598" s="26"/>
      <c r="N598" s="27"/>
      <c r="O598" s="26"/>
      <c r="P598" s="26"/>
      <c r="Q598" s="26"/>
      <c r="R598" s="26"/>
      <c r="S598" s="26"/>
      <c r="T598" s="26"/>
      <c r="U598" s="26"/>
      <c r="V598" s="26"/>
      <c r="W598" s="26"/>
      <c r="X598" s="26"/>
      <c r="Y598" s="26"/>
      <c r="Z598" s="26"/>
      <c r="AA598" s="26"/>
      <c r="AB598" s="26"/>
      <c r="AC598" s="26"/>
      <c r="AD598" s="26"/>
    </row>
    <row r="599" spans="1:30">
      <c r="A599" s="26"/>
      <c r="B599" s="26"/>
      <c r="C599" s="26"/>
      <c r="D599" s="26"/>
      <c r="E599" s="26"/>
      <c r="F599" s="26"/>
      <c r="G599" s="26"/>
      <c r="H599" s="26"/>
      <c r="I599" s="26"/>
      <c r="J599" s="26"/>
      <c r="K599" s="26"/>
      <c r="L599" s="27"/>
      <c r="M599" s="26"/>
      <c r="N599" s="27"/>
      <c r="O599" s="26"/>
      <c r="P599" s="26"/>
      <c r="Q599" s="26"/>
      <c r="R599" s="26"/>
      <c r="S599" s="26"/>
      <c r="T599" s="26"/>
      <c r="U599" s="26"/>
      <c r="V599" s="26"/>
      <c r="W599" s="26"/>
      <c r="X599" s="26"/>
      <c r="Y599" s="26"/>
      <c r="Z599" s="26"/>
      <c r="AA599" s="26"/>
      <c r="AB599" s="26"/>
      <c r="AC599" s="26"/>
      <c r="AD599" s="26"/>
    </row>
    <row r="600" spans="1:30">
      <c r="A600" s="26"/>
      <c r="B600" s="26"/>
      <c r="C600" s="26"/>
      <c r="D600" s="26"/>
      <c r="E600" s="26"/>
      <c r="F600" s="26"/>
      <c r="G600" s="26"/>
      <c r="H600" s="26"/>
      <c r="I600" s="26"/>
      <c r="J600" s="26"/>
      <c r="K600" s="26"/>
      <c r="L600" s="27"/>
      <c r="M600" s="26"/>
      <c r="N600" s="27"/>
      <c r="O600" s="26"/>
      <c r="P600" s="26"/>
      <c r="Q600" s="26"/>
      <c r="R600" s="26"/>
      <c r="S600" s="26"/>
      <c r="T600" s="26"/>
      <c r="U600" s="26"/>
      <c r="V600" s="26"/>
      <c r="W600" s="26"/>
      <c r="X600" s="26"/>
      <c r="Y600" s="26"/>
      <c r="Z600" s="26"/>
      <c r="AA600" s="26"/>
      <c r="AB600" s="26"/>
      <c r="AC600" s="26"/>
      <c r="AD600" s="26"/>
    </row>
    <row r="601" spans="1:30">
      <c r="A601" s="26"/>
      <c r="B601" s="26"/>
      <c r="C601" s="26"/>
      <c r="D601" s="26"/>
      <c r="E601" s="26"/>
      <c r="F601" s="26"/>
      <c r="G601" s="26"/>
      <c r="H601" s="26"/>
      <c r="I601" s="26"/>
      <c r="J601" s="26"/>
      <c r="K601" s="26"/>
      <c r="L601" s="27"/>
      <c r="M601" s="26"/>
      <c r="N601" s="27"/>
      <c r="O601" s="26"/>
      <c r="P601" s="26"/>
      <c r="Q601" s="26"/>
      <c r="R601" s="26"/>
      <c r="S601" s="26"/>
      <c r="T601" s="26"/>
      <c r="U601" s="26"/>
      <c r="V601" s="26"/>
      <c r="W601" s="26"/>
      <c r="X601" s="26"/>
      <c r="Y601" s="26"/>
      <c r="Z601" s="26"/>
      <c r="AA601" s="26"/>
      <c r="AB601" s="26"/>
      <c r="AC601" s="26"/>
      <c r="AD601" s="26"/>
    </row>
    <row r="602" spans="1:30">
      <c r="A602" s="26"/>
      <c r="B602" s="26"/>
      <c r="C602" s="26"/>
      <c r="D602" s="26"/>
      <c r="E602" s="26"/>
      <c r="F602" s="26"/>
      <c r="G602" s="26"/>
      <c r="H602" s="26"/>
      <c r="I602" s="26"/>
      <c r="J602" s="26"/>
      <c r="K602" s="26"/>
      <c r="L602" s="27"/>
      <c r="M602" s="26"/>
      <c r="N602" s="27"/>
      <c r="O602" s="26"/>
      <c r="P602" s="26"/>
      <c r="Q602" s="26"/>
      <c r="R602" s="26"/>
      <c r="S602" s="26"/>
      <c r="T602" s="26"/>
      <c r="U602" s="26"/>
      <c r="V602" s="26"/>
      <c r="W602" s="26"/>
      <c r="X602" s="26"/>
      <c r="Y602" s="26"/>
      <c r="Z602" s="26"/>
      <c r="AA602" s="26"/>
      <c r="AB602" s="26"/>
      <c r="AC602" s="26"/>
      <c r="AD602" s="26"/>
    </row>
    <row r="603" spans="1:30">
      <c r="A603" s="26"/>
      <c r="B603" s="26"/>
      <c r="C603" s="26"/>
      <c r="D603" s="26"/>
      <c r="E603" s="26"/>
      <c r="F603" s="26"/>
      <c r="G603" s="26"/>
      <c r="H603" s="26"/>
      <c r="I603" s="26"/>
      <c r="J603" s="26"/>
      <c r="K603" s="26"/>
      <c r="L603" s="27"/>
      <c r="M603" s="26"/>
      <c r="N603" s="27"/>
      <c r="O603" s="26"/>
      <c r="P603" s="26"/>
      <c r="Q603" s="26"/>
      <c r="R603" s="26"/>
      <c r="S603" s="26"/>
      <c r="T603" s="26"/>
      <c r="U603" s="26"/>
      <c r="V603" s="26"/>
      <c r="W603" s="26"/>
      <c r="X603" s="26"/>
      <c r="Y603" s="26"/>
      <c r="Z603" s="26"/>
      <c r="AA603" s="26"/>
      <c r="AB603" s="26"/>
      <c r="AC603" s="26"/>
      <c r="AD603" s="26"/>
    </row>
    <row r="604" spans="1:30">
      <c r="A604" s="26"/>
      <c r="B604" s="26"/>
      <c r="C604" s="26"/>
      <c r="D604" s="26"/>
      <c r="E604" s="26"/>
      <c r="F604" s="26"/>
      <c r="G604" s="26"/>
      <c r="H604" s="26"/>
      <c r="I604" s="26"/>
      <c r="J604" s="26"/>
      <c r="K604" s="26"/>
      <c r="L604" s="27"/>
      <c r="M604" s="26"/>
      <c r="N604" s="27"/>
      <c r="O604" s="26"/>
      <c r="P604" s="26"/>
      <c r="Q604" s="26"/>
      <c r="R604" s="26"/>
      <c r="S604" s="26"/>
      <c r="T604" s="26"/>
      <c r="U604" s="26"/>
      <c r="V604" s="26"/>
      <c r="W604" s="26"/>
      <c r="X604" s="26"/>
      <c r="Y604" s="26"/>
      <c r="Z604" s="26"/>
      <c r="AA604" s="26"/>
      <c r="AB604" s="26"/>
      <c r="AC604" s="26"/>
      <c r="AD604" s="26"/>
    </row>
    <row r="605" spans="1:30">
      <c r="A605" s="26"/>
      <c r="B605" s="26"/>
      <c r="C605" s="26"/>
      <c r="D605" s="26"/>
      <c r="E605" s="26"/>
      <c r="F605" s="26"/>
      <c r="G605" s="26"/>
      <c r="H605" s="26"/>
      <c r="I605" s="26"/>
      <c r="J605" s="26"/>
      <c r="K605" s="26"/>
      <c r="L605" s="27"/>
      <c r="M605" s="26"/>
      <c r="N605" s="27"/>
      <c r="O605" s="26"/>
      <c r="P605" s="26"/>
      <c r="Q605" s="26"/>
      <c r="R605" s="26"/>
      <c r="S605" s="26"/>
      <c r="T605" s="26"/>
      <c r="U605" s="26"/>
      <c r="V605" s="26"/>
      <c r="W605" s="26"/>
      <c r="X605" s="26"/>
      <c r="Y605" s="26"/>
      <c r="Z605" s="26"/>
      <c r="AA605" s="26"/>
      <c r="AB605" s="26"/>
      <c r="AC605" s="26"/>
      <c r="AD605" s="26"/>
    </row>
    <row r="606" spans="1:30">
      <c r="A606" s="26"/>
      <c r="B606" s="26"/>
      <c r="C606" s="26"/>
      <c r="D606" s="26"/>
      <c r="E606" s="26"/>
      <c r="F606" s="26"/>
      <c r="G606" s="26"/>
      <c r="H606" s="26"/>
      <c r="I606" s="26"/>
      <c r="J606" s="26"/>
      <c r="K606" s="26"/>
      <c r="L606" s="27"/>
      <c r="M606" s="26"/>
      <c r="N606" s="27"/>
      <c r="O606" s="26"/>
      <c r="P606" s="26"/>
      <c r="Q606" s="26"/>
      <c r="R606" s="26"/>
      <c r="S606" s="26"/>
      <c r="T606" s="26"/>
      <c r="U606" s="26"/>
      <c r="V606" s="26"/>
      <c r="W606" s="26"/>
      <c r="X606" s="26"/>
      <c r="Y606" s="26"/>
      <c r="Z606" s="26"/>
      <c r="AA606" s="26"/>
      <c r="AB606" s="26"/>
      <c r="AC606" s="26"/>
      <c r="AD606" s="26"/>
    </row>
    <row r="607" spans="1:30">
      <c r="A607" s="26"/>
      <c r="B607" s="26"/>
      <c r="C607" s="26"/>
      <c r="D607" s="26"/>
      <c r="E607" s="26"/>
      <c r="F607" s="26"/>
      <c r="G607" s="26"/>
      <c r="H607" s="26"/>
      <c r="I607" s="26"/>
      <c r="J607" s="26"/>
      <c r="K607" s="26"/>
      <c r="L607" s="27"/>
      <c r="M607" s="26"/>
      <c r="N607" s="27"/>
      <c r="O607" s="26"/>
      <c r="P607" s="26"/>
      <c r="Q607" s="26"/>
      <c r="R607" s="26"/>
      <c r="S607" s="26"/>
      <c r="T607" s="26"/>
      <c r="U607" s="26"/>
      <c r="V607" s="26"/>
      <c r="W607" s="26"/>
      <c r="X607" s="26"/>
      <c r="Y607" s="26"/>
      <c r="Z607" s="26"/>
      <c r="AA607" s="26"/>
      <c r="AB607" s="26"/>
      <c r="AC607" s="26"/>
      <c r="AD607" s="26"/>
    </row>
    <row r="608" spans="1:30">
      <c r="A608" s="26"/>
      <c r="B608" s="26"/>
      <c r="C608" s="26"/>
      <c r="D608" s="26"/>
      <c r="E608" s="26"/>
      <c r="F608" s="26"/>
      <c r="G608" s="26"/>
      <c r="H608" s="26"/>
      <c r="I608" s="26"/>
      <c r="J608" s="26"/>
      <c r="K608" s="26"/>
      <c r="L608" s="27"/>
      <c r="M608" s="26"/>
      <c r="N608" s="27"/>
      <c r="O608" s="26"/>
      <c r="P608" s="26"/>
      <c r="Q608" s="26"/>
      <c r="R608" s="26"/>
      <c r="S608" s="26"/>
      <c r="T608" s="26"/>
      <c r="U608" s="26"/>
      <c r="V608" s="26"/>
      <c r="W608" s="26"/>
      <c r="X608" s="26"/>
      <c r="Y608" s="26"/>
      <c r="Z608" s="26"/>
      <c r="AA608" s="26"/>
      <c r="AB608" s="26"/>
      <c r="AC608" s="26"/>
      <c r="AD608" s="26"/>
    </row>
    <row r="609" spans="1:30">
      <c r="A609" s="26"/>
      <c r="B609" s="26"/>
      <c r="C609" s="26"/>
      <c r="D609" s="26"/>
      <c r="E609" s="26"/>
      <c r="F609" s="26"/>
      <c r="G609" s="26"/>
      <c r="H609" s="26"/>
      <c r="I609" s="26"/>
      <c r="J609" s="26"/>
      <c r="K609" s="26"/>
      <c r="L609" s="27"/>
      <c r="M609" s="26"/>
      <c r="N609" s="27"/>
      <c r="O609" s="26"/>
      <c r="P609" s="26"/>
      <c r="Q609" s="26"/>
      <c r="R609" s="26"/>
      <c r="S609" s="26"/>
      <c r="T609" s="26"/>
      <c r="U609" s="26"/>
      <c r="V609" s="26"/>
      <c r="W609" s="26"/>
      <c r="X609" s="26"/>
      <c r="Y609" s="26"/>
      <c r="Z609" s="26"/>
      <c r="AA609" s="26"/>
      <c r="AB609" s="26"/>
      <c r="AC609" s="26"/>
      <c r="AD609" s="26"/>
    </row>
    <row r="610" spans="1:30">
      <c r="A610" s="26"/>
      <c r="B610" s="26"/>
      <c r="C610" s="26"/>
      <c r="D610" s="26"/>
      <c r="E610" s="26"/>
      <c r="F610" s="26"/>
      <c r="G610" s="26"/>
      <c r="H610" s="26"/>
      <c r="I610" s="26"/>
      <c r="J610" s="26"/>
      <c r="K610" s="26"/>
      <c r="L610" s="27"/>
      <c r="M610" s="26"/>
      <c r="N610" s="27"/>
      <c r="O610" s="26"/>
      <c r="P610" s="26"/>
      <c r="Q610" s="26"/>
      <c r="R610" s="26"/>
      <c r="S610" s="26"/>
      <c r="T610" s="26"/>
      <c r="U610" s="26"/>
      <c r="V610" s="26"/>
      <c r="W610" s="26"/>
      <c r="X610" s="26"/>
      <c r="Y610" s="26"/>
      <c r="Z610" s="26"/>
      <c r="AA610" s="26"/>
      <c r="AB610" s="26"/>
      <c r="AC610" s="26"/>
      <c r="AD610" s="26"/>
    </row>
    <row r="611" spans="1:30">
      <c r="A611" s="26"/>
      <c r="B611" s="26"/>
      <c r="C611" s="26"/>
      <c r="D611" s="26"/>
      <c r="E611" s="26"/>
      <c r="F611" s="26"/>
      <c r="G611" s="26"/>
      <c r="H611" s="26"/>
      <c r="I611" s="26"/>
      <c r="J611" s="26"/>
      <c r="K611" s="26"/>
      <c r="L611" s="27"/>
      <c r="M611" s="26"/>
      <c r="N611" s="27"/>
      <c r="O611" s="26"/>
      <c r="P611" s="26"/>
      <c r="Q611" s="26"/>
      <c r="R611" s="26"/>
      <c r="S611" s="26"/>
      <c r="T611" s="26"/>
      <c r="U611" s="26"/>
      <c r="V611" s="26"/>
      <c r="W611" s="26"/>
      <c r="X611" s="26"/>
      <c r="Y611" s="26"/>
      <c r="Z611" s="26"/>
      <c r="AA611" s="26"/>
      <c r="AB611" s="26"/>
      <c r="AC611" s="26"/>
      <c r="AD611" s="26"/>
    </row>
    <row r="612" spans="1:30">
      <c r="A612" s="26"/>
      <c r="B612" s="26"/>
      <c r="C612" s="26"/>
      <c r="D612" s="26"/>
      <c r="E612" s="26"/>
      <c r="F612" s="26"/>
      <c r="G612" s="26"/>
      <c r="H612" s="26"/>
      <c r="I612" s="26"/>
      <c r="J612" s="26"/>
      <c r="K612" s="26"/>
      <c r="L612" s="27"/>
      <c r="M612" s="26"/>
      <c r="N612" s="27"/>
      <c r="O612" s="26"/>
      <c r="P612" s="26"/>
      <c r="Q612" s="26"/>
      <c r="R612" s="26"/>
      <c r="S612" s="26"/>
      <c r="T612" s="26"/>
      <c r="U612" s="26"/>
      <c r="V612" s="26"/>
      <c r="W612" s="26"/>
      <c r="X612" s="26"/>
      <c r="Y612" s="26"/>
      <c r="Z612" s="26"/>
      <c r="AA612" s="26"/>
      <c r="AB612" s="26"/>
      <c r="AC612" s="26"/>
      <c r="AD612" s="26"/>
    </row>
    <row r="613" spans="1:30">
      <c r="A613" s="26"/>
      <c r="B613" s="26"/>
      <c r="C613" s="26"/>
      <c r="D613" s="26"/>
      <c r="E613" s="26"/>
      <c r="F613" s="26"/>
      <c r="G613" s="26"/>
      <c r="H613" s="26"/>
      <c r="I613" s="26"/>
      <c r="J613" s="26"/>
      <c r="K613" s="26"/>
      <c r="L613" s="27"/>
      <c r="M613" s="26"/>
      <c r="N613" s="27"/>
      <c r="O613" s="26"/>
      <c r="P613" s="26"/>
      <c r="Q613" s="26"/>
      <c r="R613" s="26"/>
      <c r="S613" s="26"/>
      <c r="T613" s="26"/>
      <c r="U613" s="26"/>
      <c r="V613" s="26"/>
      <c r="W613" s="26"/>
      <c r="X613" s="26"/>
      <c r="Y613" s="26"/>
      <c r="Z613" s="26"/>
      <c r="AA613" s="26"/>
      <c r="AB613" s="26"/>
      <c r="AC613" s="26"/>
      <c r="AD613" s="26"/>
    </row>
    <row r="614" spans="1:30">
      <c r="A614" s="26"/>
      <c r="B614" s="26"/>
      <c r="C614" s="26"/>
      <c r="D614" s="26"/>
      <c r="E614" s="26"/>
      <c r="F614" s="26"/>
      <c r="G614" s="26"/>
      <c r="H614" s="26"/>
      <c r="I614" s="26"/>
      <c r="J614" s="26"/>
      <c r="K614" s="26"/>
      <c r="L614" s="27"/>
      <c r="M614" s="26"/>
      <c r="N614" s="27"/>
      <c r="O614" s="26"/>
      <c r="P614" s="26"/>
      <c r="Q614" s="26"/>
      <c r="R614" s="26"/>
      <c r="S614" s="26"/>
      <c r="T614" s="26"/>
      <c r="U614" s="26"/>
      <c r="V614" s="26"/>
      <c r="W614" s="26"/>
      <c r="X614" s="26"/>
      <c r="Y614" s="26"/>
      <c r="Z614" s="26"/>
      <c r="AA614" s="26"/>
      <c r="AB614" s="26"/>
      <c r="AC614" s="26"/>
      <c r="AD614" s="26"/>
    </row>
    <row r="615" spans="1:30">
      <c r="A615" s="26"/>
      <c r="B615" s="26"/>
      <c r="C615" s="26"/>
      <c r="D615" s="26"/>
      <c r="E615" s="26"/>
      <c r="F615" s="26"/>
      <c r="G615" s="26"/>
      <c r="H615" s="26"/>
      <c r="I615" s="26"/>
      <c r="J615" s="26"/>
      <c r="K615" s="26"/>
      <c r="L615" s="27"/>
      <c r="M615" s="26"/>
      <c r="N615" s="27"/>
      <c r="O615" s="26"/>
      <c r="P615" s="26"/>
      <c r="Q615" s="26"/>
      <c r="R615" s="26"/>
      <c r="S615" s="26"/>
      <c r="T615" s="26"/>
      <c r="U615" s="26"/>
      <c r="V615" s="26"/>
      <c r="W615" s="26"/>
      <c r="X615" s="26"/>
      <c r="Y615" s="26"/>
      <c r="Z615" s="26"/>
      <c r="AA615" s="26"/>
      <c r="AB615" s="26"/>
      <c r="AC615" s="26"/>
      <c r="AD615" s="26"/>
    </row>
    <row r="616" spans="1:30">
      <c r="A616" s="26"/>
      <c r="B616" s="26"/>
      <c r="C616" s="26"/>
      <c r="D616" s="26"/>
      <c r="E616" s="26"/>
      <c r="F616" s="26"/>
      <c r="G616" s="26"/>
      <c r="H616" s="26"/>
      <c r="I616" s="26"/>
      <c r="J616" s="26"/>
      <c r="K616" s="26"/>
      <c r="L616" s="27"/>
      <c r="M616" s="26"/>
      <c r="N616" s="27"/>
      <c r="O616" s="26"/>
      <c r="P616" s="26"/>
      <c r="Q616" s="26"/>
      <c r="R616" s="26"/>
      <c r="S616" s="26"/>
      <c r="T616" s="26"/>
      <c r="U616" s="26"/>
      <c r="V616" s="26"/>
      <c r="W616" s="26"/>
      <c r="X616" s="26"/>
      <c r="Y616" s="26"/>
      <c r="Z616" s="26"/>
      <c r="AA616" s="26"/>
      <c r="AB616" s="26"/>
      <c r="AC616" s="26"/>
      <c r="AD616" s="26"/>
    </row>
    <row r="617" spans="1:30">
      <c r="A617" s="26"/>
      <c r="B617" s="26"/>
      <c r="C617" s="26"/>
      <c r="D617" s="26"/>
      <c r="E617" s="26"/>
      <c r="F617" s="26"/>
      <c r="G617" s="26"/>
      <c r="H617" s="26"/>
      <c r="I617" s="26"/>
      <c r="J617" s="26"/>
      <c r="K617" s="26"/>
      <c r="L617" s="27"/>
      <c r="M617" s="26"/>
      <c r="N617" s="27"/>
      <c r="O617" s="26"/>
      <c r="P617" s="26"/>
      <c r="Q617" s="26"/>
      <c r="R617" s="26"/>
      <c r="S617" s="26"/>
      <c r="T617" s="26"/>
      <c r="U617" s="26"/>
      <c r="V617" s="26"/>
      <c r="W617" s="26"/>
      <c r="X617" s="26"/>
      <c r="Y617" s="26"/>
      <c r="Z617" s="26"/>
      <c r="AA617" s="26"/>
      <c r="AB617" s="26"/>
      <c r="AC617" s="26"/>
      <c r="AD617" s="26"/>
    </row>
    <row r="618" spans="1:30">
      <c r="A618" s="26"/>
      <c r="B618" s="26"/>
      <c r="C618" s="26"/>
      <c r="D618" s="26"/>
      <c r="E618" s="26"/>
      <c r="F618" s="26"/>
      <c r="G618" s="26"/>
      <c r="H618" s="26"/>
      <c r="I618" s="26"/>
      <c r="J618" s="26"/>
      <c r="K618" s="26"/>
      <c r="L618" s="27"/>
      <c r="M618" s="26"/>
      <c r="N618" s="27"/>
      <c r="O618" s="26"/>
      <c r="P618" s="26"/>
      <c r="Q618" s="26"/>
      <c r="R618" s="26"/>
      <c r="S618" s="26"/>
      <c r="T618" s="26"/>
      <c r="U618" s="26"/>
      <c r="V618" s="26"/>
      <c r="W618" s="26"/>
      <c r="X618" s="26"/>
      <c r="Y618" s="26"/>
      <c r="Z618" s="26"/>
      <c r="AA618" s="26"/>
      <c r="AB618" s="26"/>
      <c r="AC618" s="26"/>
      <c r="AD618" s="26"/>
    </row>
    <row r="619" spans="1:30">
      <c r="A619" s="26"/>
      <c r="B619" s="26"/>
      <c r="C619" s="26"/>
      <c r="D619" s="26"/>
      <c r="E619" s="26"/>
      <c r="F619" s="26"/>
      <c r="G619" s="26"/>
      <c r="H619" s="26"/>
      <c r="I619" s="26"/>
      <c r="J619" s="26"/>
      <c r="K619" s="26"/>
      <c r="L619" s="27"/>
      <c r="M619" s="26"/>
      <c r="N619" s="27"/>
      <c r="O619" s="26"/>
      <c r="P619" s="26"/>
      <c r="Q619" s="26"/>
      <c r="R619" s="26"/>
      <c r="S619" s="26"/>
      <c r="T619" s="26"/>
      <c r="U619" s="26"/>
      <c r="V619" s="26"/>
      <c r="W619" s="26"/>
      <c r="X619" s="26"/>
      <c r="Y619" s="26"/>
      <c r="Z619" s="26"/>
      <c r="AA619" s="26"/>
      <c r="AB619" s="26"/>
      <c r="AC619" s="26"/>
      <c r="AD619" s="26"/>
    </row>
    <row r="620" spans="1:30">
      <c r="A620" s="26"/>
      <c r="B620" s="26"/>
      <c r="C620" s="26"/>
      <c r="D620" s="26"/>
      <c r="E620" s="26"/>
      <c r="F620" s="26"/>
      <c r="G620" s="26"/>
      <c r="H620" s="26"/>
      <c r="I620" s="26"/>
      <c r="J620" s="26"/>
      <c r="K620" s="26"/>
      <c r="L620" s="27"/>
      <c r="M620" s="26"/>
      <c r="N620" s="27"/>
      <c r="O620" s="26"/>
      <c r="P620" s="26"/>
      <c r="Q620" s="26"/>
      <c r="R620" s="26"/>
      <c r="S620" s="26"/>
      <c r="T620" s="26"/>
      <c r="U620" s="26"/>
      <c r="V620" s="26"/>
      <c r="W620" s="26"/>
      <c r="X620" s="26"/>
      <c r="Y620" s="26"/>
      <c r="Z620" s="26"/>
      <c r="AA620" s="26"/>
      <c r="AB620" s="26"/>
      <c r="AC620" s="26"/>
      <c r="AD620" s="26"/>
    </row>
    <row r="621" spans="1:30">
      <c r="A621" s="26"/>
      <c r="B621" s="26"/>
      <c r="C621" s="26"/>
      <c r="D621" s="26"/>
      <c r="E621" s="26"/>
      <c r="F621" s="26"/>
      <c r="G621" s="26"/>
      <c r="H621" s="26"/>
      <c r="I621" s="26"/>
      <c r="J621" s="26"/>
      <c r="K621" s="26"/>
      <c r="L621" s="27"/>
      <c r="M621" s="26"/>
      <c r="N621" s="27"/>
      <c r="O621" s="26"/>
      <c r="P621" s="26"/>
      <c r="Q621" s="26"/>
      <c r="R621" s="26"/>
      <c r="S621" s="26"/>
      <c r="T621" s="26"/>
      <c r="U621" s="26"/>
      <c r="V621" s="26"/>
      <c r="W621" s="26"/>
      <c r="X621" s="26"/>
      <c r="Y621" s="26"/>
      <c r="Z621" s="26"/>
      <c r="AA621" s="26"/>
      <c r="AB621" s="26"/>
      <c r="AC621" s="26"/>
      <c r="AD621" s="26"/>
    </row>
    <row r="622" spans="1:30">
      <c r="A622" s="26"/>
      <c r="B622" s="26"/>
      <c r="C622" s="26"/>
      <c r="D622" s="26"/>
      <c r="E622" s="26"/>
      <c r="F622" s="26"/>
      <c r="G622" s="26"/>
      <c r="H622" s="26"/>
      <c r="I622" s="26"/>
      <c r="J622" s="26"/>
      <c r="K622" s="26"/>
      <c r="L622" s="27"/>
      <c r="M622" s="26"/>
      <c r="N622" s="27"/>
      <c r="O622" s="26"/>
      <c r="P622" s="26"/>
      <c r="Q622" s="26"/>
      <c r="R622" s="26"/>
      <c r="S622" s="26"/>
      <c r="T622" s="26"/>
      <c r="U622" s="26"/>
      <c r="V622" s="26"/>
      <c r="W622" s="26"/>
      <c r="X622" s="26"/>
      <c r="Y622" s="26"/>
      <c r="Z622" s="26"/>
      <c r="AA622" s="26"/>
      <c r="AB622" s="26"/>
      <c r="AC622" s="26"/>
      <c r="AD622" s="26"/>
    </row>
    <row r="623" spans="1:30">
      <c r="A623" s="26"/>
      <c r="B623" s="26"/>
      <c r="C623" s="26"/>
      <c r="D623" s="26"/>
      <c r="E623" s="26"/>
      <c r="F623" s="26"/>
      <c r="G623" s="26"/>
      <c r="H623" s="26"/>
      <c r="I623" s="26"/>
      <c r="J623" s="26"/>
      <c r="K623" s="26"/>
      <c r="L623" s="27"/>
      <c r="M623" s="26"/>
      <c r="N623" s="27"/>
      <c r="O623" s="26"/>
      <c r="P623" s="26"/>
      <c r="Q623" s="26"/>
      <c r="R623" s="26"/>
      <c r="S623" s="26"/>
      <c r="T623" s="26"/>
      <c r="U623" s="26"/>
      <c r="V623" s="26"/>
      <c r="W623" s="26"/>
      <c r="X623" s="26"/>
      <c r="Y623" s="26"/>
      <c r="Z623" s="26"/>
      <c r="AA623" s="26"/>
      <c r="AB623" s="26"/>
      <c r="AC623" s="26"/>
      <c r="AD623" s="26"/>
    </row>
    <row r="624" spans="1:30">
      <c r="A624" s="26"/>
      <c r="B624" s="26"/>
      <c r="C624" s="26"/>
      <c r="D624" s="26"/>
      <c r="E624" s="26"/>
      <c r="F624" s="26"/>
      <c r="G624" s="26"/>
      <c r="H624" s="26"/>
      <c r="I624" s="26"/>
      <c r="J624" s="26"/>
      <c r="K624" s="26"/>
      <c r="L624" s="27"/>
      <c r="M624" s="26"/>
      <c r="N624" s="27"/>
      <c r="O624" s="26"/>
      <c r="P624" s="26"/>
      <c r="Q624" s="26"/>
      <c r="R624" s="26"/>
      <c r="S624" s="26"/>
      <c r="T624" s="26"/>
      <c r="U624" s="26"/>
      <c r="V624" s="26"/>
      <c r="W624" s="26"/>
      <c r="X624" s="26"/>
      <c r="Y624" s="26"/>
      <c r="Z624" s="26"/>
      <c r="AA624" s="26"/>
      <c r="AB624" s="26"/>
      <c r="AC624" s="26"/>
      <c r="AD624" s="26"/>
    </row>
    <row r="625" spans="1:30">
      <c r="A625" s="26"/>
      <c r="B625" s="26"/>
      <c r="C625" s="26"/>
      <c r="D625" s="26"/>
      <c r="E625" s="26"/>
      <c r="F625" s="26"/>
      <c r="G625" s="26"/>
      <c r="H625" s="26"/>
      <c r="I625" s="26"/>
      <c r="J625" s="26"/>
      <c r="K625" s="26"/>
      <c r="L625" s="27"/>
      <c r="M625" s="26"/>
      <c r="N625" s="27"/>
      <c r="O625" s="26"/>
      <c r="P625" s="26"/>
      <c r="Q625" s="26"/>
      <c r="R625" s="26"/>
      <c r="S625" s="26"/>
      <c r="T625" s="26"/>
      <c r="U625" s="26"/>
      <c r="V625" s="26"/>
      <c r="W625" s="26"/>
      <c r="X625" s="26"/>
      <c r="Y625" s="26"/>
      <c r="Z625" s="26"/>
      <c r="AA625" s="26"/>
      <c r="AB625" s="26"/>
      <c r="AC625" s="26"/>
      <c r="AD625" s="26"/>
    </row>
    <row r="626" spans="1:30">
      <c r="A626" s="26"/>
      <c r="B626" s="26"/>
      <c r="C626" s="26"/>
      <c r="D626" s="26"/>
      <c r="E626" s="26"/>
      <c r="F626" s="26"/>
      <c r="G626" s="26"/>
      <c r="H626" s="26"/>
      <c r="I626" s="26"/>
      <c r="J626" s="26"/>
      <c r="K626" s="26"/>
      <c r="L626" s="27"/>
      <c r="M626" s="26"/>
      <c r="N626" s="27"/>
      <c r="O626" s="26"/>
      <c r="P626" s="26"/>
      <c r="Q626" s="26"/>
      <c r="R626" s="26"/>
      <c r="S626" s="26"/>
      <c r="T626" s="26"/>
      <c r="U626" s="26"/>
      <c r="V626" s="26"/>
      <c r="W626" s="26"/>
      <c r="X626" s="26"/>
      <c r="Y626" s="26"/>
      <c r="Z626" s="26"/>
      <c r="AA626" s="26"/>
      <c r="AB626" s="26"/>
      <c r="AC626" s="26"/>
      <c r="AD626" s="26"/>
    </row>
    <row r="627" spans="1:30">
      <c r="A627" s="26"/>
      <c r="B627" s="26"/>
      <c r="C627" s="26"/>
      <c r="D627" s="26"/>
      <c r="E627" s="26"/>
      <c r="F627" s="26"/>
      <c r="G627" s="26"/>
      <c r="H627" s="26"/>
      <c r="I627" s="26"/>
      <c r="J627" s="26"/>
      <c r="K627" s="26"/>
      <c r="L627" s="27"/>
      <c r="M627" s="26"/>
      <c r="N627" s="27"/>
      <c r="O627" s="26"/>
      <c r="P627" s="26"/>
      <c r="Q627" s="26"/>
      <c r="R627" s="26"/>
      <c r="S627" s="26"/>
      <c r="T627" s="26"/>
      <c r="U627" s="26"/>
      <c r="V627" s="26"/>
      <c r="W627" s="26"/>
      <c r="X627" s="26"/>
      <c r="Y627" s="26"/>
      <c r="Z627" s="26"/>
      <c r="AA627" s="26"/>
      <c r="AB627" s="26"/>
      <c r="AC627" s="26"/>
      <c r="AD627" s="26"/>
    </row>
    <row r="628" spans="1:30">
      <c r="A628" s="26"/>
      <c r="B628" s="26"/>
      <c r="C628" s="26"/>
      <c r="D628" s="26"/>
      <c r="E628" s="26"/>
      <c r="F628" s="26"/>
      <c r="G628" s="26"/>
      <c r="H628" s="26"/>
      <c r="I628" s="26"/>
      <c r="J628" s="26"/>
      <c r="K628" s="26"/>
      <c r="L628" s="27"/>
      <c r="M628" s="26"/>
      <c r="N628" s="27"/>
      <c r="O628" s="26"/>
      <c r="P628" s="26"/>
      <c r="Q628" s="26"/>
      <c r="R628" s="26"/>
      <c r="S628" s="26"/>
      <c r="T628" s="26"/>
      <c r="U628" s="26"/>
      <c r="V628" s="26"/>
      <c r="W628" s="26"/>
      <c r="X628" s="26"/>
      <c r="Y628" s="26"/>
      <c r="Z628" s="26"/>
      <c r="AA628" s="26"/>
      <c r="AB628" s="26"/>
      <c r="AC628" s="26"/>
      <c r="AD628" s="26"/>
    </row>
    <row r="629" spans="1:30">
      <c r="A629" s="26"/>
      <c r="B629" s="26"/>
      <c r="C629" s="26"/>
      <c r="D629" s="26"/>
      <c r="E629" s="26"/>
      <c r="F629" s="26"/>
      <c r="G629" s="26"/>
      <c r="H629" s="26"/>
      <c r="I629" s="26"/>
      <c r="J629" s="26"/>
      <c r="K629" s="26"/>
      <c r="L629" s="27"/>
      <c r="M629" s="26"/>
      <c r="N629" s="27"/>
      <c r="O629" s="26"/>
      <c r="P629" s="26"/>
      <c r="Q629" s="26"/>
      <c r="R629" s="26"/>
      <c r="S629" s="26"/>
      <c r="T629" s="26"/>
      <c r="U629" s="26"/>
      <c r="V629" s="26"/>
      <c r="W629" s="26"/>
      <c r="X629" s="26"/>
      <c r="Y629" s="26"/>
      <c r="Z629" s="26"/>
      <c r="AA629" s="26"/>
      <c r="AB629" s="26"/>
      <c r="AC629" s="26"/>
      <c r="AD629" s="26"/>
    </row>
    <row r="630" spans="1:30">
      <c r="A630" s="26"/>
      <c r="B630" s="26"/>
      <c r="C630" s="26"/>
      <c r="D630" s="26"/>
      <c r="E630" s="26"/>
      <c r="F630" s="26"/>
      <c r="G630" s="26"/>
      <c r="H630" s="26"/>
      <c r="I630" s="26"/>
      <c r="J630" s="26"/>
      <c r="K630" s="26"/>
      <c r="L630" s="27"/>
      <c r="M630" s="26"/>
      <c r="N630" s="27"/>
      <c r="O630" s="26"/>
      <c r="P630" s="26"/>
      <c r="Q630" s="26"/>
      <c r="R630" s="26"/>
      <c r="S630" s="26"/>
      <c r="T630" s="26"/>
      <c r="U630" s="26"/>
      <c r="V630" s="26"/>
      <c r="W630" s="26"/>
      <c r="X630" s="26"/>
      <c r="Y630" s="26"/>
      <c r="Z630" s="26"/>
      <c r="AA630" s="26"/>
      <c r="AB630" s="26"/>
      <c r="AC630" s="26"/>
      <c r="AD630" s="26"/>
    </row>
    <row r="631" spans="1:30">
      <c r="A631" s="26"/>
      <c r="B631" s="26"/>
      <c r="C631" s="26"/>
      <c r="D631" s="26"/>
      <c r="E631" s="26"/>
      <c r="F631" s="26"/>
      <c r="G631" s="26"/>
      <c r="H631" s="26"/>
      <c r="I631" s="26"/>
      <c r="J631" s="26"/>
      <c r="K631" s="26"/>
      <c r="L631" s="27"/>
      <c r="M631" s="26"/>
      <c r="N631" s="27"/>
      <c r="O631" s="26"/>
      <c r="P631" s="26"/>
      <c r="Q631" s="26"/>
      <c r="R631" s="26"/>
      <c r="S631" s="26"/>
      <c r="T631" s="26"/>
      <c r="U631" s="26"/>
      <c r="V631" s="26"/>
      <c r="W631" s="26"/>
      <c r="X631" s="26"/>
      <c r="Y631" s="26"/>
      <c r="Z631" s="26"/>
      <c r="AA631" s="26"/>
      <c r="AB631" s="26"/>
      <c r="AC631" s="26"/>
      <c r="AD631" s="26"/>
    </row>
    <row r="632" spans="1:30">
      <c r="A632" s="26"/>
      <c r="B632" s="26"/>
      <c r="C632" s="26"/>
      <c r="D632" s="26"/>
      <c r="E632" s="26"/>
      <c r="F632" s="26"/>
      <c r="G632" s="26"/>
      <c r="H632" s="26"/>
      <c r="I632" s="26"/>
      <c r="J632" s="26"/>
      <c r="K632" s="26"/>
      <c r="L632" s="27"/>
      <c r="M632" s="26"/>
      <c r="N632" s="27"/>
      <c r="O632" s="26"/>
      <c r="P632" s="26"/>
      <c r="Q632" s="26"/>
      <c r="R632" s="26"/>
      <c r="S632" s="26"/>
      <c r="T632" s="26"/>
      <c r="U632" s="26"/>
      <c r="V632" s="26"/>
      <c r="W632" s="26"/>
      <c r="X632" s="26"/>
      <c r="Y632" s="26"/>
      <c r="Z632" s="26"/>
      <c r="AA632" s="26"/>
      <c r="AB632" s="26"/>
      <c r="AC632" s="26"/>
      <c r="AD632" s="26"/>
    </row>
    <row r="633" spans="1:30">
      <c r="A633" s="26"/>
      <c r="B633" s="26"/>
      <c r="C633" s="26"/>
      <c r="D633" s="26"/>
      <c r="E633" s="26"/>
      <c r="F633" s="26"/>
      <c r="G633" s="26"/>
      <c r="H633" s="26"/>
      <c r="I633" s="26"/>
      <c r="J633" s="26"/>
      <c r="K633" s="26"/>
      <c r="L633" s="27"/>
      <c r="M633" s="26"/>
      <c r="N633" s="27"/>
      <c r="O633" s="26"/>
      <c r="P633" s="26"/>
      <c r="Q633" s="26"/>
      <c r="R633" s="26"/>
      <c r="S633" s="26"/>
      <c r="T633" s="26"/>
      <c r="U633" s="26"/>
      <c r="V633" s="26"/>
      <c r="W633" s="26"/>
      <c r="X633" s="26"/>
      <c r="Y633" s="26"/>
      <c r="Z633" s="26"/>
      <c r="AA633" s="26"/>
      <c r="AB633" s="26"/>
      <c r="AC633" s="26"/>
      <c r="AD633" s="26"/>
    </row>
    <row r="634" spans="1:30">
      <c r="A634" s="26"/>
      <c r="B634" s="26"/>
      <c r="C634" s="26"/>
      <c r="D634" s="26"/>
      <c r="E634" s="26"/>
      <c r="F634" s="26"/>
      <c r="G634" s="26"/>
      <c r="H634" s="26"/>
      <c r="I634" s="26"/>
      <c r="J634" s="26"/>
      <c r="K634" s="26"/>
      <c r="L634" s="27"/>
      <c r="M634" s="26"/>
      <c r="N634" s="27"/>
      <c r="O634" s="26"/>
      <c r="P634" s="26"/>
      <c r="Q634" s="26"/>
      <c r="R634" s="26"/>
      <c r="S634" s="26"/>
      <c r="T634" s="26"/>
      <c r="U634" s="26"/>
      <c r="V634" s="26"/>
      <c r="W634" s="26"/>
      <c r="X634" s="26"/>
      <c r="Y634" s="26"/>
      <c r="Z634" s="26"/>
      <c r="AA634" s="26"/>
      <c r="AB634" s="26"/>
      <c r="AC634" s="26"/>
      <c r="AD634" s="26"/>
    </row>
    <row r="635" spans="1:30">
      <c r="A635" s="26"/>
      <c r="B635" s="26"/>
      <c r="C635" s="26"/>
      <c r="D635" s="26"/>
      <c r="E635" s="26"/>
      <c r="F635" s="26"/>
      <c r="G635" s="26"/>
      <c r="H635" s="26"/>
      <c r="I635" s="26"/>
      <c r="J635" s="26"/>
      <c r="K635" s="26"/>
      <c r="L635" s="27"/>
      <c r="M635" s="26"/>
      <c r="N635" s="27"/>
      <c r="O635" s="26"/>
      <c r="P635" s="26"/>
      <c r="Q635" s="26"/>
      <c r="R635" s="26"/>
      <c r="S635" s="26"/>
      <c r="T635" s="26"/>
      <c r="U635" s="26"/>
      <c r="V635" s="26"/>
      <c r="W635" s="26"/>
      <c r="X635" s="26"/>
      <c r="Y635" s="26"/>
      <c r="Z635" s="26"/>
      <c r="AA635" s="26"/>
      <c r="AB635" s="26"/>
      <c r="AC635" s="26"/>
      <c r="AD635" s="26"/>
    </row>
    <row r="636" spans="1:30">
      <c r="A636" s="26"/>
      <c r="B636" s="26"/>
      <c r="C636" s="26"/>
      <c r="D636" s="26"/>
      <c r="E636" s="26"/>
      <c r="F636" s="26"/>
      <c r="G636" s="26"/>
      <c r="H636" s="26"/>
      <c r="I636" s="26"/>
      <c r="J636" s="26"/>
      <c r="K636" s="26"/>
      <c r="L636" s="27"/>
      <c r="M636" s="26"/>
      <c r="N636" s="27"/>
      <c r="O636" s="26"/>
      <c r="P636" s="26"/>
      <c r="Q636" s="26"/>
      <c r="R636" s="26"/>
      <c r="S636" s="26"/>
      <c r="T636" s="26"/>
      <c r="U636" s="26"/>
      <c r="V636" s="26"/>
      <c r="W636" s="26"/>
      <c r="X636" s="26"/>
      <c r="Y636" s="26"/>
      <c r="Z636" s="26"/>
      <c r="AA636" s="26"/>
      <c r="AB636" s="26"/>
      <c r="AC636" s="26"/>
      <c r="AD636" s="26"/>
    </row>
    <row r="637" spans="1:30">
      <c r="A637" s="26"/>
      <c r="B637" s="26"/>
      <c r="C637" s="26"/>
      <c r="D637" s="26"/>
      <c r="E637" s="26"/>
      <c r="F637" s="26"/>
      <c r="G637" s="26"/>
      <c r="H637" s="26"/>
      <c r="I637" s="26"/>
      <c r="J637" s="26"/>
      <c r="K637" s="26"/>
      <c r="L637" s="27"/>
      <c r="M637" s="26"/>
      <c r="N637" s="27"/>
      <c r="O637" s="26"/>
      <c r="P637" s="26"/>
      <c r="Q637" s="26"/>
      <c r="R637" s="26"/>
      <c r="S637" s="26"/>
      <c r="T637" s="26"/>
      <c r="U637" s="26"/>
      <c r="V637" s="26"/>
      <c r="W637" s="26"/>
      <c r="X637" s="26"/>
      <c r="Y637" s="26"/>
      <c r="Z637" s="26"/>
      <c r="AA637" s="26"/>
      <c r="AB637" s="26"/>
      <c r="AC637" s="26"/>
      <c r="AD637" s="26"/>
    </row>
    <row r="638" spans="1:30">
      <c r="A638" s="26"/>
      <c r="B638" s="26"/>
      <c r="C638" s="26"/>
      <c r="D638" s="26"/>
      <c r="E638" s="26"/>
      <c r="F638" s="26"/>
      <c r="G638" s="26"/>
      <c r="H638" s="26"/>
      <c r="I638" s="26"/>
      <c r="J638" s="26"/>
      <c r="K638" s="26"/>
      <c r="L638" s="27"/>
      <c r="M638" s="26"/>
      <c r="N638" s="27"/>
      <c r="O638" s="26"/>
      <c r="P638" s="26"/>
      <c r="Q638" s="26"/>
      <c r="R638" s="26"/>
      <c r="S638" s="26"/>
      <c r="T638" s="26"/>
      <c r="U638" s="26"/>
      <c r="V638" s="26"/>
      <c r="W638" s="26"/>
      <c r="X638" s="26"/>
      <c r="Y638" s="26"/>
      <c r="Z638" s="26"/>
      <c r="AA638" s="26"/>
      <c r="AB638" s="26"/>
      <c r="AC638" s="26"/>
      <c r="AD638" s="26"/>
    </row>
    <row r="639" spans="1:30">
      <c r="A639" s="26"/>
      <c r="B639" s="26"/>
      <c r="C639" s="26"/>
      <c r="D639" s="26"/>
      <c r="E639" s="26"/>
      <c r="F639" s="26"/>
      <c r="G639" s="26"/>
      <c r="H639" s="26"/>
      <c r="I639" s="26"/>
      <c r="J639" s="26"/>
      <c r="K639" s="26"/>
      <c r="L639" s="27"/>
      <c r="M639" s="26"/>
      <c r="N639" s="27"/>
      <c r="O639" s="26"/>
      <c r="P639" s="26"/>
      <c r="Q639" s="26"/>
      <c r="R639" s="26"/>
      <c r="S639" s="26"/>
      <c r="T639" s="26"/>
      <c r="U639" s="26"/>
      <c r="V639" s="26"/>
      <c r="W639" s="26"/>
      <c r="X639" s="26"/>
      <c r="Y639" s="26"/>
      <c r="Z639" s="26"/>
      <c r="AA639" s="26"/>
      <c r="AB639" s="26"/>
      <c r="AC639" s="26"/>
      <c r="AD639" s="26"/>
    </row>
    <row r="640" spans="1:30">
      <c r="A640" s="26"/>
      <c r="B640" s="26"/>
      <c r="C640" s="26"/>
      <c r="D640" s="26"/>
      <c r="E640" s="26"/>
      <c r="F640" s="26"/>
      <c r="G640" s="26"/>
      <c r="H640" s="26"/>
      <c r="I640" s="26"/>
      <c r="J640" s="26"/>
      <c r="K640" s="26"/>
      <c r="L640" s="27"/>
      <c r="M640" s="26"/>
      <c r="N640" s="27"/>
      <c r="O640" s="26"/>
      <c r="P640" s="26"/>
      <c r="Q640" s="26"/>
      <c r="R640" s="26"/>
      <c r="S640" s="26"/>
      <c r="T640" s="26"/>
      <c r="U640" s="26"/>
      <c r="V640" s="26"/>
      <c r="W640" s="26"/>
      <c r="X640" s="26"/>
      <c r="Y640" s="26"/>
      <c r="Z640" s="26"/>
      <c r="AA640" s="26"/>
      <c r="AB640" s="26"/>
      <c r="AC640" s="26"/>
      <c r="AD640" s="26"/>
    </row>
    <row r="641" spans="1:30">
      <c r="A641" s="26"/>
      <c r="B641" s="26"/>
      <c r="C641" s="26"/>
      <c r="D641" s="26"/>
      <c r="E641" s="26"/>
      <c r="F641" s="26"/>
      <c r="G641" s="26"/>
      <c r="H641" s="26"/>
      <c r="I641" s="26"/>
      <c r="J641" s="26"/>
      <c r="K641" s="26"/>
      <c r="L641" s="27"/>
      <c r="M641" s="26"/>
      <c r="N641" s="27"/>
      <c r="O641" s="26"/>
      <c r="P641" s="26"/>
      <c r="Q641" s="26"/>
      <c r="R641" s="26"/>
      <c r="S641" s="26"/>
      <c r="T641" s="26"/>
      <c r="U641" s="26"/>
      <c r="V641" s="26"/>
      <c r="W641" s="26"/>
      <c r="X641" s="26"/>
      <c r="Y641" s="26"/>
      <c r="Z641" s="26"/>
      <c r="AA641" s="26"/>
      <c r="AB641" s="26"/>
      <c r="AC641" s="26"/>
      <c r="AD641" s="26"/>
    </row>
    <row r="642" spans="1:30">
      <c r="A642" s="26"/>
      <c r="B642" s="26"/>
      <c r="C642" s="26"/>
      <c r="D642" s="26"/>
      <c r="E642" s="26"/>
      <c r="F642" s="26"/>
      <c r="G642" s="26"/>
      <c r="H642" s="26"/>
      <c r="I642" s="26"/>
      <c r="J642" s="26"/>
      <c r="K642" s="26"/>
      <c r="L642" s="27"/>
      <c r="M642" s="26"/>
      <c r="N642" s="27"/>
      <c r="O642" s="26"/>
      <c r="P642" s="26"/>
      <c r="Q642" s="26"/>
      <c r="R642" s="26"/>
      <c r="S642" s="26"/>
      <c r="T642" s="26"/>
      <c r="U642" s="26"/>
      <c r="V642" s="26"/>
      <c r="W642" s="26"/>
      <c r="X642" s="26"/>
      <c r="Y642" s="26"/>
      <c r="Z642" s="26"/>
      <c r="AA642" s="26"/>
      <c r="AB642" s="26"/>
      <c r="AC642" s="26"/>
      <c r="AD642" s="26"/>
    </row>
    <row r="643" spans="1:30">
      <c r="A643" s="26"/>
      <c r="B643" s="26"/>
      <c r="C643" s="26"/>
      <c r="D643" s="26"/>
      <c r="E643" s="26"/>
      <c r="F643" s="26"/>
      <c r="G643" s="26"/>
      <c r="H643" s="26"/>
      <c r="I643" s="26"/>
      <c r="J643" s="26"/>
      <c r="K643" s="26"/>
      <c r="L643" s="27"/>
      <c r="M643" s="26"/>
      <c r="N643" s="27"/>
      <c r="O643" s="26"/>
      <c r="P643" s="26"/>
      <c r="Q643" s="26"/>
      <c r="R643" s="26"/>
      <c r="S643" s="26"/>
      <c r="T643" s="26"/>
      <c r="U643" s="26"/>
      <c r="V643" s="26"/>
      <c r="W643" s="26"/>
      <c r="X643" s="26"/>
      <c r="Y643" s="26"/>
      <c r="Z643" s="26"/>
      <c r="AA643" s="26"/>
      <c r="AB643" s="26"/>
      <c r="AC643" s="26"/>
      <c r="AD643" s="26"/>
    </row>
    <row r="644" spans="1:30">
      <c r="A644" s="26"/>
      <c r="B644" s="26"/>
      <c r="C644" s="26"/>
      <c r="D644" s="26"/>
      <c r="E644" s="26"/>
      <c r="F644" s="26"/>
      <c r="G644" s="26"/>
      <c r="H644" s="26"/>
      <c r="I644" s="26"/>
      <c r="J644" s="26"/>
      <c r="K644" s="26"/>
      <c r="L644" s="27"/>
      <c r="M644" s="26"/>
      <c r="N644" s="27"/>
      <c r="O644" s="26"/>
      <c r="P644" s="26"/>
      <c r="Q644" s="26"/>
      <c r="R644" s="26"/>
      <c r="S644" s="26"/>
      <c r="T644" s="26"/>
      <c r="U644" s="26"/>
      <c r="V644" s="26"/>
      <c r="W644" s="26"/>
      <c r="X644" s="26"/>
      <c r="Y644" s="26"/>
      <c r="Z644" s="26"/>
      <c r="AA644" s="26"/>
      <c r="AB644" s="26"/>
      <c r="AC644" s="26"/>
      <c r="AD644" s="26"/>
    </row>
    <row r="645" spans="1:30">
      <c r="A645" s="26"/>
      <c r="B645" s="26"/>
      <c r="C645" s="26"/>
      <c r="D645" s="26"/>
      <c r="E645" s="26"/>
      <c r="F645" s="26"/>
      <c r="G645" s="26"/>
      <c r="H645" s="26"/>
      <c r="I645" s="26"/>
      <c r="J645" s="26"/>
      <c r="K645" s="26"/>
      <c r="L645" s="27"/>
      <c r="M645" s="26"/>
      <c r="N645" s="27"/>
      <c r="O645" s="26"/>
      <c r="P645" s="26"/>
      <c r="Q645" s="26"/>
      <c r="R645" s="26"/>
      <c r="S645" s="26"/>
      <c r="T645" s="26"/>
      <c r="U645" s="26"/>
      <c r="V645" s="26"/>
      <c r="W645" s="26"/>
      <c r="X645" s="26"/>
      <c r="Y645" s="26"/>
      <c r="Z645" s="26"/>
      <c r="AA645" s="26"/>
      <c r="AB645" s="26"/>
      <c r="AC645" s="26"/>
      <c r="AD645" s="26"/>
    </row>
    <row r="646" spans="1:30">
      <c r="A646" s="26"/>
      <c r="B646" s="26"/>
      <c r="C646" s="26"/>
      <c r="D646" s="26"/>
      <c r="E646" s="26"/>
      <c r="F646" s="26"/>
      <c r="G646" s="26"/>
      <c r="H646" s="26"/>
      <c r="I646" s="26"/>
      <c r="J646" s="26"/>
      <c r="K646" s="26"/>
      <c r="L646" s="27"/>
      <c r="M646" s="26"/>
      <c r="N646" s="27"/>
      <c r="O646" s="26"/>
      <c r="P646" s="26"/>
      <c r="Q646" s="26"/>
      <c r="R646" s="26"/>
      <c r="S646" s="26"/>
      <c r="T646" s="26"/>
      <c r="U646" s="26"/>
      <c r="V646" s="26"/>
      <c r="W646" s="26"/>
      <c r="X646" s="26"/>
      <c r="Y646" s="26"/>
      <c r="Z646" s="26"/>
      <c r="AA646" s="26"/>
      <c r="AB646" s="26"/>
      <c r="AC646" s="26"/>
      <c r="AD646" s="26"/>
    </row>
    <row r="647" spans="1:30">
      <c r="A647" s="26"/>
      <c r="B647" s="26"/>
      <c r="C647" s="26"/>
      <c r="D647" s="26"/>
      <c r="E647" s="26"/>
      <c r="F647" s="26"/>
      <c r="G647" s="26"/>
      <c r="H647" s="26"/>
      <c r="I647" s="26"/>
      <c r="J647" s="26"/>
      <c r="K647" s="26"/>
      <c r="L647" s="27"/>
      <c r="M647" s="26"/>
      <c r="N647" s="27"/>
      <c r="O647" s="26"/>
      <c r="P647" s="26"/>
      <c r="Q647" s="26"/>
      <c r="R647" s="26"/>
      <c r="S647" s="26"/>
      <c r="T647" s="26"/>
      <c r="U647" s="26"/>
      <c r="V647" s="26"/>
      <c r="W647" s="26"/>
      <c r="X647" s="26"/>
      <c r="Y647" s="26"/>
      <c r="Z647" s="26"/>
      <c r="AA647" s="26"/>
      <c r="AB647" s="26"/>
      <c r="AC647" s="26"/>
      <c r="AD647" s="26"/>
    </row>
    <row r="648" spans="1:30">
      <c r="A648" s="26"/>
      <c r="B648" s="26"/>
      <c r="C648" s="26"/>
      <c r="D648" s="26"/>
      <c r="E648" s="26"/>
      <c r="F648" s="26"/>
      <c r="G648" s="26"/>
      <c r="H648" s="26"/>
      <c r="I648" s="26"/>
      <c r="J648" s="26"/>
      <c r="K648" s="26"/>
      <c r="L648" s="27"/>
      <c r="M648" s="26"/>
      <c r="N648" s="27"/>
      <c r="O648" s="26"/>
      <c r="P648" s="26"/>
      <c r="Q648" s="26"/>
      <c r="R648" s="26"/>
      <c r="S648" s="26"/>
      <c r="T648" s="26"/>
      <c r="U648" s="26"/>
      <c r="V648" s="26"/>
      <c r="W648" s="26"/>
      <c r="X648" s="26"/>
      <c r="Y648" s="26"/>
      <c r="Z648" s="26"/>
      <c r="AA648" s="26"/>
      <c r="AB648" s="26"/>
      <c r="AC648" s="26"/>
      <c r="AD648" s="26"/>
    </row>
    <row r="649" spans="1:30">
      <c r="A649" s="26"/>
      <c r="B649" s="26"/>
      <c r="C649" s="26"/>
      <c r="D649" s="26"/>
      <c r="E649" s="26"/>
      <c r="F649" s="26"/>
      <c r="G649" s="26"/>
      <c r="H649" s="26"/>
      <c r="I649" s="26"/>
      <c r="J649" s="26"/>
      <c r="K649" s="26"/>
      <c r="L649" s="27"/>
      <c r="M649" s="26"/>
      <c r="N649" s="27"/>
      <c r="O649" s="26"/>
      <c r="P649" s="26"/>
      <c r="Q649" s="26"/>
      <c r="R649" s="26"/>
      <c r="S649" s="26"/>
      <c r="T649" s="26"/>
      <c r="U649" s="26"/>
      <c r="V649" s="26"/>
      <c r="W649" s="26"/>
      <c r="X649" s="26"/>
      <c r="Y649" s="26"/>
      <c r="Z649" s="26"/>
      <c r="AA649" s="26"/>
      <c r="AB649" s="26"/>
      <c r="AC649" s="26"/>
      <c r="AD649" s="26"/>
    </row>
    <row r="650" spans="1:30">
      <c r="A650" s="26"/>
      <c r="B650" s="26"/>
      <c r="C650" s="26"/>
      <c r="D650" s="26"/>
      <c r="E650" s="26"/>
      <c r="F650" s="26"/>
      <c r="G650" s="26"/>
      <c r="H650" s="26"/>
      <c r="I650" s="26"/>
      <c r="J650" s="26"/>
      <c r="K650" s="26"/>
      <c r="L650" s="27"/>
      <c r="M650" s="26"/>
      <c r="N650" s="27"/>
      <c r="O650" s="26"/>
      <c r="P650" s="26"/>
      <c r="Q650" s="26"/>
      <c r="R650" s="26"/>
      <c r="S650" s="26"/>
      <c r="T650" s="26"/>
      <c r="U650" s="26"/>
      <c r="V650" s="26"/>
      <c r="W650" s="26"/>
      <c r="X650" s="26"/>
      <c r="Y650" s="26"/>
      <c r="Z650" s="26"/>
      <c r="AA650" s="26"/>
      <c r="AB650" s="26"/>
      <c r="AC650" s="26"/>
      <c r="AD650" s="26"/>
    </row>
    <row r="651" spans="1:30">
      <c r="A651" s="26"/>
      <c r="B651" s="26"/>
      <c r="C651" s="26"/>
      <c r="D651" s="26"/>
      <c r="E651" s="26"/>
      <c r="F651" s="26"/>
      <c r="G651" s="26"/>
      <c r="H651" s="26"/>
      <c r="I651" s="26"/>
      <c r="J651" s="26"/>
      <c r="K651" s="26"/>
      <c r="L651" s="27"/>
      <c r="M651" s="26"/>
      <c r="N651" s="27"/>
      <c r="O651" s="26"/>
      <c r="P651" s="26"/>
      <c r="Q651" s="26"/>
      <c r="R651" s="26"/>
      <c r="S651" s="26"/>
      <c r="T651" s="26"/>
      <c r="U651" s="26"/>
      <c r="V651" s="26"/>
      <c r="W651" s="26"/>
      <c r="X651" s="26"/>
      <c r="Y651" s="26"/>
      <c r="Z651" s="26"/>
      <c r="AA651" s="26"/>
      <c r="AB651" s="26"/>
      <c r="AC651" s="26"/>
      <c r="AD651" s="26"/>
    </row>
    <row r="652" spans="1:30">
      <c r="A652" s="26"/>
      <c r="B652" s="26"/>
      <c r="C652" s="26"/>
      <c r="D652" s="26"/>
      <c r="E652" s="26"/>
      <c r="F652" s="26"/>
      <c r="G652" s="26"/>
      <c r="H652" s="26"/>
      <c r="I652" s="26"/>
      <c r="J652" s="26"/>
      <c r="K652" s="26"/>
      <c r="L652" s="27"/>
      <c r="M652" s="26"/>
      <c r="N652" s="27"/>
      <c r="O652" s="26"/>
      <c r="P652" s="26"/>
      <c r="Q652" s="26"/>
      <c r="R652" s="26"/>
      <c r="S652" s="26"/>
      <c r="T652" s="26"/>
      <c r="U652" s="26"/>
      <c r="V652" s="26"/>
      <c r="W652" s="26"/>
      <c r="X652" s="26"/>
      <c r="Y652" s="26"/>
      <c r="Z652" s="26"/>
      <c r="AA652" s="26"/>
      <c r="AB652" s="26"/>
      <c r="AC652" s="26"/>
      <c r="AD652" s="26"/>
    </row>
    <row r="653" spans="1:30">
      <c r="A653" s="26"/>
      <c r="B653" s="26"/>
      <c r="C653" s="26"/>
      <c r="D653" s="26"/>
      <c r="E653" s="26"/>
      <c r="F653" s="26"/>
      <c r="G653" s="26"/>
      <c r="H653" s="26"/>
      <c r="I653" s="26"/>
      <c r="J653" s="26"/>
      <c r="K653" s="26"/>
      <c r="L653" s="27"/>
      <c r="M653" s="26"/>
      <c r="N653" s="27"/>
      <c r="O653" s="26"/>
      <c r="P653" s="26"/>
      <c r="Q653" s="26"/>
      <c r="R653" s="26"/>
      <c r="S653" s="26"/>
      <c r="T653" s="26"/>
      <c r="U653" s="26"/>
      <c r="V653" s="26"/>
      <c r="W653" s="26"/>
      <c r="X653" s="26"/>
      <c r="Y653" s="26"/>
      <c r="Z653" s="26"/>
      <c r="AA653" s="26"/>
      <c r="AB653" s="26"/>
      <c r="AC653" s="26"/>
      <c r="AD653" s="26"/>
    </row>
    <row r="654" spans="1:30">
      <c r="A654" s="26"/>
      <c r="B654" s="26"/>
      <c r="C654" s="26"/>
      <c r="D654" s="26"/>
      <c r="E654" s="26"/>
      <c r="F654" s="26"/>
      <c r="G654" s="26"/>
      <c r="H654" s="26"/>
      <c r="I654" s="26"/>
      <c r="J654" s="26"/>
      <c r="K654" s="26"/>
      <c r="L654" s="27"/>
      <c r="M654" s="26"/>
      <c r="N654" s="27"/>
      <c r="O654" s="26"/>
      <c r="P654" s="26"/>
      <c r="Q654" s="26"/>
      <c r="R654" s="26"/>
      <c r="S654" s="26"/>
      <c r="T654" s="26"/>
      <c r="U654" s="26"/>
      <c r="V654" s="26"/>
      <c r="W654" s="26"/>
      <c r="X654" s="26"/>
      <c r="Y654" s="26"/>
      <c r="Z654" s="26"/>
      <c r="AA654" s="26"/>
      <c r="AB654" s="26"/>
      <c r="AC654" s="26"/>
      <c r="AD654" s="26"/>
    </row>
    <row r="655" spans="1:30">
      <c r="A655" s="26"/>
      <c r="B655" s="26"/>
      <c r="C655" s="26"/>
      <c r="D655" s="26"/>
      <c r="E655" s="26"/>
      <c r="F655" s="26"/>
      <c r="G655" s="26"/>
      <c r="H655" s="26"/>
      <c r="I655" s="26"/>
      <c r="J655" s="26"/>
      <c r="K655" s="26"/>
      <c r="L655" s="27"/>
      <c r="M655" s="26"/>
      <c r="N655" s="27"/>
      <c r="O655" s="26"/>
      <c r="P655" s="26"/>
      <c r="Q655" s="26"/>
      <c r="R655" s="26"/>
      <c r="S655" s="26"/>
      <c r="T655" s="26"/>
      <c r="U655" s="26"/>
      <c r="V655" s="26"/>
      <c r="W655" s="26"/>
      <c r="X655" s="26"/>
      <c r="Y655" s="26"/>
      <c r="Z655" s="26"/>
      <c r="AA655" s="26"/>
      <c r="AB655" s="26"/>
      <c r="AC655" s="26"/>
      <c r="AD655" s="26"/>
    </row>
    <row r="656" spans="1:30">
      <c r="A656" s="26"/>
      <c r="B656" s="26"/>
      <c r="C656" s="26"/>
      <c r="D656" s="26"/>
      <c r="E656" s="26"/>
      <c r="F656" s="26"/>
      <c r="G656" s="26"/>
      <c r="H656" s="26"/>
      <c r="I656" s="26"/>
      <c r="J656" s="26"/>
      <c r="K656" s="26"/>
      <c r="L656" s="27"/>
      <c r="M656" s="26"/>
      <c r="N656" s="27"/>
      <c r="O656" s="26"/>
      <c r="P656" s="26"/>
      <c r="Q656" s="26"/>
      <c r="R656" s="26"/>
      <c r="S656" s="26"/>
      <c r="T656" s="26"/>
      <c r="U656" s="26"/>
      <c r="V656" s="26"/>
      <c r="W656" s="26"/>
      <c r="X656" s="26"/>
      <c r="Y656" s="26"/>
      <c r="Z656" s="26"/>
      <c r="AA656" s="26"/>
      <c r="AB656" s="26"/>
      <c r="AC656" s="26"/>
      <c r="AD656" s="26"/>
    </row>
    <row r="657" spans="1:30">
      <c r="A657" s="26"/>
      <c r="B657" s="26"/>
      <c r="C657" s="26"/>
      <c r="D657" s="26"/>
      <c r="E657" s="26"/>
      <c r="F657" s="26"/>
      <c r="G657" s="26"/>
      <c r="H657" s="26"/>
      <c r="I657" s="26"/>
      <c r="J657" s="26"/>
      <c r="K657" s="26"/>
      <c r="L657" s="27"/>
      <c r="M657" s="26"/>
      <c r="N657" s="27"/>
      <c r="O657" s="26"/>
      <c r="P657" s="26"/>
      <c r="Q657" s="26"/>
      <c r="R657" s="26"/>
      <c r="S657" s="26"/>
      <c r="T657" s="26"/>
      <c r="U657" s="26"/>
      <c r="V657" s="26"/>
      <c r="W657" s="26"/>
      <c r="X657" s="26"/>
      <c r="Y657" s="26"/>
      <c r="Z657" s="26"/>
      <c r="AA657" s="26"/>
      <c r="AB657" s="26"/>
      <c r="AC657" s="26"/>
      <c r="AD657" s="26"/>
    </row>
    <row r="658" spans="1:30">
      <c r="A658" s="26"/>
      <c r="B658" s="26"/>
      <c r="C658" s="26"/>
      <c r="D658" s="26"/>
      <c r="E658" s="26"/>
      <c r="F658" s="26"/>
      <c r="G658" s="26"/>
      <c r="H658" s="26"/>
      <c r="I658" s="26"/>
      <c r="J658" s="26"/>
      <c r="K658" s="26"/>
      <c r="L658" s="27"/>
      <c r="M658" s="26"/>
      <c r="N658" s="27"/>
      <c r="O658" s="26"/>
      <c r="P658" s="26"/>
      <c r="Q658" s="26"/>
      <c r="R658" s="26"/>
      <c r="S658" s="26"/>
      <c r="T658" s="26"/>
      <c r="U658" s="26"/>
      <c r="V658" s="26"/>
      <c r="W658" s="26"/>
      <c r="X658" s="26"/>
      <c r="Y658" s="26"/>
      <c r="Z658" s="26"/>
      <c r="AA658" s="26"/>
      <c r="AB658" s="26"/>
      <c r="AC658" s="26"/>
      <c r="AD658" s="26"/>
    </row>
    <row r="659" spans="1:30">
      <c r="A659" s="26"/>
      <c r="B659" s="26"/>
      <c r="C659" s="26"/>
      <c r="D659" s="26"/>
      <c r="E659" s="26"/>
      <c r="F659" s="26"/>
      <c r="G659" s="26"/>
      <c r="H659" s="26"/>
      <c r="I659" s="26"/>
      <c r="J659" s="26"/>
      <c r="K659" s="26"/>
      <c r="L659" s="27"/>
      <c r="M659" s="26"/>
      <c r="N659" s="27"/>
      <c r="O659" s="26"/>
      <c r="P659" s="26"/>
      <c r="Q659" s="26"/>
      <c r="R659" s="26"/>
      <c r="S659" s="26"/>
      <c r="T659" s="26"/>
      <c r="U659" s="26"/>
      <c r="V659" s="26"/>
      <c r="W659" s="26"/>
      <c r="X659" s="26"/>
      <c r="Y659" s="26"/>
      <c r="Z659" s="26"/>
      <c r="AA659" s="26"/>
      <c r="AB659" s="26"/>
      <c r="AC659" s="26"/>
      <c r="AD659" s="26"/>
    </row>
    <row r="660" spans="1:30">
      <c r="A660" s="26"/>
      <c r="B660" s="26"/>
      <c r="C660" s="26"/>
      <c r="D660" s="26"/>
      <c r="E660" s="26"/>
      <c r="F660" s="26"/>
      <c r="G660" s="26"/>
      <c r="H660" s="26"/>
      <c r="I660" s="26"/>
      <c r="J660" s="26"/>
      <c r="K660" s="26"/>
      <c r="L660" s="27"/>
      <c r="M660" s="26"/>
      <c r="N660" s="27"/>
      <c r="O660" s="26"/>
      <c r="P660" s="26"/>
      <c r="Q660" s="26"/>
      <c r="R660" s="26"/>
      <c r="S660" s="26"/>
      <c r="T660" s="26"/>
      <c r="U660" s="26"/>
      <c r="V660" s="26"/>
      <c r="W660" s="26"/>
      <c r="X660" s="26"/>
      <c r="Y660" s="26"/>
      <c r="Z660" s="26"/>
      <c r="AA660" s="26"/>
      <c r="AB660" s="26"/>
      <c r="AC660" s="26"/>
      <c r="AD660" s="26"/>
    </row>
    <row r="661" spans="1:30">
      <c r="A661" s="26"/>
      <c r="B661" s="26"/>
      <c r="C661" s="26"/>
      <c r="D661" s="26"/>
      <c r="E661" s="26"/>
      <c r="F661" s="26"/>
      <c r="G661" s="26"/>
      <c r="H661" s="26"/>
      <c r="I661" s="26"/>
      <c r="J661" s="26"/>
      <c r="K661" s="26"/>
      <c r="L661" s="27"/>
      <c r="M661" s="26"/>
      <c r="N661" s="27"/>
      <c r="O661" s="26"/>
      <c r="P661" s="26"/>
      <c r="Q661" s="26"/>
      <c r="R661" s="26"/>
      <c r="S661" s="26"/>
      <c r="T661" s="26"/>
      <c r="U661" s="26"/>
      <c r="V661" s="26"/>
      <c r="W661" s="26"/>
      <c r="X661" s="26"/>
      <c r="Y661" s="26"/>
      <c r="Z661" s="26"/>
      <c r="AA661" s="26"/>
      <c r="AB661" s="26"/>
      <c r="AC661" s="26"/>
      <c r="AD661" s="26"/>
    </row>
    <row r="662" spans="1:30">
      <c r="A662" s="26"/>
      <c r="B662" s="26"/>
      <c r="C662" s="26"/>
      <c r="D662" s="26"/>
      <c r="E662" s="26"/>
      <c r="F662" s="26"/>
      <c r="G662" s="26"/>
      <c r="H662" s="26"/>
      <c r="I662" s="26"/>
      <c r="J662" s="26"/>
      <c r="K662" s="26"/>
      <c r="L662" s="27"/>
      <c r="M662" s="26"/>
      <c r="N662" s="27"/>
      <c r="O662" s="26"/>
      <c r="P662" s="26"/>
      <c r="Q662" s="26"/>
      <c r="R662" s="26"/>
      <c r="S662" s="26"/>
      <c r="T662" s="26"/>
      <c r="U662" s="26"/>
      <c r="V662" s="26"/>
      <c r="W662" s="26"/>
      <c r="X662" s="26"/>
      <c r="Y662" s="26"/>
      <c r="Z662" s="26"/>
      <c r="AA662" s="26"/>
      <c r="AB662" s="26"/>
      <c r="AC662" s="26"/>
      <c r="AD662" s="26"/>
    </row>
    <row r="663" spans="1:30">
      <c r="A663" s="26"/>
      <c r="B663" s="26"/>
      <c r="C663" s="26"/>
      <c r="D663" s="26"/>
      <c r="E663" s="26"/>
      <c r="F663" s="26"/>
      <c r="G663" s="26"/>
      <c r="H663" s="26"/>
      <c r="I663" s="26"/>
      <c r="J663" s="26"/>
      <c r="K663" s="26"/>
      <c r="L663" s="27"/>
      <c r="M663" s="26"/>
      <c r="N663" s="27"/>
      <c r="O663" s="26"/>
      <c r="P663" s="26"/>
      <c r="Q663" s="26"/>
      <c r="R663" s="26"/>
      <c r="S663" s="26"/>
      <c r="T663" s="26"/>
      <c r="U663" s="26"/>
      <c r="V663" s="26"/>
      <c r="W663" s="26"/>
      <c r="X663" s="26"/>
      <c r="Y663" s="26"/>
      <c r="Z663" s="26"/>
      <c r="AA663" s="26"/>
      <c r="AB663" s="26"/>
      <c r="AC663" s="26"/>
      <c r="AD663" s="26"/>
    </row>
    <row r="664" spans="1:30">
      <c r="A664" s="26"/>
      <c r="B664" s="26"/>
      <c r="C664" s="26"/>
      <c r="D664" s="26"/>
      <c r="E664" s="26"/>
      <c r="F664" s="26"/>
      <c r="G664" s="26"/>
      <c r="H664" s="26"/>
      <c r="I664" s="26"/>
      <c r="J664" s="26"/>
      <c r="K664" s="26"/>
      <c r="L664" s="27"/>
      <c r="M664" s="26"/>
      <c r="N664" s="27"/>
      <c r="O664" s="26"/>
      <c r="P664" s="26"/>
      <c r="Q664" s="26"/>
      <c r="R664" s="26"/>
      <c r="S664" s="26"/>
      <c r="T664" s="26"/>
      <c r="U664" s="26"/>
      <c r="V664" s="26"/>
      <c r="W664" s="26"/>
      <c r="X664" s="26"/>
      <c r="Y664" s="26"/>
      <c r="Z664" s="26"/>
      <c r="AA664" s="26"/>
      <c r="AB664" s="26"/>
      <c r="AC664" s="26"/>
      <c r="AD664" s="26"/>
    </row>
    <row r="665" spans="1:30">
      <c r="A665" s="26"/>
      <c r="B665" s="26"/>
      <c r="C665" s="26"/>
      <c r="D665" s="26"/>
      <c r="E665" s="26"/>
      <c r="F665" s="26"/>
      <c r="G665" s="26"/>
      <c r="H665" s="26"/>
      <c r="I665" s="26"/>
      <c r="J665" s="26"/>
      <c r="K665" s="26"/>
      <c r="L665" s="27"/>
      <c r="M665" s="26"/>
      <c r="N665" s="27"/>
      <c r="O665" s="26"/>
      <c r="P665" s="26"/>
      <c r="Q665" s="26"/>
      <c r="R665" s="26"/>
      <c r="S665" s="26"/>
      <c r="T665" s="26"/>
      <c r="U665" s="26"/>
      <c r="V665" s="26"/>
      <c r="W665" s="26"/>
      <c r="X665" s="26"/>
      <c r="Y665" s="26"/>
      <c r="Z665" s="26"/>
      <c r="AA665" s="26"/>
      <c r="AB665" s="26"/>
      <c r="AC665" s="26"/>
      <c r="AD665" s="26"/>
    </row>
    <row r="666" spans="1:30">
      <c r="A666" s="26"/>
      <c r="B666" s="26"/>
      <c r="C666" s="26"/>
      <c r="D666" s="26"/>
      <c r="E666" s="26"/>
      <c r="F666" s="26"/>
      <c r="G666" s="26"/>
      <c r="H666" s="26"/>
      <c r="I666" s="26"/>
      <c r="J666" s="26"/>
      <c r="K666" s="26"/>
      <c r="L666" s="27"/>
      <c r="M666" s="26"/>
      <c r="N666" s="27"/>
      <c r="O666" s="26"/>
      <c r="P666" s="26"/>
      <c r="Q666" s="26"/>
      <c r="R666" s="26"/>
      <c r="S666" s="26"/>
      <c r="T666" s="26"/>
      <c r="U666" s="26"/>
      <c r="V666" s="26"/>
      <c r="W666" s="26"/>
      <c r="X666" s="26"/>
      <c r="Y666" s="26"/>
      <c r="Z666" s="26"/>
      <c r="AA666" s="26"/>
      <c r="AB666" s="26"/>
      <c r="AC666" s="26"/>
      <c r="AD666" s="26"/>
    </row>
    <row r="667" spans="1:30">
      <c r="A667" s="26"/>
      <c r="B667" s="26"/>
      <c r="C667" s="26"/>
      <c r="D667" s="26"/>
      <c r="E667" s="26"/>
      <c r="F667" s="26"/>
      <c r="G667" s="26"/>
      <c r="H667" s="26"/>
      <c r="I667" s="26"/>
      <c r="J667" s="26"/>
      <c r="K667" s="26"/>
      <c r="L667" s="27"/>
      <c r="M667" s="26"/>
      <c r="N667" s="27"/>
      <c r="O667" s="26"/>
      <c r="P667" s="26"/>
      <c r="Q667" s="26"/>
      <c r="R667" s="26"/>
      <c r="S667" s="26"/>
      <c r="T667" s="26"/>
      <c r="U667" s="26"/>
      <c r="V667" s="26"/>
      <c r="W667" s="26"/>
      <c r="X667" s="26"/>
      <c r="Y667" s="26"/>
      <c r="Z667" s="26"/>
      <c r="AA667" s="26"/>
      <c r="AB667" s="26"/>
      <c r="AC667" s="26"/>
      <c r="AD667" s="26"/>
    </row>
    <row r="668" spans="1:30">
      <c r="A668" s="26"/>
      <c r="B668" s="26"/>
      <c r="C668" s="26"/>
      <c r="D668" s="26"/>
      <c r="E668" s="26"/>
      <c r="F668" s="26"/>
      <c r="G668" s="26"/>
      <c r="H668" s="26"/>
      <c r="I668" s="26"/>
      <c r="J668" s="26"/>
      <c r="K668" s="26"/>
      <c r="L668" s="27"/>
      <c r="M668" s="26"/>
      <c r="N668" s="27"/>
      <c r="O668" s="26"/>
      <c r="P668" s="26"/>
      <c r="Q668" s="26"/>
      <c r="R668" s="26"/>
      <c r="S668" s="26"/>
      <c r="T668" s="26"/>
      <c r="U668" s="26"/>
      <c r="V668" s="26"/>
      <c r="W668" s="26"/>
      <c r="X668" s="26"/>
      <c r="Y668" s="26"/>
      <c r="Z668" s="26"/>
      <c r="AA668" s="26"/>
      <c r="AB668" s="26"/>
      <c r="AC668" s="26"/>
      <c r="AD668" s="26"/>
    </row>
    <row r="669" spans="1:30">
      <c r="A669" s="26"/>
      <c r="B669" s="26"/>
      <c r="C669" s="26"/>
      <c r="D669" s="26"/>
      <c r="E669" s="26"/>
      <c r="F669" s="26"/>
      <c r="G669" s="26"/>
      <c r="H669" s="26"/>
      <c r="I669" s="26"/>
      <c r="J669" s="26"/>
      <c r="K669" s="26"/>
      <c r="L669" s="27"/>
      <c r="M669" s="26"/>
      <c r="N669" s="27"/>
      <c r="O669" s="26"/>
      <c r="P669" s="26"/>
      <c r="Q669" s="26"/>
      <c r="R669" s="26"/>
      <c r="S669" s="26"/>
      <c r="T669" s="26"/>
      <c r="U669" s="26"/>
      <c r="V669" s="26"/>
      <c r="W669" s="26"/>
      <c r="X669" s="26"/>
      <c r="Y669" s="26"/>
      <c r="Z669" s="26"/>
      <c r="AA669" s="26"/>
      <c r="AB669" s="26"/>
      <c r="AC669" s="26"/>
      <c r="AD669" s="26"/>
    </row>
    <row r="670" spans="1:30">
      <c r="A670" s="26"/>
      <c r="B670" s="26"/>
      <c r="C670" s="26"/>
      <c r="D670" s="26"/>
      <c r="E670" s="26"/>
      <c r="F670" s="26"/>
      <c r="G670" s="26"/>
      <c r="H670" s="26"/>
      <c r="I670" s="26"/>
      <c r="J670" s="26"/>
      <c r="K670" s="26"/>
      <c r="L670" s="27"/>
      <c r="M670" s="26"/>
      <c r="N670" s="27"/>
      <c r="O670" s="26"/>
      <c r="P670" s="26"/>
      <c r="Q670" s="26"/>
      <c r="R670" s="26"/>
      <c r="S670" s="26"/>
      <c r="T670" s="26"/>
      <c r="U670" s="26"/>
      <c r="V670" s="26"/>
      <c r="W670" s="26"/>
      <c r="X670" s="26"/>
      <c r="Y670" s="26"/>
      <c r="Z670" s="26"/>
      <c r="AA670" s="26"/>
      <c r="AB670" s="26"/>
      <c r="AC670" s="26"/>
      <c r="AD670" s="26"/>
    </row>
    <row r="671" spans="1:30">
      <c r="A671" s="26"/>
      <c r="B671" s="26"/>
      <c r="C671" s="26"/>
      <c r="D671" s="26"/>
      <c r="E671" s="26"/>
      <c r="F671" s="26"/>
      <c r="G671" s="26"/>
      <c r="H671" s="26"/>
      <c r="I671" s="26"/>
      <c r="J671" s="26"/>
      <c r="K671" s="26"/>
      <c r="L671" s="27"/>
      <c r="M671" s="26"/>
      <c r="N671" s="27"/>
      <c r="O671" s="26"/>
      <c r="P671" s="26"/>
      <c r="Q671" s="26"/>
      <c r="R671" s="26"/>
      <c r="S671" s="26"/>
      <c r="T671" s="26"/>
      <c r="U671" s="26"/>
      <c r="V671" s="26"/>
      <c r="W671" s="26"/>
      <c r="X671" s="26"/>
      <c r="Y671" s="26"/>
      <c r="Z671" s="26"/>
      <c r="AA671" s="26"/>
      <c r="AB671" s="26"/>
      <c r="AC671" s="26"/>
      <c r="AD671" s="26"/>
    </row>
    <row r="672" spans="1:30">
      <c r="A672" s="26"/>
      <c r="B672" s="26"/>
      <c r="C672" s="26"/>
      <c r="D672" s="26"/>
      <c r="E672" s="26"/>
      <c r="F672" s="26"/>
      <c r="G672" s="26"/>
      <c r="H672" s="26"/>
      <c r="I672" s="26"/>
      <c r="J672" s="26"/>
      <c r="K672" s="26"/>
      <c r="L672" s="27"/>
      <c r="M672" s="26"/>
      <c r="N672" s="27"/>
      <c r="O672" s="26"/>
      <c r="P672" s="26"/>
      <c r="Q672" s="26"/>
      <c r="R672" s="26"/>
      <c r="S672" s="26"/>
      <c r="T672" s="26"/>
      <c r="U672" s="26"/>
      <c r="V672" s="26"/>
      <c r="W672" s="26"/>
      <c r="X672" s="26"/>
      <c r="Y672" s="26"/>
      <c r="Z672" s="26"/>
      <c r="AA672" s="26"/>
      <c r="AB672" s="26"/>
      <c r="AC672" s="26"/>
      <c r="AD672" s="26"/>
    </row>
    <row r="673" spans="1:30">
      <c r="A673" s="26"/>
      <c r="B673" s="26"/>
      <c r="C673" s="26"/>
      <c r="D673" s="26"/>
      <c r="E673" s="26"/>
      <c r="F673" s="26"/>
      <c r="G673" s="26"/>
      <c r="H673" s="26"/>
      <c r="I673" s="26"/>
      <c r="J673" s="26"/>
      <c r="K673" s="26"/>
      <c r="L673" s="27"/>
      <c r="M673" s="26"/>
      <c r="N673" s="27"/>
      <c r="O673" s="26"/>
      <c r="P673" s="26"/>
      <c r="Q673" s="26"/>
      <c r="R673" s="26"/>
      <c r="S673" s="26"/>
      <c r="T673" s="26"/>
      <c r="U673" s="26"/>
      <c r="V673" s="26"/>
      <c r="W673" s="26"/>
      <c r="X673" s="26"/>
      <c r="Y673" s="26"/>
      <c r="Z673" s="26"/>
      <c r="AA673" s="26"/>
      <c r="AB673" s="26"/>
      <c r="AC673" s="26"/>
      <c r="AD673" s="26"/>
    </row>
    <row r="674" spans="1:30">
      <c r="A674" s="26"/>
      <c r="B674" s="26"/>
      <c r="C674" s="26"/>
      <c r="D674" s="26"/>
      <c r="E674" s="26"/>
      <c r="F674" s="26"/>
      <c r="G674" s="26"/>
      <c r="H674" s="26"/>
      <c r="I674" s="26"/>
      <c r="J674" s="26"/>
      <c r="K674" s="26"/>
      <c r="L674" s="27"/>
      <c r="M674" s="26"/>
      <c r="N674" s="27"/>
      <c r="O674" s="26"/>
      <c r="P674" s="26"/>
      <c r="Q674" s="26"/>
      <c r="R674" s="26"/>
      <c r="S674" s="26"/>
      <c r="T674" s="26"/>
      <c r="U674" s="26"/>
      <c r="V674" s="26"/>
      <c r="W674" s="26"/>
      <c r="X674" s="26"/>
      <c r="Y674" s="26"/>
      <c r="Z674" s="26"/>
      <c r="AA674" s="26"/>
      <c r="AB674" s="26"/>
      <c r="AC674" s="26"/>
      <c r="AD674" s="26"/>
    </row>
    <row r="675" spans="1:30">
      <c r="A675" s="26"/>
      <c r="B675" s="26"/>
      <c r="C675" s="26"/>
      <c r="D675" s="26"/>
      <c r="E675" s="26"/>
      <c r="F675" s="26"/>
      <c r="G675" s="26"/>
      <c r="H675" s="26"/>
      <c r="I675" s="26"/>
      <c r="J675" s="26"/>
      <c r="K675" s="26"/>
      <c r="L675" s="27"/>
      <c r="M675" s="26"/>
      <c r="N675" s="27"/>
      <c r="O675" s="26"/>
      <c r="P675" s="26"/>
      <c r="Q675" s="26"/>
      <c r="R675" s="26"/>
      <c r="S675" s="26"/>
      <c r="T675" s="26"/>
      <c r="U675" s="26"/>
      <c r="V675" s="26"/>
      <c r="W675" s="26"/>
      <c r="X675" s="26"/>
      <c r="Y675" s="26"/>
      <c r="Z675" s="26"/>
      <c r="AA675" s="26"/>
      <c r="AB675" s="26"/>
      <c r="AC675" s="26"/>
      <c r="AD675" s="26"/>
    </row>
    <row r="676" spans="1:30">
      <c r="A676" s="26"/>
      <c r="B676" s="26"/>
      <c r="C676" s="26"/>
      <c r="D676" s="26"/>
      <c r="E676" s="26"/>
      <c r="F676" s="26"/>
      <c r="G676" s="26"/>
      <c r="H676" s="26"/>
      <c r="I676" s="26"/>
      <c r="J676" s="26"/>
      <c r="K676" s="26"/>
      <c r="L676" s="27"/>
      <c r="M676" s="26"/>
      <c r="N676" s="27"/>
      <c r="O676" s="26"/>
      <c r="P676" s="26"/>
      <c r="Q676" s="26"/>
      <c r="R676" s="26"/>
      <c r="S676" s="26"/>
      <c r="T676" s="26"/>
      <c r="U676" s="26"/>
      <c r="V676" s="26"/>
      <c r="W676" s="26"/>
      <c r="X676" s="26"/>
      <c r="Y676" s="26"/>
      <c r="Z676" s="26"/>
      <c r="AA676" s="26"/>
      <c r="AB676" s="26"/>
      <c r="AC676" s="26"/>
      <c r="AD676" s="26"/>
    </row>
    <row r="677" spans="1:30">
      <c r="A677" s="26"/>
      <c r="B677" s="26"/>
      <c r="C677" s="26"/>
      <c r="D677" s="26"/>
      <c r="E677" s="26"/>
      <c r="F677" s="26"/>
      <c r="G677" s="26"/>
      <c r="H677" s="26"/>
      <c r="I677" s="26"/>
      <c r="J677" s="26"/>
      <c r="K677" s="26"/>
      <c r="L677" s="27"/>
      <c r="M677" s="26"/>
      <c r="N677" s="27"/>
      <c r="O677" s="26"/>
      <c r="P677" s="26"/>
      <c r="Q677" s="26"/>
      <c r="R677" s="26"/>
      <c r="S677" s="26"/>
      <c r="T677" s="26"/>
      <c r="U677" s="26"/>
      <c r="V677" s="26"/>
      <c r="W677" s="26"/>
      <c r="X677" s="26"/>
      <c r="Y677" s="26"/>
      <c r="Z677" s="26"/>
      <c r="AA677" s="26"/>
      <c r="AB677" s="26"/>
      <c r="AC677" s="26"/>
      <c r="AD677" s="26"/>
    </row>
    <row r="678" spans="1:30">
      <c r="A678" s="26"/>
      <c r="B678" s="26"/>
      <c r="C678" s="26"/>
      <c r="D678" s="26"/>
      <c r="E678" s="26"/>
      <c r="F678" s="26"/>
      <c r="G678" s="26"/>
      <c r="H678" s="26"/>
      <c r="I678" s="26"/>
      <c r="J678" s="26"/>
      <c r="K678" s="26"/>
      <c r="L678" s="27"/>
      <c r="M678" s="26"/>
      <c r="N678" s="27"/>
      <c r="O678" s="26"/>
      <c r="P678" s="26"/>
      <c r="Q678" s="26"/>
      <c r="R678" s="26"/>
      <c r="S678" s="26"/>
      <c r="T678" s="26"/>
      <c r="U678" s="26"/>
      <c r="V678" s="26"/>
      <c r="W678" s="26"/>
      <c r="X678" s="26"/>
      <c r="Y678" s="26"/>
      <c r="Z678" s="26"/>
      <c r="AA678" s="26"/>
      <c r="AB678" s="26"/>
      <c r="AC678" s="26"/>
      <c r="AD678" s="26"/>
    </row>
    <row r="679" spans="1:30">
      <c r="A679" s="26"/>
      <c r="B679" s="26"/>
      <c r="C679" s="26"/>
      <c r="D679" s="26"/>
      <c r="E679" s="26"/>
      <c r="F679" s="26"/>
      <c r="G679" s="26"/>
      <c r="H679" s="26"/>
      <c r="I679" s="26"/>
      <c r="J679" s="26"/>
      <c r="K679" s="26"/>
      <c r="L679" s="27"/>
      <c r="M679" s="26"/>
      <c r="N679" s="27"/>
      <c r="O679" s="26"/>
      <c r="P679" s="26"/>
      <c r="Q679" s="26"/>
      <c r="R679" s="26"/>
      <c r="S679" s="26"/>
      <c r="T679" s="26"/>
      <c r="U679" s="26"/>
      <c r="V679" s="26"/>
      <c r="W679" s="26"/>
      <c r="X679" s="26"/>
      <c r="Y679" s="26"/>
      <c r="Z679" s="26"/>
      <c r="AA679" s="26"/>
      <c r="AB679" s="26"/>
      <c r="AC679" s="26"/>
      <c r="AD679" s="26"/>
    </row>
    <row r="680" spans="1:30">
      <c r="A680" s="26"/>
      <c r="B680" s="26"/>
      <c r="C680" s="26"/>
      <c r="D680" s="26"/>
      <c r="E680" s="26"/>
      <c r="F680" s="26"/>
      <c r="G680" s="26"/>
      <c r="H680" s="26"/>
      <c r="I680" s="26"/>
      <c r="J680" s="26"/>
      <c r="K680" s="26"/>
      <c r="L680" s="27"/>
      <c r="M680" s="26"/>
      <c r="N680" s="27"/>
      <c r="O680" s="26"/>
      <c r="P680" s="26"/>
      <c r="Q680" s="26"/>
      <c r="R680" s="26"/>
      <c r="S680" s="26"/>
      <c r="T680" s="26"/>
      <c r="U680" s="26"/>
      <c r="V680" s="26"/>
      <c r="W680" s="26"/>
      <c r="X680" s="26"/>
      <c r="Y680" s="26"/>
      <c r="Z680" s="26"/>
      <c r="AA680" s="26"/>
      <c r="AB680" s="26"/>
      <c r="AC680" s="26"/>
      <c r="AD680" s="26"/>
    </row>
    <row r="681" spans="1:30">
      <c r="A681" s="26"/>
      <c r="B681" s="26"/>
      <c r="C681" s="26"/>
      <c r="D681" s="26"/>
      <c r="E681" s="26"/>
      <c r="F681" s="26"/>
      <c r="G681" s="26"/>
      <c r="H681" s="26"/>
      <c r="I681" s="26"/>
      <c r="J681" s="26"/>
      <c r="K681" s="26"/>
      <c r="L681" s="27"/>
      <c r="M681" s="26"/>
      <c r="N681" s="27"/>
      <c r="O681" s="26"/>
      <c r="P681" s="26"/>
      <c r="Q681" s="26"/>
      <c r="R681" s="26"/>
      <c r="S681" s="26"/>
      <c r="T681" s="26"/>
      <c r="U681" s="26"/>
      <c r="V681" s="26"/>
      <c r="W681" s="26"/>
      <c r="X681" s="26"/>
      <c r="Y681" s="26"/>
      <c r="Z681" s="26"/>
      <c r="AA681" s="26"/>
      <c r="AB681" s="26"/>
      <c r="AC681" s="26"/>
      <c r="AD681" s="26"/>
    </row>
    <row r="682" spans="1:30">
      <c r="A682" s="26"/>
      <c r="B682" s="26"/>
      <c r="C682" s="26"/>
      <c r="D682" s="26"/>
      <c r="E682" s="26"/>
      <c r="F682" s="26"/>
      <c r="G682" s="26"/>
      <c r="H682" s="26"/>
      <c r="I682" s="26"/>
      <c r="J682" s="26"/>
      <c r="K682" s="26"/>
      <c r="L682" s="27"/>
      <c r="M682" s="26"/>
      <c r="N682" s="27"/>
      <c r="O682" s="26"/>
      <c r="P682" s="26"/>
      <c r="Q682" s="26"/>
      <c r="R682" s="26"/>
      <c r="S682" s="26"/>
      <c r="T682" s="26"/>
      <c r="U682" s="26"/>
      <c r="V682" s="26"/>
      <c r="W682" s="26"/>
      <c r="X682" s="26"/>
      <c r="Y682" s="26"/>
      <c r="Z682" s="26"/>
      <c r="AA682" s="26"/>
      <c r="AB682" s="26"/>
      <c r="AC682" s="26"/>
      <c r="AD682" s="26"/>
    </row>
    <row r="683" spans="1:30">
      <c r="A683" s="26"/>
      <c r="B683" s="26"/>
      <c r="C683" s="26"/>
      <c r="D683" s="26"/>
      <c r="E683" s="26"/>
      <c r="F683" s="26"/>
      <c r="G683" s="26"/>
      <c r="H683" s="26"/>
      <c r="I683" s="26"/>
      <c r="J683" s="26"/>
      <c r="K683" s="26"/>
      <c r="L683" s="27"/>
      <c r="M683" s="26"/>
      <c r="N683" s="27"/>
      <c r="O683" s="26"/>
      <c r="P683" s="26"/>
      <c r="Q683" s="26"/>
      <c r="R683" s="26"/>
      <c r="S683" s="26"/>
      <c r="T683" s="26"/>
      <c r="U683" s="26"/>
      <c r="V683" s="26"/>
      <c r="W683" s="26"/>
      <c r="X683" s="26"/>
      <c r="Y683" s="26"/>
      <c r="Z683" s="26"/>
      <c r="AA683" s="26"/>
      <c r="AB683" s="26"/>
      <c r="AC683" s="26"/>
      <c r="AD683" s="26"/>
    </row>
    <row r="684" spans="1:30">
      <c r="A684" s="26"/>
      <c r="B684" s="26"/>
      <c r="C684" s="26"/>
      <c r="D684" s="26"/>
      <c r="E684" s="26"/>
      <c r="F684" s="26"/>
      <c r="G684" s="26"/>
      <c r="H684" s="26"/>
      <c r="I684" s="26"/>
      <c r="J684" s="26"/>
      <c r="K684" s="26"/>
      <c r="L684" s="27"/>
      <c r="M684" s="26"/>
      <c r="N684" s="27"/>
      <c r="O684" s="26"/>
      <c r="P684" s="26"/>
      <c r="Q684" s="26"/>
      <c r="R684" s="26"/>
      <c r="S684" s="26"/>
      <c r="T684" s="26"/>
      <c r="U684" s="26"/>
      <c r="V684" s="26"/>
      <c r="W684" s="26"/>
      <c r="X684" s="26"/>
      <c r="Y684" s="26"/>
      <c r="Z684" s="26"/>
      <c r="AA684" s="26"/>
      <c r="AB684" s="26"/>
      <c r="AC684" s="26"/>
      <c r="AD684" s="26"/>
    </row>
    <row r="685" spans="1:30">
      <c r="A685" s="26"/>
      <c r="B685" s="26"/>
      <c r="C685" s="26"/>
      <c r="D685" s="26"/>
      <c r="E685" s="26"/>
      <c r="F685" s="26"/>
      <c r="G685" s="26"/>
      <c r="H685" s="26"/>
      <c r="I685" s="26"/>
      <c r="J685" s="26"/>
      <c r="K685" s="26"/>
      <c r="L685" s="27"/>
      <c r="M685" s="26"/>
      <c r="N685" s="27"/>
      <c r="O685" s="26"/>
      <c r="P685" s="26"/>
      <c r="Q685" s="26"/>
      <c r="R685" s="26"/>
      <c r="S685" s="26"/>
      <c r="T685" s="26"/>
      <c r="U685" s="26"/>
      <c r="V685" s="26"/>
      <c r="W685" s="26"/>
      <c r="X685" s="26"/>
      <c r="Y685" s="26"/>
      <c r="Z685" s="26"/>
      <c r="AA685" s="26"/>
      <c r="AB685" s="26"/>
      <c r="AC685" s="26"/>
      <c r="AD685" s="26"/>
    </row>
    <row r="686" spans="1:30">
      <c r="A686" s="26"/>
      <c r="B686" s="26"/>
      <c r="C686" s="26"/>
      <c r="D686" s="26"/>
      <c r="E686" s="26"/>
      <c r="F686" s="26"/>
      <c r="G686" s="26"/>
      <c r="H686" s="26"/>
      <c r="I686" s="26"/>
      <c r="J686" s="26"/>
      <c r="K686" s="26"/>
      <c r="L686" s="27"/>
      <c r="M686" s="26"/>
      <c r="N686" s="27"/>
      <c r="O686" s="26"/>
      <c r="P686" s="26"/>
      <c r="Q686" s="26"/>
      <c r="R686" s="26"/>
      <c r="S686" s="26"/>
      <c r="T686" s="26"/>
      <c r="U686" s="26"/>
      <c r="V686" s="26"/>
      <c r="W686" s="26"/>
      <c r="X686" s="26"/>
      <c r="Y686" s="26"/>
      <c r="Z686" s="26"/>
      <c r="AA686" s="26"/>
      <c r="AB686" s="26"/>
      <c r="AC686" s="26"/>
      <c r="AD686" s="26"/>
    </row>
    <row r="687" spans="1:30">
      <c r="A687" s="26"/>
      <c r="B687" s="26"/>
      <c r="C687" s="26"/>
      <c r="D687" s="26"/>
      <c r="E687" s="26"/>
      <c r="F687" s="26"/>
      <c r="G687" s="26"/>
      <c r="H687" s="26"/>
      <c r="I687" s="26"/>
      <c r="J687" s="26"/>
      <c r="K687" s="26"/>
      <c r="L687" s="27"/>
      <c r="M687" s="26"/>
      <c r="N687" s="27"/>
      <c r="O687" s="26"/>
      <c r="P687" s="26"/>
      <c r="Q687" s="26"/>
      <c r="R687" s="26"/>
      <c r="S687" s="26"/>
      <c r="T687" s="26"/>
      <c r="U687" s="26"/>
      <c r="V687" s="26"/>
      <c r="W687" s="26"/>
      <c r="X687" s="26"/>
      <c r="Y687" s="26"/>
      <c r="Z687" s="26"/>
      <c r="AA687" s="26"/>
      <c r="AB687" s="26"/>
      <c r="AC687" s="26"/>
      <c r="AD687" s="26"/>
    </row>
    <row r="688" spans="1:30">
      <c r="A688" s="26"/>
      <c r="B688" s="26"/>
      <c r="C688" s="26"/>
      <c r="D688" s="26"/>
      <c r="E688" s="26"/>
      <c r="F688" s="26"/>
      <c r="G688" s="26"/>
      <c r="H688" s="26"/>
      <c r="I688" s="26"/>
      <c r="J688" s="26"/>
      <c r="K688" s="26"/>
      <c r="L688" s="27"/>
      <c r="M688" s="26"/>
      <c r="N688" s="27"/>
      <c r="O688" s="26"/>
      <c r="P688" s="26"/>
      <c r="Q688" s="26"/>
      <c r="R688" s="26"/>
      <c r="S688" s="26"/>
      <c r="T688" s="26"/>
      <c r="U688" s="26"/>
      <c r="V688" s="26"/>
      <c r="W688" s="26"/>
      <c r="X688" s="26"/>
      <c r="Y688" s="26"/>
      <c r="Z688" s="26"/>
      <c r="AA688" s="26"/>
      <c r="AB688" s="26"/>
      <c r="AC688" s="26"/>
      <c r="AD688" s="26"/>
    </row>
    <row r="689" spans="1:30">
      <c r="A689" s="26"/>
      <c r="B689" s="26"/>
      <c r="C689" s="26"/>
      <c r="D689" s="26"/>
      <c r="E689" s="26"/>
      <c r="F689" s="26"/>
      <c r="G689" s="26"/>
      <c r="H689" s="26"/>
      <c r="I689" s="26"/>
      <c r="J689" s="26"/>
      <c r="K689" s="26"/>
      <c r="L689" s="27"/>
      <c r="M689" s="26"/>
      <c r="N689" s="27"/>
      <c r="O689" s="26"/>
      <c r="P689" s="26"/>
      <c r="Q689" s="26"/>
      <c r="R689" s="26"/>
      <c r="S689" s="26"/>
      <c r="T689" s="26"/>
      <c r="U689" s="26"/>
      <c r="V689" s="26"/>
      <c r="W689" s="26"/>
      <c r="X689" s="26"/>
      <c r="Y689" s="26"/>
      <c r="Z689" s="26"/>
      <c r="AA689" s="26"/>
      <c r="AB689" s="26"/>
      <c r="AC689" s="26"/>
      <c r="AD689" s="26"/>
    </row>
    <row r="690" spans="1:30">
      <c r="A690" s="26"/>
      <c r="B690" s="26"/>
      <c r="C690" s="26"/>
      <c r="D690" s="26"/>
      <c r="E690" s="26"/>
      <c r="F690" s="26"/>
      <c r="G690" s="26"/>
      <c r="H690" s="26"/>
      <c r="I690" s="26"/>
      <c r="J690" s="26"/>
      <c r="K690" s="26"/>
      <c r="L690" s="27"/>
      <c r="M690" s="26"/>
      <c r="N690" s="27"/>
      <c r="O690" s="26"/>
      <c r="P690" s="26"/>
      <c r="Q690" s="26"/>
      <c r="R690" s="26"/>
      <c r="S690" s="26"/>
      <c r="T690" s="26"/>
      <c r="U690" s="26"/>
      <c r="V690" s="26"/>
      <c r="W690" s="26"/>
      <c r="X690" s="26"/>
      <c r="Y690" s="26"/>
      <c r="Z690" s="26"/>
      <c r="AA690" s="26"/>
      <c r="AB690" s="26"/>
      <c r="AC690" s="26"/>
      <c r="AD690" s="26"/>
    </row>
    <row r="691" spans="1:30">
      <c r="A691" s="26"/>
      <c r="B691" s="26"/>
      <c r="C691" s="26"/>
      <c r="D691" s="26"/>
      <c r="E691" s="26"/>
      <c r="F691" s="26"/>
      <c r="G691" s="26"/>
      <c r="H691" s="26"/>
      <c r="I691" s="26"/>
      <c r="J691" s="26"/>
      <c r="K691" s="26"/>
      <c r="L691" s="27"/>
      <c r="M691" s="26"/>
      <c r="N691" s="27"/>
      <c r="O691" s="26"/>
      <c r="P691" s="26"/>
      <c r="Q691" s="26"/>
      <c r="R691" s="26"/>
      <c r="S691" s="26"/>
      <c r="T691" s="26"/>
      <c r="U691" s="26"/>
      <c r="V691" s="26"/>
      <c r="W691" s="26"/>
      <c r="X691" s="26"/>
      <c r="Y691" s="26"/>
      <c r="Z691" s="26"/>
      <c r="AA691" s="26"/>
      <c r="AB691" s="26"/>
      <c r="AC691" s="26"/>
      <c r="AD691" s="26"/>
    </row>
    <row r="692" spans="1:30">
      <c r="A692" s="26"/>
      <c r="B692" s="26"/>
      <c r="C692" s="26"/>
      <c r="D692" s="26"/>
      <c r="E692" s="26"/>
      <c r="F692" s="26"/>
      <c r="G692" s="26"/>
      <c r="H692" s="26"/>
      <c r="I692" s="26"/>
      <c r="J692" s="26"/>
      <c r="K692" s="26"/>
      <c r="L692" s="27"/>
      <c r="M692" s="26"/>
      <c r="N692" s="27"/>
      <c r="O692" s="26"/>
      <c r="P692" s="26"/>
      <c r="Q692" s="26"/>
      <c r="R692" s="26"/>
      <c r="S692" s="26"/>
      <c r="T692" s="26"/>
      <c r="U692" s="26"/>
      <c r="V692" s="26"/>
      <c r="W692" s="26"/>
      <c r="X692" s="26"/>
      <c r="Y692" s="26"/>
      <c r="Z692" s="26"/>
      <c r="AA692" s="26"/>
      <c r="AB692" s="26"/>
      <c r="AC692" s="26"/>
      <c r="AD692" s="26"/>
    </row>
    <row r="693" spans="1:30">
      <c r="A693" s="26"/>
      <c r="B693" s="26"/>
      <c r="C693" s="26"/>
      <c r="D693" s="26"/>
      <c r="E693" s="26"/>
      <c r="F693" s="26"/>
      <c r="G693" s="26"/>
      <c r="H693" s="26"/>
      <c r="I693" s="26"/>
      <c r="J693" s="26"/>
      <c r="K693" s="26"/>
      <c r="L693" s="27"/>
      <c r="M693" s="26"/>
      <c r="N693" s="27"/>
      <c r="O693" s="26"/>
      <c r="P693" s="26"/>
      <c r="Q693" s="26"/>
      <c r="R693" s="26"/>
      <c r="S693" s="26"/>
      <c r="T693" s="26"/>
      <c r="U693" s="26"/>
      <c r="V693" s="26"/>
      <c r="W693" s="26"/>
      <c r="X693" s="26"/>
      <c r="Y693" s="26"/>
      <c r="Z693" s="26"/>
      <c r="AA693" s="26"/>
      <c r="AB693" s="26"/>
      <c r="AC693" s="26"/>
      <c r="AD693" s="26"/>
    </row>
    <row r="694" spans="1:30">
      <c r="A694" s="26"/>
      <c r="B694" s="26"/>
      <c r="C694" s="26"/>
      <c r="D694" s="26"/>
      <c r="E694" s="26"/>
      <c r="F694" s="26"/>
      <c r="G694" s="26"/>
      <c r="H694" s="26"/>
      <c r="I694" s="26"/>
      <c r="J694" s="26"/>
      <c r="K694" s="26"/>
      <c r="L694" s="27"/>
      <c r="M694" s="26"/>
      <c r="N694" s="27"/>
      <c r="O694" s="26"/>
      <c r="P694" s="26"/>
      <c r="Q694" s="26"/>
      <c r="R694" s="26"/>
      <c r="S694" s="26"/>
      <c r="T694" s="26"/>
      <c r="U694" s="26"/>
      <c r="V694" s="26"/>
      <c r="W694" s="26"/>
      <c r="X694" s="26"/>
      <c r="Y694" s="26"/>
      <c r="Z694" s="26"/>
      <c r="AA694" s="26"/>
      <c r="AB694" s="26"/>
      <c r="AC694" s="26"/>
      <c r="AD694" s="26"/>
    </row>
    <row r="695" spans="1:30">
      <c r="A695" s="26"/>
      <c r="B695" s="26"/>
      <c r="C695" s="26"/>
      <c r="D695" s="26"/>
      <c r="E695" s="26"/>
      <c r="F695" s="26"/>
      <c r="G695" s="26"/>
      <c r="H695" s="26"/>
      <c r="I695" s="26"/>
      <c r="J695" s="26"/>
      <c r="K695" s="26"/>
      <c r="L695" s="27"/>
      <c r="M695" s="26"/>
      <c r="N695" s="27"/>
      <c r="O695" s="26"/>
      <c r="P695" s="26"/>
      <c r="Q695" s="26"/>
      <c r="R695" s="26"/>
      <c r="S695" s="26"/>
      <c r="T695" s="26"/>
      <c r="U695" s="26"/>
      <c r="V695" s="26"/>
      <c r="W695" s="26"/>
      <c r="X695" s="26"/>
      <c r="Y695" s="26"/>
      <c r="Z695" s="26"/>
      <c r="AA695" s="26"/>
      <c r="AB695" s="26"/>
      <c r="AC695" s="26"/>
      <c r="AD695" s="26"/>
    </row>
    <row r="696" spans="1:30">
      <c r="A696" s="26"/>
      <c r="B696" s="26"/>
      <c r="C696" s="26"/>
      <c r="D696" s="26"/>
      <c r="E696" s="26"/>
      <c r="F696" s="26"/>
      <c r="G696" s="26"/>
      <c r="H696" s="26"/>
      <c r="I696" s="26"/>
      <c r="J696" s="26"/>
      <c r="K696" s="26"/>
      <c r="L696" s="27"/>
      <c r="M696" s="26"/>
      <c r="N696" s="27"/>
      <c r="O696" s="26"/>
      <c r="P696" s="26"/>
      <c r="Q696" s="26"/>
      <c r="R696" s="26"/>
      <c r="S696" s="26"/>
      <c r="T696" s="26"/>
      <c r="U696" s="26"/>
      <c r="V696" s="26"/>
      <c r="W696" s="26"/>
      <c r="X696" s="26"/>
      <c r="Y696" s="26"/>
      <c r="Z696" s="26"/>
      <c r="AA696" s="26"/>
      <c r="AB696" s="26"/>
      <c r="AC696" s="26"/>
      <c r="AD696" s="26"/>
    </row>
    <row r="697" spans="1:30">
      <c r="A697" s="26"/>
      <c r="B697" s="26"/>
      <c r="C697" s="26"/>
      <c r="D697" s="26"/>
      <c r="E697" s="26"/>
      <c r="F697" s="26"/>
      <c r="G697" s="26"/>
      <c r="H697" s="26"/>
      <c r="I697" s="26"/>
      <c r="J697" s="26"/>
      <c r="K697" s="26"/>
      <c r="L697" s="27"/>
      <c r="M697" s="26"/>
      <c r="N697" s="27"/>
      <c r="O697" s="26"/>
      <c r="P697" s="26"/>
      <c r="Q697" s="26"/>
      <c r="R697" s="26"/>
      <c r="S697" s="26"/>
      <c r="T697" s="26"/>
      <c r="U697" s="26"/>
      <c r="V697" s="26"/>
      <c r="W697" s="26"/>
      <c r="X697" s="26"/>
      <c r="Y697" s="26"/>
      <c r="Z697" s="26"/>
      <c r="AA697" s="26"/>
      <c r="AB697" s="26"/>
      <c r="AC697" s="26"/>
      <c r="AD697" s="26"/>
    </row>
    <row r="698" spans="1:30">
      <c r="A698" s="26"/>
      <c r="B698" s="26"/>
      <c r="C698" s="26"/>
      <c r="D698" s="26"/>
      <c r="E698" s="26"/>
      <c r="F698" s="26"/>
      <c r="G698" s="26"/>
      <c r="H698" s="26"/>
      <c r="I698" s="26"/>
      <c r="J698" s="26"/>
      <c r="K698" s="26"/>
      <c r="L698" s="27"/>
      <c r="M698" s="26"/>
      <c r="N698" s="27"/>
      <c r="O698" s="26"/>
      <c r="P698" s="26"/>
      <c r="Q698" s="26"/>
      <c r="R698" s="26"/>
      <c r="S698" s="26"/>
      <c r="T698" s="26"/>
      <c r="U698" s="26"/>
      <c r="V698" s="26"/>
      <c r="W698" s="26"/>
      <c r="X698" s="26"/>
      <c r="Y698" s="26"/>
      <c r="Z698" s="26"/>
      <c r="AA698" s="26"/>
      <c r="AB698" s="26"/>
      <c r="AC698" s="26"/>
      <c r="AD698" s="26"/>
    </row>
    <row r="699" spans="1:30">
      <c r="A699" s="26"/>
      <c r="B699" s="26"/>
      <c r="C699" s="26"/>
      <c r="D699" s="26"/>
      <c r="E699" s="26"/>
      <c r="F699" s="26"/>
      <c r="G699" s="26"/>
      <c r="H699" s="26"/>
      <c r="I699" s="26"/>
      <c r="J699" s="26"/>
      <c r="K699" s="26"/>
      <c r="L699" s="27"/>
      <c r="M699" s="26"/>
      <c r="N699" s="27"/>
      <c r="O699" s="26"/>
      <c r="P699" s="26"/>
      <c r="Q699" s="26"/>
      <c r="R699" s="26"/>
      <c r="S699" s="26"/>
      <c r="T699" s="26"/>
      <c r="U699" s="26"/>
      <c r="V699" s="26"/>
      <c r="W699" s="26"/>
      <c r="X699" s="26"/>
      <c r="Y699" s="26"/>
      <c r="Z699" s="26"/>
      <c r="AA699" s="26"/>
      <c r="AB699" s="26"/>
      <c r="AC699" s="26"/>
      <c r="AD699" s="26"/>
    </row>
    <row r="700" spans="1:30">
      <c r="A700" s="26"/>
      <c r="B700" s="26"/>
      <c r="C700" s="26"/>
      <c r="D700" s="26"/>
      <c r="E700" s="26"/>
      <c r="F700" s="26"/>
      <c r="G700" s="26"/>
      <c r="H700" s="26"/>
      <c r="I700" s="26"/>
      <c r="J700" s="26"/>
      <c r="K700" s="26"/>
      <c r="L700" s="27"/>
      <c r="M700" s="26"/>
      <c r="N700" s="27"/>
      <c r="O700" s="26"/>
      <c r="P700" s="26"/>
      <c r="Q700" s="26"/>
      <c r="R700" s="26"/>
      <c r="S700" s="26"/>
      <c r="T700" s="26"/>
      <c r="U700" s="26"/>
      <c r="V700" s="26"/>
      <c r="W700" s="26"/>
      <c r="X700" s="26"/>
      <c r="Y700" s="26"/>
      <c r="Z700" s="26"/>
      <c r="AA700" s="26"/>
      <c r="AB700" s="26"/>
      <c r="AC700" s="26"/>
      <c r="AD700" s="26"/>
    </row>
    <row r="701" spans="1:30">
      <c r="A701" s="26"/>
      <c r="B701" s="26"/>
      <c r="C701" s="26"/>
      <c r="D701" s="26"/>
      <c r="E701" s="26"/>
      <c r="F701" s="26"/>
      <c r="G701" s="26"/>
      <c r="H701" s="26"/>
      <c r="I701" s="26"/>
      <c r="J701" s="26"/>
      <c r="K701" s="26"/>
      <c r="L701" s="27"/>
      <c r="M701" s="26"/>
      <c r="N701" s="27"/>
      <c r="O701" s="26"/>
      <c r="P701" s="26"/>
      <c r="Q701" s="26"/>
      <c r="R701" s="26"/>
      <c r="S701" s="26"/>
      <c r="T701" s="26"/>
      <c r="U701" s="26"/>
      <c r="V701" s="26"/>
      <c r="W701" s="26"/>
      <c r="X701" s="26"/>
      <c r="Y701" s="26"/>
      <c r="Z701" s="26"/>
      <c r="AA701" s="26"/>
      <c r="AB701" s="26"/>
      <c r="AC701" s="26"/>
      <c r="AD701" s="26"/>
    </row>
    <row r="702" spans="1:30">
      <c r="A702" s="26"/>
      <c r="B702" s="26"/>
      <c r="C702" s="26"/>
      <c r="D702" s="26"/>
      <c r="E702" s="26"/>
      <c r="F702" s="26"/>
      <c r="G702" s="26"/>
      <c r="H702" s="26"/>
      <c r="I702" s="26"/>
      <c r="J702" s="26"/>
      <c r="K702" s="26"/>
      <c r="L702" s="27"/>
      <c r="M702" s="26"/>
      <c r="N702" s="27"/>
      <c r="O702" s="26"/>
      <c r="P702" s="26"/>
      <c r="Q702" s="26"/>
      <c r="R702" s="26"/>
      <c r="S702" s="26"/>
      <c r="T702" s="26"/>
      <c r="U702" s="26"/>
      <c r="V702" s="26"/>
      <c r="W702" s="26"/>
      <c r="X702" s="26"/>
      <c r="Y702" s="26"/>
      <c r="Z702" s="26"/>
      <c r="AA702" s="26"/>
      <c r="AB702" s="26"/>
      <c r="AC702" s="26"/>
      <c r="AD702" s="26"/>
    </row>
    <row r="703" spans="1:30">
      <c r="A703" s="26"/>
      <c r="B703" s="26"/>
      <c r="C703" s="26"/>
      <c r="D703" s="26"/>
      <c r="E703" s="26"/>
      <c r="F703" s="26"/>
      <c r="G703" s="26"/>
      <c r="H703" s="26"/>
      <c r="I703" s="26"/>
      <c r="J703" s="26"/>
      <c r="K703" s="26"/>
      <c r="L703" s="27"/>
      <c r="M703" s="26"/>
      <c r="N703" s="27"/>
      <c r="O703" s="26"/>
      <c r="P703" s="26"/>
      <c r="Q703" s="26"/>
      <c r="R703" s="26"/>
      <c r="S703" s="26"/>
      <c r="T703" s="26"/>
      <c r="U703" s="26"/>
      <c r="V703" s="26"/>
      <c r="W703" s="26"/>
      <c r="X703" s="26"/>
      <c r="Y703" s="26"/>
      <c r="Z703" s="26"/>
      <c r="AA703" s="26"/>
      <c r="AB703" s="26"/>
      <c r="AC703" s="26"/>
      <c r="AD703" s="26"/>
    </row>
    <row r="704" spans="1:30">
      <c r="A704" s="26"/>
      <c r="B704" s="26"/>
      <c r="C704" s="26"/>
      <c r="D704" s="26"/>
      <c r="E704" s="26"/>
      <c r="F704" s="26"/>
      <c r="G704" s="26"/>
      <c r="H704" s="26"/>
      <c r="I704" s="26"/>
      <c r="J704" s="26"/>
      <c r="K704" s="26"/>
      <c r="L704" s="27"/>
      <c r="M704" s="26"/>
      <c r="N704" s="27"/>
      <c r="O704" s="26"/>
      <c r="P704" s="26"/>
      <c r="Q704" s="26"/>
      <c r="R704" s="26"/>
      <c r="S704" s="26"/>
      <c r="T704" s="26"/>
      <c r="U704" s="26"/>
      <c r="V704" s="26"/>
      <c r="W704" s="26"/>
      <c r="X704" s="26"/>
      <c r="Y704" s="26"/>
      <c r="Z704" s="26"/>
      <c r="AA704" s="26"/>
      <c r="AB704" s="26"/>
      <c r="AC704" s="26"/>
      <c r="AD704" s="26"/>
    </row>
    <row r="705" spans="1:30">
      <c r="A705" s="26"/>
      <c r="B705" s="26"/>
      <c r="C705" s="26"/>
      <c r="D705" s="26"/>
      <c r="E705" s="26"/>
      <c r="F705" s="26"/>
      <c r="G705" s="26"/>
      <c r="H705" s="26"/>
      <c r="I705" s="26"/>
      <c r="J705" s="26"/>
      <c r="K705" s="26"/>
      <c r="L705" s="27"/>
      <c r="M705" s="26"/>
      <c r="N705" s="27"/>
      <c r="O705" s="26"/>
      <c r="P705" s="26"/>
      <c r="Q705" s="26"/>
      <c r="R705" s="26"/>
      <c r="S705" s="26"/>
      <c r="T705" s="26"/>
      <c r="U705" s="26"/>
      <c r="V705" s="26"/>
      <c r="W705" s="26"/>
      <c r="X705" s="26"/>
      <c r="Y705" s="26"/>
      <c r="Z705" s="26"/>
      <c r="AA705" s="26"/>
      <c r="AB705" s="26"/>
      <c r="AC705" s="26"/>
      <c r="AD705" s="26"/>
    </row>
    <row r="706" spans="1:30">
      <c r="A706" s="26"/>
      <c r="B706" s="26"/>
      <c r="C706" s="26"/>
      <c r="D706" s="26"/>
      <c r="E706" s="26"/>
      <c r="F706" s="26"/>
      <c r="G706" s="26"/>
      <c r="H706" s="26"/>
      <c r="I706" s="26"/>
      <c r="J706" s="26"/>
      <c r="K706" s="26"/>
      <c r="L706" s="27"/>
      <c r="M706" s="26"/>
      <c r="N706" s="27"/>
      <c r="O706" s="26"/>
      <c r="P706" s="26"/>
      <c r="Q706" s="26"/>
      <c r="R706" s="26"/>
      <c r="S706" s="26"/>
      <c r="T706" s="26"/>
      <c r="U706" s="26"/>
      <c r="V706" s="26"/>
      <c r="W706" s="26"/>
      <c r="X706" s="26"/>
      <c r="Y706" s="26"/>
      <c r="Z706" s="26"/>
      <c r="AA706" s="26"/>
      <c r="AB706" s="26"/>
      <c r="AC706" s="26"/>
      <c r="AD706" s="26"/>
    </row>
    <row r="707" spans="1:30">
      <c r="A707" s="26"/>
      <c r="B707" s="26"/>
      <c r="C707" s="26"/>
      <c r="D707" s="26"/>
      <c r="E707" s="26"/>
      <c r="F707" s="26"/>
      <c r="G707" s="26"/>
      <c r="H707" s="26"/>
      <c r="I707" s="26"/>
      <c r="J707" s="26"/>
      <c r="K707" s="26"/>
      <c r="L707" s="27"/>
      <c r="M707" s="26"/>
      <c r="N707" s="27"/>
      <c r="O707" s="26"/>
      <c r="P707" s="26"/>
      <c r="Q707" s="26"/>
      <c r="R707" s="26"/>
      <c r="S707" s="26"/>
      <c r="T707" s="26"/>
      <c r="U707" s="26"/>
      <c r="V707" s="26"/>
      <c r="W707" s="26"/>
      <c r="X707" s="26"/>
      <c r="Y707" s="26"/>
      <c r="Z707" s="26"/>
      <c r="AA707" s="26"/>
      <c r="AB707" s="26"/>
      <c r="AC707" s="26"/>
      <c r="AD707" s="26"/>
    </row>
    <row r="708" spans="1:30">
      <c r="A708" s="26"/>
      <c r="B708" s="26"/>
      <c r="C708" s="26"/>
      <c r="D708" s="26"/>
      <c r="E708" s="26"/>
      <c r="F708" s="26"/>
      <c r="G708" s="26"/>
      <c r="H708" s="26"/>
      <c r="I708" s="26"/>
      <c r="J708" s="26"/>
      <c r="K708" s="26"/>
      <c r="L708" s="27"/>
      <c r="M708" s="26"/>
      <c r="N708" s="27"/>
      <c r="O708" s="26"/>
      <c r="P708" s="26"/>
      <c r="Q708" s="26"/>
      <c r="R708" s="26"/>
      <c r="S708" s="26"/>
      <c r="T708" s="26"/>
      <c r="U708" s="26"/>
      <c r="V708" s="26"/>
      <c r="W708" s="26"/>
      <c r="X708" s="26"/>
      <c r="Y708" s="26"/>
      <c r="Z708" s="26"/>
      <c r="AA708" s="26"/>
      <c r="AB708" s="26"/>
      <c r="AC708" s="26"/>
      <c r="AD708" s="26"/>
    </row>
    <row r="709" spans="1:30">
      <c r="A709" s="26"/>
      <c r="B709" s="26"/>
      <c r="C709" s="26"/>
      <c r="D709" s="26"/>
      <c r="E709" s="26"/>
      <c r="F709" s="26"/>
      <c r="G709" s="26"/>
      <c r="H709" s="26"/>
      <c r="I709" s="26"/>
      <c r="J709" s="26"/>
      <c r="K709" s="26"/>
      <c r="L709" s="27"/>
      <c r="M709" s="26"/>
      <c r="N709" s="27"/>
      <c r="O709" s="26"/>
      <c r="P709" s="26"/>
      <c r="Q709" s="26"/>
      <c r="R709" s="26"/>
      <c r="S709" s="26"/>
      <c r="T709" s="26"/>
      <c r="U709" s="26"/>
      <c r="V709" s="26"/>
      <c r="W709" s="26"/>
      <c r="X709" s="26"/>
      <c r="Y709" s="26"/>
      <c r="Z709" s="26"/>
      <c r="AA709" s="26"/>
      <c r="AB709" s="26"/>
      <c r="AC709" s="26"/>
      <c r="AD709" s="26"/>
    </row>
    <row r="710" spans="1:30">
      <c r="A710" s="26"/>
      <c r="B710" s="26"/>
      <c r="C710" s="26"/>
      <c r="D710" s="26"/>
      <c r="E710" s="26"/>
      <c r="F710" s="26"/>
      <c r="G710" s="26"/>
      <c r="H710" s="26"/>
      <c r="I710" s="26"/>
      <c r="J710" s="26"/>
      <c r="K710" s="26"/>
      <c r="L710" s="27"/>
      <c r="M710" s="26"/>
      <c r="N710" s="27"/>
      <c r="O710" s="26"/>
      <c r="P710" s="26"/>
      <c r="Q710" s="26"/>
      <c r="R710" s="26"/>
      <c r="S710" s="26"/>
      <c r="T710" s="26"/>
      <c r="U710" s="26"/>
      <c r="V710" s="26"/>
      <c r="W710" s="26"/>
      <c r="X710" s="26"/>
      <c r="Y710" s="26"/>
      <c r="Z710" s="26"/>
      <c r="AA710" s="26"/>
      <c r="AB710" s="26"/>
      <c r="AC710" s="26"/>
      <c r="AD710" s="26"/>
    </row>
    <row r="711" spans="1:30">
      <c r="A711" s="26"/>
      <c r="B711" s="26"/>
      <c r="C711" s="26"/>
      <c r="D711" s="26"/>
      <c r="E711" s="26"/>
      <c r="F711" s="26"/>
      <c r="G711" s="26"/>
      <c r="H711" s="26"/>
      <c r="I711" s="26"/>
      <c r="J711" s="26"/>
      <c r="K711" s="26"/>
      <c r="L711" s="27"/>
      <c r="M711" s="26"/>
      <c r="N711" s="27"/>
      <c r="O711" s="26"/>
      <c r="P711" s="26"/>
      <c r="Q711" s="26"/>
      <c r="R711" s="26"/>
      <c r="S711" s="26"/>
      <c r="T711" s="26"/>
      <c r="U711" s="26"/>
      <c r="V711" s="26"/>
      <c r="W711" s="26"/>
      <c r="X711" s="26"/>
      <c r="Y711" s="26"/>
      <c r="Z711" s="26"/>
      <c r="AA711" s="26"/>
      <c r="AB711" s="26"/>
      <c r="AC711" s="26"/>
      <c r="AD711" s="26"/>
    </row>
    <row r="712" spans="1:30">
      <c r="A712" s="26"/>
      <c r="B712" s="26"/>
      <c r="C712" s="26"/>
      <c r="D712" s="26"/>
      <c r="E712" s="26"/>
      <c r="F712" s="26"/>
      <c r="G712" s="26"/>
      <c r="H712" s="26"/>
      <c r="I712" s="26"/>
      <c r="J712" s="26"/>
      <c r="K712" s="26"/>
      <c r="L712" s="27"/>
      <c r="M712" s="26"/>
      <c r="N712" s="27"/>
      <c r="O712" s="26"/>
      <c r="P712" s="26"/>
      <c r="Q712" s="26"/>
      <c r="R712" s="26"/>
      <c r="S712" s="26"/>
      <c r="T712" s="26"/>
      <c r="U712" s="26"/>
      <c r="V712" s="26"/>
      <c r="W712" s="26"/>
      <c r="X712" s="26"/>
      <c r="Y712" s="26"/>
      <c r="Z712" s="26"/>
      <c r="AA712" s="26"/>
      <c r="AB712" s="26"/>
      <c r="AC712" s="26"/>
      <c r="AD712" s="26"/>
    </row>
    <row r="713" spans="1:30">
      <c r="A713" s="26"/>
      <c r="B713" s="26"/>
      <c r="C713" s="26"/>
      <c r="D713" s="26"/>
      <c r="E713" s="26"/>
      <c r="F713" s="26"/>
      <c r="G713" s="26"/>
      <c r="H713" s="26"/>
      <c r="I713" s="26"/>
      <c r="J713" s="26"/>
      <c r="K713" s="26"/>
      <c r="L713" s="27"/>
      <c r="M713" s="26"/>
      <c r="N713" s="27"/>
      <c r="O713" s="26"/>
      <c r="P713" s="26"/>
      <c r="Q713" s="26"/>
      <c r="R713" s="26"/>
      <c r="S713" s="26"/>
      <c r="T713" s="26"/>
      <c r="U713" s="26"/>
      <c r="V713" s="26"/>
      <c r="W713" s="26"/>
      <c r="X713" s="26"/>
      <c r="Y713" s="26"/>
      <c r="Z713" s="26"/>
      <c r="AA713" s="26"/>
      <c r="AB713" s="26"/>
      <c r="AC713" s="26"/>
      <c r="AD713" s="26"/>
    </row>
    <row r="714" spans="1:30">
      <c r="A714" s="26"/>
      <c r="B714" s="26"/>
      <c r="C714" s="26"/>
      <c r="D714" s="26"/>
      <c r="E714" s="26"/>
      <c r="F714" s="26"/>
      <c r="G714" s="26"/>
      <c r="H714" s="26"/>
      <c r="I714" s="26"/>
      <c r="J714" s="26"/>
      <c r="K714" s="26"/>
      <c r="L714" s="27"/>
      <c r="M714" s="26"/>
      <c r="N714" s="27"/>
      <c r="O714" s="26"/>
      <c r="P714" s="26"/>
      <c r="Q714" s="26"/>
      <c r="R714" s="26"/>
      <c r="S714" s="26"/>
      <c r="T714" s="26"/>
      <c r="U714" s="26"/>
      <c r="V714" s="26"/>
      <c r="W714" s="26"/>
      <c r="X714" s="26"/>
      <c r="Y714" s="26"/>
      <c r="Z714" s="26"/>
      <c r="AA714" s="26"/>
      <c r="AB714" s="26"/>
      <c r="AC714" s="26"/>
      <c r="AD714" s="26"/>
    </row>
    <row r="715" spans="1:30">
      <c r="A715" s="26"/>
      <c r="B715" s="26"/>
      <c r="C715" s="26"/>
      <c r="D715" s="26"/>
      <c r="E715" s="26"/>
      <c r="F715" s="26"/>
      <c r="G715" s="26"/>
      <c r="H715" s="26"/>
      <c r="I715" s="26"/>
      <c r="J715" s="26"/>
      <c r="K715" s="26"/>
      <c r="L715" s="27"/>
      <c r="M715" s="26"/>
      <c r="N715" s="27"/>
      <c r="O715" s="26"/>
      <c r="P715" s="26"/>
      <c r="Q715" s="26"/>
      <c r="R715" s="26"/>
      <c r="S715" s="26"/>
      <c r="T715" s="26"/>
      <c r="U715" s="26"/>
      <c r="V715" s="26"/>
      <c r="W715" s="26"/>
      <c r="X715" s="26"/>
      <c r="Y715" s="26"/>
      <c r="Z715" s="26"/>
      <c r="AA715" s="26"/>
      <c r="AB715" s="26"/>
      <c r="AC715" s="26"/>
      <c r="AD715" s="26"/>
    </row>
    <row r="716" spans="1:30">
      <c r="A716" s="26"/>
      <c r="B716" s="26"/>
      <c r="C716" s="26"/>
      <c r="D716" s="26"/>
      <c r="E716" s="26"/>
      <c r="F716" s="26"/>
      <c r="G716" s="26"/>
      <c r="H716" s="26"/>
      <c r="I716" s="26"/>
      <c r="J716" s="26"/>
      <c r="K716" s="26"/>
      <c r="L716" s="27"/>
      <c r="M716" s="26"/>
      <c r="N716" s="27"/>
      <c r="O716" s="26"/>
      <c r="P716" s="26"/>
      <c r="Q716" s="26"/>
      <c r="R716" s="26"/>
      <c r="S716" s="26"/>
      <c r="T716" s="26"/>
      <c r="U716" s="26"/>
      <c r="V716" s="26"/>
      <c r="W716" s="26"/>
      <c r="X716" s="26"/>
      <c r="Y716" s="26"/>
      <c r="Z716" s="26"/>
      <c r="AA716" s="26"/>
      <c r="AB716" s="26"/>
      <c r="AC716" s="26"/>
      <c r="AD716" s="26"/>
    </row>
    <row r="717" spans="1:30">
      <c r="A717" s="26"/>
      <c r="B717" s="26"/>
      <c r="C717" s="26"/>
      <c r="D717" s="26"/>
      <c r="E717" s="26"/>
      <c r="F717" s="26"/>
      <c r="G717" s="26"/>
      <c r="H717" s="26"/>
      <c r="I717" s="26"/>
      <c r="J717" s="26"/>
      <c r="K717" s="26"/>
      <c r="L717" s="27"/>
      <c r="M717" s="26"/>
      <c r="N717" s="27"/>
      <c r="O717" s="26"/>
      <c r="P717" s="26"/>
      <c r="Q717" s="26"/>
      <c r="R717" s="26"/>
      <c r="S717" s="26"/>
      <c r="T717" s="26"/>
      <c r="U717" s="26"/>
      <c r="V717" s="26"/>
      <c r="W717" s="26"/>
      <c r="X717" s="26"/>
      <c r="Y717" s="26"/>
      <c r="Z717" s="26"/>
      <c r="AA717" s="26"/>
      <c r="AB717" s="26"/>
      <c r="AC717" s="26"/>
      <c r="AD717" s="26"/>
    </row>
    <row r="718" spans="1:30">
      <c r="A718" s="26"/>
      <c r="B718" s="26"/>
      <c r="C718" s="26"/>
      <c r="D718" s="26"/>
      <c r="E718" s="26"/>
      <c r="F718" s="26"/>
      <c r="G718" s="26"/>
      <c r="H718" s="26"/>
      <c r="I718" s="26"/>
      <c r="J718" s="26"/>
      <c r="K718" s="26"/>
      <c r="L718" s="27"/>
      <c r="M718" s="26"/>
      <c r="N718" s="27"/>
      <c r="O718" s="26"/>
      <c r="P718" s="26"/>
      <c r="Q718" s="26"/>
      <c r="R718" s="26"/>
      <c r="S718" s="26"/>
      <c r="T718" s="26"/>
      <c r="U718" s="26"/>
      <c r="V718" s="26"/>
      <c r="W718" s="26"/>
      <c r="X718" s="26"/>
      <c r="Y718" s="26"/>
      <c r="Z718" s="26"/>
      <c r="AA718" s="26"/>
      <c r="AB718" s="26"/>
      <c r="AC718" s="26"/>
      <c r="AD718" s="26"/>
    </row>
    <row r="719" spans="1:30">
      <c r="A719" s="26"/>
      <c r="B719" s="26"/>
      <c r="C719" s="26"/>
      <c r="D719" s="26"/>
      <c r="E719" s="26"/>
      <c r="F719" s="26"/>
      <c r="G719" s="26"/>
      <c r="H719" s="26"/>
      <c r="I719" s="26"/>
      <c r="J719" s="26"/>
      <c r="K719" s="26"/>
      <c r="L719" s="27"/>
      <c r="M719" s="26"/>
      <c r="N719" s="27"/>
      <c r="O719" s="26"/>
      <c r="P719" s="26"/>
      <c r="Q719" s="26"/>
      <c r="R719" s="26"/>
      <c r="S719" s="26"/>
      <c r="T719" s="26"/>
      <c r="U719" s="26"/>
      <c r="V719" s="26"/>
      <c r="W719" s="26"/>
      <c r="X719" s="26"/>
      <c r="Y719" s="26"/>
      <c r="Z719" s="26"/>
      <c r="AA719" s="26"/>
      <c r="AB719" s="26"/>
      <c r="AC719" s="26"/>
      <c r="AD719" s="26"/>
    </row>
    <row r="720" spans="1:30">
      <c r="A720" s="26"/>
      <c r="B720" s="26"/>
      <c r="C720" s="26"/>
      <c r="D720" s="26"/>
      <c r="E720" s="26"/>
      <c r="F720" s="26"/>
      <c r="G720" s="26"/>
      <c r="H720" s="26"/>
      <c r="I720" s="26"/>
      <c r="J720" s="26"/>
      <c r="K720" s="26"/>
      <c r="L720" s="27"/>
      <c r="M720" s="26"/>
      <c r="N720" s="27"/>
      <c r="O720" s="26"/>
      <c r="P720" s="26"/>
      <c r="Q720" s="26"/>
      <c r="R720" s="26"/>
      <c r="S720" s="26"/>
      <c r="T720" s="26"/>
      <c r="U720" s="26"/>
      <c r="V720" s="26"/>
      <c r="W720" s="26"/>
      <c r="X720" s="26"/>
      <c r="Y720" s="26"/>
      <c r="Z720" s="26"/>
      <c r="AA720" s="26"/>
      <c r="AB720" s="26"/>
      <c r="AC720" s="26"/>
      <c r="AD720" s="26"/>
    </row>
    <row r="721" spans="1:30">
      <c r="A721" s="26"/>
      <c r="B721" s="26"/>
      <c r="C721" s="26"/>
      <c r="D721" s="26"/>
      <c r="E721" s="26"/>
      <c r="F721" s="26"/>
      <c r="G721" s="26"/>
      <c r="H721" s="26"/>
      <c r="I721" s="26"/>
      <c r="J721" s="26"/>
      <c r="K721" s="26"/>
      <c r="L721" s="27"/>
      <c r="M721" s="26"/>
      <c r="N721" s="27"/>
      <c r="O721" s="26"/>
      <c r="P721" s="26"/>
      <c r="Q721" s="26"/>
      <c r="R721" s="26"/>
      <c r="S721" s="26"/>
      <c r="T721" s="26"/>
      <c r="U721" s="26"/>
      <c r="V721" s="26"/>
      <c r="W721" s="26"/>
      <c r="X721" s="26"/>
      <c r="Y721" s="26"/>
      <c r="Z721" s="26"/>
      <c r="AA721" s="26"/>
      <c r="AB721" s="26"/>
      <c r="AC721" s="26"/>
      <c r="AD721" s="26"/>
    </row>
    <row r="722" spans="1:30">
      <c r="A722" s="26"/>
      <c r="B722" s="26"/>
      <c r="C722" s="26"/>
      <c r="D722" s="26"/>
      <c r="E722" s="26"/>
      <c r="F722" s="26"/>
      <c r="G722" s="26"/>
      <c r="H722" s="26"/>
      <c r="I722" s="26"/>
      <c r="J722" s="26"/>
      <c r="K722" s="26"/>
      <c r="L722" s="27"/>
      <c r="M722" s="26"/>
      <c r="N722" s="27"/>
      <c r="O722" s="26"/>
      <c r="P722" s="26"/>
      <c r="Q722" s="26"/>
      <c r="R722" s="26"/>
      <c r="S722" s="26"/>
      <c r="T722" s="26"/>
      <c r="U722" s="26"/>
      <c r="V722" s="26"/>
      <c r="W722" s="26"/>
      <c r="X722" s="26"/>
      <c r="Y722" s="26"/>
      <c r="Z722" s="26"/>
      <c r="AA722" s="26"/>
      <c r="AB722" s="26"/>
      <c r="AC722" s="26"/>
      <c r="AD722" s="26"/>
    </row>
    <row r="723" spans="1:30">
      <c r="A723" s="26"/>
      <c r="B723" s="26"/>
      <c r="C723" s="26"/>
      <c r="D723" s="26"/>
      <c r="E723" s="26"/>
      <c r="F723" s="26"/>
      <c r="G723" s="26"/>
      <c r="H723" s="26"/>
      <c r="I723" s="26"/>
      <c r="J723" s="26"/>
      <c r="K723" s="26"/>
      <c r="L723" s="27"/>
      <c r="M723" s="26"/>
      <c r="N723" s="27"/>
      <c r="O723" s="26"/>
      <c r="P723" s="26"/>
      <c r="Q723" s="26"/>
      <c r="R723" s="26"/>
      <c r="S723" s="26"/>
      <c r="T723" s="26"/>
      <c r="U723" s="26"/>
      <c r="V723" s="26"/>
      <c r="W723" s="26"/>
      <c r="X723" s="26"/>
      <c r="Y723" s="26"/>
      <c r="Z723" s="26"/>
      <c r="AA723" s="26"/>
      <c r="AB723" s="26"/>
      <c r="AC723" s="26"/>
      <c r="AD723" s="26"/>
    </row>
    <row r="724" spans="1:30">
      <c r="A724" s="26"/>
      <c r="B724" s="26"/>
      <c r="C724" s="26"/>
      <c r="D724" s="26"/>
      <c r="E724" s="26"/>
      <c r="F724" s="26"/>
      <c r="G724" s="26"/>
      <c r="H724" s="26"/>
      <c r="I724" s="26"/>
      <c r="J724" s="26"/>
      <c r="K724" s="26"/>
      <c r="L724" s="27"/>
      <c r="M724" s="26"/>
      <c r="N724" s="27"/>
      <c r="O724" s="26"/>
      <c r="P724" s="26"/>
      <c r="Q724" s="26"/>
      <c r="R724" s="26"/>
      <c r="S724" s="26"/>
      <c r="T724" s="26"/>
      <c r="U724" s="26"/>
      <c r="V724" s="26"/>
      <c r="W724" s="26"/>
      <c r="X724" s="26"/>
      <c r="Y724" s="26"/>
      <c r="Z724" s="26"/>
      <c r="AA724" s="26"/>
      <c r="AB724" s="26"/>
      <c r="AC724" s="26"/>
      <c r="AD724" s="26"/>
    </row>
    <row r="725" spans="1:30">
      <c r="A725" s="26"/>
      <c r="B725" s="26"/>
      <c r="C725" s="26"/>
      <c r="D725" s="26"/>
      <c r="E725" s="26"/>
      <c r="F725" s="26"/>
      <c r="G725" s="26"/>
      <c r="H725" s="26"/>
      <c r="I725" s="26"/>
      <c r="J725" s="26"/>
      <c r="K725" s="26"/>
      <c r="L725" s="27"/>
      <c r="M725" s="26"/>
      <c r="N725" s="27"/>
      <c r="O725" s="26"/>
      <c r="P725" s="26"/>
      <c r="Q725" s="26"/>
      <c r="R725" s="26"/>
      <c r="S725" s="26"/>
      <c r="T725" s="26"/>
      <c r="U725" s="26"/>
      <c r="V725" s="26"/>
      <c r="W725" s="26"/>
      <c r="X725" s="26"/>
      <c r="Y725" s="26"/>
      <c r="Z725" s="26"/>
      <c r="AA725" s="26"/>
      <c r="AB725" s="26"/>
      <c r="AC725" s="26"/>
      <c r="AD725" s="26"/>
    </row>
    <row r="726" spans="1:30">
      <c r="A726" s="26"/>
      <c r="B726" s="26"/>
      <c r="C726" s="26"/>
      <c r="D726" s="26"/>
      <c r="E726" s="26"/>
      <c r="F726" s="26"/>
      <c r="G726" s="26"/>
      <c r="H726" s="26"/>
      <c r="I726" s="26"/>
      <c r="J726" s="26"/>
      <c r="K726" s="26"/>
      <c r="L726" s="27"/>
      <c r="M726" s="26"/>
      <c r="N726" s="27"/>
      <c r="O726" s="26"/>
      <c r="P726" s="26"/>
      <c r="Q726" s="26"/>
      <c r="R726" s="26"/>
      <c r="S726" s="26"/>
      <c r="T726" s="26"/>
      <c r="U726" s="26"/>
      <c r="V726" s="26"/>
      <c r="W726" s="26"/>
      <c r="X726" s="26"/>
      <c r="Y726" s="26"/>
      <c r="Z726" s="26"/>
      <c r="AA726" s="26"/>
      <c r="AB726" s="26"/>
      <c r="AC726" s="26"/>
      <c r="AD726" s="26"/>
    </row>
    <row r="727" spans="1:30">
      <c r="A727" s="26"/>
      <c r="B727" s="26"/>
      <c r="C727" s="26"/>
      <c r="D727" s="26"/>
      <c r="E727" s="26"/>
      <c r="F727" s="26"/>
      <c r="G727" s="26"/>
      <c r="H727" s="26"/>
      <c r="I727" s="26"/>
      <c r="J727" s="26"/>
      <c r="K727" s="26"/>
      <c r="L727" s="27"/>
      <c r="M727" s="26"/>
      <c r="N727" s="27"/>
      <c r="O727" s="26"/>
      <c r="P727" s="26"/>
      <c r="Q727" s="26"/>
      <c r="R727" s="26"/>
      <c r="S727" s="26"/>
      <c r="T727" s="26"/>
      <c r="U727" s="26"/>
      <c r="V727" s="26"/>
      <c r="W727" s="26"/>
      <c r="X727" s="26"/>
      <c r="Y727" s="26"/>
      <c r="Z727" s="26"/>
      <c r="AA727" s="26"/>
      <c r="AB727" s="26"/>
      <c r="AC727" s="26"/>
      <c r="AD727" s="26"/>
    </row>
    <row r="728" spans="1:30">
      <c r="A728" s="26"/>
      <c r="B728" s="26"/>
      <c r="C728" s="26"/>
      <c r="D728" s="26"/>
      <c r="E728" s="26"/>
      <c r="F728" s="26"/>
      <c r="G728" s="26"/>
      <c r="H728" s="26"/>
      <c r="I728" s="26"/>
      <c r="J728" s="26"/>
      <c r="K728" s="26"/>
      <c r="L728" s="27"/>
      <c r="M728" s="26"/>
      <c r="N728" s="27"/>
      <c r="O728" s="26"/>
      <c r="P728" s="26"/>
      <c r="Q728" s="26"/>
      <c r="R728" s="26"/>
      <c r="S728" s="26"/>
      <c r="T728" s="26"/>
      <c r="U728" s="26"/>
      <c r="V728" s="26"/>
      <c r="W728" s="26"/>
      <c r="X728" s="26"/>
      <c r="Y728" s="26"/>
      <c r="Z728" s="26"/>
      <c r="AA728" s="26"/>
      <c r="AB728" s="26"/>
      <c r="AC728" s="26"/>
      <c r="AD728" s="26"/>
    </row>
    <row r="729" spans="1:30">
      <c r="A729" s="26"/>
      <c r="B729" s="26"/>
      <c r="C729" s="26"/>
      <c r="D729" s="26"/>
      <c r="E729" s="26"/>
      <c r="F729" s="26"/>
      <c r="G729" s="26"/>
      <c r="H729" s="26"/>
      <c r="I729" s="26"/>
      <c r="J729" s="26"/>
      <c r="K729" s="26"/>
      <c r="L729" s="27"/>
      <c r="M729" s="26"/>
      <c r="N729" s="27"/>
      <c r="O729" s="26"/>
      <c r="P729" s="26"/>
      <c r="Q729" s="26"/>
      <c r="R729" s="26"/>
      <c r="S729" s="26"/>
      <c r="T729" s="26"/>
      <c r="U729" s="26"/>
      <c r="V729" s="26"/>
      <c r="W729" s="26"/>
      <c r="X729" s="26"/>
      <c r="Y729" s="26"/>
      <c r="Z729" s="26"/>
      <c r="AA729" s="26"/>
      <c r="AB729" s="26"/>
      <c r="AC729" s="26"/>
      <c r="AD729" s="26"/>
    </row>
    <row r="730" spans="1:30">
      <c r="A730" s="26"/>
      <c r="B730" s="26"/>
      <c r="C730" s="26"/>
      <c r="D730" s="26"/>
      <c r="E730" s="26"/>
      <c r="F730" s="26"/>
      <c r="G730" s="26"/>
      <c r="H730" s="26"/>
      <c r="I730" s="26"/>
      <c r="J730" s="26"/>
      <c r="K730" s="26"/>
      <c r="L730" s="27"/>
      <c r="M730" s="26"/>
      <c r="N730" s="27"/>
      <c r="O730" s="26"/>
      <c r="P730" s="26"/>
      <c r="Q730" s="26"/>
      <c r="R730" s="26"/>
      <c r="S730" s="26"/>
      <c r="T730" s="26"/>
      <c r="U730" s="26"/>
      <c r="V730" s="26"/>
      <c r="W730" s="26"/>
      <c r="X730" s="26"/>
      <c r="Y730" s="26"/>
      <c r="Z730" s="26"/>
      <c r="AA730" s="26"/>
      <c r="AB730" s="26"/>
      <c r="AC730" s="26"/>
      <c r="AD730" s="26"/>
    </row>
    <row r="731" spans="1:30">
      <c r="A731" s="26"/>
      <c r="B731" s="26"/>
      <c r="C731" s="26"/>
      <c r="D731" s="26"/>
      <c r="E731" s="26"/>
      <c r="F731" s="26"/>
      <c r="G731" s="26"/>
      <c r="H731" s="26"/>
      <c r="I731" s="26"/>
      <c r="J731" s="26"/>
      <c r="K731" s="26"/>
      <c r="L731" s="27"/>
      <c r="M731" s="26"/>
      <c r="N731" s="27"/>
      <c r="O731" s="26"/>
      <c r="P731" s="26"/>
      <c r="Q731" s="26"/>
      <c r="R731" s="26"/>
      <c r="S731" s="26"/>
      <c r="T731" s="26"/>
      <c r="U731" s="26"/>
      <c r="V731" s="26"/>
      <c r="W731" s="26"/>
      <c r="X731" s="26"/>
      <c r="Y731" s="26"/>
      <c r="Z731" s="26"/>
      <c r="AA731" s="26"/>
      <c r="AB731" s="26"/>
      <c r="AC731" s="26"/>
      <c r="AD731" s="26"/>
    </row>
    <row r="732" spans="1:30">
      <c r="A732" s="26"/>
      <c r="B732" s="26"/>
      <c r="C732" s="26"/>
      <c r="D732" s="26"/>
      <c r="E732" s="26"/>
      <c r="F732" s="26"/>
      <c r="G732" s="26"/>
      <c r="H732" s="26"/>
      <c r="I732" s="26"/>
      <c r="J732" s="26"/>
      <c r="K732" s="26"/>
      <c r="L732" s="27"/>
      <c r="M732" s="26"/>
      <c r="N732" s="27"/>
      <c r="O732" s="26"/>
      <c r="P732" s="26"/>
      <c r="Q732" s="26"/>
      <c r="R732" s="26"/>
      <c r="S732" s="26"/>
      <c r="T732" s="26"/>
      <c r="U732" s="26"/>
      <c r="V732" s="26"/>
      <c r="W732" s="26"/>
      <c r="X732" s="26"/>
      <c r="Y732" s="26"/>
      <c r="Z732" s="26"/>
      <c r="AA732" s="26"/>
      <c r="AB732" s="26"/>
      <c r="AC732" s="26"/>
      <c r="AD732" s="26"/>
    </row>
    <row r="733" spans="1:30">
      <c r="A733" s="26"/>
      <c r="B733" s="26"/>
      <c r="C733" s="26"/>
      <c r="D733" s="26"/>
      <c r="E733" s="26"/>
      <c r="F733" s="26"/>
      <c r="G733" s="26"/>
      <c r="H733" s="26"/>
      <c r="I733" s="26"/>
      <c r="J733" s="26"/>
      <c r="K733" s="26"/>
      <c r="L733" s="27"/>
      <c r="M733" s="26"/>
      <c r="N733" s="27"/>
      <c r="O733" s="26"/>
      <c r="P733" s="26"/>
      <c r="Q733" s="26"/>
      <c r="R733" s="26"/>
      <c r="S733" s="26"/>
      <c r="T733" s="26"/>
      <c r="U733" s="26"/>
      <c r="V733" s="26"/>
      <c r="W733" s="26"/>
      <c r="X733" s="26"/>
      <c r="Y733" s="26"/>
      <c r="Z733" s="26"/>
      <c r="AA733" s="26"/>
      <c r="AB733" s="26"/>
      <c r="AC733" s="26"/>
      <c r="AD733" s="26"/>
    </row>
    <row r="734" spans="1:30">
      <c r="A734" s="26"/>
      <c r="B734" s="26"/>
      <c r="C734" s="26"/>
      <c r="D734" s="26"/>
      <c r="E734" s="26"/>
      <c r="F734" s="26"/>
      <c r="G734" s="26"/>
      <c r="H734" s="26"/>
      <c r="I734" s="26"/>
      <c r="J734" s="26"/>
      <c r="K734" s="26"/>
      <c r="L734" s="27"/>
      <c r="M734" s="26"/>
      <c r="N734" s="27"/>
      <c r="O734" s="26"/>
      <c r="P734" s="26"/>
      <c r="Q734" s="26"/>
      <c r="R734" s="26"/>
      <c r="S734" s="26"/>
      <c r="T734" s="26"/>
      <c r="U734" s="26"/>
      <c r="V734" s="26"/>
      <c r="W734" s="26"/>
      <c r="X734" s="26"/>
      <c r="Y734" s="26"/>
      <c r="Z734" s="26"/>
      <c r="AA734" s="26"/>
      <c r="AB734" s="26"/>
      <c r="AC734" s="26"/>
      <c r="AD734" s="26"/>
    </row>
    <row r="735" spans="1:30">
      <c r="A735" s="26"/>
      <c r="B735" s="26"/>
      <c r="C735" s="26"/>
      <c r="D735" s="26"/>
      <c r="E735" s="26"/>
      <c r="F735" s="26"/>
      <c r="G735" s="26"/>
      <c r="H735" s="26"/>
      <c r="I735" s="26"/>
      <c r="J735" s="26"/>
      <c r="K735" s="26"/>
      <c r="L735" s="27"/>
      <c r="M735" s="26"/>
      <c r="N735" s="27"/>
      <c r="O735" s="26"/>
      <c r="P735" s="26"/>
      <c r="Q735" s="26"/>
      <c r="R735" s="26"/>
      <c r="S735" s="26"/>
      <c r="T735" s="26"/>
      <c r="U735" s="26"/>
      <c r="V735" s="26"/>
      <c r="W735" s="26"/>
      <c r="X735" s="26"/>
      <c r="Y735" s="26"/>
      <c r="Z735" s="26"/>
      <c r="AA735" s="26"/>
      <c r="AB735" s="26"/>
      <c r="AC735" s="26"/>
      <c r="AD735" s="26"/>
    </row>
    <row r="736" spans="1:30">
      <c r="A736" s="26"/>
      <c r="B736" s="26"/>
      <c r="C736" s="26"/>
      <c r="D736" s="26"/>
      <c r="E736" s="26"/>
      <c r="F736" s="26"/>
      <c r="G736" s="26"/>
      <c r="H736" s="26"/>
      <c r="I736" s="26"/>
      <c r="J736" s="26"/>
      <c r="K736" s="26"/>
      <c r="L736" s="27"/>
      <c r="M736" s="26"/>
      <c r="N736" s="27"/>
      <c r="O736" s="26"/>
      <c r="P736" s="26"/>
      <c r="Q736" s="26"/>
      <c r="R736" s="26"/>
      <c r="S736" s="26"/>
      <c r="T736" s="26"/>
      <c r="U736" s="26"/>
      <c r="V736" s="26"/>
      <c r="W736" s="26"/>
      <c r="X736" s="26"/>
      <c r="Y736" s="26"/>
      <c r="Z736" s="26"/>
      <c r="AA736" s="26"/>
      <c r="AB736" s="26"/>
      <c r="AC736" s="26"/>
      <c r="AD736" s="26"/>
    </row>
    <row r="737" spans="1:30">
      <c r="A737" s="26"/>
      <c r="B737" s="26"/>
      <c r="C737" s="26"/>
      <c r="D737" s="26"/>
      <c r="E737" s="26"/>
      <c r="F737" s="26"/>
      <c r="G737" s="26"/>
      <c r="H737" s="26"/>
      <c r="I737" s="26"/>
      <c r="J737" s="26"/>
      <c r="K737" s="26"/>
      <c r="L737" s="27"/>
      <c r="M737" s="26"/>
      <c r="N737" s="27"/>
      <c r="O737" s="26"/>
      <c r="P737" s="26"/>
      <c r="Q737" s="26"/>
      <c r="R737" s="26"/>
      <c r="S737" s="26"/>
      <c r="T737" s="26"/>
      <c r="U737" s="26"/>
      <c r="V737" s="26"/>
      <c r="W737" s="26"/>
      <c r="X737" s="26"/>
      <c r="Y737" s="26"/>
      <c r="Z737" s="26"/>
      <c r="AA737" s="26"/>
      <c r="AB737" s="26"/>
      <c r="AC737" s="26"/>
      <c r="AD737" s="26"/>
    </row>
    <row r="738" spans="1:30">
      <c r="A738" s="26"/>
      <c r="B738" s="26"/>
      <c r="C738" s="26"/>
      <c r="D738" s="26"/>
      <c r="E738" s="26"/>
      <c r="F738" s="26"/>
      <c r="G738" s="26"/>
      <c r="H738" s="26"/>
      <c r="I738" s="26"/>
      <c r="J738" s="26"/>
      <c r="K738" s="26"/>
      <c r="L738" s="27"/>
      <c r="M738" s="26"/>
      <c r="N738" s="27"/>
      <c r="O738" s="26"/>
      <c r="P738" s="26"/>
      <c r="Q738" s="26"/>
      <c r="R738" s="26"/>
      <c r="S738" s="26"/>
      <c r="T738" s="26"/>
      <c r="U738" s="26"/>
      <c r="V738" s="26"/>
      <c r="W738" s="26"/>
      <c r="X738" s="26"/>
      <c r="Y738" s="26"/>
      <c r="Z738" s="26"/>
      <c r="AA738" s="26"/>
      <c r="AB738" s="26"/>
      <c r="AC738" s="26"/>
      <c r="AD738" s="26"/>
    </row>
    <row r="739" spans="1:30">
      <c r="A739" s="26"/>
      <c r="B739" s="26"/>
      <c r="C739" s="26"/>
      <c r="D739" s="26"/>
      <c r="E739" s="26"/>
      <c r="F739" s="26"/>
      <c r="G739" s="26"/>
      <c r="H739" s="26"/>
      <c r="I739" s="26"/>
      <c r="J739" s="26"/>
      <c r="K739" s="26"/>
      <c r="L739" s="27"/>
      <c r="M739" s="26"/>
      <c r="N739" s="27"/>
      <c r="O739" s="26"/>
      <c r="P739" s="26"/>
      <c r="Q739" s="26"/>
      <c r="R739" s="26"/>
      <c r="S739" s="26"/>
      <c r="T739" s="26"/>
      <c r="U739" s="26"/>
      <c r="V739" s="26"/>
      <c r="W739" s="26"/>
      <c r="X739" s="26"/>
      <c r="Y739" s="26"/>
      <c r="Z739" s="26"/>
      <c r="AA739" s="26"/>
      <c r="AB739" s="26"/>
      <c r="AC739" s="26"/>
      <c r="AD739" s="26"/>
    </row>
    <row r="740" spans="1:30">
      <c r="A740" s="26"/>
      <c r="B740" s="26"/>
      <c r="C740" s="26"/>
      <c r="D740" s="26"/>
      <c r="E740" s="26"/>
      <c r="F740" s="26"/>
      <c r="G740" s="26"/>
      <c r="H740" s="26"/>
      <c r="I740" s="26"/>
      <c r="J740" s="26"/>
      <c r="K740" s="26"/>
      <c r="L740" s="27"/>
      <c r="M740" s="26"/>
      <c r="N740" s="27"/>
      <c r="O740" s="26"/>
      <c r="P740" s="26"/>
      <c r="Q740" s="26"/>
      <c r="R740" s="26"/>
      <c r="S740" s="26"/>
      <c r="T740" s="26"/>
      <c r="U740" s="26"/>
      <c r="V740" s="26"/>
      <c r="W740" s="26"/>
      <c r="X740" s="26"/>
      <c r="Y740" s="26"/>
      <c r="Z740" s="26"/>
      <c r="AA740" s="26"/>
      <c r="AB740" s="26"/>
      <c r="AC740" s="26"/>
      <c r="AD740" s="26"/>
    </row>
    <row r="741" spans="1:30">
      <c r="A741" s="26"/>
      <c r="B741" s="26"/>
      <c r="C741" s="26"/>
      <c r="D741" s="26"/>
      <c r="E741" s="26"/>
      <c r="F741" s="26"/>
      <c r="G741" s="26"/>
      <c r="H741" s="26"/>
      <c r="I741" s="26"/>
      <c r="J741" s="26"/>
      <c r="K741" s="26"/>
      <c r="L741" s="27"/>
      <c r="M741" s="26"/>
      <c r="N741" s="27"/>
      <c r="O741" s="26"/>
      <c r="P741" s="26"/>
      <c r="Q741" s="26"/>
      <c r="R741" s="26"/>
      <c r="S741" s="26"/>
      <c r="T741" s="26"/>
      <c r="U741" s="26"/>
      <c r="V741" s="26"/>
      <c r="W741" s="26"/>
      <c r="X741" s="26"/>
      <c r="Y741" s="26"/>
      <c r="Z741" s="26"/>
      <c r="AA741" s="26"/>
      <c r="AB741" s="26"/>
      <c r="AC741" s="26"/>
      <c r="AD741" s="26"/>
    </row>
    <row r="742" spans="1:30">
      <c r="A742" s="26"/>
      <c r="B742" s="26"/>
      <c r="C742" s="26"/>
      <c r="D742" s="26"/>
      <c r="E742" s="26"/>
      <c r="F742" s="26"/>
      <c r="G742" s="26"/>
      <c r="H742" s="26"/>
      <c r="I742" s="26"/>
      <c r="J742" s="26"/>
      <c r="K742" s="26"/>
      <c r="L742" s="27"/>
      <c r="M742" s="26"/>
      <c r="N742" s="27"/>
      <c r="O742" s="26"/>
      <c r="P742" s="26"/>
      <c r="Q742" s="26"/>
      <c r="R742" s="26"/>
      <c r="S742" s="26"/>
      <c r="T742" s="26"/>
      <c r="U742" s="26"/>
      <c r="V742" s="26"/>
      <c r="W742" s="26"/>
      <c r="X742" s="26"/>
      <c r="Y742" s="26"/>
      <c r="Z742" s="26"/>
      <c r="AA742" s="26"/>
      <c r="AB742" s="26"/>
      <c r="AC742" s="26"/>
      <c r="AD742" s="26"/>
    </row>
    <row r="743" spans="1:30">
      <c r="A743" s="26"/>
      <c r="B743" s="26"/>
      <c r="C743" s="26"/>
      <c r="D743" s="26"/>
      <c r="E743" s="26"/>
      <c r="F743" s="26"/>
      <c r="G743" s="26"/>
      <c r="H743" s="26"/>
      <c r="I743" s="26"/>
      <c r="J743" s="26"/>
      <c r="K743" s="26"/>
      <c r="L743" s="27"/>
      <c r="M743" s="26"/>
      <c r="N743" s="27"/>
      <c r="O743" s="26"/>
      <c r="P743" s="26"/>
      <c r="Q743" s="26"/>
      <c r="R743" s="26"/>
      <c r="S743" s="26"/>
      <c r="T743" s="26"/>
      <c r="U743" s="26"/>
      <c r="V743" s="26"/>
      <c r="W743" s="26"/>
      <c r="X743" s="26"/>
      <c r="Y743" s="26"/>
      <c r="Z743" s="26"/>
      <c r="AA743" s="26"/>
      <c r="AB743" s="26"/>
      <c r="AC743" s="26"/>
      <c r="AD743" s="26"/>
    </row>
    <row r="744" spans="1:30">
      <c r="A744" s="26"/>
      <c r="B744" s="26"/>
      <c r="C744" s="26"/>
      <c r="D744" s="26"/>
      <c r="E744" s="26"/>
      <c r="F744" s="26"/>
      <c r="G744" s="26"/>
      <c r="H744" s="26"/>
      <c r="I744" s="26"/>
      <c r="J744" s="26"/>
      <c r="K744" s="26"/>
      <c r="L744" s="27"/>
      <c r="M744" s="26"/>
      <c r="N744" s="27"/>
      <c r="O744" s="26"/>
      <c r="P744" s="26"/>
      <c r="Q744" s="26"/>
      <c r="R744" s="26"/>
      <c r="S744" s="26"/>
      <c r="T744" s="26"/>
      <c r="U744" s="26"/>
      <c r="V744" s="26"/>
      <c r="W744" s="26"/>
      <c r="X744" s="26"/>
      <c r="Y744" s="26"/>
      <c r="Z744" s="26"/>
      <c r="AA744" s="26"/>
      <c r="AB744" s="26"/>
      <c r="AC744" s="26"/>
      <c r="AD744" s="26"/>
    </row>
    <row r="745" spans="1:30">
      <c r="A745" s="26"/>
      <c r="B745" s="26"/>
      <c r="C745" s="26"/>
      <c r="D745" s="26"/>
      <c r="E745" s="26"/>
      <c r="F745" s="26"/>
      <c r="G745" s="26"/>
      <c r="H745" s="26"/>
      <c r="I745" s="26"/>
      <c r="J745" s="26"/>
      <c r="K745" s="26"/>
      <c r="L745" s="27"/>
      <c r="M745" s="26"/>
      <c r="N745" s="27"/>
      <c r="O745" s="26"/>
      <c r="P745" s="26"/>
      <c r="Q745" s="26"/>
      <c r="R745" s="26"/>
      <c r="S745" s="26"/>
      <c r="T745" s="26"/>
      <c r="U745" s="26"/>
      <c r="V745" s="26"/>
      <c r="W745" s="26"/>
      <c r="X745" s="26"/>
      <c r="Y745" s="26"/>
      <c r="Z745" s="26"/>
      <c r="AA745" s="26"/>
      <c r="AB745" s="26"/>
      <c r="AC745" s="26"/>
      <c r="AD745" s="26"/>
    </row>
    <row r="746" spans="1:30">
      <c r="A746" s="26"/>
      <c r="B746" s="26"/>
      <c r="C746" s="26"/>
      <c r="D746" s="26"/>
      <c r="E746" s="26"/>
      <c r="F746" s="26"/>
      <c r="G746" s="26"/>
      <c r="H746" s="26"/>
      <c r="I746" s="26"/>
      <c r="J746" s="26"/>
      <c r="K746" s="26"/>
      <c r="L746" s="27"/>
      <c r="M746" s="26"/>
      <c r="N746" s="27"/>
      <c r="O746" s="26"/>
      <c r="P746" s="26"/>
      <c r="Q746" s="26"/>
      <c r="R746" s="26"/>
      <c r="S746" s="26"/>
      <c r="T746" s="26"/>
      <c r="U746" s="26"/>
      <c r="V746" s="26"/>
      <c r="W746" s="26"/>
      <c r="X746" s="26"/>
      <c r="Y746" s="26"/>
      <c r="Z746" s="26"/>
      <c r="AA746" s="26"/>
      <c r="AB746" s="26"/>
      <c r="AC746" s="26"/>
      <c r="AD746" s="26"/>
    </row>
    <row r="747" spans="1:30">
      <c r="A747" s="26"/>
      <c r="B747" s="26"/>
      <c r="C747" s="26"/>
      <c r="D747" s="26"/>
      <c r="E747" s="26"/>
      <c r="F747" s="26"/>
      <c r="G747" s="26"/>
      <c r="H747" s="26"/>
      <c r="I747" s="26"/>
      <c r="J747" s="26"/>
      <c r="K747" s="26"/>
      <c r="L747" s="27"/>
      <c r="M747" s="26"/>
      <c r="N747" s="27"/>
      <c r="O747" s="26"/>
      <c r="P747" s="26"/>
      <c r="Q747" s="26"/>
      <c r="R747" s="26"/>
      <c r="S747" s="26"/>
      <c r="T747" s="26"/>
      <c r="U747" s="26"/>
      <c r="V747" s="26"/>
      <c r="W747" s="26"/>
      <c r="X747" s="26"/>
      <c r="Y747" s="26"/>
      <c r="Z747" s="26"/>
      <c r="AA747" s="26"/>
      <c r="AB747" s="26"/>
      <c r="AC747" s="26"/>
      <c r="AD747" s="26"/>
    </row>
    <row r="748" spans="1:30">
      <c r="A748" s="26"/>
      <c r="B748" s="26"/>
      <c r="C748" s="26"/>
      <c r="D748" s="26"/>
      <c r="E748" s="26"/>
      <c r="F748" s="26"/>
      <c r="G748" s="26"/>
      <c r="H748" s="26"/>
      <c r="I748" s="26"/>
      <c r="J748" s="26"/>
      <c r="K748" s="26"/>
      <c r="L748" s="27"/>
      <c r="M748" s="26"/>
      <c r="N748" s="27"/>
      <c r="O748" s="26"/>
      <c r="P748" s="26"/>
      <c r="Q748" s="26"/>
      <c r="R748" s="26"/>
      <c r="S748" s="26"/>
      <c r="T748" s="26"/>
      <c r="U748" s="26"/>
      <c r="V748" s="26"/>
      <c r="W748" s="26"/>
      <c r="X748" s="26"/>
      <c r="Y748" s="26"/>
      <c r="Z748" s="26"/>
      <c r="AA748" s="26"/>
      <c r="AB748" s="26"/>
      <c r="AC748" s="26"/>
      <c r="AD748" s="26"/>
    </row>
    <row r="749" spans="1:30">
      <c r="A749" s="26"/>
      <c r="B749" s="26"/>
      <c r="C749" s="26"/>
      <c r="D749" s="26"/>
      <c r="E749" s="26"/>
      <c r="F749" s="26"/>
      <c r="G749" s="26"/>
      <c r="H749" s="26"/>
      <c r="I749" s="26"/>
      <c r="J749" s="26"/>
      <c r="K749" s="26"/>
      <c r="L749" s="27"/>
      <c r="M749" s="26"/>
      <c r="N749" s="27"/>
      <c r="O749" s="26"/>
      <c r="P749" s="26"/>
      <c r="Q749" s="26"/>
      <c r="R749" s="26"/>
      <c r="S749" s="26"/>
      <c r="T749" s="26"/>
      <c r="U749" s="26"/>
      <c r="V749" s="26"/>
      <c r="W749" s="26"/>
      <c r="X749" s="26"/>
      <c r="Y749" s="26"/>
      <c r="Z749" s="26"/>
      <c r="AA749" s="26"/>
      <c r="AB749" s="26"/>
      <c r="AC749" s="26"/>
      <c r="AD749" s="26"/>
    </row>
    <row r="750" spans="1:30">
      <c r="A750" s="26"/>
      <c r="B750" s="26"/>
      <c r="C750" s="26"/>
      <c r="D750" s="26"/>
      <c r="E750" s="26"/>
      <c r="F750" s="26"/>
      <c r="G750" s="26"/>
      <c r="H750" s="26"/>
      <c r="I750" s="26"/>
      <c r="J750" s="26"/>
      <c r="K750" s="26"/>
      <c r="L750" s="27"/>
      <c r="M750" s="26"/>
      <c r="N750" s="27"/>
      <c r="O750" s="26"/>
      <c r="P750" s="26"/>
      <c r="Q750" s="26"/>
      <c r="R750" s="26"/>
      <c r="S750" s="26"/>
      <c r="T750" s="26"/>
      <c r="U750" s="26"/>
      <c r="V750" s="26"/>
      <c r="W750" s="26"/>
      <c r="X750" s="26"/>
      <c r="Y750" s="26"/>
      <c r="Z750" s="26"/>
      <c r="AA750" s="26"/>
      <c r="AB750" s="26"/>
      <c r="AC750" s="26"/>
      <c r="AD750" s="26"/>
    </row>
    <row r="751" spans="1:30">
      <c r="A751" s="26"/>
      <c r="B751" s="26"/>
      <c r="C751" s="26"/>
      <c r="D751" s="26"/>
      <c r="E751" s="26"/>
      <c r="F751" s="26"/>
      <c r="G751" s="26"/>
      <c r="H751" s="26"/>
      <c r="I751" s="26"/>
      <c r="J751" s="26"/>
      <c r="K751" s="26"/>
      <c r="L751" s="27"/>
      <c r="M751" s="26"/>
      <c r="N751" s="27"/>
      <c r="O751" s="26"/>
      <c r="P751" s="26"/>
      <c r="Q751" s="26"/>
      <c r="R751" s="26"/>
      <c r="S751" s="26"/>
      <c r="T751" s="26"/>
      <c r="U751" s="26"/>
      <c r="V751" s="26"/>
      <c r="W751" s="26"/>
      <c r="X751" s="26"/>
      <c r="Y751" s="26"/>
      <c r="Z751" s="26"/>
      <c r="AA751" s="26"/>
      <c r="AB751" s="26"/>
      <c r="AC751" s="26"/>
      <c r="AD751" s="26"/>
    </row>
    <row r="752" spans="1:30">
      <c r="A752" s="26"/>
      <c r="B752" s="26"/>
      <c r="C752" s="26"/>
      <c r="D752" s="26"/>
      <c r="E752" s="26"/>
      <c r="F752" s="26"/>
      <c r="G752" s="26"/>
      <c r="H752" s="26"/>
      <c r="I752" s="26"/>
      <c r="J752" s="26"/>
      <c r="K752" s="26"/>
      <c r="L752" s="27"/>
      <c r="M752" s="26"/>
      <c r="N752" s="27"/>
      <c r="O752" s="26"/>
      <c r="P752" s="26"/>
      <c r="Q752" s="26"/>
      <c r="R752" s="26"/>
      <c r="S752" s="26"/>
      <c r="T752" s="26"/>
      <c r="U752" s="26"/>
      <c r="V752" s="26"/>
      <c r="W752" s="26"/>
      <c r="X752" s="26"/>
      <c r="Y752" s="26"/>
      <c r="Z752" s="26"/>
      <c r="AA752" s="26"/>
      <c r="AB752" s="26"/>
      <c r="AC752" s="26"/>
      <c r="AD752" s="26"/>
    </row>
    <row r="753" spans="1:30">
      <c r="A753" s="26"/>
      <c r="B753" s="26"/>
      <c r="C753" s="26"/>
      <c r="D753" s="26"/>
      <c r="E753" s="26"/>
      <c r="F753" s="26"/>
      <c r="G753" s="26"/>
      <c r="H753" s="26"/>
      <c r="I753" s="26"/>
      <c r="J753" s="26"/>
      <c r="K753" s="26"/>
      <c r="L753" s="27"/>
      <c r="M753" s="26"/>
      <c r="N753" s="27"/>
      <c r="O753" s="26"/>
      <c r="P753" s="26"/>
      <c r="Q753" s="26"/>
      <c r="R753" s="26"/>
      <c r="S753" s="26"/>
      <c r="T753" s="26"/>
      <c r="U753" s="26"/>
      <c r="V753" s="26"/>
      <c r="W753" s="26"/>
      <c r="X753" s="26"/>
      <c r="Y753" s="26"/>
      <c r="Z753" s="26"/>
      <c r="AA753" s="26"/>
      <c r="AB753" s="26"/>
      <c r="AC753" s="26"/>
      <c r="AD753" s="26"/>
    </row>
    <row r="754" spans="1:30">
      <c r="A754" s="26"/>
      <c r="B754" s="26"/>
      <c r="C754" s="26"/>
      <c r="D754" s="26"/>
      <c r="E754" s="26"/>
      <c r="F754" s="26"/>
      <c r="G754" s="26"/>
      <c r="H754" s="26"/>
      <c r="I754" s="26"/>
      <c r="J754" s="26"/>
      <c r="K754" s="26"/>
      <c r="L754" s="27"/>
      <c r="M754" s="26"/>
      <c r="N754" s="27"/>
      <c r="O754" s="26"/>
      <c r="P754" s="26"/>
      <c r="Q754" s="26"/>
      <c r="R754" s="26"/>
      <c r="S754" s="26"/>
      <c r="T754" s="26"/>
      <c r="U754" s="26"/>
      <c r="V754" s="26"/>
      <c r="W754" s="26"/>
      <c r="X754" s="26"/>
      <c r="Y754" s="26"/>
      <c r="Z754" s="26"/>
      <c r="AA754" s="26"/>
      <c r="AB754" s="26"/>
      <c r="AC754" s="26"/>
      <c r="AD754" s="26"/>
    </row>
    <row r="755" spans="1:30">
      <c r="A755" s="26"/>
      <c r="B755" s="26"/>
      <c r="C755" s="26"/>
      <c r="D755" s="26"/>
      <c r="E755" s="26"/>
      <c r="F755" s="26"/>
      <c r="G755" s="26"/>
      <c r="H755" s="26"/>
      <c r="I755" s="26"/>
      <c r="J755" s="26"/>
      <c r="K755" s="26"/>
      <c r="L755" s="27"/>
      <c r="M755" s="26"/>
      <c r="N755" s="27"/>
      <c r="O755" s="26"/>
      <c r="P755" s="26"/>
      <c r="Q755" s="26"/>
      <c r="R755" s="26"/>
      <c r="S755" s="26"/>
      <c r="T755" s="26"/>
      <c r="U755" s="26"/>
      <c r="V755" s="26"/>
      <c r="W755" s="26"/>
      <c r="X755" s="26"/>
      <c r="Y755" s="26"/>
      <c r="Z755" s="26"/>
      <c r="AA755" s="26"/>
      <c r="AB755" s="26"/>
      <c r="AC755" s="26"/>
      <c r="AD755" s="26"/>
    </row>
    <row r="756" spans="1:30">
      <c r="A756" s="26"/>
      <c r="B756" s="26"/>
      <c r="C756" s="26"/>
      <c r="D756" s="26"/>
      <c r="E756" s="26"/>
      <c r="F756" s="26"/>
      <c r="G756" s="26"/>
      <c r="H756" s="26"/>
      <c r="I756" s="26"/>
      <c r="J756" s="26"/>
      <c r="K756" s="26"/>
      <c r="L756" s="27"/>
      <c r="M756" s="26"/>
      <c r="N756" s="27"/>
      <c r="O756" s="26"/>
      <c r="P756" s="26"/>
      <c r="Q756" s="26"/>
      <c r="R756" s="26"/>
      <c r="S756" s="26"/>
      <c r="T756" s="26"/>
      <c r="U756" s="26"/>
      <c r="V756" s="26"/>
      <c r="W756" s="26"/>
      <c r="X756" s="26"/>
      <c r="Y756" s="26"/>
      <c r="Z756" s="26"/>
      <c r="AA756" s="26"/>
      <c r="AB756" s="26"/>
      <c r="AC756" s="26"/>
      <c r="AD756" s="26"/>
    </row>
    <row r="757" spans="1:30">
      <c r="A757" s="26"/>
      <c r="B757" s="26"/>
      <c r="C757" s="26"/>
      <c r="D757" s="26"/>
      <c r="E757" s="26"/>
      <c r="F757" s="26"/>
      <c r="G757" s="26"/>
      <c r="H757" s="26"/>
      <c r="I757" s="26"/>
      <c r="J757" s="26"/>
      <c r="K757" s="26"/>
      <c r="L757" s="27"/>
      <c r="M757" s="26"/>
      <c r="N757" s="27"/>
      <c r="O757" s="26"/>
      <c r="P757" s="26"/>
      <c r="Q757" s="26"/>
      <c r="R757" s="26"/>
      <c r="S757" s="26"/>
      <c r="T757" s="26"/>
      <c r="U757" s="26"/>
      <c r="V757" s="26"/>
      <c r="W757" s="26"/>
      <c r="X757" s="26"/>
      <c r="Y757" s="26"/>
      <c r="Z757" s="26"/>
      <c r="AA757" s="26"/>
      <c r="AB757" s="26"/>
      <c r="AC757" s="26"/>
      <c r="AD757" s="26"/>
    </row>
    <row r="758" spans="1:30">
      <c r="A758" s="26"/>
      <c r="B758" s="26"/>
      <c r="C758" s="26"/>
      <c r="D758" s="26"/>
      <c r="E758" s="26"/>
      <c r="F758" s="26"/>
      <c r="G758" s="26"/>
      <c r="H758" s="26"/>
      <c r="I758" s="26"/>
      <c r="J758" s="26"/>
      <c r="K758" s="26"/>
      <c r="L758" s="27"/>
      <c r="M758" s="26"/>
      <c r="N758" s="27"/>
      <c r="O758" s="26"/>
      <c r="P758" s="26"/>
      <c r="Q758" s="26"/>
      <c r="R758" s="26"/>
      <c r="S758" s="26"/>
      <c r="T758" s="26"/>
      <c r="U758" s="26"/>
      <c r="V758" s="26"/>
      <c r="W758" s="26"/>
      <c r="X758" s="26"/>
      <c r="Y758" s="26"/>
      <c r="Z758" s="26"/>
      <c r="AA758" s="26"/>
      <c r="AB758" s="26"/>
      <c r="AC758" s="26"/>
      <c r="AD758" s="26"/>
    </row>
    <row r="759" spans="1:30">
      <c r="A759" s="26"/>
      <c r="B759" s="26"/>
      <c r="C759" s="26"/>
      <c r="D759" s="26"/>
      <c r="E759" s="26"/>
      <c r="F759" s="26"/>
      <c r="G759" s="26"/>
      <c r="H759" s="26"/>
      <c r="I759" s="26"/>
      <c r="J759" s="26"/>
      <c r="K759" s="26"/>
      <c r="L759" s="27"/>
      <c r="M759" s="26"/>
      <c r="N759" s="27"/>
      <c r="O759" s="26"/>
      <c r="P759" s="26"/>
      <c r="Q759" s="26"/>
      <c r="R759" s="26"/>
      <c r="S759" s="26"/>
      <c r="T759" s="26"/>
      <c r="U759" s="26"/>
      <c r="V759" s="26"/>
      <c r="W759" s="26"/>
      <c r="X759" s="26"/>
      <c r="Y759" s="26"/>
      <c r="Z759" s="26"/>
      <c r="AA759" s="26"/>
      <c r="AB759" s="26"/>
      <c r="AC759" s="26"/>
      <c r="AD759" s="26"/>
    </row>
    <row r="760" spans="1:30">
      <c r="A760" s="26"/>
      <c r="B760" s="26"/>
      <c r="C760" s="26"/>
      <c r="D760" s="26"/>
      <c r="E760" s="26"/>
      <c r="F760" s="26"/>
      <c r="G760" s="26"/>
      <c r="H760" s="26"/>
      <c r="I760" s="26"/>
      <c r="J760" s="26"/>
      <c r="K760" s="26"/>
      <c r="L760" s="27"/>
      <c r="M760" s="26"/>
      <c r="N760" s="27"/>
      <c r="O760" s="26"/>
      <c r="P760" s="26"/>
      <c r="Q760" s="26"/>
      <c r="R760" s="26"/>
      <c r="S760" s="26"/>
      <c r="T760" s="26"/>
      <c r="U760" s="26"/>
      <c r="V760" s="26"/>
      <c r="W760" s="26"/>
      <c r="X760" s="26"/>
      <c r="Y760" s="26"/>
      <c r="Z760" s="26"/>
      <c r="AA760" s="26"/>
      <c r="AB760" s="26"/>
      <c r="AC760" s="26"/>
      <c r="AD760" s="26"/>
    </row>
    <row r="761" spans="1:30">
      <c r="A761" s="26"/>
      <c r="B761" s="26"/>
      <c r="C761" s="26"/>
      <c r="D761" s="26"/>
      <c r="E761" s="26"/>
      <c r="F761" s="26"/>
      <c r="G761" s="26"/>
      <c r="H761" s="26"/>
      <c r="I761" s="26"/>
      <c r="J761" s="26"/>
      <c r="K761" s="26"/>
      <c r="L761" s="27"/>
      <c r="M761" s="26"/>
      <c r="N761" s="27"/>
      <c r="O761" s="26"/>
      <c r="P761" s="26"/>
      <c r="Q761" s="26"/>
      <c r="R761" s="26"/>
      <c r="S761" s="26"/>
      <c r="T761" s="26"/>
      <c r="U761" s="26"/>
      <c r="V761" s="26"/>
      <c r="W761" s="26"/>
      <c r="X761" s="26"/>
      <c r="Y761" s="26"/>
      <c r="Z761" s="26"/>
      <c r="AA761" s="26"/>
      <c r="AB761" s="26"/>
      <c r="AC761" s="26"/>
      <c r="AD761" s="26"/>
    </row>
    <row r="762" spans="1:30">
      <c r="A762" s="26"/>
      <c r="B762" s="26"/>
      <c r="C762" s="26"/>
      <c r="D762" s="26"/>
      <c r="E762" s="26"/>
      <c r="F762" s="26"/>
      <c r="G762" s="26"/>
      <c r="H762" s="26"/>
      <c r="I762" s="26"/>
      <c r="J762" s="26"/>
      <c r="K762" s="26"/>
      <c r="L762" s="27"/>
      <c r="M762" s="26"/>
      <c r="N762" s="27"/>
      <c r="O762" s="26"/>
      <c r="P762" s="26"/>
      <c r="Q762" s="26"/>
      <c r="R762" s="26"/>
      <c r="S762" s="26"/>
      <c r="T762" s="26"/>
      <c r="U762" s="26"/>
      <c r="V762" s="26"/>
      <c r="W762" s="26"/>
      <c r="X762" s="26"/>
      <c r="Y762" s="26"/>
      <c r="Z762" s="26"/>
      <c r="AA762" s="26"/>
      <c r="AB762" s="26"/>
      <c r="AC762" s="26"/>
      <c r="AD762" s="26"/>
    </row>
    <row r="763" spans="1:30">
      <c r="A763" s="26"/>
      <c r="B763" s="26"/>
      <c r="C763" s="26"/>
      <c r="D763" s="26"/>
      <c r="E763" s="26"/>
      <c r="F763" s="26"/>
      <c r="G763" s="26"/>
      <c r="H763" s="26"/>
      <c r="I763" s="26"/>
      <c r="J763" s="26"/>
      <c r="K763" s="26"/>
      <c r="L763" s="27"/>
      <c r="M763" s="26"/>
      <c r="N763" s="27"/>
      <c r="O763" s="26"/>
      <c r="P763" s="26"/>
      <c r="Q763" s="26"/>
      <c r="R763" s="26"/>
      <c r="S763" s="26"/>
      <c r="T763" s="26"/>
      <c r="U763" s="26"/>
      <c r="V763" s="26"/>
      <c r="W763" s="26"/>
      <c r="X763" s="26"/>
      <c r="Y763" s="26"/>
      <c r="Z763" s="26"/>
      <c r="AA763" s="26"/>
      <c r="AB763" s="26"/>
      <c r="AC763" s="26"/>
      <c r="AD763" s="26"/>
    </row>
    <row r="764" spans="1:30">
      <c r="A764" s="26"/>
      <c r="B764" s="26"/>
      <c r="C764" s="26"/>
      <c r="D764" s="26"/>
      <c r="E764" s="26"/>
      <c r="F764" s="26"/>
      <c r="G764" s="26"/>
      <c r="H764" s="26"/>
      <c r="I764" s="26"/>
      <c r="J764" s="26"/>
      <c r="K764" s="26"/>
      <c r="L764" s="27"/>
      <c r="M764" s="26"/>
      <c r="N764" s="27"/>
      <c r="O764" s="26"/>
      <c r="P764" s="26"/>
      <c r="Q764" s="26"/>
      <c r="R764" s="26"/>
      <c r="S764" s="26"/>
      <c r="T764" s="26"/>
      <c r="U764" s="26"/>
      <c r="V764" s="26"/>
      <c r="W764" s="26"/>
      <c r="X764" s="26"/>
      <c r="Y764" s="26"/>
      <c r="Z764" s="26"/>
      <c r="AA764" s="26"/>
      <c r="AB764" s="26"/>
      <c r="AC764" s="26"/>
      <c r="AD764" s="26"/>
    </row>
    <row r="765" spans="1:30">
      <c r="A765" s="26"/>
      <c r="B765" s="26"/>
      <c r="C765" s="26"/>
      <c r="D765" s="26"/>
      <c r="E765" s="26"/>
      <c r="F765" s="26"/>
      <c r="G765" s="26"/>
      <c r="H765" s="26"/>
      <c r="I765" s="26"/>
      <c r="J765" s="26"/>
      <c r="K765" s="26"/>
      <c r="L765" s="27"/>
      <c r="M765" s="26"/>
      <c r="N765" s="27"/>
      <c r="O765" s="26"/>
      <c r="P765" s="26"/>
      <c r="Q765" s="26"/>
      <c r="R765" s="26"/>
      <c r="S765" s="26"/>
      <c r="T765" s="26"/>
      <c r="U765" s="26"/>
      <c r="V765" s="26"/>
      <c r="W765" s="26"/>
      <c r="X765" s="26"/>
      <c r="Y765" s="26"/>
      <c r="Z765" s="26"/>
      <c r="AA765" s="26"/>
      <c r="AB765" s="26"/>
      <c r="AC765" s="26"/>
      <c r="AD765" s="26"/>
    </row>
    <row r="766" spans="1:30">
      <c r="A766" s="26"/>
      <c r="B766" s="26"/>
      <c r="C766" s="26"/>
      <c r="D766" s="26"/>
      <c r="E766" s="26"/>
      <c r="F766" s="26"/>
      <c r="G766" s="26"/>
      <c r="H766" s="26"/>
      <c r="I766" s="26"/>
      <c r="J766" s="26"/>
      <c r="K766" s="26"/>
      <c r="L766" s="27"/>
      <c r="M766" s="26"/>
      <c r="N766" s="27"/>
      <c r="O766" s="26"/>
      <c r="P766" s="26"/>
      <c r="Q766" s="26"/>
      <c r="R766" s="26"/>
      <c r="S766" s="26"/>
      <c r="T766" s="26"/>
      <c r="U766" s="26"/>
      <c r="V766" s="26"/>
      <c r="W766" s="26"/>
      <c r="X766" s="26"/>
      <c r="Y766" s="26"/>
      <c r="Z766" s="26"/>
      <c r="AA766" s="26"/>
      <c r="AB766" s="26"/>
      <c r="AC766" s="26"/>
      <c r="AD766" s="26"/>
    </row>
    <row r="767" spans="1:30">
      <c r="A767" s="26"/>
      <c r="B767" s="26"/>
      <c r="C767" s="26"/>
      <c r="D767" s="26"/>
      <c r="E767" s="26"/>
      <c r="F767" s="26"/>
      <c r="G767" s="26"/>
      <c r="H767" s="26"/>
      <c r="I767" s="26"/>
      <c r="J767" s="26"/>
      <c r="K767" s="26"/>
      <c r="L767" s="27"/>
      <c r="M767" s="26"/>
      <c r="N767" s="27"/>
      <c r="O767" s="26"/>
      <c r="P767" s="26"/>
      <c r="Q767" s="26"/>
      <c r="R767" s="26"/>
      <c r="S767" s="26"/>
      <c r="T767" s="26"/>
      <c r="U767" s="26"/>
      <c r="V767" s="26"/>
      <c r="W767" s="26"/>
      <c r="X767" s="26"/>
      <c r="Y767" s="26"/>
      <c r="Z767" s="26"/>
      <c r="AA767" s="26"/>
      <c r="AB767" s="26"/>
      <c r="AC767" s="26"/>
      <c r="AD767" s="26"/>
    </row>
    <row r="768" spans="1:30">
      <c r="A768" s="26"/>
      <c r="B768" s="26"/>
      <c r="C768" s="26"/>
      <c r="D768" s="26"/>
      <c r="E768" s="26"/>
      <c r="F768" s="26"/>
      <c r="G768" s="26"/>
      <c r="H768" s="26"/>
      <c r="I768" s="26"/>
      <c r="J768" s="26"/>
      <c r="K768" s="26"/>
      <c r="L768" s="27"/>
      <c r="M768" s="26"/>
      <c r="N768" s="27"/>
      <c r="O768" s="26"/>
      <c r="P768" s="26"/>
      <c r="Q768" s="26"/>
      <c r="R768" s="26"/>
      <c r="S768" s="26"/>
      <c r="T768" s="26"/>
      <c r="U768" s="26"/>
      <c r="V768" s="26"/>
      <c r="W768" s="26"/>
      <c r="X768" s="26"/>
      <c r="Y768" s="26"/>
      <c r="Z768" s="26"/>
      <c r="AA768" s="26"/>
      <c r="AB768" s="26"/>
      <c r="AC768" s="26"/>
      <c r="AD768" s="26"/>
    </row>
    <row r="769" spans="1:30">
      <c r="A769" s="26"/>
      <c r="B769" s="26"/>
      <c r="C769" s="26"/>
      <c r="D769" s="26"/>
      <c r="E769" s="26"/>
      <c r="F769" s="26"/>
      <c r="G769" s="26"/>
      <c r="H769" s="26"/>
      <c r="I769" s="26"/>
      <c r="J769" s="26"/>
      <c r="K769" s="26"/>
      <c r="L769" s="27"/>
      <c r="M769" s="26"/>
      <c r="N769" s="27"/>
      <c r="O769" s="26"/>
      <c r="P769" s="26"/>
      <c r="Q769" s="26"/>
      <c r="R769" s="26"/>
      <c r="S769" s="26"/>
      <c r="T769" s="26"/>
      <c r="U769" s="26"/>
      <c r="V769" s="26"/>
      <c r="W769" s="26"/>
      <c r="X769" s="26"/>
      <c r="Y769" s="26"/>
      <c r="Z769" s="26"/>
      <c r="AA769" s="26"/>
      <c r="AB769" s="26"/>
      <c r="AC769" s="26"/>
      <c r="AD769" s="26"/>
    </row>
    <row r="770" spans="1:30">
      <c r="A770" s="26"/>
      <c r="B770" s="26"/>
      <c r="C770" s="26"/>
      <c r="D770" s="26"/>
      <c r="E770" s="26"/>
      <c r="F770" s="26"/>
      <c r="G770" s="26"/>
      <c r="H770" s="26"/>
      <c r="I770" s="26"/>
      <c r="J770" s="26"/>
      <c r="K770" s="26"/>
      <c r="L770" s="27"/>
      <c r="M770" s="26"/>
      <c r="N770" s="27"/>
      <c r="O770" s="26"/>
      <c r="P770" s="26"/>
      <c r="Q770" s="26"/>
      <c r="R770" s="26"/>
      <c r="S770" s="26"/>
      <c r="T770" s="26"/>
      <c r="U770" s="26"/>
      <c r="V770" s="26"/>
      <c r="W770" s="26"/>
      <c r="X770" s="26"/>
      <c r="Y770" s="26"/>
      <c r="Z770" s="26"/>
      <c r="AA770" s="26"/>
      <c r="AB770" s="26"/>
      <c r="AC770" s="26"/>
      <c r="AD770" s="26"/>
    </row>
    <row r="771" spans="1:30">
      <c r="A771" s="26"/>
      <c r="B771" s="26"/>
      <c r="C771" s="26"/>
      <c r="D771" s="26"/>
      <c r="E771" s="26"/>
      <c r="F771" s="26"/>
      <c r="G771" s="26"/>
      <c r="H771" s="26"/>
      <c r="I771" s="26"/>
      <c r="J771" s="26"/>
      <c r="K771" s="26"/>
      <c r="L771" s="27"/>
      <c r="M771" s="26"/>
      <c r="N771" s="27"/>
      <c r="O771" s="26"/>
      <c r="P771" s="26"/>
      <c r="Q771" s="26"/>
      <c r="R771" s="26"/>
      <c r="S771" s="26"/>
      <c r="T771" s="26"/>
      <c r="U771" s="26"/>
      <c r="V771" s="26"/>
      <c r="W771" s="26"/>
      <c r="X771" s="26"/>
      <c r="Y771" s="26"/>
      <c r="Z771" s="26"/>
      <c r="AA771" s="26"/>
      <c r="AB771" s="26"/>
      <c r="AC771" s="26"/>
      <c r="AD771" s="26"/>
    </row>
    <row r="772" spans="1:30">
      <c r="A772" s="26"/>
      <c r="B772" s="26"/>
      <c r="C772" s="26"/>
      <c r="D772" s="26"/>
      <c r="E772" s="26"/>
      <c r="F772" s="26"/>
      <c r="G772" s="26"/>
      <c r="H772" s="26"/>
      <c r="I772" s="26"/>
      <c r="J772" s="26"/>
      <c r="K772" s="26"/>
      <c r="L772" s="27"/>
      <c r="M772" s="26"/>
      <c r="N772" s="27"/>
      <c r="O772" s="26"/>
      <c r="P772" s="26"/>
      <c r="Q772" s="26"/>
      <c r="R772" s="26"/>
      <c r="S772" s="26"/>
      <c r="T772" s="26"/>
      <c r="U772" s="26"/>
      <c r="V772" s="26"/>
      <c r="W772" s="26"/>
      <c r="X772" s="26"/>
      <c r="Y772" s="26"/>
      <c r="Z772" s="26"/>
      <c r="AA772" s="26"/>
      <c r="AB772" s="26"/>
      <c r="AC772" s="26"/>
      <c r="AD772" s="26"/>
    </row>
    <row r="773" spans="1:30">
      <c r="A773" s="26"/>
      <c r="B773" s="26"/>
      <c r="C773" s="26"/>
      <c r="D773" s="26"/>
      <c r="E773" s="26"/>
      <c r="F773" s="26"/>
      <c r="G773" s="26"/>
      <c r="H773" s="26"/>
      <c r="I773" s="26"/>
      <c r="J773" s="26"/>
      <c r="K773" s="26"/>
      <c r="L773" s="27"/>
      <c r="M773" s="26"/>
      <c r="N773" s="27"/>
      <c r="O773" s="26"/>
      <c r="P773" s="26"/>
      <c r="Q773" s="26"/>
      <c r="R773" s="26"/>
      <c r="S773" s="26"/>
      <c r="T773" s="26"/>
      <c r="U773" s="26"/>
      <c r="V773" s="26"/>
      <c r="W773" s="26"/>
      <c r="X773" s="26"/>
      <c r="Y773" s="26"/>
      <c r="Z773" s="26"/>
      <c r="AA773" s="26"/>
      <c r="AB773" s="26"/>
      <c r="AC773" s="26"/>
      <c r="AD773" s="26"/>
    </row>
    <row r="774" spans="1:30">
      <c r="A774" s="26"/>
      <c r="B774" s="26"/>
      <c r="C774" s="26"/>
      <c r="D774" s="26"/>
      <c r="E774" s="26"/>
      <c r="F774" s="26"/>
      <c r="G774" s="26"/>
      <c r="H774" s="26"/>
      <c r="I774" s="26"/>
      <c r="J774" s="26"/>
      <c r="K774" s="26"/>
      <c r="L774" s="27"/>
      <c r="M774" s="26"/>
      <c r="N774" s="27"/>
      <c r="O774" s="26"/>
      <c r="P774" s="26"/>
      <c r="Q774" s="26"/>
      <c r="R774" s="26"/>
      <c r="S774" s="26"/>
      <c r="T774" s="26"/>
      <c r="U774" s="26"/>
      <c r="V774" s="26"/>
      <c r="W774" s="26"/>
      <c r="X774" s="26"/>
      <c r="Y774" s="26"/>
      <c r="Z774" s="26"/>
      <c r="AA774" s="26"/>
      <c r="AB774" s="26"/>
      <c r="AC774" s="26"/>
      <c r="AD774" s="26"/>
    </row>
    <row r="775" spans="1:30">
      <c r="A775" s="26"/>
      <c r="B775" s="26"/>
      <c r="C775" s="26"/>
      <c r="D775" s="26"/>
      <c r="E775" s="26"/>
      <c r="F775" s="26"/>
      <c r="G775" s="26"/>
      <c r="H775" s="26"/>
      <c r="I775" s="26"/>
      <c r="J775" s="26"/>
      <c r="K775" s="26"/>
      <c r="L775" s="27"/>
      <c r="M775" s="26"/>
      <c r="N775" s="27"/>
      <c r="O775" s="26"/>
      <c r="P775" s="26"/>
      <c r="Q775" s="26"/>
      <c r="R775" s="26"/>
      <c r="S775" s="26"/>
      <c r="T775" s="26"/>
      <c r="U775" s="26"/>
      <c r="V775" s="26"/>
      <c r="W775" s="26"/>
      <c r="X775" s="26"/>
      <c r="Y775" s="26"/>
      <c r="Z775" s="26"/>
      <c r="AA775" s="26"/>
      <c r="AB775" s="26"/>
      <c r="AC775" s="26"/>
      <c r="AD775" s="26"/>
    </row>
    <row r="776" spans="1:30">
      <c r="A776" s="26"/>
      <c r="B776" s="26"/>
      <c r="C776" s="26"/>
      <c r="D776" s="26"/>
      <c r="E776" s="26"/>
      <c r="F776" s="26"/>
      <c r="G776" s="26"/>
      <c r="H776" s="26"/>
      <c r="I776" s="26"/>
      <c r="J776" s="26"/>
      <c r="K776" s="26"/>
      <c r="L776" s="27"/>
      <c r="M776" s="26"/>
      <c r="N776" s="27"/>
      <c r="O776" s="26"/>
      <c r="P776" s="26"/>
      <c r="Q776" s="26"/>
      <c r="R776" s="26"/>
      <c r="S776" s="26"/>
      <c r="T776" s="26"/>
      <c r="U776" s="26"/>
      <c r="V776" s="26"/>
      <c r="W776" s="26"/>
      <c r="X776" s="26"/>
      <c r="Y776" s="26"/>
      <c r="Z776" s="26"/>
      <c r="AA776" s="26"/>
      <c r="AB776" s="26"/>
      <c r="AC776" s="26"/>
      <c r="AD776" s="26"/>
    </row>
    <row r="777" spans="1:30">
      <c r="A777" s="26"/>
      <c r="B777" s="26"/>
      <c r="C777" s="26"/>
      <c r="D777" s="26"/>
      <c r="E777" s="26"/>
      <c r="F777" s="26"/>
      <c r="G777" s="26"/>
      <c r="H777" s="26"/>
      <c r="I777" s="26"/>
      <c r="J777" s="26"/>
      <c r="K777" s="26"/>
      <c r="L777" s="27"/>
      <c r="M777" s="26"/>
      <c r="N777" s="27"/>
      <c r="O777" s="26"/>
      <c r="P777" s="26"/>
      <c r="Q777" s="26"/>
      <c r="R777" s="26"/>
      <c r="S777" s="26"/>
      <c r="T777" s="26"/>
      <c r="U777" s="26"/>
      <c r="V777" s="26"/>
      <c r="W777" s="26"/>
      <c r="X777" s="26"/>
      <c r="Y777" s="26"/>
      <c r="Z777" s="26"/>
      <c r="AA777" s="26"/>
      <c r="AB777" s="26"/>
      <c r="AC777" s="26"/>
      <c r="AD777" s="26"/>
    </row>
    <row r="778" spans="1:30">
      <c r="A778" s="26"/>
      <c r="B778" s="26"/>
      <c r="C778" s="26"/>
      <c r="D778" s="26"/>
      <c r="E778" s="26"/>
      <c r="F778" s="26"/>
      <c r="G778" s="26"/>
      <c r="H778" s="26"/>
      <c r="I778" s="26"/>
      <c r="J778" s="26"/>
      <c r="K778" s="26"/>
      <c r="L778" s="27"/>
      <c r="M778" s="26"/>
      <c r="N778" s="27"/>
      <c r="O778" s="26"/>
      <c r="P778" s="26"/>
      <c r="Q778" s="26"/>
      <c r="R778" s="26"/>
      <c r="S778" s="26"/>
      <c r="T778" s="26"/>
      <c r="U778" s="26"/>
      <c r="V778" s="26"/>
      <c r="W778" s="26"/>
      <c r="X778" s="26"/>
      <c r="Y778" s="26"/>
      <c r="Z778" s="26"/>
      <c r="AA778" s="26"/>
      <c r="AB778" s="26"/>
      <c r="AC778" s="26"/>
      <c r="AD778" s="26"/>
    </row>
    <row r="779" spans="1:30">
      <c r="A779" s="26"/>
      <c r="B779" s="26"/>
      <c r="C779" s="26"/>
      <c r="D779" s="26"/>
      <c r="E779" s="26"/>
      <c r="F779" s="26"/>
      <c r="G779" s="26"/>
      <c r="H779" s="26"/>
      <c r="I779" s="26"/>
      <c r="J779" s="26"/>
      <c r="K779" s="26"/>
      <c r="L779" s="27"/>
      <c r="M779" s="26"/>
      <c r="N779" s="27"/>
      <c r="O779" s="26"/>
      <c r="P779" s="26"/>
      <c r="Q779" s="26"/>
      <c r="R779" s="26"/>
      <c r="S779" s="26"/>
      <c r="T779" s="26"/>
      <c r="U779" s="26"/>
      <c r="V779" s="26"/>
      <c r="W779" s="26"/>
      <c r="X779" s="26"/>
      <c r="Y779" s="26"/>
      <c r="Z779" s="26"/>
      <c r="AA779" s="26"/>
      <c r="AB779" s="26"/>
      <c r="AC779" s="26"/>
      <c r="AD779" s="26"/>
    </row>
    <row r="780" spans="1:30">
      <c r="A780" s="26"/>
      <c r="B780" s="26"/>
      <c r="C780" s="26"/>
      <c r="D780" s="26"/>
      <c r="E780" s="26"/>
      <c r="F780" s="26"/>
      <c r="G780" s="26"/>
      <c r="H780" s="26"/>
      <c r="I780" s="26"/>
      <c r="J780" s="26"/>
      <c r="K780" s="26"/>
      <c r="L780" s="27"/>
      <c r="M780" s="26"/>
      <c r="N780" s="27"/>
      <c r="O780" s="26"/>
      <c r="P780" s="26"/>
      <c r="Q780" s="26"/>
      <c r="R780" s="26"/>
      <c r="S780" s="26"/>
      <c r="T780" s="26"/>
      <c r="U780" s="26"/>
      <c r="V780" s="26"/>
      <c r="W780" s="26"/>
      <c r="X780" s="26"/>
      <c r="Y780" s="26"/>
      <c r="Z780" s="26"/>
      <c r="AA780" s="26"/>
      <c r="AB780" s="26"/>
      <c r="AC780" s="26"/>
      <c r="AD780" s="26"/>
    </row>
    <row r="781" spans="1:30">
      <c r="A781" s="26"/>
      <c r="B781" s="26"/>
      <c r="C781" s="26"/>
      <c r="D781" s="26"/>
      <c r="E781" s="26"/>
      <c r="F781" s="26"/>
      <c r="G781" s="26"/>
      <c r="H781" s="26"/>
      <c r="I781" s="26"/>
      <c r="J781" s="26"/>
      <c r="K781" s="26"/>
      <c r="L781" s="27"/>
      <c r="M781" s="26"/>
      <c r="N781" s="27"/>
      <c r="O781" s="26"/>
      <c r="P781" s="26"/>
      <c r="Q781" s="26"/>
      <c r="R781" s="26"/>
      <c r="S781" s="26"/>
      <c r="T781" s="26"/>
      <c r="U781" s="26"/>
      <c r="V781" s="26"/>
      <c r="W781" s="26"/>
      <c r="X781" s="26"/>
      <c r="Y781" s="26"/>
      <c r="Z781" s="26"/>
      <c r="AA781" s="26"/>
      <c r="AB781" s="26"/>
      <c r="AC781" s="26"/>
      <c r="AD781" s="26"/>
    </row>
    <row r="782" spans="1:30">
      <c r="A782" s="26"/>
      <c r="B782" s="26"/>
      <c r="C782" s="26"/>
      <c r="D782" s="26"/>
      <c r="E782" s="26"/>
      <c r="F782" s="26"/>
      <c r="G782" s="26"/>
      <c r="H782" s="26"/>
      <c r="I782" s="26"/>
      <c r="J782" s="26"/>
      <c r="K782" s="26"/>
      <c r="L782" s="27"/>
      <c r="M782" s="26"/>
      <c r="N782" s="27"/>
      <c r="O782" s="26"/>
      <c r="P782" s="26"/>
      <c r="Q782" s="26"/>
      <c r="R782" s="26"/>
      <c r="S782" s="26"/>
      <c r="T782" s="26"/>
      <c r="U782" s="26"/>
      <c r="V782" s="26"/>
      <c r="W782" s="26"/>
      <c r="X782" s="26"/>
      <c r="Y782" s="26"/>
      <c r="Z782" s="26"/>
      <c r="AA782" s="26"/>
      <c r="AB782" s="26"/>
      <c r="AC782" s="26"/>
      <c r="AD782" s="26"/>
    </row>
    <row r="783" spans="1:30">
      <c r="A783" s="26"/>
      <c r="B783" s="26"/>
      <c r="C783" s="26"/>
      <c r="D783" s="26"/>
      <c r="E783" s="26"/>
      <c r="F783" s="26"/>
      <c r="G783" s="26"/>
      <c r="H783" s="26"/>
      <c r="I783" s="26"/>
      <c r="J783" s="26"/>
      <c r="K783" s="26"/>
      <c r="L783" s="27"/>
      <c r="M783" s="26"/>
      <c r="N783" s="27"/>
      <c r="O783" s="26"/>
      <c r="P783" s="26"/>
      <c r="Q783" s="26"/>
      <c r="R783" s="26"/>
      <c r="S783" s="26"/>
      <c r="T783" s="26"/>
      <c r="U783" s="26"/>
      <c r="V783" s="26"/>
      <c r="W783" s="26"/>
      <c r="X783" s="26"/>
      <c r="Y783" s="26"/>
      <c r="Z783" s="26"/>
      <c r="AA783" s="26"/>
      <c r="AB783" s="26"/>
      <c r="AC783" s="26"/>
      <c r="AD783" s="26"/>
    </row>
    <row r="784" spans="1:30">
      <c r="A784" s="26"/>
      <c r="B784" s="26"/>
      <c r="C784" s="26"/>
      <c r="D784" s="26"/>
      <c r="E784" s="26"/>
      <c r="F784" s="26"/>
      <c r="G784" s="26"/>
      <c r="H784" s="26"/>
      <c r="I784" s="26"/>
      <c r="J784" s="26"/>
      <c r="K784" s="26"/>
      <c r="L784" s="27"/>
      <c r="M784" s="26"/>
      <c r="N784" s="27"/>
      <c r="O784" s="26"/>
      <c r="P784" s="26"/>
      <c r="Q784" s="26"/>
      <c r="R784" s="26"/>
      <c r="S784" s="26"/>
      <c r="T784" s="26"/>
      <c r="U784" s="26"/>
      <c r="V784" s="26"/>
      <c r="W784" s="26"/>
      <c r="X784" s="26"/>
      <c r="Y784" s="26"/>
      <c r="Z784" s="26"/>
      <c r="AA784" s="26"/>
      <c r="AB784" s="26"/>
      <c r="AC784" s="26"/>
      <c r="AD784" s="26"/>
    </row>
    <row r="785" spans="1:30">
      <c r="A785" s="26"/>
      <c r="B785" s="26"/>
      <c r="C785" s="26"/>
      <c r="D785" s="26"/>
      <c r="E785" s="26"/>
      <c r="F785" s="26"/>
      <c r="G785" s="26"/>
      <c r="H785" s="26"/>
      <c r="I785" s="26"/>
      <c r="J785" s="26"/>
      <c r="K785" s="26"/>
      <c r="L785" s="27"/>
      <c r="M785" s="26"/>
      <c r="N785" s="27"/>
      <c r="O785" s="26"/>
      <c r="P785" s="26"/>
      <c r="Q785" s="26"/>
      <c r="R785" s="26"/>
      <c r="S785" s="26"/>
      <c r="T785" s="26"/>
      <c r="U785" s="26"/>
      <c r="V785" s="26"/>
      <c r="W785" s="26"/>
      <c r="X785" s="26"/>
      <c r="Y785" s="26"/>
      <c r="Z785" s="26"/>
      <c r="AA785" s="26"/>
      <c r="AB785" s="26"/>
      <c r="AC785" s="26"/>
      <c r="AD785" s="26"/>
    </row>
    <row r="786" spans="1:30">
      <c r="A786" s="26"/>
      <c r="B786" s="26"/>
      <c r="C786" s="26"/>
      <c r="D786" s="26"/>
      <c r="E786" s="26"/>
      <c r="F786" s="26"/>
      <c r="G786" s="26"/>
      <c r="H786" s="26"/>
      <c r="I786" s="26"/>
      <c r="J786" s="26"/>
      <c r="K786" s="26"/>
      <c r="L786" s="27"/>
      <c r="M786" s="26"/>
      <c r="N786" s="27"/>
      <c r="O786" s="26"/>
      <c r="P786" s="26"/>
      <c r="Q786" s="26"/>
      <c r="R786" s="26"/>
      <c r="S786" s="26"/>
      <c r="T786" s="26"/>
      <c r="U786" s="26"/>
      <c r="V786" s="26"/>
      <c r="W786" s="26"/>
      <c r="X786" s="26"/>
      <c r="Y786" s="26"/>
      <c r="Z786" s="26"/>
      <c r="AA786" s="26"/>
      <c r="AB786" s="26"/>
      <c r="AC786" s="26"/>
      <c r="AD786" s="26"/>
    </row>
    <row r="787" spans="1:30">
      <c r="A787" s="26"/>
      <c r="B787" s="26"/>
      <c r="C787" s="26"/>
      <c r="D787" s="26"/>
      <c r="E787" s="26"/>
      <c r="F787" s="26"/>
      <c r="G787" s="26"/>
      <c r="H787" s="26"/>
      <c r="I787" s="26"/>
      <c r="J787" s="26"/>
      <c r="K787" s="26"/>
      <c r="L787" s="27"/>
      <c r="M787" s="26"/>
      <c r="N787" s="27"/>
      <c r="O787" s="26"/>
      <c r="P787" s="26"/>
      <c r="Q787" s="26"/>
      <c r="R787" s="26"/>
      <c r="S787" s="26"/>
      <c r="T787" s="26"/>
      <c r="U787" s="26"/>
      <c r="V787" s="26"/>
      <c r="W787" s="26"/>
      <c r="X787" s="26"/>
      <c r="Y787" s="26"/>
      <c r="Z787" s="26"/>
      <c r="AA787" s="26"/>
      <c r="AB787" s="26"/>
      <c r="AC787" s="26"/>
      <c r="AD787" s="26"/>
    </row>
    <row r="788" spans="1:30">
      <c r="A788" s="26"/>
      <c r="B788" s="26"/>
      <c r="C788" s="26"/>
      <c r="D788" s="26"/>
      <c r="E788" s="26"/>
      <c r="F788" s="26"/>
      <c r="G788" s="26"/>
      <c r="H788" s="26"/>
      <c r="I788" s="26"/>
      <c r="J788" s="26"/>
      <c r="K788" s="26"/>
      <c r="L788" s="27"/>
      <c r="M788" s="26"/>
      <c r="N788" s="27"/>
      <c r="O788" s="26"/>
      <c r="P788" s="26"/>
      <c r="Q788" s="26"/>
      <c r="R788" s="26"/>
      <c r="S788" s="26"/>
      <c r="T788" s="26"/>
      <c r="U788" s="26"/>
      <c r="V788" s="26"/>
      <c r="W788" s="26"/>
      <c r="X788" s="26"/>
      <c r="Y788" s="26"/>
      <c r="Z788" s="26"/>
      <c r="AA788" s="26"/>
      <c r="AB788" s="26"/>
      <c r="AC788" s="26"/>
      <c r="AD788" s="26"/>
    </row>
    <row r="789" spans="1:30">
      <c r="A789" s="26"/>
      <c r="B789" s="26"/>
      <c r="C789" s="26"/>
      <c r="D789" s="26"/>
      <c r="E789" s="26"/>
      <c r="F789" s="26"/>
      <c r="G789" s="26"/>
      <c r="H789" s="26"/>
      <c r="I789" s="26"/>
      <c r="J789" s="26"/>
      <c r="K789" s="26"/>
      <c r="L789" s="27"/>
      <c r="M789" s="26"/>
      <c r="N789" s="27"/>
      <c r="O789" s="26"/>
      <c r="P789" s="26"/>
      <c r="Q789" s="26"/>
      <c r="R789" s="26"/>
      <c r="S789" s="26"/>
      <c r="T789" s="26"/>
      <c r="U789" s="26"/>
      <c r="V789" s="26"/>
      <c r="W789" s="26"/>
      <c r="X789" s="26"/>
      <c r="Y789" s="26"/>
      <c r="Z789" s="26"/>
      <c r="AA789" s="26"/>
      <c r="AB789" s="26"/>
      <c r="AC789" s="26"/>
      <c r="AD789" s="26"/>
    </row>
    <row r="790" spans="1:30">
      <c r="A790" s="26"/>
      <c r="B790" s="26"/>
      <c r="C790" s="26"/>
      <c r="D790" s="26"/>
      <c r="E790" s="26"/>
      <c r="F790" s="26"/>
      <c r="G790" s="26"/>
      <c r="H790" s="26"/>
      <c r="I790" s="26"/>
      <c r="J790" s="26"/>
      <c r="K790" s="26"/>
      <c r="L790" s="27"/>
      <c r="M790" s="26"/>
      <c r="N790" s="27"/>
      <c r="O790" s="26"/>
      <c r="P790" s="26"/>
      <c r="Q790" s="26"/>
      <c r="R790" s="26"/>
      <c r="S790" s="26"/>
      <c r="T790" s="26"/>
      <c r="U790" s="26"/>
      <c r="V790" s="26"/>
      <c r="W790" s="26"/>
      <c r="X790" s="26"/>
      <c r="Y790" s="26"/>
      <c r="Z790" s="26"/>
      <c r="AA790" s="26"/>
      <c r="AB790" s="26"/>
      <c r="AC790" s="26"/>
      <c r="AD790" s="26"/>
    </row>
    <row r="791" spans="1:30">
      <c r="A791" s="26"/>
      <c r="B791" s="26"/>
      <c r="C791" s="26"/>
      <c r="D791" s="26"/>
      <c r="E791" s="26"/>
      <c r="F791" s="26"/>
      <c r="G791" s="26"/>
      <c r="H791" s="26"/>
      <c r="I791" s="26"/>
      <c r="J791" s="26"/>
      <c r="K791" s="26"/>
      <c r="L791" s="27"/>
      <c r="M791" s="26"/>
      <c r="N791" s="27"/>
      <c r="O791" s="26"/>
      <c r="P791" s="26"/>
      <c r="Q791" s="26"/>
      <c r="R791" s="26"/>
      <c r="S791" s="26"/>
      <c r="T791" s="26"/>
      <c r="U791" s="26"/>
      <c r="V791" s="26"/>
      <c r="W791" s="26"/>
      <c r="X791" s="26"/>
      <c r="Y791" s="26"/>
      <c r="Z791" s="26"/>
      <c r="AA791" s="26"/>
      <c r="AB791" s="26"/>
      <c r="AC791" s="26"/>
      <c r="AD791" s="26"/>
    </row>
    <row r="792" spans="1:30">
      <c r="A792" s="26"/>
      <c r="B792" s="26"/>
      <c r="C792" s="26"/>
      <c r="D792" s="26"/>
      <c r="E792" s="26"/>
      <c r="F792" s="26"/>
      <c r="G792" s="26"/>
      <c r="H792" s="26"/>
      <c r="I792" s="26"/>
      <c r="J792" s="26"/>
      <c r="K792" s="26"/>
      <c r="L792" s="27"/>
      <c r="M792" s="26"/>
      <c r="N792" s="27"/>
      <c r="O792" s="26"/>
      <c r="P792" s="26"/>
      <c r="Q792" s="26"/>
      <c r="R792" s="26"/>
      <c r="S792" s="26"/>
      <c r="T792" s="26"/>
      <c r="U792" s="26"/>
      <c r="V792" s="26"/>
      <c r="W792" s="26"/>
      <c r="X792" s="26"/>
      <c r="Y792" s="26"/>
      <c r="Z792" s="26"/>
      <c r="AA792" s="26"/>
      <c r="AB792" s="26"/>
      <c r="AC792" s="26"/>
      <c r="AD792" s="26"/>
    </row>
    <row r="793" spans="1:30">
      <c r="A793" s="26"/>
      <c r="B793" s="26"/>
      <c r="C793" s="26"/>
      <c r="D793" s="26"/>
      <c r="E793" s="26"/>
      <c r="F793" s="26"/>
      <c r="G793" s="26"/>
      <c r="H793" s="26"/>
      <c r="I793" s="26"/>
      <c r="J793" s="26"/>
      <c r="K793" s="26"/>
      <c r="L793" s="27"/>
      <c r="M793" s="26"/>
      <c r="N793" s="27"/>
      <c r="O793" s="26"/>
      <c r="P793" s="26"/>
      <c r="Q793" s="26"/>
      <c r="R793" s="26"/>
      <c r="S793" s="26"/>
      <c r="T793" s="26"/>
      <c r="U793" s="26"/>
      <c r="V793" s="26"/>
      <c r="W793" s="26"/>
      <c r="X793" s="26"/>
      <c r="Y793" s="26"/>
      <c r="Z793" s="26"/>
      <c r="AA793" s="26"/>
      <c r="AB793" s="26"/>
      <c r="AC793" s="26"/>
      <c r="AD793" s="26"/>
    </row>
    <row r="794" spans="1:30">
      <c r="A794" s="26"/>
      <c r="B794" s="26"/>
      <c r="C794" s="26"/>
      <c r="D794" s="26"/>
      <c r="E794" s="26"/>
      <c r="F794" s="26"/>
      <c r="G794" s="26"/>
      <c r="H794" s="26"/>
      <c r="I794" s="26"/>
      <c r="J794" s="26"/>
      <c r="K794" s="26"/>
      <c r="L794" s="27"/>
      <c r="M794" s="26"/>
      <c r="N794" s="27"/>
      <c r="O794" s="26"/>
      <c r="P794" s="26"/>
      <c r="Q794" s="26"/>
      <c r="R794" s="26"/>
      <c r="S794" s="26"/>
      <c r="T794" s="26"/>
      <c r="U794" s="26"/>
      <c r="V794" s="26"/>
      <c r="W794" s="26"/>
      <c r="X794" s="26"/>
      <c r="Y794" s="26"/>
      <c r="Z794" s="26"/>
      <c r="AA794" s="26"/>
      <c r="AB794" s="26"/>
      <c r="AC794" s="26"/>
      <c r="AD794" s="26"/>
    </row>
    <row r="795" spans="1:30">
      <c r="A795" s="26"/>
      <c r="B795" s="26"/>
      <c r="C795" s="26"/>
      <c r="D795" s="26"/>
      <c r="E795" s="26"/>
      <c r="F795" s="26"/>
      <c r="G795" s="26"/>
      <c r="H795" s="26"/>
      <c r="I795" s="26"/>
      <c r="J795" s="26"/>
      <c r="K795" s="26"/>
      <c r="L795" s="27"/>
      <c r="M795" s="26"/>
      <c r="N795" s="27"/>
      <c r="O795" s="26"/>
      <c r="P795" s="26"/>
      <c r="Q795" s="26"/>
      <c r="R795" s="26"/>
      <c r="S795" s="26"/>
      <c r="T795" s="26"/>
      <c r="U795" s="26"/>
      <c r="V795" s="26"/>
      <c r="W795" s="26"/>
      <c r="X795" s="26"/>
      <c r="Y795" s="26"/>
      <c r="Z795" s="26"/>
      <c r="AA795" s="26"/>
      <c r="AB795" s="26"/>
      <c r="AC795" s="26"/>
      <c r="AD795" s="26"/>
    </row>
    <row r="796" spans="1:30">
      <c r="A796" s="26"/>
      <c r="B796" s="26"/>
      <c r="C796" s="26"/>
      <c r="D796" s="26"/>
      <c r="E796" s="26"/>
      <c r="F796" s="26"/>
      <c r="G796" s="26"/>
      <c r="H796" s="26"/>
      <c r="I796" s="26"/>
      <c r="J796" s="26"/>
      <c r="K796" s="26"/>
      <c r="L796" s="27"/>
      <c r="M796" s="26"/>
      <c r="N796" s="27"/>
      <c r="O796" s="26"/>
      <c r="P796" s="26"/>
      <c r="Q796" s="26"/>
      <c r="R796" s="26"/>
      <c r="S796" s="26"/>
      <c r="T796" s="26"/>
      <c r="U796" s="26"/>
      <c r="V796" s="26"/>
      <c r="W796" s="26"/>
      <c r="X796" s="26"/>
      <c r="Y796" s="26"/>
      <c r="Z796" s="26"/>
      <c r="AA796" s="26"/>
      <c r="AB796" s="26"/>
      <c r="AC796" s="26"/>
      <c r="AD796" s="26"/>
    </row>
    <row r="797" spans="1:30">
      <c r="A797" s="26"/>
      <c r="B797" s="26"/>
      <c r="C797" s="26"/>
      <c r="D797" s="26"/>
      <c r="E797" s="26"/>
      <c r="F797" s="26"/>
      <c r="G797" s="26"/>
      <c r="H797" s="26"/>
      <c r="I797" s="26"/>
      <c r="J797" s="26"/>
      <c r="K797" s="26"/>
      <c r="L797" s="27"/>
      <c r="M797" s="26"/>
      <c r="N797" s="27"/>
      <c r="O797" s="26"/>
      <c r="P797" s="26"/>
      <c r="Q797" s="26"/>
      <c r="R797" s="26"/>
      <c r="S797" s="26"/>
      <c r="T797" s="26"/>
      <c r="U797" s="26"/>
      <c r="V797" s="26"/>
      <c r="W797" s="26"/>
      <c r="X797" s="26"/>
      <c r="Y797" s="26"/>
      <c r="Z797" s="26"/>
      <c r="AA797" s="26"/>
      <c r="AB797" s="26"/>
      <c r="AC797" s="26"/>
      <c r="AD797" s="26"/>
    </row>
    <row r="798" spans="1:30">
      <c r="A798" s="26"/>
      <c r="B798" s="26"/>
      <c r="C798" s="26"/>
      <c r="D798" s="26"/>
      <c r="E798" s="26"/>
      <c r="F798" s="26"/>
      <c r="G798" s="26"/>
      <c r="H798" s="26"/>
      <c r="I798" s="26"/>
      <c r="J798" s="26"/>
      <c r="K798" s="26"/>
      <c r="L798" s="27"/>
      <c r="M798" s="26"/>
      <c r="N798" s="27"/>
      <c r="O798" s="26"/>
      <c r="P798" s="26"/>
      <c r="Q798" s="26"/>
      <c r="R798" s="26"/>
      <c r="S798" s="26"/>
      <c r="T798" s="26"/>
      <c r="U798" s="26"/>
      <c r="V798" s="26"/>
      <c r="W798" s="26"/>
      <c r="X798" s="26"/>
      <c r="Y798" s="26"/>
      <c r="Z798" s="26"/>
      <c r="AA798" s="26"/>
      <c r="AB798" s="26"/>
      <c r="AC798" s="26"/>
      <c r="AD798" s="26"/>
    </row>
    <row r="799" spans="1:30">
      <c r="A799" s="26"/>
      <c r="B799" s="26"/>
      <c r="C799" s="26"/>
      <c r="D799" s="26"/>
      <c r="E799" s="26"/>
      <c r="F799" s="26"/>
      <c r="G799" s="26"/>
      <c r="H799" s="26"/>
      <c r="I799" s="26"/>
      <c r="J799" s="26"/>
      <c r="K799" s="26"/>
      <c r="L799" s="27"/>
      <c r="M799" s="26"/>
      <c r="N799" s="27"/>
      <c r="O799" s="26"/>
      <c r="P799" s="26"/>
      <c r="Q799" s="26"/>
      <c r="R799" s="26"/>
      <c r="S799" s="26"/>
      <c r="T799" s="26"/>
      <c r="U799" s="26"/>
      <c r="V799" s="26"/>
      <c r="W799" s="26"/>
      <c r="X799" s="26"/>
      <c r="Y799" s="26"/>
      <c r="Z799" s="26"/>
      <c r="AA799" s="26"/>
      <c r="AB799" s="26"/>
      <c r="AC799" s="26"/>
      <c r="AD799" s="26"/>
    </row>
    <row r="800" spans="1:30">
      <c r="A800" s="26"/>
      <c r="B800" s="26"/>
      <c r="C800" s="26"/>
      <c r="D800" s="26"/>
      <c r="E800" s="26"/>
      <c r="F800" s="26"/>
      <c r="G800" s="26"/>
      <c r="H800" s="26"/>
      <c r="I800" s="26"/>
      <c r="J800" s="26"/>
      <c r="K800" s="26"/>
      <c r="L800" s="27"/>
      <c r="M800" s="26"/>
      <c r="N800" s="27"/>
      <c r="O800" s="26"/>
      <c r="P800" s="26"/>
      <c r="Q800" s="26"/>
      <c r="R800" s="26"/>
      <c r="S800" s="26"/>
      <c r="T800" s="26"/>
      <c r="U800" s="26"/>
      <c r="V800" s="26"/>
      <c r="W800" s="26"/>
      <c r="X800" s="26"/>
      <c r="Y800" s="26"/>
      <c r="Z800" s="26"/>
      <c r="AA800" s="26"/>
      <c r="AB800" s="26"/>
      <c r="AC800" s="26"/>
      <c r="AD800" s="26"/>
    </row>
    <row r="801" spans="1:30">
      <c r="A801" s="26"/>
      <c r="B801" s="26"/>
      <c r="C801" s="26"/>
      <c r="D801" s="26"/>
      <c r="E801" s="26"/>
      <c r="F801" s="26"/>
      <c r="G801" s="26"/>
      <c r="H801" s="26"/>
      <c r="I801" s="26"/>
      <c r="J801" s="26"/>
      <c r="K801" s="26"/>
      <c r="L801" s="27"/>
      <c r="M801" s="26"/>
      <c r="N801" s="27"/>
      <c r="O801" s="26"/>
      <c r="P801" s="26"/>
      <c r="Q801" s="26"/>
      <c r="R801" s="26"/>
      <c r="S801" s="26"/>
      <c r="T801" s="26"/>
      <c r="U801" s="26"/>
      <c r="V801" s="26"/>
      <c r="W801" s="26"/>
      <c r="X801" s="26"/>
      <c r="Y801" s="26"/>
      <c r="Z801" s="26"/>
      <c r="AA801" s="26"/>
      <c r="AB801" s="26"/>
      <c r="AC801" s="26"/>
      <c r="AD801" s="26"/>
    </row>
    <row r="802" spans="1:30">
      <c r="A802" s="26"/>
      <c r="B802" s="26"/>
      <c r="C802" s="26"/>
      <c r="D802" s="26"/>
      <c r="E802" s="26"/>
      <c r="F802" s="26"/>
      <c r="G802" s="26"/>
      <c r="H802" s="26"/>
      <c r="I802" s="26"/>
      <c r="J802" s="26"/>
      <c r="K802" s="26"/>
      <c r="L802" s="27"/>
      <c r="M802" s="26"/>
      <c r="N802" s="27"/>
      <c r="O802" s="26"/>
      <c r="P802" s="26"/>
      <c r="Q802" s="26"/>
      <c r="R802" s="26"/>
      <c r="S802" s="26"/>
      <c r="T802" s="26"/>
      <c r="U802" s="26"/>
      <c r="V802" s="26"/>
      <c r="W802" s="26"/>
      <c r="X802" s="26"/>
      <c r="Y802" s="26"/>
      <c r="Z802" s="26"/>
      <c r="AA802" s="26"/>
      <c r="AB802" s="26"/>
      <c r="AC802" s="26"/>
      <c r="AD802" s="26"/>
    </row>
    <row r="803" spans="1:30">
      <c r="A803" s="26"/>
      <c r="B803" s="26"/>
      <c r="C803" s="26"/>
      <c r="D803" s="26"/>
      <c r="E803" s="26"/>
      <c r="F803" s="26"/>
      <c r="G803" s="26"/>
      <c r="H803" s="26"/>
      <c r="I803" s="26"/>
      <c r="J803" s="26"/>
      <c r="K803" s="26"/>
      <c r="L803" s="27"/>
      <c r="M803" s="26"/>
      <c r="N803" s="27"/>
      <c r="O803" s="26"/>
      <c r="P803" s="26"/>
      <c r="Q803" s="26"/>
      <c r="R803" s="26"/>
      <c r="S803" s="26"/>
      <c r="T803" s="26"/>
      <c r="U803" s="26"/>
      <c r="V803" s="26"/>
      <c r="W803" s="26"/>
      <c r="X803" s="26"/>
      <c r="Y803" s="26"/>
      <c r="Z803" s="26"/>
      <c r="AA803" s="26"/>
      <c r="AB803" s="26"/>
      <c r="AC803" s="26"/>
      <c r="AD803" s="26"/>
    </row>
    <row r="804" spans="1:30">
      <c r="A804" s="26"/>
      <c r="B804" s="26"/>
      <c r="C804" s="26"/>
      <c r="D804" s="26"/>
      <c r="E804" s="26"/>
      <c r="F804" s="26"/>
      <c r="G804" s="26"/>
      <c r="H804" s="26"/>
      <c r="I804" s="26"/>
      <c r="J804" s="26"/>
      <c r="K804" s="26"/>
      <c r="L804" s="27"/>
      <c r="M804" s="26"/>
      <c r="N804" s="27"/>
      <c r="O804" s="26"/>
      <c r="P804" s="26"/>
      <c r="Q804" s="26"/>
      <c r="R804" s="26"/>
      <c r="S804" s="26"/>
      <c r="T804" s="26"/>
      <c r="U804" s="26"/>
      <c r="V804" s="26"/>
      <c r="W804" s="26"/>
      <c r="X804" s="26"/>
      <c r="Y804" s="26"/>
      <c r="Z804" s="26"/>
      <c r="AA804" s="26"/>
      <c r="AB804" s="26"/>
      <c r="AC804" s="26"/>
      <c r="AD804" s="26"/>
    </row>
    <row r="805" spans="1:30">
      <c r="A805" s="26"/>
      <c r="B805" s="26"/>
      <c r="C805" s="26"/>
      <c r="D805" s="26"/>
      <c r="E805" s="26"/>
      <c r="F805" s="26"/>
      <c r="G805" s="26"/>
      <c r="H805" s="26"/>
      <c r="I805" s="26"/>
      <c r="J805" s="26"/>
      <c r="K805" s="26"/>
      <c r="L805" s="27"/>
      <c r="M805" s="26"/>
      <c r="N805" s="27"/>
      <c r="O805" s="26"/>
      <c r="P805" s="26"/>
      <c r="Q805" s="26"/>
      <c r="R805" s="26"/>
      <c r="S805" s="26"/>
      <c r="T805" s="26"/>
      <c r="U805" s="26"/>
      <c r="V805" s="26"/>
      <c r="W805" s="26"/>
      <c r="X805" s="26"/>
      <c r="Y805" s="26"/>
      <c r="Z805" s="26"/>
      <c r="AA805" s="26"/>
      <c r="AB805" s="26"/>
      <c r="AC805" s="26"/>
      <c r="AD805" s="26"/>
    </row>
    <row r="806" spans="1:30">
      <c r="A806" s="26"/>
      <c r="B806" s="26"/>
      <c r="C806" s="26"/>
      <c r="D806" s="26"/>
      <c r="E806" s="26"/>
      <c r="F806" s="26"/>
      <c r="G806" s="26"/>
      <c r="H806" s="26"/>
      <c r="I806" s="26"/>
      <c r="J806" s="26"/>
      <c r="K806" s="26"/>
      <c r="L806" s="27"/>
      <c r="M806" s="26"/>
      <c r="N806" s="27"/>
      <c r="O806" s="26"/>
      <c r="P806" s="26"/>
      <c r="Q806" s="26"/>
      <c r="R806" s="26"/>
      <c r="S806" s="26"/>
      <c r="T806" s="26"/>
      <c r="U806" s="26"/>
      <c r="V806" s="26"/>
      <c r="W806" s="26"/>
      <c r="X806" s="26"/>
      <c r="Y806" s="26"/>
      <c r="Z806" s="26"/>
      <c r="AA806" s="26"/>
      <c r="AB806" s="26"/>
      <c r="AC806" s="26"/>
      <c r="AD806" s="26"/>
    </row>
    <row r="807" spans="1:30">
      <c r="A807" s="26"/>
      <c r="B807" s="26"/>
      <c r="C807" s="26"/>
      <c r="D807" s="26"/>
      <c r="E807" s="26"/>
      <c r="F807" s="26"/>
      <c r="G807" s="26"/>
      <c r="H807" s="26"/>
      <c r="I807" s="26"/>
      <c r="J807" s="26"/>
      <c r="K807" s="26"/>
      <c r="L807" s="27"/>
      <c r="M807" s="26"/>
      <c r="N807" s="27"/>
      <c r="O807" s="26"/>
      <c r="P807" s="26"/>
      <c r="Q807" s="26"/>
      <c r="R807" s="26"/>
      <c r="S807" s="26"/>
      <c r="T807" s="26"/>
      <c r="U807" s="26"/>
      <c r="V807" s="26"/>
      <c r="W807" s="26"/>
      <c r="X807" s="26"/>
      <c r="Y807" s="26"/>
      <c r="Z807" s="26"/>
      <c r="AA807" s="26"/>
      <c r="AB807" s="26"/>
      <c r="AC807" s="26"/>
      <c r="AD807" s="26"/>
    </row>
    <row r="808" spans="1:30">
      <c r="A808" s="26"/>
      <c r="B808" s="26"/>
      <c r="C808" s="26"/>
      <c r="D808" s="26"/>
      <c r="E808" s="26"/>
      <c r="F808" s="26"/>
      <c r="G808" s="26"/>
      <c r="H808" s="26"/>
      <c r="I808" s="26"/>
      <c r="J808" s="26"/>
      <c r="K808" s="26"/>
      <c r="L808" s="27"/>
      <c r="M808" s="26"/>
      <c r="N808" s="27"/>
      <c r="O808" s="26"/>
      <c r="P808" s="26"/>
      <c r="Q808" s="26"/>
      <c r="R808" s="26"/>
      <c r="S808" s="26"/>
      <c r="T808" s="26"/>
      <c r="U808" s="26"/>
      <c r="V808" s="26"/>
      <c r="W808" s="26"/>
      <c r="X808" s="26"/>
      <c r="Y808" s="26"/>
      <c r="Z808" s="26"/>
      <c r="AA808" s="26"/>
      <c r="AB808" s="26"/>
      <c r="AC808" s="26"/>
      <c r="AD808" s="26"/>
    </row>
    <row r="809" spans="1:30">
      <c r="A809" s="26"/>
      <c r="B809" s="26"/>
      <c r="C809" s="26"/>
      <c r="D809" s="26"/>
      <c r="E809" s="26"/>
      <c r="F809" s="26"/>
      <c r="G809" s="26"/>
      <c r="H809" s="26"/>
      <c r="I809" s="26"/>
      <c r="J809" s="26"/>
      <c r="K809" s="26"/>
      <c r="L809" s="27"/>
      <c r="M809" s="26"/>
      <c r="N809" s="27"/>
      <c r="O809" s="26"/>
      <c r="P809" s="26"/>
      <c r="Q809" s="26"/>
      <c r="R809" s="26"/>
      <c r="S809" s="26"/>
      <c r="T809" s="26"/>
      <c r="U809" s="26"/>
      <c r="V809" s="26"/>
      <c r="W809" s="26"/>
      <c r="X809" s="26"/>
      <c r="Y809" s="26"/>
      <c r="Z809" s="26"/>
      <c r="AA809" s="26"/>
      <c r="AB809" s="26"/>
      <c r="AC809" s="26"/>
      <c r="AD809" s="26"/>
    </row>
    <row r="810" spans="1:30">
      <c r="A810" s="26"/>
      <c r="B810" s="26"/>
      <c r="C810" s="26"/>
      <c r="D810" s="26"/>
      <c r="E810" s="26"/>
      <c r="F810" s="26"/>
      <c r="G810" s="26"/>
      <c r="H810" s="26"/>
      <c r="I810" s="26"/>
      <c r="J810" s="26"/>
      <c r="K810" s="26"/>
      <c r="L810" s="27"/>
      <c r="M810" s="26"/>
      <c r="N810" s="27"/>
      <c r="O810" s="26"/>
      <c r="P810" s="26"/>
      <c r="Q810" s="26"/>
      <c r="R810" s="26"/>
      <c r="S810" s="26"/>
      <c r="T810" s="26"/>
      <c r="U810" s="26"/>
      <c r="V810" s="26"/>
      <c r="W810" s="26"/>
      <c r="X810" s="26"/>
      <c r="Y810" s="26"/>
      <c r="Z810" s="26"/>
      <c r="AA810" s="26"/>
      <c r="AB810" s="26"/>
      <c r="AC810" s="26"/>
      <c r="AD810" s="26"/>
    </row>
    <row r="811" spans="1:30">
      <c r="A811" s="26"/>
      <c r="B811" s="26"/>
      <c r="C811" s="26"/>
      <c r="D811" s="26"/>
      <c r="E811" s="26"/>
      <c r="F811" s="26"/>
      <c r="G811" s="26"/>
      <c r="H811" s="26"/>
      <c r="I811" s="26"/>
      <c r="J811" s="26"/>
      <c r="K811" s="26"/>
      <c r="L811" s="27"/>
      <c r="M811" s="26"/>
      <c r="N811" s="27"/>
      <c r="O811" s="26"/>
      <c r="P811" s="26"/>
      <c r="Q811" s="26"/>
      <c r="R811" s="26"/>
      <c r="S811" s="26"/>
      <c r="T811" s="26"/>
      <c r="U811" s="26"/>
      <c r="V811" s="26"/>
      <c r="W811" s="26"/>
      <c r="X811" s="26"/>
      <c r="Y811" s="26"/>
      <c r="Z811" s="26"/>
      <c r="AA811" s="26"/>
      <c r="AB811" s="26"/>
      <c r="AC811" s="26"/>
      <c r="AD811" s="26"/>
    </row>
    <row r="812" spans="1:30">
      <c r="A812" s="26"/>
      <c r="B812" s="26"/>
      <c r="C812" s="26"/>
      <c r="D812" s="26"/>
      <c r="E812" s="26"/>
      <c r="F812" s="26"/>
      <c r="G812" s="26"/>
      <c r="H812" s="26"/>
      <c r="I812" s="26"/>
      <c r="J812" s="26"/>
      <c r="K812" s="26"/>
      <c r="L812" s="27"/>
      <c r="M812" s="26"/>
      <c r="N812" s="27"/>
      <c r="O812" s="26"/>
      <c r="P812" s="26"/>
      <c r="Q812" s="26"/>
      <c r="R812" s="26"/>
      <c r="S812" s="26"/>
      <c r="T812" s="26"/>
      <c r="U812" s="26"/>
      <c r="V812" s="26"/>
      <c r="W812" s="26"/>
      <c r="X812" s="26"/>
      <c r="Y812" s="26"/>
      <c r="Z812" s="26"/>
      <c r="AA812" s="26"/>
      <c r="AB812" s="26"/>
      <c r="AC812" s="26"/>
      <c r="AD812" s="26"/>
    </row>
    <row r="813" spans="1:30">
      <c r="A813" s="26"/>
      <c r="B813" s="26"/>
      <c r="C813" s="26"/>
      <c r="D813" s="26"/>
      <c r="E813" s="26"/>
      <c r="F813" s="26"/>
      <c r="G813" s="26"/>
      <c r="H813" s="26"/>
      <c r="I813" s="26"/>
      <c r="J813" s="26"/>
      <c r="K813" s="26"/>
      <c r="L813" s="27"/>
      <c r="M813" s="26"/>
      <c r="N813" s="27"/>
      <c r="O813" s="26"/>
      <c r="P813" s="26"/>
      <c r="Q813" s="26"/>
      <c r="R813" s="26"/>
      <c r="S813" s="26"/>
      <c r="T813" s="26"/>
      <c r="U813" s="26"/>
      <c r="V813" s="26"/>
      <c r="W813" s="26"/>
      <c r="X813" s="26"/>
      <c r="Y813" s="26"/>
      <c r="Z813" s="26"/>
      <c r="AA813" s="26"/>
      <c r="AB813" s="26"/>
      <c r="AC813" s="26"/>
      <c r="AD813" s="26"/>
    </row>
    <row r="814" spans="1:30">
      <c r="A814" s="26"/>
      <c r="B814" s="26"/>
      <c r="C814" s="26"/>
      <c r="D814" s="26"/>
      <c r="E814" s="26"/>
      <c r="F814" s="26"/>
      <c r="G814" s="26"/>
      <c r="H814" s="26"/>
      <c r="I814" s="26"/>
      <c r="J814" s="26"/>
      <c r="K814" s="26"/>
      <c r="L814" s="27"/>
      <c r="M814" s="26"/>
      <c r="N814" s="27"/>
      <c r="O814" s="26"/>
      <c r="P814" s="26"/>
      <c r="Q814" s="26"/>
      <c r="R814" s="26"/>
      <c r="S814" s="26"/>
      <c r="T814" s="26"/>
      <c r="U814" s="26"/>
      <c r="V814" s="26"/>
      <c r="W814" s="26"/>
      <c r="X814" s="26"/>
      <c r="Y814" s="26"/>
      <c r="Z814" s="26"/>
      <c r="AA814" s="26"/>
      <c r="AB814" s="26"/>
      <c r="AC814" s="26"/>
      <c r="AD814" s="26"/>
    </row>
    <row r="815" spans="1:30">
      <c r="A815" s="26"/>
      <c r="B815" s="26"/>
      <c r="C815" s="26"/>
      <c r="D815" s="26"/>
      <c r="E815" s="26"/>
      <c r="F815" s="26"/>
      <c r="G815" s="26"/>
      <c r="H815" s="26"/>
      <c r="I815" s="26"/>
      <c r="J815" s="26"/>
      <c r="K815" s="26"/>
      <c r="L815" s="27"/>
      <c r="M815" s="26"/>
      <c r="N815" s="27"/>
      <c r="O815" s="26"/>
      <c r="P815" s="26"/>
      <c r="Q815" s="26"/>
      <c r="R815" s="26"/>
      <c r="S815" s="26"/>
      <c r="T815" s="26"/>
      <c r="U815" s="26"/>
      <c r="V815" s="26"/>
      <c r="W815" s="26"/>
      <c r="X815" s="26"/>
      <c r="Y815" s="26"/>
      <c r="Z815" s="26"/>
      <c r="AA815" s="26"/>
      <c r="AB815" s="26"/>
      <c r="AC815" s="26"/>
      <c r="AD815" s="26"/>
    </row>
    <row r="816" spans="1:30">
      <c r="A816" s="26"/>
      <c r="B816" s="26"/>
      <c r="C816" s="26"/>
      <c r="D816" s="26"/>
      <c r="E816" s="26"/>
      <c r="F816" s="26"/>
      <c r="G816" s="26"/>
      <c r="H816" s="26"/>
      <c r="I816" s="26"/>
      <c r="J816" s="26"/>
      <c r="K816" s="26"/>
      <c r="L816" s="27"/>
      <c r="M816" s="26"/>
      <c r="N816" s="27"/>
      <c r="O816" s="26"/>
      <c r="P816" s="26"/>
      <c r="Q816" s="26"/>
      <c r="R816" s="26"/>
      <c r="S816" s="26"/>
      <c r="T816" s="26"/>
      <c r="U816" s="26"/>
      <c r="V816" s="26"/>
      <c r="W816" s="26"/>
      <c r="X816" s="26"/>
      <c r="Y816" s="26"/>
      <c r="Z816" s="26"/>
      <c r="AA816" s="26"/>
      <c r="AB816" s="26"/>
      <c r="AC816" s="26"/>
      <c r="AD816" s="26"/>
    </row>
    <row r="817" spans="1:30">
      <c r="A817" s="26"/>
      <c r="B817" s="26"/>
      <c r="C817" s="26"/>
      <c r="D817" s="26"/>
      <c r="E817" s="26"/>
      <c r="F817" s="26"/>
      <c r="G817" s="26"/>
      <c r="H817" s="26"/>
      <c r="I817" s="26"/>
      <c r="J817" s="26"/>
      <c r="K817" s="26"/>
      <c r="L817" s="27"/>
      <c r="M817" s="26"/>
      <c r="N817" s="27"/>
      <c r="O817" s="26"/>
      <c r="P817" s="26"/>
      <c r="Q817" s="26"/>
      <c r="R817" s="26"/>
      <c r="S817" s="26"/>
      <c r="T817" s="26"/>
      <c r="U817" s="26"/>
      <c r="V817" s="26"/>
      <c r="W817" s="26"/>
      <c r="X817" s="26"/>
      <c r="Y817" s="26"/>
      <c r="Z817" s="26"/>
      <c r="AA817" s="26"/>
      <c r="AB817" s="26"/>
      <c r="AC817" s="26"/>
      <c r="AD817" s="26"/>
    </row>
    <row r="818" spans="1:30">
      <c r="A818" s="26"/>
      <c r="B818" s="26"/>
      <c r="C818" s="26"/>
      <c r="D818" s="26"/>
      <c r="E818" s="26"/>
      <c r="F818" s="26"/>
      <c r="G818" s="26"/>
      <c r="H818" s="26"/>
      <c r="I818" s="26"/>
      <c r="J818" s="26"/>
      <c r="K818" s="26"/>
      <c r="L818" s="27"/>
      <c r="M818" s="26"/>
      <c r="N818" s="27"/>
      <c r="O818" s="26"/>
      <c r="P818" s="26"/>
      <c r="Q818" s="26"/>
      <c r="R818" s="26"/>
      <c r="S818" s="26"/>
      <c r="T818" s="26"/>
      <c r="U818" s="26"/>
      <c r="V818" s="26"/>
      <c r="W818" s="26"/>
      <c r="X818" s="26"/>
      <c r="Y818" s="26"/>
      <c r="Z818" s="26"/>
      <c r="AA818" s="26"/>
      <c r="AB818" s="26"/>
      <c r="AC818" s="26"/>
      <c r="AD818" s="26"/>
    </row>
    <row r="819" spans="1:30">
      <c r="A819" s="26"/>
      <c r="B819" s="26"/>
      <c r="C819" s="26"/>
      <c r="D819" s="26"/>
      <c r="E819" s="26"/>
      <c r="F819" s="26"/>
      <c r="G819" s="26"/>
      <c r="H819" s="26"/>
      <c r="I819" s="26"/>
      <c r="J819" s="26"/>
      <c r="K819" s="26"/>
      <c r="L819" s="27"/>
      <c r="M819" s="26"/>
      <c r="N819" s="27"/>
      <c r="O819" s="26"/>
      <c r="P819" s="26"/>
      <c r="Q819" s="26"/>
      <c r="R819" s="26"/>
      <c r="S819" s="26"/>
      <c r="T819" s="26"/>
      <c r="U819" s="26"/>
      <c r="V819" s="26"/>
      <c r="W819" s="26"/>
      <c r="X819" s="26"/>
      <c r="Y819" s="26"/>
      <c r="Z819" s="26"/>
      <c r="AA819" s="26"/>
      <c r="AB819" s="26"/>
      <c r="AC819" s="26"/>
      <c r="AD819" s="26"/>
    </row>
    <row r="820" spans="1:30">
      <c r="A820" s="26"/>
      <c r="B820" s="26"/>
      <c r="C820" s="26"/>
      <c r="D820" s="26"/>
      <c r="E820" s="26"/>
      <c r="F820" s="26"/>
      <c r="G820" s="26"/>
      <c r="H820" s="26"/>
      <c r="I820" s="26"/>
      <c r="J820" s="26"/>
      <c r="K820" s="26"/>
      <c r="L820" s="27"/>
      <c r="M820" s="26"/>
      <c r="N820" s="27"/>
      <c r="O820" s="26"/>
      <c r="P820" s="26"/>
      <c r="Q820" s="26"/>
      <c r="R820" s="26"/>
      <c r="S820" s="26"/>
      <c r="T820" s="26"/>
      <c r="U820" s="26"/>
      <c r="V820" s="26"/>
      <c r="W820" s="26"/>
      <c r="X820" s="26"/>
      <c r="Y820" s="26"/>
      <c r="Z820" s="26"/>
      <c r="AA820" s="26"/>
      <c r="AB820" s="26"/>
      <c r="AC820" s="26"/>
      <c r="AD820" s="26"/>
    </row>
    <row r="821" spans="1:30">
      <c r="A821" s="26"/>
      <c r="B821" s="26"/>
      <c r="C821" s="26"/>
      <c r="D821" s="26"/>
      <c r="E821" s="26"/>
      <c r="F821" s="26"/>
      <c r="G821" s="26"/>
      <c r="H821" s="26"/>
      <c r="I821" s="26"/>
      <c r="J821" s="26"/>
      <c r="K821" s="26"/>
      <c r="L821" s="27"/>
      <c r="M821" s="26"/>
      <c r="N821" s="27"/>
      <c r="O821" s="26"/>
      <c r="P821" s="26"/>
      <c r="Q821" s="26"/>
      <c r="R821" s="26"/>
      <c r="S821" s="26"/>
      <c r="T821" s="26"/>
      <c r="U821" s="26"/>
      <c r="V821" s="26"/>
      <c r="W821" s="26"/>
      <c r="X821" s="26"/>
      <c r="Y821" s="26"/>
      <c r="Z821" s="26"/>
      <c r="AA821" s="26"/>
      <c r="AB821" s="26"/>
      <c r="AC821" s="26"/>
      <c r="AD821" s="26"/>
    </row>
    <row r="822" spans="1:30">
      <c r="A822" s="26"/>
      <c r="B822" s="26"/>
      <c r="C822" s="26"/>
      <c r="D822" s="26"/>
      <c r="E822" s="26"/>
      <c r="F822" s="26"/>
      <c r="G822" s="26"/>
      <c r="H822" s="26"/>
      <c r="I822" s="26"/>
      <c r="J822" s="26"/>
      <c r="K822" s="26"/>
      <c r="L822" s="27"/>
      <c r="M822" s="26"/>
      <c r="N822" s="27"/>
      <c r="O822" s="26"/>
      <c r="P822" s="26"/>
      <c r="Q822" s="26"/>
      <c r="R822" s="26"/>
      <c r="S822" s="26"/>
      <c r="T822" s="26"/>
      <c r="U822" s="26"/>
      <c r="V822" s="26"/>
      <c r="W822" s="26"/>
      <c r="X822" s="26"/>
      <c r="Y822" s="26"/>
      <c r="Z822" s="26"/>
      <c r="AA822" s="26"/>
      <c r="AB822" s="26"/>
      <c r="AC822" s="26"/>
      <c r="AD822" s="26"/>
    </row>
    <row r="823" spans="1:30">
      <c r="A823" s="26"/>
      <c r="B823" s="26"/>
      <c r="C823" s="26"/>
      <c r="D823" s="26"/>
      <c r="E823" s="26"/>
      <c r="F823" s="26"/>
      <c r="G823" s="26"/>
      <c r="H823" s="26"/>
      <c r="I823" s="26"/>
      <c r="J823" s="26"/>
      <c r="K823" s="26"/>
      <c r="L823" s="27"/>
      <c r="M823" s="26"/>
      <c r="N823" s="27"/>
      <c r="O823" s="26"/>
      <c r="P823" s="26"/>
      <c r="Q823" s="26"/>
      <c r="R823" s="26"/>
      <c r="S823" s="26"/>
      <c r="T823" s="26"/>
      <c r="U823" s="26"/>
      <c r="V823" s="26"/>
      <c r="W823" s="26"/>
      <c r="X823" s="26"/>
      <c r="Y823" s="26"/>
      <c r="Z823" s="26"/>
      <c r="AA823" s="26"/>
      <c r="AB823" s="26"/>
      <c r="AC823" s="26"/>
      <c r="AD823" s="26"/>
    </row>
    <row r="824" spans="1:30">
      <c r="A824" s="26"/>
      <c r="B824" s="26"/>
      <c r="C824" s="26"/>
      <c r="D824" s="26"/>
      <c r="E824" s="26"/>
      <c r="F824" s="26"/>
      <c r="G824" s="26"/>
      <c r="H824" s="26"/>
      <c r="I824" s="26"/>
      <c r="J824" s="26"/>
      <c r="K824" s="26"/>
      <c r="L824" s="27"/>
      <c r="M824" s="26"/>
      <c r="N824" s="27"/>
      <c r="O824" s="26"/>
      <c r="P824" s="26"/>
      <c r="Q824" s="26"/>
      <c r="R824" s="26"/>
      <c r="S824" s="26"/>
      <c r="T824" s="26"/>
      <c r="U824" s="26"/>
      <c r="V824" s="26"/>
      <c r="W824" s="26"/>
      <c r="X824" s="26"/>
      <c r="Y824" s="26"/>
      <c r="Z824" s="26"/>
      <c r="AA824" s="26"/>
      <c r="AB824" s="26"/>
      <c r="AC824" s="26"/>
      <c r="AD824" s="26"/>
    </row>
    <row r="825" spans="1:30">
      <c r="A825" s="26"/>
      <c r="B825" s="26"/>
      <c r="C825" s="26"/>
      <c r="D825" s="26"/>
      <c r="E825" s="26"/>
      <c r="F825" s="26"/>
      <c r="G825" s="26"/>
      <c r="H825" s="26"/>
      <c r="I825" s="26"/>
      <c r="J825" s="26"/>
      <c r="K825" s="26"/>
      <c r="L825" s="27"/>
      <c r="M825" s="26"/>
      <c r="N825" s="27"/>
      <c r="O825" s="26"/>
      <c r="P825" s="26"/>
      <c r="Q825" s="26"/>
      <c r="R825" s="26"/>
      <c r="S825" s="26"/>
      <c r="T825" s="26"/>
      <c r="U825" s="26"/>
      <c r="V825" s="26"/>
      <c r="W825" s="26"/>
      <c r="X825" s="26"/>
      <c r="Y825" s="26"/>
      <c r="Z825" s="26"/>
      <c r="AA825" s="26"/>
      <c r="AB825" s="26"/>
      <c r="AC825" s="26"/>
      <c r="AD825" s="26"/>
    </row>
    <row r="826" spans="1:30">
      <c r="A826" s="26"/>
      <c r="B826" s="26"/>
      <c r="C826" s="26"/>
      <c r="D826" s="26"/>
      <c r="E826" s="26"/>
      <c r="F826" s="26"/>
      <c r="G826" s="26"/>
      <c r="H826" s="26"/>
      <c r="I826" s="26"/>
      <c r="J826" s="26"/>
      <c r="K826" s="26"/>
      <c r="L826" s="27"/>
      <c r="M826" s="26"/>
      <c r="N826" s="27"/>
      <c r="O826" s="26"/>
      <c r="P826" s="26"/>
      <c r="Q826" s="26"/>
      <c r="R826" s="26"/>
      <c r="S826" s="26"/>
      <c r="T826" s="26"/>
      <c r="U826" s="26"/>
      <c r="V826" s="26"/>
      <c r="W826" s="26"/>
      <c r="X826" s="26"/>
      <c r="Y826" s="26"/>
      <c r="Z826" s="26"/>
      <c r="AA826" s="26"/>
      <c r="AB826" s="26"/>
      <c r="AC826" s="26"/>
      <c r="AD826" s="26"/>
    </row>
    <row r="827" spans="1:30">
      <c r="A827" s="26"/>
      <c r="B827" s="26"/>
      <c r="C827" s="26"/>
      <c r="D827" s="26"/>
      <c r="E827" s="26"/>
      <c r="F827" s="26"/>
      <c r="G827" s="26"/>
      <c r="H827" s="26"/>
      <c r="I827" s="26"/>
      <c r="J827" s="26"/>
      <c r="K827" s="26"/>
      <c r="L827" s="27"/>
      <c r="M827" s="26"/>
      <c r="N827" s="27"/>
      <c r="O827" s="26"/>
      <c r="P827" s="26"/>
      <c r="Q827" s="26"/>
      <c r="R827" s="26"/>
      <c r="S827" s="26"/>
      <c r="T827" s="26"/>
      <c r="U827" s="26"/>
      <c r="V827" s="26"/>
      <c r="W827" s="26"/>
      <c r="X827" s="26"/>
      <c r="Y827" s="26"/>
      <c r="Z827" s="26"/>
      <c r="AA827" s="26"/>
      <c r="AB827" s="26"/>
      <c r="AC827" s="26"/>
      <c r="AD827" s="26"/>
    </row>
    <row r="828" spans="1:30">
      <c r="A828" s="26"/>
      <c r="B828" s="26"/>
      <c r="C828" s="26"/>
      <c r="D828" s="26"/>
      <c r="E828" s="26"/>
      <c r="F828" s="26"/>
      <c r="G828" s="26"/>
      <c r="H828" s="26"/>
      <c r="I828" s="26"/>
      <c r="J828" s="26"/>
      <c r="K828" s="26"/>
      <c r="L828" s="27"/>
      <c r="M828" s="26"/>
      <c r="N828" s="27"/>
      <c r="O828" s="26"/>
      <c r="P828" s="26"/>
      <c r="Q828" s="26"/>
      <c r="R828" s="26"/>
      <c r="S828" s="26"/>
      <c r="T828" s="26"/>
      <c r="U828" s="26"/>
      <c r="V828" s="26"/>
      <c r="W828" s="26"/>
      <c r="X828" s="26"/>
      <c r="Y828" s="26"/>
      <c r="Z828" s="26"/>
      <c r="AA828" s="26"/>
      <c r="AB828" s="26"/>
      <c r="AC828" s="26"/>
      <c r="AD828" s="26"/>
    </row>
    <row r="829" spans="1:30">
      <c r="A829" s="26"/>
      <c r="B829" s="26"/>
      <c r="C829" s="26"/>
      <c r="D829" s="26"/>
      <c r="E829" s="26"/>
      <c r="F829" s="26"/>
      <c r="G829" s="26"/>
      <c r="H829" s="26"/>
      <c r="I829" s="26"/>
      <c r="J829" s="26"/>
      <c r="K829" s="26"/>
      <c r="L829" s="27"/>
      <c r="M829" s="26"/>
      <c r="N829" s="27"/>
      <c r="O829" s="26"/>
      <c r="P829" s="26"/>
      <c r="Q829" s="26"/>
      <c r="R829" s="26"/>
      <c r="S829" s="26"/>
      <c r="T829" s="26"/>
      <c r="U829" s="26"/>
      <c r="V829" s="26"/>
      <c r="W829" s="26"/>
      <c r="X829" s="26"/>
      <c r="Y829" s="26"/>
      <c r="Z829" s="26"/>
      <c r="AA829" s="26"/>
      <c r="AB829" s="26"/>
      <c r="AC829" s="26"/>
      <c r="AD829" s="26"/>
    </row>
    <row r="830" spans="1:30">
      <c r="A830" s="26"/>
      <c r="B830" s="26"/>
      <c r="C830" s="26"/>
      <c r="D830" s="26"/>
      <c r="E830" s="26"/>
      <c r="F830" s="26"/>
      <c r="G830" s="26"/>
      <c r="H830" s="26"/>
      <c r="I830" s="26"/>
      <c r="J830" s="26"/>
      <c r="K830" s="26"/>
      <c r="L830" s="27"/>
      <c r="M830" s="26"/>
      <c r="N830" s="27"/>
      <c r="O830" s="26"/>
      <c r="P830" s="26"/>
      <c r="Q830" s="26"/>
      <c r="R830" s="26"/>
      <c r="S830" s="26"/>
      <c r="T830" s="26"/>
      <c r="U830" s="26"/>
      <c r="V830" s="26"/>
      <c r="W830" s="26"/>
      <c r="X830" s="26"/>
      <c r="Y830" s="26"/>
      <c r="Z830" s="26"/>
      <c r="AA830" s="26"/>
      <c r="AB830" s="26"/>
      <c r="AC830" s="26"/>
      <c r="AD830" s="26"/>
    </row>
    <row r="831" spans="1:30">
      <c r="A831" s="26"/>
      <c r="B831" s="26"/>
      <c r="C831" s="26"/>
      <c r="D831" s="26"/>
      <c r="E831" s="26"/>
      <c r="F831" s="26"/>
      <c r="G831" s="26"/>
      <c r="H831" s="26"/>
      <c r="I831" s="26"/>
      <c r="J831" s="26"/>
      <c r="K831" s="26"/>
      <c r="L831" s="27"/>
      <c r="M831" s="26"/>
      <c r="N831" s="27"/>
      <c r="O831" s="26"/>
      <c r="P831" s="26"/>
      <c r="Q831" s="26"/>
      <c r="R831" s="26"/>
      <c r="S831" s="26"/>
      <c r="T831" s="26"/>
      <c r="U831" s="26"/>
      <c r="V831" s="26"/>
      <c r="W831" s="26"/>
      <c r="X831" s="26"/>
      <c r="Y831" s="26"/>
      <c r="Z831" s="26"/>
      <c r="AA831" s="26"/>
      <c r="AB831" s="26"/>
      <c r="AC831" s="26"/>
      <c r="AD831" s="26"/>
    </row>
    <row r="832" spans="1:30">
      <c r="A832" s="26"/>
      <c r="B832" s="26"/>
      <c r="C832" s="26"/>
      <c r="D832" s="26"/>
      <c r="E832" s="26"/>
      <c r="F832" s="26"/>
      <c r="G832" s="26"/>
      <c r="H832" s="26"/>
      <c r="I832" s="26"/>
      <c r="J832" s="26"/>
      <c r="K832" s="26"/>
      <c r="L832" s="27"/>
      <c r="M832" s="26"/>
      <c r="N832" s="27"/>
      <c r="O832" s="26"/>
      <c r="P832" s="26"/>
      <c r="Q832" s="26"/>
      <c r="R832" s="26"/>
      <c r="S832" s="26"/>
      <c r="T832" s="26"/>
      <c r="U832" s="26"/>
      <c r="V832" s="26"/>
      <c r="W832" s="26"/>
      <c r="X832" s="26"/>
      <c r="Y832" s="26"/>
      <c r="Z832" s="26"/>
      <c r="AA832" s="26"/>
      <c r="AB832" s="26"/>
      <c r="AC832" s="26"/>
      <c r="AD832" s="26"/>
    </row>
    <row r="833" spans="1:30">
      <c r="A833" s="26"/>
      <c r="B833" s="26"/>
      <c r="C833" s="26"/>
      <c r="D833" s="26"/>
      <c r="E833" s="26"/>
      <c r="F833" s="26"/>
      <c r="G833" s="26"/>
      <c r="H833" s="26"/>
      <c r="I833" s="26"/>
      <c r="J833" s="26"/>
      <c r="K833" s="26"/>
      <c r="L833" s="27"/>
      <c r="M833" s="26"/>
      <c r="N833" s="27"/>
      <c r="O833" s="26"/>
      <c r="P833" s="26"/>
      <c r="Q833" s="26"/>
      <c r="R833" s="26"/>
      <c r="S833" s="26"/>
      <c r="T833" s="26"/>
      <c r="U833" s="26"/>
      <c r="V833" s="26"/>
      <c r="W833" s="26"/>
      <c r="X833" s="26"/>
      <c r="Y833" s="26"/>
      <c r="Z833" s="26"/>
      <c r="AA833" s="26"/>
      <c r="AB833" s="26"/>
      <c r="AC833" s="26"/>
      <c r="AD833" s="26"/>
    </row>
    <row r="834" spans="1:30">
      <c r="A834" s="26"/>
      <c r="B834" s="26"/>
      <c r="C834" s="26"/>
      <c r="D834" s="26"/>
      <c r="E834" s="26"/>
      <c r="F834" s="26"/>
      <c r="G834" s="26"/>
      <c r="H834" s="26"/>
      <c r="I834" s="26"/>
      <c r="J834" s="26"/>
      <c r="K834" s="26"/>
      <c r="L834" s="27"/>
      <c r="M834" s="26"/>
      <c r="N834" s="27"/>
      <c r="O834" s="26"/>
      <c r="P834" s="26"/>
      <c r="Q834" s="26"/>
      <c r="R834" s="26"/>
      <c r="S834" s="26"/>
      <c r="T834" s="26"/>
      <c r="U834" s="26"/>
      <c r="V834" s="26"/>
      <c r="W834" s="26"/>
      <c r="X834" s="26"/>
      <c r="Y834" s="26"/>
      <c r="Z834" s="26"/>
      <c r="AA834" s="26"/>
      <c r="AB834" s="26"/>
      <c r="AC834" s="26"/>
      <c r="AD834" s="26"/>
    </row>
    <row r="835" spans="1:30">
      <c r="A835" s="26"/>
      <c r="B835" s="26"/>
      <c r="C835" s="26"/>
      <c r="D835" s="26"/>
      <c r="E835" s="26"/>
      <c r="F835" s="26"/>
      <c r="G835" s="26"/>
      <c r="H835" s="26"/>
      <c r="I835" s="26"/>
      <c r="J835" s="26"/>
      <c r="K835" s="26"/>
      <c r="L835" s="27"/>
      <c r="M835" s="26"/>
      <c r="N835" s="27"/>
      <c r="O835" s="26"/>
      <c r="P835" s="26"/>
      <c r="Q835" s="26"/>
      <c r="R835" s="26"/>
      <c r="S835" s="26"/>
      <c r="T835" s="26"/>
      <c r="U835" s="26"/>
      <c r="V835" s="26"/>
      <c r="W835" s="26"/>
      <c r="X835" s="26"/>
      <c r="Y835" s="26"/>
      <c r="Z835" s="26"/>
      <c r="AA835" s="26"/>
      <c r="AB835" s="26"/>
      <c r="AC835" s="26"/>
      <c r="AD835" s="26"/>
    </row>
    <row r="836" spans="1:30">
      <c r="A836" s="26"/>
      <c r="B836" s="26"/>
      <c r="C836" s="26"/>
      <c r="D836" s="26"/>
      <c r="E836" s="26"/>
      <c r="F836" s="26"/>
      <c r="G836" s="26"/>
      <c r="H836" s="26"/>
      <c r="I836" s="26"/>
      <c r="J836" s="26"/>
      <c r="K836" s="26"/>
      <c r="L836" s="27"/>
      <c r="M836" s="26"/>
      <c r="N836" s="27"/>
      <c r="O836" s="26"/>
      <c r="P836" s="26"/>
      <c r="Q836" s="26"/>
      <c r="R836" s="26"/>
      <c r="S836" s="26"/>
      <c r="T836" s="26"/>
      <c r="U836" s="26"/>
      <c r="V836" s="26"/>
      <c r="W836" s="26"/>
      <c r="X836" s="26"/>
      <c r="Y836" s="26"/>
      <c r="Z836" s="26"/>
      <c r="AA836" s="26"/>
      <c r="AB836" s="26"/>
      <c r="AC836" s="26"/>
      <c r="AD836" s="26"/>
    </row>
    <row r="837" spans="1:30">
      <c r="A837" s="26"/>
      <c r="B837" s="26"/>
      <c r="C837" s="26"/>
      <c r="D837" s="26"/>
      <c r="E837" s="26"/>
      <c r="F837" s="26"/>
      <c r="G837" s="26"/>
      <c r="H837" s="26"/>
      <c r="I837" s="26"/>
      <c r="J837" s="26"/>
      <c r="K837" s="26"/>
      <c r="L837" s="27"/>
      <c r="M837" s="26"/>
      <c r="N837" s="27"/>
      <c r="O837" s="26"/>
      <c r="P837" s="26"/>
      <c r="Q837" s="26"/>
      <c r="R837" s="26"/>
      <c r="S837" s="26"/>
      <c r="T837" s="26"/>
      <c r="U837" s="26"/>
      <c r="V837" s="26"/>
      <c r="W837" s="26"/>
      <c r="X837" s="26"/>
      <c r="Y837" s="26"/>
      <c r="Z837" s="26"/>
      <c r="AA837" s="26"/>
      <c r="AB837" s="26"/>
      <c r="AC837" s="26"/>
      <c r="AD837" s="26"/>
    </row>
    <row r="838" spans="1:30">
      <c r="A838" s="26"/>
      <c r="B838" s="26"/>
      <c r="C838" s="26"/>
      <c r="D838" s="26"/>
      <c r="E838" s="26"/>
      <c r="F838" s="26"/>
      <c r="G838" s="26"/>
      <c r="H838" s="26"/>
      <c r="I838" s="26"/>
      <c r="J838" s="26"/>
      <c r="K838" s="26"/>
      <c r="L838" s="27"/>
      <c r="M838" s="26"/>
      <c r="N838" s="27"/>
      <c r="O838" s="26"/>
      <c r="P838" s="26"/>
      <c r="Q838" s="26"/>
      <c r="R838" s="26"/>
      <c r="S838" s="26"/>
      <c r="T838" s="26"/>
      <c r="U838" s="26"/>
      <c r="V838" s="26"/>
      <c r="W838" s="26"/>
      <c r="X838" s="26"/>
      <c r="Y838" s="26"/>
      <c r="Z838" s="26"/>
      <c r="AA838" s="26"/>
      <c r="AB838" s="26"/>
      <c r="AC838" s="26"/>
      <c r="AD838" s="26"/>
    </row>
    <row r="839" spans="1:30">
      <c r="A839" s="26"/>
      <c r="B839" s="26"/>
      <c r="C839" s="26"/>
      <c r="D839" s="26"/>
      <c r="E839" s="26"/>
      <c r="F839" s="26"/>
      <c r="G839" s="26"/>
      <c r="H839" s="26"/>
      <c r="I839" s="26"/>
      <c r="J839" s="26"/>
      <c r="K839" s="26"/>
      <c r="L839" s="27"/>
      <c r="M839" s="26"/>
      <c r="N839" s="27"/>
      <c r="O839" s="26"/>
      <c r="P839" s="26"/>
      <c r="Q839" s="26"/>
      <c r="R839" s="26"/>
      <c r="S839" s="26"/>
      <c r="T839" s="26"/>
      <c r="U839" s="26"/>
      <c r="V839" s="26"/>
      <c r="W839" s="26"/>
      <c r="X839" s="26"/>
      <c r="Y839" s="26"/>
      <c r="Z839" s="26"/>
      <c r="AA839" s="26"/>
      <c r="AB839" s="26"/>
      <c r="AC839" s="26"/>
      <c r="AD839" s="26"/>
    </row>
    <row r="840" spans="1:30">
      <c r="A840" s="26"/>
      <c r="B840" s="26"/>
      <c r="C840" s="26"/>
      <c r="D840" s="26"/>
      <c r="E840" s="26"/>
      <c r="F840" s="26"/>
      <c r="G840" s="26"/>
      <c r="H840" s="26"/>
      <c r="I840" s="26"/>
      <c r="J840" s="26"/>
      <c r="K840" s="26"/>
      <c r="L840" s="27"/>
      <c r="M840" s="26"/>
      <c r="N840" s="27"/>
      <c r="O840" s="26"/>
      <c r="P840" s="26"/>
      <c r="Q840" s="26"/>
      <c r="R840" s="26"/>
      <c r="S840" s="26"/>
      <c r="T840" s="26"/>
      <c r="U840" s="26"/>
      <c r="V840" s="26"/>
      <c r="W840" s="26"/>
      <c r="X840" s="26"/>
      <c r="Y840" s="26"/>
      <c r="Z840" s="26"/>
      <c r="AA840" s="26"/>
      <c r="AB840" s="26"/>
      <c r="AC840" s="26"/>
      <c r="AD840" s="26"/>
    </row>
    <row r="841" spans="1:30">
      <c r="A841" s="26"/>
      <c r="B841" s="26"/>
      <c r="C841" s="26"/>
      <c r="D841" s="26"/>
      <c r="E841" s="26"/>
      <c r="F841" s="26"/>
      <c r="G841" s="26"/>
      <c r="H841" s="26"/>
      <c r="I841" s="26"/>
      <c r="J841" s="26"/>
      <c r="K841" s="26"/>
      <c r="L841" s="27"/>
      <c r="M841" s="26"/>
      <c r="N841" s="27"/>
      <c r="O841" s="26"/>
      <c r="P841" s="26"/>
      <c r="Q841" s="26"/>
      <c r="R841" s="26"/>
      <c r="S841" s="26"/>
      <c r="T841" s="26"/>
      <c r="U841" s="26"/>
      <c r="V841" s="26"/>
      <c r="W841" s="26"/>
      <c r="X841" s="26"/>
      <c r="Y841" s="26"/>
      <c r="Z841" s="26"/>
      <c r="AA841" s="26"/>
      <c r="AB841" s="26"/>
      <c r="AC841" s="26"/>
      <c r="AD841" s="26"/>
    </row>
    <row r="842" spans="1:30">
      <c r="A842" s="26"/>
      <c r="B842" s="26"/>
      <c r="C842" s="26"/>
      <c r="D842" s="26"/>
      <c r="E842" s="26"/>
      <c r="F842" s="26"/>
      <c r="G842" s="26"/>
      <c r="H842" s="26"/>
      <c r="I842" s="26"/>
      <c r="J842" s="26"/>
      <c r="K842" s="26"/>
      <c r="L842" s="27"/>
      <c r="M842" s="26"/>
      <c r="N842" s="27"/>
      <c r="O842" s="26"/>
      <c r="P842" s="26"/>
      <c r="Q842" s="26"/>
      <c r="R842" s="26"/>
      <c r="S842" s="26"/>
      <c r="T842" s="26"/>
      <c r="U842" s="26"/>
      <c r="V842" s="26"/>
      <c r="W842" s="26"/>
      <c r="X842" s="26"/>
      <c r="Y842" s="26"/>
      <c r="Z842" s="26"/>
      <c r="AA842" s="26"/>
      <c r="AB842" s="26"/>
      <c r="AC842" s="26"/>
      <c r="AD842" s="26"/>
    </row>
    <row r="843" spans="1:30">
      <c r="A843" s="26"/>
      <c r="B843" s="26"/>
      <c r="C843" s="26"/>
      <c r="D843" s="26"/>
      <c r="E843" s="26"/>
      <c r="F843" s="26"/>
      <c r="G843" s="26"/>
      <c r="H843" s="26"/>
      <c r="I843" s="26"/>
      <c r="J843" s="26"/>
      <c r="K843" s="26"/>
      <c r="L843" s="27"/>
      <c r="M843" s="26"/>
      <c r="N843" s="27"/>
      <c r="O843" s="26"/>
      <c r="P843" s="26"/>
      <c r="Q843" s="26"/>
      <c r="R843" s="26"/>
      <c r="S843" s="26"/>
      <c r="T843" s="26"/>
      <c r="U843" s="26"/>
      <c r="V843" s="26"/>
      <c r="W843" s="26"/>
      <c r="X843" s="26"/>
      <c r="Y843" s="26"/>
      <c r="Z843" s="26"/>
      <c r="AA843" s="26"/>
      <c r="AB843" s="26"/>
      <c r="AC843" s="26"/>
      <c r="AD843" s="26"/>
    </row>
    <row r="844" spans="1:30">
      <c r="A844" s="26"/>
      <c r="B844" s="26"/>
      <c r="C844" s="26"/>
      <c r="D844" s="26"/>
      <c r="E844" s="26"/>
      <c r="F844" s="26"/>
      <c r="G844" s="26"/>
      <c r="H844" s="26"/>
      <c r="I844" s="26"/>
      <c r="J844" s="26"/>
      <c r="K844" s="26"/>
      <c r="L844" s="27"/>
      <c r="M844" s="26"/>
      <c r="N844" s="27"/>
      <c r="O844" s="26"/>
      <c r="P844" s="26"/>
      <c r="Q844" s="26"/>
      <c r="R844" s="26"/>
      <c r="S844" s="26"/>
      <c r="T844" s="26"/>
      <c r="U844" s="26"/>
      <c r="V844" s="26"/>
      <c r="W844" s="26"/>
      <c r="X844" s="26"/>
      <c r="Y844" s="26"/>
      <c r="Z844" s="26"/>
      <c r="AA844" s="26"/>
      <c r="AB844" s="26"/>
      <c r="AC844" s="26"/>
      <c r="AD844" s="26"/>
    </row>
    <row r="845" spans="1:30">
      <c r="A845" s="26"/>
      <c r="B845" s="26"/>
      <c r="C845" s="26"/>
      <c r="D845" s="26"/>
      <c r="E845" s="26"/>
      <c r="F845" s="26"/>
      <c r="G845" s="26"/>
      <c r="H845" s="26"/>
      <c r="I845" s="26"/>
      <c r="J845" s="26"/>
      <c r="K845" s="26"/>
      <c r="L845" s="27"/>
      <c r="M845" s="26"/>
      <c r="N845" s="27"/>
      <c r="O845" s="26"/>
      <c r="P845" s="26"/>
      <c r="Q845" s="26"/>
      <c r="R845" s="26"/>
      <c r="S845" s="26"/>
      <c r="T845" s="26"/>
      <c r="U845" s="26"/>
      <c r="V845" s="26"/>
      <c r="W845" s="26"/>
      <c r="X845" s="26"/>
      <c r="Y845" s="26"/>
      <c r="Z845" s="26"/>
      <c r="AA845" s="26"/>
      <c r="AB845" s="26"/>
      <c r="AC845" s="26"/>
      <c r="AD845" s="26"/>
    </row>
    <row r="846" spans="1:30">
      <c r="A846" s="26"/>
      <c r="B846" s="26"/>
      <c r="C846" s="26"/>
      <c r="D846" s="26"/>
      <c r="E846" s="26"/>
      <c r="F846" s="26"/>
      <c r="G846" s="26"/>
      <c r="H846" s="26"/>
      <c r="I846" s="26"/>
      <c r="J846" s="26"/>
      <c r="K846" s="26"/>
      <c r="L846" s="27"/>
      <c r="M846" s="26"/>
      <c r="N846" s="27"/>
      <c r="O846" s="26"/>
      <c r="P846" s="26"/>
      <c r="Q846" s="26"/>
      <c r="R846" s="26"/>
      <c r="S846" s="26"/>
      <c r="T846" s="26"/>
      <c r="U846" s="26"/>
      <c r="V846" s="26"/>
      <c r="W846" s="26"/>
      <c r="X846" s="26"/>
      <c r="Y846" s="26"/>
      <c r="Z846" s="26"/>
      <c r="AA846" s="26"/>
      <c r="AB846" s="26"/>
      <c r="AC846" s="26"/>
      <c r="AD846" s="26"/>
    </row>
    <row r="847" spans="1:30">
      <c r="A847" s="26"/>
      <c r="B847" s="26"/>
      <c r="C847" s="26"/>
      <c r="D847" s="26"/>
      <c r="E847" s="26"/>
      <c r="F847" s="26"/>
      <c r="G847" s="26"/>
      <c r="H847" s="26"/>
      <c r="I847" s="26"/>
      <c r="J847" s="26"/>
      <c r="K847" s="26"/>
      <c r="L847" s="27"/>
      <c r="M847" s="26"/>
      <c r="N847" s="27"/>
      <c r="O847" s="26"/>
      <c r="P847" s="26"/>
      <c r="Q847" s="26"/>
      <c r="R847" s="26"/>
      <c r="S847" s="26"/>
      <c r="T847" s="26"/>
      <c r="U847" s="26"/>
      <c r="V847" s="26"/>
      <c r="W847" s="26"/>
      <c r="X847" s="26"/>
      <c r="Y847" s="26"/>
      <c r="Z847" s="26"/>
      <c r="AA847" s="26"/>
      <c r="AB847" s="26"/>
      <c r="AC847" s="26"/>
      <c r="AD847" s="26"/>
    </row>
    <row r="848" spans="1:30">
      <c r="A848" s="26"/>
      <c r="B848" s="26"/>
      <c r="C848" s="26"/>
      <c r="D848" s="26"/>
      <c r="E848" s="26"/>
      <c r="F848" s="26"/>
      <c r="G848" s="26"/>
      <c r="H848" s="26"/>
      <c r="I848" s="26"/>
      <c r="J848" s="26"/>
      <c r="K848" s="26"/>
      <c r="L848" s="27"/>
      <c r="M848" s="26"/>
      <c r="N848" s="27"/>
      <c r="O848" s="26"/>
      <c r="P848" s="26"/>
      <c r="Q848" s="26"/>
      <c r="R848" s="26"/>
      <c r="S848" s="26"/>
      <c r="T848" s="26"/>
      <c r="U848" s="26"/>
      <c r="V848" s="26"/>
      <c r="W848" s="26"/>
      <c r="X848" s="26"/>
      <c r="Y848" s="26"/>
      <c r="Z848" s="26"/>
      <c r="AA848" s="26"/>
      <c r="AB848" s="26"/>
      <c r="AC848" s="26"/>
      <c r="AD848" s="26"/>
    </row>
    <row r="849" spans="1:30">
      <c r="A849" s="26"/>
      <c r="B849" s="26"/>
      <c r="C849" s="26"/>
      <c r="D849" s="26"/>
      <c r="E849" s="26"/>
      <c r="F849" s="26"/>
      <c r="G849" s="26"/>
      <c r="H849" s="26"/>
      <c r="I849" s="26"/>
      <c r="J849" s="26"/>
      <c r="K849" s="26"/>
      <c r="L849" s="27"/>
      <c r="M849" s="26"/>
      <c r="N849" s="27"/>
      <c r="O849" s="26"/>
      <c r="P849" s="26"/>
      <c r="Q849" s="26"/>
      <c r="R849" s="26"/>
      <c r="S849" s="26"/>
      <c r="T849" s="26"/>
      <c r="U849" s="26"/>
      <c r="V849" s="26"/>
      <c r="W849" s="26"/>
      <c r="X849" s="26"/>
      <c r="Y849" s="26"/>
      <c r="Z849" s="26"/>
      <c r="AA849" s="26"/>
      <c r="AB849" s="26"/>
      <c r="AC849" s="26"/>
      <c r="AD849" s="26"/>
    </row>
    <row r="850" spans="1:30">
      <c r="A850" s="26"/>
      <c r="B850" s="26"/>
      <c r="C850" s="26"/>
      <c r="D850" s="26"/>
      <c r="E850" s="26"/>
      <c r="F850" s="26"/>
      <c r="G850" s="26"/>
      <c r="H850" s="26"/>
      <c r="I850" s="26"/>
      <c r="J850" s="26"/>
      <c r="K850" s="26"/>
      <c r="L850" s="27"/>
      <c r="M850" s="26"/>
      <c r="N850" s="27"/>
      <c r="O850" s="26"/>
      <c r="P850" s="26"/>
      <c r="Q850" s="26"/>
      <c r="R850" s="26"/>
      <c r="S850" s="26"/>
      <c r="T850" s="26"/>
      <c r="U850" s="26"/>
      <c r="V850" s="26"/>
      <c r="W850" s="26"/>
      <c r="X850" s="26"/>
      <c r="Y850" s="26"/>
      <c r="Z850" s="26"/>
      <c r="AA850" s="26"/>
      <c r="AB850" s="26"/>
      <c r="AC850" s="26"/>
      <c r="AD850" s="26"/>
    </row>
    <row r="851" spans="1:30">
      <c r="A851" s="26"/>
      <c r="B851" s="26"/>
      <c r="C851" s="26"/>
      <c r="D851" s="26"/>
      <c r="E851" s="26"/>
      <c r="F851" s="26"/>
      <c r="G851" s="26"/>
      <c r="H851" s="26"/>
      <c r="I851" s="26"/>
      <c r="J851" s="26"/>
      <c r="K851" s="26"/>
      <c r="L851" s="27"/>
      <c r="M851" s="26"/>
      <c r="N851" s="27"/>
      <c r="O851" s="26"/>
      <c r="P851" s="26"/>
      <c r="Q851" s="26"/>
      <c r="R851" s="26"/>
      <c r="S851" s="26"/>
      <c r="T851" s="26"/>
      <c r="U851" s="26"/>
      <c r="V851" s="26"/>
      <c r="W851" s="26"/>
      <c r="X851" s="26"/>
      <c r="Y851" s="26"/>
      <c r="Z851" s="26"/>
      <c r="AA851" s="26"/>
      <c r="AB851" s="26"/>
      <c r="AC851" s="26"/>
      <c r="AD851" s="26"/>
    </row>
    <row r="852" spans="1:30">
      <c r="A852" s="26"/>
      <c r="B852" s="26"/>
      <c r="C852" s="26"/>
      <c r="D852" s="26"/>
      <c r="E852" s="26"/>
      <c r="F852" s="26"/>
      <c r="G852" s="26"/>
      <c r="H852" s="26"/>
      <c r="I852" s="26"/>
      <c r="J852" s="26"/>
      <c r="K852" s="26"/>
      <c r="L852" s="27"/>
      <c r="M852" s="26"/>
      <c r="N852" s="27"/>
      <c r="O852" s="26"/>
      <c r="P852" s="26"/>
      <c r="Q852" s="26"/>
      <c r="R852" s="26"/>
      <c r="S852" s="26"/>
      <c r="T852" s="26"/>
      <c r="U852" s="26"/>
      <c r="V852" s="26"/>
      <c r="W852" s="26"/>
      <c r="X852" s="26"/>
      <c r="Y852" s="26"/>
      <c r="Z852" s="26"/>
      <c r="AA852" s="26"/>
      <c r="AB852" s="26"/>
      <c r="AC852" s="26"/>
      <c r="AD852" s="26"/>
    </row>
    <row r="853" spans="1:30">
      <c r="A853" s="26"/>
      <c r="B853" s="26"/>
      <c r="C853" s="26"/>
      <c r="D853" s="26"/>
      <c r="E853" s="26"/>
      <c r="F853" s="26"/>
      <c r="G853" s="26"/>
      <c r="H853" s="26"/>
      <c r="I853" s="26"/>
      <c r="J853" s="26"/>
      <c r="K853" s="26"/>
      <c r="L853" s="27"/>
      <c r="M853" s="26"/>
      <c r="N853" s="27"/>
      <c r="O853" s="26"/>
      <c r="P853" s="26"/>
      <c r="Q853" s="26"/>
      <c r="R853" s="26"/>
      <c r="S853" s="26"/>
      <c r="T853" s="26"/>
      <c r="U853" s="26"/>
      <c r="V853" s="26"/>
      <c r="W853" s="26"/>
      <c r="X853" s="26"/>
      <c r="Y853" s="26"/>
      <c r="Z853" s="26"/>
      <c r="AA853" s="26"/>
      <c r="AB853" s="26"/>
      <c r="AC853" s="26"/>
      <c r="AD853" s="26"/>
    </row>
    <row r="854" spans="1:30">
      <c r="A854" s="26"/>
      <c r="B854" s="26"/>
      <c r="C854" s="26"/>
      <c r="D854" s="26"/>
      <c r="E854" s="26"/>
      <c r="F854" s="26"/>
      <c r="G854" s="26"/>
      <c r="H854" s="26"/>
      <c r="I854" s="26"/>
      <c r="J854" s="26"/>
      <c r="K854" s="26"/>
      <c r="L854" s="27"/>
      <c r="M854" s="26"/>
      <c r="N854" s="27"/>
      <c r="O854" s="26"/>
      <c r="P854" s="26"/>
      <c r="Q854" s="26"/>
      <c r="R854" s="26"/>
      <c r="S854" s="26"/>
      <c r="T854" s="26"/>
      <c r="U854" s="26"/>
      <c r="V854" s="26"/>
      <c r="W854" s="26"/>
      <c r="X854" s="26"/>
      <c r="Y854" s="26"/>
      <c r="Z854" s="26"/>
      <c r="AA854" s="26"/>
      <c r="AB854" s="26"/>
      <c r="AC854" s="26"/>
      <c r="AD854" s="26"/>
    </row>
    <row r="855" spans="1:30">
      <c r="A855" s="26"/>
      <c r="B855" s="26"/>
      <c r="C855" s="26"/>
      <c r="D855" s="26"/>
      <c r="E855" s="26"/>
      <c r="F855" s="26"/>
      <c r="G855" s="26"/>
      <c r="H855" s="26"/>
      <c r="I855" s="26"/>
      <c r="J855" s="26"/>
      <c r="K855" s="26"/>
      <c r="L855" s="27"/>
      <c r="M855" s="26"/>
      <c r="N855" s="27"/>
      <c r="O855" s="26"/>
      <c r="P855" s="26"/>
      <c r="Q855" s="26"/>
      <c r="R855" s="26"/>
      <c r="S855" s="26"/>
      <c r="T855" s="26"/>
      <c r="U855" s="26"/>
      <c r="V855" s="26"/>
      <c r="W855" s="26"/>
      <c r="X855" s="26"/>
      <c r="Y855" s="26"/>
      <c r="Z855" s="26"/>
      <c r="AA855" s="26"/>
      <c r="AB855" s="26"/>
      <c r="AC855" s="26"/>
      <c r="AD855" s="26"/>
    </row>
    <row r="856" spans="1:30">
      <c r="A856" s="26"/>
      <c r="B856" s="26"/>
      <c r="C856" s="26"/>
      <c r="D856" s="26"/>
      <c r="E856" s="26"/>
      <c r="F856" s="26"/>
      <c r="G856" s="26"/>
      <c r="H856" s="26"/>
      <c r="I856" s="26"/>
      <c r="J856" s="26"/>
      <c r="K856" s="26"/>
      <c r="L856" s="27"/>
      <c r="M856" s="26"/>
      <c r="N856" s="27"/>
      <c r="O856" s="26"/>
      <c r="P856" s="26"/>
      <c r="Q856" s="26"/>
      <c r="R856" s="26"/>
      <c r="S856" s="26"/>
      <c r="T856" s="26"/>
      <c r="U856" s="26"/>
      <c r="V856" s="26"/>
      <c r="W856" s="26"/>
      <c r="X856" s="26"/>
      <c r="Y856" s="26"/>
      <c r="Z856" s="26"/>
      <c r="AA856" s="26"/>
      <c r="AB856" s="26"/>
      <c r="AC856" s="26"/>
      <c r="AD856" s="26"/>
    </row>
    <row r="857" spans="1:30">
      <c r="A857" s="26"/>
      <c r="B857" s="26"/>
      <c r="C857" s="26"/>
      <c r="D857" s="26"/>
      <c r="E857" s="26"/>
      <c r="F857" s="26"/>
      <c r="G857" s="26"/>
      <c r="H857" s="26"/>
      <c r="I857" s="26"/>
      <c r="J857" s="26"/>
      <c r="K857" s="26"/>
      <c r="L857" s="27"/>
      <c r="M857" s="26"/>
      <c r="N857" s="27"/>
      <c r="O857" s="26"/>
      <c r="P857" s="26"/>
      <c r="Q857" s="26"/>
      <c r="R857" s="26"/>
      <c r="S857" s="26"/>
      <c r="T857" s="26"/>
      <c r="U857" s="26"/>
      <c r="V857" s="26"/>
      <c r="W857" s="26"/>
      <c r="X857" s="26"/>
      <c r="Y857" s="26"/>
      <c r="Z857" s="26"/>
      <c r="AA857" s="26"/>
      <c r="AB857" s="26"/>
      <c r="AC857" s="26"/>
      <c r="AD857" s="26"/>
    </row>
    <row r="858" spans="1:30">
      <c r="A858" s="26"/>
      <c r="B858" s="26"/>
      <c r="C858" s="26"/>
      <c r="D858" s="26"/>
      <c r="E858" s="26"/>
      <c r="F858" s="26"/>
      <c r="G858" s="26"/>
      <c r="H858" s="26"/>
      <c r="I858" s="26"/>
      <c r="J858" s="26"/>
      <c r="K858" s="26"/>
      <c r="L858" s="27"/>
      <c r="M858" s="26"/>
      <c r="N858" s="27"/>
      <c r="O858" s="26"/>
      <c r="P858" s="26"/>
      <c r="Q858" s="26"/>
      <c r="R858" s="26"/>
      <c r="S858" s="26"/>
      <c r="T858" s="26"/>
      <c r="U858" s="26"/>
      <c r="V858" s="26"/>
      <c r="W858" s="26"/>
      <c r="X858" s="26"/>
      <c r="Y858" s="26"/>
      <c r="Z858" s="26"/>
      <c r="AA858" s="26"/>
      <c r="AB858" s="26"/>
      <c r="AC858" s="26"/>
      <c r="AD858" s="26"/>
    </row>
    <row r="859" spans="1:30">
      <c r="A859" s="26"/>
      <c r="B859" s="26"/>
      <c r="C859" s="26"/>
      <c r="D859" s="26"/>
      <c r="E859" s="26"/>
      <c r="F859" s="26"/>
      <c r="G859" s="26"/>
      <c r="H859" s="26"/>
      <c r="I859" s="26"/>
      <c r="J859" s="26"/>
      <c r="K859" s="26"/>
      <c r="L859" s="27"/>
      <c r="M859" s="26"/>
      <c r="N859" s="27"/>
      <c r="O859" s="26"/>
      <c r="P859" s="26"/>
      <c r="Q859" s="26"/>
      <c r="R859" s="26"/>
      <c r="S859" s="26"/>
      <c r="T859" s="26"/>
      <c r="U859" s="26"/>
      <c r="V859" s="26"/>
      <c r="W859" s="26"/>
      <c r="X859" s="26"/>
      <c r="Y859" s="26"/>
      <c r="Z859" s="26"/>
      <c r="AA859" s="26"/>
      <c r="AB859" s="26"/>
      <c r="AC859" s="26"/>
      <c r="AD859" s="26"/>
    </row>
    <row r="860" spans="1:30">
      <c r="A860" s="26"/>
      <c r="B860" s="26"/>
      <c r="C860" s="26"/>
      <c r="D860" s="26"/>
      <c r="E860" s="26"/>
      <c r="F860" s="26"/>
      <c r="G860" s="26"/>
      <c r="H860" s="26"/>
      <c r="I860" s="26"/>
      <c r="J860" s="26"/>
      <c r="K860" s="26"/>
      <c r="L860" s="27"/>
      <c r="M860" s="26"/>
      <c r="N860" s="27"/>
      <c r="O860" s="26"/>
      <c r="P860" s="26"/>
      <c r="Q860" s="26"/>
      <c r="R860" s="26"/>
      <c r="S860" s="26"/>
      <c r="T860" s="26"/>
      <c r="U860" s="26"/>
      <c r="V860" s="26"/>
      <c r="W860" s="26"/>
      <c r="X860" s="26"/>
      <c r="Y860" s="26"/>
      <c r="Z860" s="26"/>
      <c r="AA860" s="26"/>
      <c r="AB860" s="26"/>
      <c r="AC860" s="26"/>
      <c r="AD860" s="26"/>
    </row>
    <row r="861" spans="1:30">
      <c r="A861" s="26"/>
      <c r="B861" s="26"/>
      <c r="C861" s="26"/>
      <c r="D861" s="26"/>
      <c r="E861" s="26"/>
      <c r="F861" s="26"/>
      <c r="G861" s="26"/>
      <c r="H861" s="26"/>
      <c r="I861" s="26"/>
      <c r="J861" s="26"/>
      <c r="K861" s="26"/>
      <c r="L861" s="27"/>
      <c r="M861" s="26"/>
      <c r="N861" s="27"/>
      <c r="O861" s="26"/>
      <c r="P861" s="26"/>
      <c r="Q861" s="26"/>
      <c r="R861" s="26"/>
      <c r="S861" s="26"/>
      <c r="T861" s="26"/>
      <c r="U861" s="26"/>
      <c r="V861" s="26"/>
      <c r="W861" s="26"/>
      <c r="X861" s="26"/>
      <c r="Y861" s="26"/>
      <c r="Z861" s="26"/>
      <c r="AA861" s="26"/>
      <c r="AB861" s="26"/>
      <c r="AC861" s="26"/>
      <c r="AD861" s="26"/>
    </row>
    <row r="862" spans="1:30">
      <c r="A862" s="26"/>
      <c r="B862" s="26"/>
      <c r="C862" s="26"/>
      <c r="D862" s="26"/>
      <c r="E862" s="26"/>
      <c r="F862" s="26"/>
      <c r="G862" s="26"/>
      <c r="H862" s="26"/>
      <c r="I862" s="26"/>
      <c r="J862" s="26"/>
      <c r="K862" s="26"/>
      <c r="L862" s="27"/>
      <c r="M862" s="26"/>
      <c r="N862" s="27"/>
      <c r="O862" s="26"/>
      <c r="P862" s="26"/>
      <c r="Q862" s="26"/>
      <c r="R862" s="26"/>
      <c r="S862" s="26"/>
      <c r="T862" s="26"/>
      <c r="U862" s="26"/>
      <c r="V862" s="26"/>
      <c r="W862" s="26"/>
      <c r="X862" s="26"/>
      <c r="Y862" s="26"/>
      <c r="Z862" s="26"/>
      <c r="AA862" s="26"/>
      <c r="AB862" s="26"/>
      <c r="AC862" s="26"/>
      <c r="AD862" s="26"/>
    </row>
    <row r="863" spans="1:30">
      <c r="A863" s="26"/>
      <c r="B863" s="26"/>
      <c r="C863" s="26"/>
      <c r="D863" s="26"/>
      <c r="E863" s="26"/>
      <c r="F863" s="26"/>
      <c r="G863" s="26"/>
      <c r="H863" s="26"/>
      <c r="I863" s="26"/>
      <c r="J863" s="26"/>
      <c r="K863" s="26"/>
      <c r="L863" s="27"/>
      <c r="M863" s="26"/>
      <c r="N863" s="27"/>
      <c r="O863" s="26"/>
      <c r="P863" s="26"/>
      <c r="Q863" s="26"/>
      <c r="R863" s="26"/>
      <c r="S863" s="26"/>
      <c r="T863" s="26"/>
      <c r="U863" s="26"/>
      <c r="V863" s="26"/>
      <c r="W863" s="26"/>
      <c r="X863" s="26"/>
      <c r="Y863" s="26"/>
      <c r="Z863" s="26"/>
      <c r="AA863" s="26"/>
      <c r="AB863" s="26"/>
      <c r="AC863" s="26"/>
      <c r="AD863" s="26"/>
    </row>
    <row r="864" spans="1:30">
      <c r="A864" s="26"/>
      <c r="B864" s="26"/>
      <c r="C864" s="26"/>
      <c r="D864" s="26"/>
      <c r="E864" s="26"/>
      <c r="F864" s="26"/>
      <c r="G864" s="26"/>
      <c r="H864" s="26"/>
      <c r="I864" s="26"/>
      <c r="J864" s="26"/>
      <c r="K864" s="26"/>
      <c r="L864" s="27"/>
      <c r="M864" s="26"/>
      <c r="N864" s="27"/>
      <c r="O864" s="26"/>
      <c r="P864" s="26"/>
      <c r="Q864" s="26"/>
      <c r="R864" s="26"/>
      <c r="S864" s="26"/>
      <c r="T864" s="26"/>
      <c r="U864" s="26"/>
      <c r="V864" s="26"/>
      <c r="W864" s="26"/>
      <c r="X864" s="26"/>
      <c r="Y864" s="26"/>
      <c r="Z864" s="26"/>
      <c r="AA864" s="26"/>
      <c r="AB864" s="26"/>
      <c r="AC864" s="26"/>
      <c r="AD864" s="26"/>
    </row>
    <row r="865" spans="1:30">
      <c r="A865" s="26"/>
      <c r="B865" s="26"/>
      <c r="C865" s="26"/>
      <c r="D865" s="26"/>
      <c r="E865" s="26"/>
      <c r="F865" s="26"/>
      <c r="G865" s="26"/>
      <c r="H865" s="26"/>
      <c r="I865" s="26"/>
      <c r="J865" s="26"/>
      <c r="K865" s="26"/>
      <c r="L865" s="27"/>
      <c r="M865" s="26"/>
      <c r="N865" s="27"/>
      <c r="O865" s="26"/>
      <c r="P865" s="26"/>
      <c r="Q865" s="26"/>
      <c r="R865" s="26"/>
      <c r="S865" s="26"/>
      <c r="T865" s="26"/>
      <c r="U865" s="26"/>
      <c r="V865" s="26"/>
      <c r="W865" s="26"/>
      <c r="X865" s="26"/>
      <c r="Y865" s="26"/>
      <c r="Z865" s="26"/>
      <c r="AA865" s="26"/>
      <c r="AB865" s="26"/>
      <c r="AC865" s="26"/>
      <c r="AD865" s="26"/>
    </row>
    <row r="866" spans="1:30">
      <c r="A866" s="26"/>
      <c r="B866" s="26"/>
      <c r="C866" s="26"/>
      <c r="D866" s="26"/>
      <c r="E866" s="26"/>
      <c r="F866" s="26"/>
      <c r="G866" s="26"/>
      <c r="H866" s="26"/>
      <c r="I866" s="26"/>
      <c r="J866" s="26"/>
      <c r="K866" s="26"/>
      <c r="L866" s="27"/>
      <c r="M866" s="26"/>
      <c r="N866" s="27"/>
      <c r="O866" s="26"/>
      <c r="P866" s="26"/>
      <c r="Q866" s="26"/>
      <c r="R866" s="26"/>
      <c r="S866" s="26"/>
      <c r="T866" s="26"/>
      <c r="U866" s="26"/>
      <c r="V866" s="26"/>
      <c r="W866" s="26"/>
      <c r="X866" s="26"/>
      <c r="Y866" s="26"/>
      <c r="Z866" s="26"/>
      <c r="AA866" s="26"/>
      <c r="AB866" s="26"/>
      <c r="AC866" s="26"/>
      <c r="AD866" s="26"/>
    </row>
    <row r="867" spans="1:30">
      <c r="A867" s="26"/>
      <c r="B867" s="26"/>
      <c r="C867" s="26"/>
      <c r="D867" s="26"/>
      <c r="E867" s="26"/>
      <c r="F867" s="26"/>
      <c r="G867" s="26"/>
      <c r="H867" s="26"/>
      <c r="I867" s="26"/>
      <c r="J867" s="26"/>
      <c r="K867" s="26"/>
      <c r="L867" s="27"/>
      <c r="M867" s="26"/>
      <c r="N867" s="27"/>
      <c r="O867" s="26"/>
      <c r="P867" s="26"/>
      <c r="Q867" s="26"/>
      <c r="R867" s="26"/>
      <c r="S867" s="26"/>
      <c r="T867" s="26"/>
      <c r="U867" s="26"/>
      <c r="V867" s="26"/>
      <c r="W867" s="26"/>
      <c r="X867" s="26"/>
      <c r="Y867" s="26"/>
      <c r="Z867" s="26"/>
      <c r="AA867" s="26"/>
      <c r="AB867" s="26"/>
      <c r="AC867" s="26"/>
      <c r="AD867" s="26"/>
    </row>
    <row r="868" spans="1:30">
      <c r="A868" s="26"/>
      <c r="B868" s="26"/>
      <c r="C868" s="26"/>
      <c r="D868" s="26"/>
      <c r="E868" s="26"/>
      <c r="F868" s="26"/>
      <c r="G868" s="26"/>
      <c r="H868" s="26"/>
      <c r="I868" s="26"/>
      <c r="J868" s="26"/>
      <c r="K868" s="26"/>
      <c r="L868" s="27"/>
      <c r="M868" s="26"/>
      <c r="N868" s="27"/>
      <c r="O868" s="26"/>
      <c r="P868" s="26"/>
      <c r="Q868" s="26"/>
      <c r="R868" s="26"/>
      <c r="S868" s="26"/>
      <c r="T868" s="26"/>
      <c r="U868" s="26"/>
      <c r="V868" s="26"/>
      <c r="W868" s="26"/>
      <c r="X868" s="26"/>
      <c r="Y868" s="26"/>
      <c r="Z868" s="26"/>
      <c r="AA868" s="26"/>
      <c r="AB868" s="26"/>
      <c r="AC868" s="26"/>
      <c r="AD868" s="26"/>
    </row>
    <row r="869" spans="1:30">
      <c r="A869" s="26"/>
      <c r="B869" s="26"/>
      <c r="C869" s="26"/>
      <c r="D869" s="26"/>
      <c r="E869" s="26"/>
      <c r="F869" s="26"/>
      <c r="G869" s="26"/>
      <c r="H869" s="26"/>
      <c r="I869" s="26"/>
      <c r="J869" s="26"/>
      <c r="K869" s="26"/>
      <c r="L869" s="27"/>
      <c r="M869" s="26"/>
      <c r="N869" s="27"/>
      <c r="O869" s="26"/>
      <c r="P869" s="26"/>
      <c r="Q869" s="26"/>
      <c r="R869" s="26"/>
      <c r="S869" s="26"/>
      <c r="T869" s="26"/>
      <c r="U869" s="26"/>
      <c r="V869" s="26"/>
      <c r="W869" s="26"/>
      <c r="X869" s="26"/>
      <c r="Y869" s="26"/>
      <c r="Z869" s="26"/>
      <c r="AA869" s="26"/>
      <c r="AB869" s="26"/>
      <c r="AC869" s="26"/>
      <c r="AD869" s="26"/>
    </row>
    <row r="870" spans="1:30">
      <c r="A870" s="26"/>
      <c r="B870" s="26"/>
      <c r="C870" s="26"/>
      <c r="D870" s="26"/>
      <c r="E870" s="26"/>
      <c r="F870" s="26"/>
      <c r="G870" s="26"/>
      <c r="H870" s="26"/>
      <c r="I870" s="26"/>
      <c r="J870" s="26"/>
      <c r="K870" s="26"/>
      <c r="L870" s="27"/>
      <c r="M870" s="26"/>
      <c r="N870" s="27"/>
      <c r="O870" s="26"/>
      <c r="P870" s="26"/>
      <c r="Q870" s="26"/>
      <c r="R870" s="26"/>
      <c r="S870" s="26"/>
      <c r="T870" s="26"/>
      <c r="U870" s="26"/>
      <c r="V870" s="26"/>
      <c r="W870" s="26"/>
      <c r="X870" s="26"/>
      <c r="Y870" s="26"/>
      <c r="Z870" s="26"/>
      <c r="AA870" s="26"/>
      <c r="AB870" s="26"/>
      <c r="AC870" s="26"/>
      <c r="AD870" s="26"/>
    </row>
    <row r="871" spans="1:30">
      <c r="A871" s="26"/>
      <c r="B871" s="26"/>
      <c r="C871" s="26"/>
      <c r="D871" s="26"/>
      <c r="E871" s="26"/>
      <c r="F871" s="26"/>
      <c r="G871" s="26"/>
      <c r="H871" s="26"/>
      <c r="I871" s="26"/>
      <c r="J871" s="26"/>
      <c r="K871" s="26"/>
      <c r="L871" s="27"/>
      <c r="M871" s="26"/>
      <c r="N871" s="27"/>
      <c r="O871" s="26"/>
      <c r="P871" s="26"/>
      <c r="Q871" s="26"/>
      <c r="R871" s="26"/>
      <c r="S871" s="26"/>
      <c r="T871" s="26"/>
      <c r="U871" s="26"/>
      <c r="V871" s="26"/>
      <c r="W871" s="26"/>
      <c r="X871" s="26"/>
      <c r="Y871" s="26"/>
      <c r="Z871" s="26"/>
      <c r="AA871" s="26"/>
      <c r="AB871" s="26"/>
      <c r="AC871" s="26"/>
      <c r="AD871" s="26"/>
    </row>
    <row r="872" spans="1:30">
      <c r="A872" s="26"/>
      <c r="B872" s="26"/>
      <c r="C872" s="26"/>
      <c r="D872" s="26"/>
      <c r="E872" s="26"/>
      <c r="F872" s="26"/>
      <c r="G872" s="26"/>
      <c r="H872" s="26"/>
      <c r="I872" s="26"/>
      <c r="J872" s="26"/>
      <c r="K872" s="26"/>
      <c r="L872" s="27"/>
      <c r="M872" s="26"/>
      <c r="N872" s="27"/>
      <c r="O872" s="26"/>
      <c r="P872" s="26"/>
      <c r="Q872" s="26"/>
      <c r="R872" s="26"/>
      <c r="S872" s="26"/>
      <c r="T872" s="26"/>
      <c r="U872" s="26"/>
      <c r="V872" s="26"/>
      <c r="W872" s="26"/>
      <c r="X872" s="26"/>
      <c r="Y872" s="26"/>
      <c r="Z872" s="26"/>
      <c r="AA872" s="26"/>
      <c r="AB872" s="26"/>
      <c r="AC872" s="26"/>
      <c r="AD872" s="26"/>
    </row>
    <row r="873" spans="1:30">
      <c r="A873" s="26"/>
      <c r="B873" s="26"/>
      <c r="C873" s="26"/>
      <c r="D873" s="26"/>
      <c r="E873" s="26"/>
      <c r="F873" s="26"/>
      <c r="G873" s="26"/>
      <c r="H873" s="26"/>
      <c r="I873" s="26"/>
      <c r="J873" s="26"/>
      <c r="K873" s="26"/>
      <c r="L873" s="27"/>
      <c r="M873" s="26"/>
      <c r="N873" s="27"/>
      <c r="O873" s="26"/>
      <c r="P873" s="26"/>
      <c r="Q873" s="26"/>
      <c r="R873" s="26"/>
      <c r="S873" s="26"/>
      <c r="T873" s="26"/>
      <c r="U873" s="26"/>
      <c r="V873" s="26"/>
      <c r="W873" s="26"/>
      <c r="X873" s="26"/>
      <c r="Y873" s="26"/>
      <c r="Z873" s="26"/>
      <c r="AA873" s="26"/>
      <c r="AB873" s="26"/>
      <c r="AC873" s="26"/>
      <c r="AD873" s="26"/>
    </row>
    <row r="874" spans="1:30">
      <c r="A874" s="26"/>
      <c r="B874" s="26"/>
      <c r="C874" s="26"/>
      <c r="D874" s="26"/>
      <c r="E874" s="26"/>
      <c r="F874" s="26"/>
      <c r="G874" s="26"/>
      <c r="H874" s="26"/>
      <c r="I874" s="26"/>
      <c r="J874" s="26"/>
      <c r="K874" s="26"/>
      <c r="L874" s="27"/>
      <c r="M874" s="26"/>
      <c r="N874" s="27"/>
      <c r="O874" s="26"/>
      <c r="P874" s="26"/>
      <c r="Q874" s="26"/>
      <c r="R874" s="26"/>
      <c r="S874" s="26"/>
      <c r="T874" s="26"/>
      <c r="U874" s="26"/>
      <c r="V874" s="26"/>
      <c r="W874" s="26"/>
      <c r="X874" s="26"/>
      <c r="Y874" s="26"/>
      <c r="Z874" s="26"/>
      <c r="AA874" s="26"/>
      <c r="AB874" s="26"/>
      <c r="AC874" s="26"/>
      <c r="AD874" s="26"/>
    </row>
    <row r="875" spans="1:30">
      <c r="A875" s="26"/>
      <c r="B875" s="26"/>
      <c r="C875" s="26"/>
      <c r="D875" s="26"/>
      <c r="E875" s="26"/>
      <c r="F875" s="26"/>
      <c r="G875" s="26"/>
      <c r="H875" s="26"/>
      <c r="I875" s="26"/>
      <c r="J875" s="26"/>
      <c r="K875" s="26"/>
      <c r="L875" s="27"/>
      <c r="M875" s="26"/>
      <c r="N875" s="27"/>
      <c r="O875" s="26"/>
      <c r="P875" s="26"/>
      <c r="Q875" s="26"/>
      <c r="R875" s="26"/>
      <c r="S875" s="26"/>
      <c r="T875" s="26"/>
      <c r="U875" s="26"/>
      <c r="V875" s="26"/>
      <c r="W875" s="26"/>
      <c r="X875" s="26"/>
      <c r="Y875" s="26"/>
      <c r="Z875" s="26"/>
      <c r="AA875" s="26"/>
      <c r="AB875" s="26"/>
      <c r="AC875" s="26"/>
      <c r="AD875" s="26"/>
    </row>
    <row r="876" spans="1:30">
      <c r="A876" s="26"/>
      <c r="B876" s="26"/>
      <c r="C876" s="26"/>
      <c r="D876" s="26"/>
      <c r="E876" s="26"/>
      <c r="F876" s="26"/>
      <c r="G876" s="26"/>
      <c r="H876" s="26"/>
      <c r="I876" s="26"/>
      <c r="J876" s="26"/>
      <c r="K876" s="26"/>
      <c r="L876" s="27"/>
      <c r="M876" s="26"/>
      <c r="N876" s="27"/>
      <c r="O876" s="26"/>
      <c r="P876" s="26"/>
      <c r="Q876" s="26"/>
      <c r="R876" s="26"/>
      <c r="S876" s="26"/>
      <c r="T876" s="26"/>
      <c r="U876" s="26"/>
      <c r="V876" s="26"/>
      <c r="W876" s="26"/>
      <c r="X876" s="26"/>
      <c r="Y876" s="26"/>
      <c r="Z876" s="26"/>
      <c r="AA876" s="26"/>
      <c r="AB876" s="26"/>
      <c r="AC876" s="26"/>
      <c r="AD876" s="26"/>
    </row>
    <row r="877" spans="1:30">
      <c r="A877" s="26"/>
      <c r="B877" s="26"/>
      <c r="C877" s="26"/>
      <c r="D877" s="26"/>
      <c r="E877" s="26"/>
      <c r="F877" s="26"/>
      <c r="G877" s="26"/>
      <c r="H877" s="26"/>
      <c r="I877" s="26"/>
      <c r="J877" s="26"/>
      <c r="K877" s="26"/>
      <c r="L877" s="27"/>
      <c r="M877" s="26"/>
      <c r="N877" s="27"/>
      <c r="O877" s="26"/>
      <c r="P877" s="26"/>
      <c r="Q877" s="26"/>
      <c r="R877" s="26"/>
      <c r="S877" s="26"/>
      <c r="T877" s="26"/>
      <c r="U877" s="26"/>
      <c r="V877" s="26"/>
      <c r="W877" s="26"/>
      <c r="X877" s="26"/>
      <c r="Y877" s="26"/>
      <c r="Z877" s="26"/>
      <c r="AA877" s="26"/>
      <c r="AB877" s="26"/>
      <c r="AC877" s="26"/>
      <c r="AD877" s="26"/>
    </row>
    <row r="878" spans="1:30">
      <c r="A878" s="26"/>
      <c r="B878" s="26"/>
      <c r="C878" s="26"/>
      <c r="D878" s="26"/>
      <c r="E878" s="26"/>
      <c r="F878" s="26"/>
      <c r="G878" s="26"/>
      <c r="H878" s="26"/>
      <c r="I878" s="26"/>
      <c r="J878" s="26"/>
      <c r="K878" s="26"/>
      <c r="L878" s="27"/>
      <c r="M878" s="26"/>
      <c r="N878" s="27"/>
      <c r="O878" s="26"/>
      <c r="P878" s="26"/>
      <c r="Q878" s="26"/>
      <c r="R878" s="26"/>
      <c r="S878" s="26"/>
      <c r="T878" s="26"/>
      <c r="U878" s="26"/>
      <c r="V878" s="26"/>
      <c r="W878" s="26"/>
      <c r="X878" s="26"/>
      <c r="Y878" s="26"/>
      <c r="Z878" s="26"/>
      <c r="AA878" s="26"/>
      <c r="AB878" s="26"/>
      <c r="AC878" s="26"/>
      <c r="AD878" s="26"/>
    </row>
    <row r="879" spans="1:30">
      <c r="A879" s="26"/>
      <c r="B879" s="26"/>
      <c r="C879" s="26"/>
      <c r="D879" s="26"/>
      <c r="E879" s="26"/>
      <c r="F879" s="26"/>
      <c r="G879" s="26"/>
      <c r="H879" s="26"/>
      <c r="I879" s="26"/>
      <c r="J879" s="26"/>
      <c r="K879" s="26"/>
      <c r="L879" s="27"/>
      <c r="M879" s="26"/>
      <c r="N879" s="27"/>
      <c r="O879" s="26"/>
      <c r="P879" s="26"/>
      <c r="Q879" s="26"/>
      <c r="R879" s="26"/>
      <c r="S879" s="26"/>
      <c r="T879" s="26"/>
      <c r="U879" s="26"/>
      <c r="V879" s="26"/>
      <c r="W879" s="26"/>
      <c r="X879" s="26"/>
      <c r="Y879" s="26"/>
      <c r="Z879" s="26"/>
      <c r="AA879" s="26"/>
      <c r="AB879" s="26"/>
      <c r="AC879" s="26"/>
      <c r="AD879" s="26"/>
    </row>
    <row r="880" spans="1:30">
      <c r="A880" s="26"/>
      <c r="B880" s="26"/>
      <c r="C880" s="26"/>
      <c r="D880" s="26"/>
      <c r="E880" s="26"/>
      <c r="F880" s="26"/>
      <c r="G880" s="26"/>
      <c r="H880" s="26"/>
      <c r="I880" s="26"/>
      <c r="J880" s="26"/>
      <c r="K880" s="26"/>
      <c r="L880" s="27"/>
      <c r="M880" s="26"/>
      <c r="N880" s="27"/>
      <c r="O880" s="26"/>
      <c r="P880" s="26"/>
      <c r="Q880" s="26"/>
      <c r="R880" s="26"/>
      <c r="S880" s="26"/>
      <c r="T880" s="26"/>
      <c r="U880" s="26"/>
      <c r="V880" s="26"/>
      <c r="W880" s="26"/>
      <c r="X880" s="26"/>
      <c r="Y880" s="26"/>
      <c r="Z880" s="26"/>
      <c r="AA880" s="26"/>
      <c r="AB880" s="26"/>
      <c r="AC880" s="26"/>
      <c r="AD880" s="26"/>
    </row>
    <row r="881" spans="1:30">
      <c r="A881" s="26"/>
      <c r="B881" s="26"/>
      <c r="C881" s="26"/>
      <c r="D881" s="26"/>
      <c r="E881" s="26"/>
      <c r="F881" s="26"/>
      <c r="G881" s="26"/>
      <c r="H881" s="26"/>
      <c r="I881" s="26"/>
      <c r="J881" s="26"/>
      <c r="K881" s="26"/>
      <c r="L881" s="27"/>
      <c r="M881" s="26"/>
      <c r="N881" s="27"/>
      <c r="O881" s="26"/>
      <c r="P881" s="26"/>
      <c r="Q881" s="26"/>
      <c r="R881" s="26"/>
      <c r="S881" s="26"/>
      <c r="T881" s="26"/>
      <c r="U881" s="26"/>
      <c r="V881" s="26"/>
      <c r="W881" s="26"/>
      <c r="X881" s="26"/>
      <c r="Y881" s="26"/>
      <c r="Z881" s="26"/>
      <c r="AA881" s="26"/>
      <c r="AB881" s="26"/>
      <c r="AC881" s="26"/>
      <c r="AD881" s="26"/>
    </row>
    <row r="882" spans="1:30">
      <c r="A882" s="26"/>
      <c r="B882" s="26"/>
      <c r="C882" s="26"/>
      <c r="D882" s="26"/>
      <c r="E882" s="26"/>
      <c r="F882" s="26"/>
      <c r="G882" s="26"/>
      <c r="H882" s="26"/>
      <c r="I882" s="26"/>
      <c r="J882" s="26"/>
      <c r="K882" s="26"/>
      <c r="L882" s="27"/>
      <c r="M882" s="26"/>
      <c r="N882" s="27"/>
      <c r="O882" s="26"/>
      <c r="P882" s="26"/>
      <c r="Q882" s="26"/>
      <c r="R882" s="26"/>
      <c r="S882" s="26"/>
      <c r="T882" s="26"/>
      <c r="U882" s="26"/>
      <c r="V882" s="26"/>
      <c r="W882" s="26"/>
      <c r="X882" s="26"/>
      <c r="Y882" s="26"/>
      <c r="Z882" s="26"/>
      <c r="AA882" s="26"/>
      <c r="AB882" s="26"/>
      <c r="AC882" s="26"/>
      <c r="AD882" s="26"/>
    </row>
    <row r="883" spans="1:30">
      <c r="A883" s="26"/>
      <c r="B883" s="26"/>
      <c r="C883" s="26"/>
      <c r="D883" s="26"/>
      <c r="E883" s="26"/>
      <c r="F883" s="26"/>
      <c r="G883" s="26"/>
      <c r="H883" s="26"/>
      <c r="I883" s="26"/>
      <c r="J883" s="26"/>
      <c r="K883" s="26"/>
      <c r="L883" s="27"/>
      <c r="M883" s="26"/>
      <c r="N883" s="27"/>
      <c r="O883" s="26"/>
      <c r="P883" s="26"/>
      <c r="Q883" s="26"/>
      <c r="R883" s="26"/>
      <c r="S883" s="26"/>
      <c r="T883" s="26"/>
      <c r="U883" s="26"/>
      <c r="V883" s="26"/>
      <c r="W883" s="26"/>
      <c r="X883" s="26"/>
      <c r="Y883" s="26"/>
      <c r="Z883" s="26"/>
      <c r="AA883" s="26"/>
      <c r="AB883" s="26"/>
      <c r="AC883" s="26"/>
      <c r="AD883" s="26"/>
    </row>
    <row r="884" spans="1:30">
      <c r="A884" s="26"/>
      <c r="B884" s="26"/>
      <c r="C884" s="26"/>
      <c r="D884" s="26"/>
      <c r="E884" s="26"/>
      <c r="F884" s="26"/>
      <c r="G884" s="26"/>
      <c r="H884" s="26"/>
      <c r="I884" s="26"/>
      <c r="J884" s="26"/>
      <c r="K884" s="26"/>
      <c r="L884" s="27"/>
      <c r="M884" s="26"/>
      <c r="N884" s="27"/>
      <c r="O884" s="26"/>
      <c r="P884" s="26"/>
      <c r="Q884" s="26"/>
      <c r="R884" s="26"/>
      <c r="S884" s="26"/>
      <c r="T884" s="26"/>
      <c r="U884" s="26"/>
      <c r="V884" s="26"/>
      <c r="W884" s="26"/>
      <c r="X884" s="26"/>
      <c r="Y884" s="26"/>
      <c r="Z884" s="26"/>
      <c r="AA884" s="26"/>
      <c r="AB884" s="26"/>
      <c r="AC884" s="26"/>
      <c r="AD884" s="26"/>
    </row>
    <row r="885" spans="1:30">
      <c r="A885" s="26"/>
      <c r="B885" s="26"/>
      <c r="C885" s="26"/>
      <c r="D885" s="26"/>
      <c r="E885" s="26"/>
      <c r="F885" s="26"/>
      <c r="G885" s="26"/>
      <c r="H885" s="26"/>
      <c r="I885" s="26"/>
      <c r="J885" s="26"/>
      <c r="K885" s="26"/>
      <c r="L885" s="27"/>
      <c r="M885" s="26"/>
      <c r="N885" s="27"/>
      <c r="O885" s="26"/>
      <c r="P885" s="26"/>
      <c r="Q885" s="26"/>
      <c r="R885" s="26"/>
      <c r="S885" s="26"/>
      <c r="T885" s="26"/>
      <c r="U885" s="26"/>
      <c r="V885" s="26"/>
      <c r="W885" s="26"/>
      <c r="X885" s="26"/>
      <c r="Y885" s="26"/>
      <c r="Z885" s="26"/>
      <c r="AA885" s="26"/>
      <c r="AB885" s="26"/>
      <c r="AC885" s="26"/>
      <c r="AD885" s="26"/>
    </row>
    <row r="886" spans="1:30">
      <c r="A886" s="26"/>
      <c r="B886" s="26"/>
      <c r="C886" s="26"/>
      <c r="D886" s="26"/>
      <c r="E886" s="26"/>
      <c r="F886" s="26"/>
      <c r="G886" s="26"/>
      <c r="H886" s="26"/>
      <c r="I886" s="26"/>
      <c r="J886" s="26"/>
      <c r="K886" s="26"/>
      <c r="L886" s="27"/>
      <c r="M886" s="26"/>
      <c r="N886" s="27"/>
      <c r="O886" s="26"/>
      <c r="P886" s="26"/>
      <c r="Q886" s="26"/>
      <c r="R886" s="26"/>
      <c r="S886" s="26"/>
      <c r="T886" s="26"/>
      <c r="U886" s="26"/>
      <c r="V886" s="26"/>
      <c r="W886" s="26"/>
      <c r="X886" s="26"/>
      <c r="Y886" s="26"/>
      <c r="Z886" s="26"/>
      <c r="AA886" s="26"/>
      <c r="AB886" s="26"/>
      <c r="AC886" s="26"/>
      <c r="AD886" s="26"/>
    </row>
    <row r="887" spans="1:30">
      <c r="A887" s="26"/>
      <c r="B887" s="26"/>
      <c r="C887" s="26"/>
      <c r="D887" s="26"/>
      <c r="E887" s="26"/>
      <c r="F887" s="26"/>
      <c r="G887" s="26"/>
      <c r="H887" s="26"/>
      <c r="I887" s="26"/>
      <c r="J887" s="26"/>
      <c r="K887" s="26"/>
      <c r="L887" s="27"/>
      <c r="M887" s="26"/>
      <c r="N887" s="27"/>
      <c r="O887" s="26"/>
      <c r="P887" s="26"/>
      <c r="Q887" s="26"/>
      <c r="R887" s="26"/>
      <c r="S887" s="26"/>
      <c r="T887" s="26"/>
      <c r="U887" s="26"/>
      <c r="V887" s="26"/>
      <c r="W887" s="26"/>
      <c r="X887" s="26"/>
      <c r="Y887" s="26"/>
      <c r="Z887" s="26"/>
      <c r="AA887" s="26"/>
      <c r="AB887" s="26"/>
      <c r="AC887" s="26"/>
      <c r="AD887" s="26"/>
    </row>
    <row r="888" spans="1:30">
      <c r="A888" s="26"/>
      <c r="B888" s="26"/>
      <c r="C888" s="26"/>
      <c r="D888" s="26"/>
      <c r="E888" s="26"/>
      <c r="F888" s="26"/>
      <c r="G888" s="26"/>
      <c r="H888" s="26"/>
      <c r="I888" s="26"/>
      <c r="J888" s="26"/>
      <c r="K888" s="26"/>
      <c r="L888" s="27"/>
      <c r="M888" s="26"/>
      <c r="N888" s="27"/>
      <c r="O888" s="26"/>
      <c r="P888" s="26"/>
      <c r="Q888" s="26"/>
      <c r="R888" s="26"/>
      <c r="S888" s="26"/>
      <c r="T888" s="26"/>
      <c r="U888" s="26"/>
      <c r="V888" s="26"/>
      <c r="W888" s="26"/>
      <c r="X888" s="26"/>
      <c r="Y888" s="26"/>
      <c r="Z888" s="26"/>
      <c r="AA888" s="26"/>
      <c r="AB888" s="26"/>
      <c r="AC888" s="26"/>
      <c r="AD888" s="26"/>
    </row>
    <row r="889" spans="1:30">
      <c r="A889" s="26"/>
      <c r="B889" s="26"/>
      <c r="C889" s="26"/>
      <c r="D889" s="26"/>
      <c r="E889" s="26"/>
      <c r="F889" s="26"/>
      <c r="G889" s="26"/>
      <c r="H889" s="26"/>
      <c r="I889" s="26"/>
      <c r="J889" s="26"/>
      <c r="K889" s="26"/>
      <c r="L889" s="27"/>
      <c r="M889" s="26"/>
      <c r="N889" s="27"/>
      <c r="O889" s="26"/>
      <c r="P889" s="26"/>
      <c r="Q889" s="26"/>
      <c r="R889" s="26"/>
      <c r="S889" s="26"/>
      <c r="T889" s="26"/>
      <c r="U889" s="26"/>
      <c r="V889" s="26"/>
      <c r="W889" s="26"/>
      <c r="X889" s="26"/>
      <c r="Y889" s="26"/>
      <c r="Z889" s="26"/>
      <c r="AA889" s="26"/>
      <c r="AB889" s="26"/>
      <c r="AC889" s="26"/>
      <c r="AD889" s="26"/>
    </row>
    <row r="890" spans="1:30">
      <c r="A890" s="26"/>
      <c r="B890" s="26"/>
      <c r="C890" s="26"/>
      <c r="D890" s="26"/>
      <c r="E890" s="26"/>
      <c r="F890" s="26"/>
      <c r="G890" s="26"/>
      <c r="H890" s="26"/>
      <c r="I890" s="26"/>
      <c r="J890" s="26"/>
      <c r="K890" s="26"/>
      <c r="L890" s="27"/>
      <c r="M890" s="26"/>
      <c r="N890" s="27"/>
      <c r="O890" s="26"/>
      <c r="P890" s="26"/>
      <c r="Q890" s="26"/>
      <c r="R890" s="26"/>
      <c r="S890" s="26"/>
      <c r="T890" s="26"/>
      <c r="U890" s="26"/>
      <c r="V890" s="26"/>
      <c r="W890" s="26"/>
      <c r="X890" s="26"/>
      <c r="Y890" s="26"/>
      <c r="Z890" s="26"/>
      <c r="AA890" s="26"/>
      <c r="AB890" s="26"/>
      <c r="AC890" s="26"/>
      <c r="AD890" s="26"/>
    </row>
    <row r="891" spans="1:30">
      <c r="A891" s="26"/>
      <c r="B891" s="26"/>
      <c r="C891" s="26"/>
      <c r="D891" s="26"/>
      <c r="E891" s="26"/>
      <c r="F891" s="26"/>
      <c r="G891" s="26"/>
      <c r="H891" s="26"/>
      <c r="I891" s="26"/>
      <c r="J891" s="26"/>
      <c r="K891" s="26"/>
      <c r="L891" s="27"/>
      <c r="M891" s="26"/>
      <c r="N891" s="27"/>
      <c r="O891" s="26"/>
      <c r="P891" s="26"/>
      <c r="Q891" s="26"/>
      <c r="R891" s="26"/>
      <c r="S891" s="26"/>
      <c r="T891" s="26"/>
      <c r="U891" s="26"/>
      <c r="V891" s="26"/>
      <c r="W891" s="26"/>
      <c r="X891" s="26"/>
      <c r="Y891" s="26"/>
      <c r="Z891" s="26"/>
      <c r="AA891" s="26"/>
      <c r="AB891" s="26"/>
      <c r="AC891" s="26"/>
      <c r="AD891" s="26"/>
    </row>
    <row r="892" spans="1:30">
      <c r="A892" s="26"/>
      <c r="B892" s="26"/>
      <c r="C892" s="26"/>
      <c r="D892" s="26"/>
      <c r="E892" s="26"/>
      <c r="F892" s="26"/>
      <c r="G892" s="26"/>
      <c r="H892" s="26"/>
      <c r="I892" s="26"/>
      <c r="J892" s="26"/>
      <c r="K892" s="26"/>
      <c r="L892" s="27"/>
      <c r="M892" s="26"/>
      <c r="N892" s="27"/>
      <c r="O892" s="26"/>
      <c r="P892" s="26"/>
      <c r="Q892" s="26"/>
      <c r="R892" s="26"/>
      <c r="S892" s="26"/>
      <c r="T892" s="26"/>
      <c r="U892" s="26"/>
      <c r="V892" s="26"/>
      <c r="W892" s="26"/>
      <c r="X892" s="26"/>
      <c r="Y892" s="26"/>
      <c r="Z892" s="26"/>
      <c r="AA892" s="26"/>
      <c r="AB892" s="26"/>
      <c r="AC892" s="26"/>
      <c r="AD892" s="26"/>
    </row>
    <row r="893" spans="1:30">
      <c r="A893" s="26"/>
      <c r="B893" s="26"/>
      <c r="C893" s="26"/>
      <c r="D893" s="26"/>
      <c r="E893" s="26"/>
      <c r="F893" s="26"/>
      <c r="G893" s="26"/>
      <c r="H893" s="26"/>
      <c r="I893" s="26"/>
      <c r="J893" s="26"/>
      <c r="K893" s="26"/>
      <c r="L893" s="27"/>
      <c r="M893" s="26"/>
      <c r="N893" s="27"/>
      <c r="O893" s="26"/>
      <c r="P893" s="26"/>
      <c r="Q893" s="26"/>
      <c r="R893" s="26"/>
      <c r="S893" s="26"/>
      <c r="T893" s="26"/>
      <c r="U893" s="26"/>
      <c r="V893" s="26"/>
      <c r="W893" s="26"/>
      <c r="X893" s="26"/>
      <c r="Y893" s="26"/>
      <c r="Z893" s="26"/>
      <c r="AA893" s="26"/>
      <c r="AB893" s="26"/>
      <c r="AC893" s="26"/>
      <c r="AD893" s="26"/>
    </row>
    <row r="894" spans="1:30">
      <c r="A894" s="26"/>
      <c r="B894" s="26"/>
      <c r="C894" s="26"/>
      <c r="D894" s="26"/>
      <c r="E894" s="26"/>
      <c r="F894" s="26"/>
      <c r="G894" s="26"/>
      <c r="H894" s="26"/>
      <c r="I894" s="26"/>
      <c r="J894" s="26"/>
      <c r="K894" s="26"/>
      <c r="L894" s="27"/>
      <c r="M894" s="26"/>
      <c r="N894" s="27"/>
      <c r="O894" s="26"/>
      <c r="P894" s="26"/>
      <c r="Q894" s="26"/>
      <c r="R894" s="26"/>
      <c r="S894" s="26"/>
      <c r="T894" s="26"/>
      <c r="U894" s="26"/>
      <c r="V894" s="26"/>
      <c r="W894" s="26"/>
      <c r="X894" s="26"/>
      <c r="Y894" s="26"/>
      <c r="Z894" s="26"/>
      <c r="AA894" s="26"/>
      <c r="AB894" s="26"/>
      <c r="AC894" s="26"/>
      <c r="AD894" s="26"/>
    </row>
    <row r="895" spans="1:30">
      <c r="A895" s="26"/>
      <c r="B895" s="26"/>
      <c r="C895" s="26"/>
      <c r="D895" s="26"/>
      <c r="E895" s="26"/>
      <c r="F895" s="26"/>
      <c r="G895" s="26"/>
      <c r="H895" s="26"/>
      <c r="I895" s="26"/>
      <c r="J895" s="26"/>
      <c r="K895" s="26"/>
      <c r="L895" s="27"/>
      <c r="M895" s="26"/>
      <c r="N895" s="27"/>
      <c r="O895" s="26"/>
      <c r="P895" s="26"/>
      <c r="Q895" s="26"/>
      <c r="R895" s="26"/>
      <c r="S895" s="26"/>
      <c r="T895" s="26"/>
      <c r="U895" s="26"/>
      <c r="V895" s="26"/>
      <c r="W895" s="26"/>
      <c r="X895" s="26"/>
      <c r="Y895" s="26"/>
      <c r="Z895" s="26"/>
      <c r="AA895" s="26"/>
      <c r="AB895" s="26"/>
      <c r="AC895" s="26"/>
      <c r="AD895" s="26"/>
    </row>
    <row r="896" spans="1:30">
      <c r="A896" s="26"/>
      <c r="B896" s="26"/>
      <c r="C896" s="26"/>
      <c r="D896" s="26"/>
      <c r="E896" s="26"/>
      <c r="F896" s="26"/>
      <c r="G896" s="26"/>
      <c r="H896" s="26"/>
      <c r="I896" s="26"/>
      <c r="J896" s="26"/>
      <c r="K896" s="26"/>
      <c r="L896" s="27"/>
      <c r="M896" s="26"/>
      <c r="N896" s="27"/>
      <c r="O896" s="26"/>
      <c r="P896" s="26"/>
      <c r="Q896" s="26"/>
      <c r="R896" s="26"/>
      <c r="S896" s="26"/>
      <c r="T896" s="26"/>
      <c r="U896" s="26"/>
      <c r="V896" s="26"/>
      <c r="W896" s="26"/>
      <c r="X896" s="26"/>
      <c r="Y896" s="26"/>
      <c r="Z896" s="26"/>
      <c r="AA896" s="26"/>
      <c r="AB896" s="26"/>
      <c r="AC896" s="26"/>
      <c r="AD896" s="26"/>
    </row>
    <row r="897" spans="1:30">
      <c r="A897" s="26"/>
      <c r="B897" s="26"/>
      <c r="C897" s="26"/>
      <c r="D897" s="26"/>
      <c r="E897" s="26"/>
      <c r="F897" s="26"/>
      <c r="G897" s="26"/>
      <c r="H897" s="26"/>
      <c r="I897" s="26"/>
      <c r="J897" s="26"/>
      <c r="K897" s="26"/>
      <c r="L897" s="27"/>
      <c r="M897" s="26"/>
      <c r="N897" s="27"/>
      <c r="O897" s="26"/>
      <c r="P897" s="26"/>
      <c r="Q897" s="26"/>
      <c r="R897" s="26"/>
      <c r="S897" s="26"/>
      <c r="T897" s="26"/>
      <c r="U897" s="26"/>
      <c r="V897" s="26"/>
      <c r="W897" s="26"/>
      <c r="X897" s="26"/>
      <c r="Y897" s="26"/>
      <c r="Z897" s="26"/>
      <c r="AA897" s="26"/>
      <c r="AB897" s="26"/>
      <c r="AC897" s="26"/>
      <c r="AD897" s="26"/>
    </row>
    <row r="898" spans="1:30">
      <c r="A898" s="26"/>
      <c r="B898" s="26"/>
      <c r="C898" s="26"/>
      <c r="D898" s="26"/>
      <c r="E898" s="26"/>
      <c r="F898" s="26"/>
      <c r="G898" s="26"/>
      <c r="H898" s="26"/>
      <c r="I898" s="26"/>
      <c r="J898" s="26"/>
      <c r="K898" s="26"/>
      <c r="L898" s="27"/>
      <c r="M898" s="26"/>
      <c r="N898" s="27"/>
      <c r="O898" s="26"/>
      <c r="P898" s="26"/>
      <c r="Q898" s="26"/>
      <c r="R898" s="26"/>
      <c r="S898" s="26"/>
      <c r="T898" s="26"/>
      <c r="U898" s="26"/>
      <c r="V898" s="26"/>
      <c r="W898" s="26"/>
      <c r="X898" s="26"/>
      <c r="Y898" s="26"/>
      <c r="Z898" s="26"/>
      <c r="AA898" s="26"/>
      <c r="AB898" s="26"/>
      <c r="AC898" s="26"/>
      <c r="AD898" s="26"/>
    </row>
    <row r="899" spans="1:30">
      <c r="A899" s="26"/>
      <c r="B899" s="26"/>
      <c r="C899" s="26"/>
      <c r="D899" s="26"/>
      <c r="E899" s="26"/>
      <c r="F899" s="26"/>
      <c r="G899" s="26"/>
      <c r="H899" s="26"/>
      <c r="I899" s="26"/>
      <c r="J899" s="26"/>
      <c r="K899" s="26"/>
      <c r="L899" s="27"/>
      <c r="M899" s="26"/>
      <c r="N899" s="27"/>
      <c r="O899" s="26"/>
      <c r="P899" s="26"/>
      <c r="Q899" s="26"/>
      <c r="R899" s="26"/>
      <c r="S899" s="26"/>
      <c r="T899" s="26"/>
      <c r="U899" s="26"/>
      <c r="V899" s="26"/>
      <c r="W899" s="26"/>
      <c r="X899" s="26"/>
      <c r="Y899" s="26"/>
      <c r="Z899" s="26"/>
      <c r="AA899" s="26"/>
      <c r="AB899" s="26"/>
      <c r="AC899" s="26"/>
      <c r="AD899" s="26"/>
    </row>
    <row r="900" spans="1:30">
      <c r="A900" s="26"/>
      <c r="B900" s="26"/>
      <c r="C900" s="26"/>
      <c r="D900" s="26"/>
      <c r="E900" s="26"/>
      <c r="F900" s="26"/>
      <c r="G900" s="26"/>
      <c r="H900" s="26"/>
      <c r="I900" s="26"/>
      <c r="J900" s="26"/>
      <c r="K900" s="26"/>
      <c r="L900" s="27"/>
      <c r="M900" s="26"/>
      <c r="N900" s="27"/>
      <c r="O900" s="26"/>
      <c r="P900" s="26"/>
      <c r="Q900" s="26"/>
      <c r="R900" s="26"/>
      <c r="S900" s="26"/>
      <c r="T900" s="26"/>
      <c r="U900" s="26"/>
      <c r="V900" s="26"/>
      <c r="W900" s="26"/>
      <c r="X900" s="26"/>
      <c r="Y900" s="26"/>
      <c r="Z900" s="26"/>
      <c r="AA900" s="26"/>
      <c r="AB900" s="26"/>
      <c r="AC900" s="26"/>
      <c r="AD900" s="26"/>
    </row>
    <row r="901" spans="1:30">
      <c r="A901" s="26"/>
      <c r="B901" s="26"/>
      <c r="C901" s="26"/>
      <c r="D901" s="26"/>
      <c r="E901" s="26"/>
      <c r="F901" s="26"/>
      <c r="G901" s="26"/>
      <c r="H901" s="26"/>
      <c r="I901" s="26"/>
      <c r="J901" s="26"/>
      <c r="K901" s="26"/>
      <c r="L901" s="27"/>
      <c r="M901" s="26"/>
      <c r="N901" s="27"/>
      <c r="O901" s="26"/>
      <c r="P901" s="26"/>
      <c r="Q901" s="26"/>
      <c r="R901" s="26"/>
      <c r="S901" s="26"/>
      <c r="T901" s="26"/>
      <c r="U901" s="26"/>
      <c r="V901" s="26"/>
      <c r="W901" s="26"/>
      <c r="X901" s="26"/>
      <c r="Y901" s="26"/>
      <c r="Z901" s="26"/>
      <c r="AA901" s="26"/>
      <c r="AB901" s="26"/>
      <c r="AC901" s="26"/>
      <c r="AD901" s="26"/>
    </row>
    <row r="902" spans="1:30">
      <c r="A902" s="26"/>
      <c r="B902" s="26"/>
      <c r="C902" s="26"/>
      <c r="D902" s="26"/>
      <c r="E902" s="26"/>
      <c r="F902" s="26"/>
      <c r="G902" s="26"/>
      <c r="H902" s="26"/>
      <c r="I902" s="26"/>
      <c r="J902" s="26"/>
      <c r="K902" s="26"/>
      <c r="L902" s="27"/>
      <c r="M902" s="26"/>
      <c r="N902" s="27"/>
      <c r="O902" s="26"/>
      <c r="P902" s="26"/>
      <c r="Q902" s="26"/>
      <c r="R902" s="26"/>
      <c r="S902" s="26"/>
      <c r="T902" s="26"/>
      <c r="U902" s="26"/>
      <c r="V902" s="26"/>
      <c r="W902" s="26"/>
      <c r="X902" s="26"/>
      <c r="Y902" s="26"/>
      <c r="Z902" s="26"/>
      <c r="AA902" s="26"/>
      <c r="AB902" s="26"/>
      <c r="AC902" s="26"/>
      <c r="AD902" s="26"/>
    </row>
    <row r="903" spans="1:30">
      <c r="A903" s="26"/>
      <c r="B903" s="26"/>
      <c r="C903" s="26"/>
      <c r="D903" s="26"/>
      <c r="E903" s="26"/>
      <c r="F903" s="26"/>
      <c r="G903" s="26"/>
      <c r="H903" s="26"/>
      <c r="I903" s="26"/>
      <c r="J903" s="26"/>
      <c r="K903" s="26"/>
      <c r="L903" s="27"/>
      <c r="M903" s="26"/>
      <c r="N903" s="27"/>
      <c r="O903" s="26"/>
      <c r="P903" s="26"/>
      <c r="Q903" s="26"/>
      <c r="R903" s="26"/>
      <c r="S903" s="26"/>
      <c r="T903" s="26"/>
      <c r="U903" s="26"/>
      <c r="V903" s="26"/>
      <c r="W903" s="26"/>
      <c r="X903" s="26"/>
      <c r="Y903" s="26"/>
      <c r="Z903" s="26"/>
      <c r="AA903" s="26"/>
      <c r="AB903" s="26"/>
      <c r="AC903" s="26"/>
      <c r="AD903" s="26"/>
    </row>
    <row r="904" spans="1:30">
      <c r="A904" s="26"/>
      <c r="B904" s="26"/>
      <c r="C904" s="26"/>
      <c r="D904" s="26"/>
      <c r="E904" s="26"/>
      <c r="F904" s="26"/>
      <c r="G904" s="26"/>
      <c r="H904" s="26"/>
      <c r="I904" s="26"/>
      <c r="J904" s="26"/>
      <c r="K904" s="26"/>
      <c r="L904" s="27"/>
      <c r="M904" s="26"/>
      <c r="N904" s="27"/>
      <c r="O904" s="26"/>
      <c r="P904" s="26"/>
      <c r="Q904" s="26"/>
      <c r="R904" s="26"/>
      <c r="S904" s="26"/>
      <c r="T904" s="26"/>
      <c r="U904" s="26"/>
      <c r="V904" s="26"/>
      <c r="W904" s="26"/>
      <c r="X904" s="26"/>
      <c r="Y904" s="26"/>
      <c r="Z904" s="26"/>
      <c r="AA904" s="26"/>
      <c r="AB904" s="26"/>
      <c r="AC904" s="26"/>
      <c r="AD904" s="26"/>
    </row>
    <row r="905" spans="1:30">
      <c r="A905" s="26"/>
      <c r="B905" s="26"/>
      <c r="C905" s="26"/>
      <c r="D905" s="26"/>
      <c r="E905" s="26"/>
      <c r="F905" s="26"/>
      <c r="G905" s="26"/>
      <c r="H905" s="26"/>
      <c r="I905" s="26"/>
      <c r="J905" s="26"/>
      <c r="K905" s="26"/>
      <c r="L905" s="27"/>
      <c r="M905" s="26"/>
      <c r="N905" s="27"/>
      <c r="O905" s="26"/>
      <c r="P905" s="26"/>
      <c r="Q905" s="26"/>
      <c r="R905" s="26"/>
      <c r="S905" s="26"/>
      <c r="T905" s="26"/>
      <c r="U905" s="26"/>
      <c r="V905" s="26"/>
      <c r="W905" s="26"/>
      <c r="X905" s="26"/>
      <c r="Y905" s="26"/>
      <c r="Z905" s="26"/>
      <c r="AA905" s="26"/>
      <c r="AB905" s="26"/>
      <c r="AC905" s="26"/>
      <c r="AD905" s="26"/>
    </row>
    <row r="906" spans="1:30">
      <c r="A906" s="26"/>
      <c r="B906" s="26"/>
      <c r="C906" s="26"/>
      <c r="D906" s="26"/>
      <c r="E906" s="26"/>
      <c r="F906" s="26"/>
      <c r="G906" s="26"/>
      <c r="H906" s="26"/>
      <c r="I906" s="26"/>
      <c r="J906" s="26"/>
      <c r="K906" s="26"/>
      <c r="L906" s="27"/>
      <c r="M906" s="26"/>
      <c r="N906" s="27"/>
      <c r="O906" s="26"/>
      <c r="P906" s="26"/>
      <c r="Q906" s="26"/>
      <c r="R906" s="26"/>
      <c r="S906" s="26"/>
      <c r="T906" s="26"/>
      <c r="U906" s="26"/>
      <c r="V906" s="26"/>
      <c r="W906" s="26"/>
      <c r="X906" s="26"/>
      <c r="Y906" s="26"/>
      <c r="Z906" s="26"/>
      <c r="AA906" s="26"/>
      <c r="AB906" s="26"/>
      <c r="AC906" s="26"/>
      <c r="AD906" s="26"/>
    </row>
    <row r="907" spans="1:30">
      <c r="A907" s="26"/>
      <c r="B907" s="26"/>
      <c r="C907" s="26"/>
      <c r="D907" s="26"/>
      <c r="E907" s="26"/>
      <c r="F907" s="26"/>
      <c r="G907" s="26"/>
      <c r="H907" s="26"/>
      <c r="I907" s="26"/>
      <c r="J907" s="26"/>
      <c r="K907" s="26"/>
      <c r="L907" s="27"/>
      <c r="M907" s="26"/>
      <c r="N907" s="27"/>
      <c r="O907" s="26"/>
      <c r="P907" s="26"/>
      <c r="Q907" s="26"/>
      <c r="R907" s="26"/>
      <c r="S907" s="26"/>
      <c r="T907" s="26"/>
      <c r="U907" s="26"/>
      <c r="V907" s="26"/>
      <c r="W907" s="26"/>
      <c r="X907" s="26"/>
      <c r="Y907" s="26"/>
      <c r="Z907" s="26"/>
      <c r="AA907" s="26"/>
      <c r="AB907" s="26"/>
      <c r="AC907" s="26"/>
      <c r="AD907" s="26"/>
    </row>
    <row r="908" spans="1:30">
      <c r="A908" s="26"/>
      <c r="B908" s="26"/>
      <c r="C908" s="26"/>
      <c r="D908" s="26"/>
      <c r="E908" s="26"/>
      <c r="F908" s="26"/>
      <c r="G908" s="26"/>
      <c r="H908" s="26"/>
      <c r="I908" s="26"/>
      <c r="J908" s="26"/>
      <c r="K908" s="26"/>
      <c r="L908" s="27"/>
      <c r="M908" s="26"/>
      <c r="N908" s="27"/>
      <c r="O908" s="26"/>
      <c r="P908" s="26"/>
      <c r="Q908" s="26"/>
      <c r="R908" s="26"/>
      <c r="S908" s="26"/>
      <c r="T908" s="26"/>
      <c r="U908" s="26"/>
      <c r="V908" s="26"/>
      <c r="W908" s="26"/>
      <c r="X908" s="26"/>
      <c r="Y908" s="26"/>
      <c r="Z908" s="26"/>
      <c r="AA908" s="26"/>
      <c r="AB908" s="26"/>
      <c r="AC908" s="26"/>
      <c r="AD908" s="26"/>
    </row>
    <row r="909" spans="1:30">
      <c r="A909" s="26"/>
      <c r="B909" s="26"/>
      <c r="C909" s="26"/>
      <c r="D909" s="26"/>
      <c r="E909" s="26"/>
      <c r="F909" s="26"/>
      <c r="G909" s="26"/>
      <c r="H909" s="26"/>
      <c r="I909" s="26"/>
      <c r="J909" s="26"/>
      <c r="K909" s="26"/>
      <c r="L909" s="27"/>
      <c r="M909" s="26"/>
      <c r="N909" s="27"/>
      <c r="O909" s="26"/>
      <c r="P909" s="26"/>
      <c r="Q909" s="26"/>
      <c r="R909" s="26"/>
      <c r="S909" s="26"/>
      <c r="T909" s="26"/>
      <c r="U909" s="26"/>
      <c r="V909" s="26"/>
      <c r="W909" s="26"/>
      <c r="X909" s="26"/>
      <c r="Y909" s="26"/>
      <c r="Z909" s="26"/>
      <c r="AA909" s="26"/>
      <c r="AB909" s="26"/>
      <c r="AC909" s="26"/>
      <c r="AD909" s="26"/>
    </row>
    <row r="910" spans="1:30">
      <c r="A910" s="26"/>
      <c r="B910" s="26"/>
      <c r="C910" s="26"/>
      <c r="D910" s="26"/>
      <c r="E910" s="26"/>
      <c r="F910" s="26"/>
      <c r="G910" s="26"/>
      <c r="H910" s="26"/>
      <c r="I910" s="26"/>
      <c r="J910" s="26"/>
      <c r="K910" s="26"/>
      <c r="L910" s="27"/>
      <c r="M910" s="26"/>
      <c r="N910" s="27"/>
      <c r="O910" s="26"/>
      <c r="P910" s="26"/>
      <c r="Q910" s="26"/>
      <c r="R910" s="26"/>
      <c r="S910" s="26"/>
      <c r="T910" s="26"/>
      <c r="U910" s="26"/>
      <c r="V910" s="26"/>
      <c r="W910" s="26"/>
      <c r="X910" s="26"/>
      <c r="Y910" s="26"/>
      <c r="Z910" s="26"/>
      <c r="AA910" s="26"/>
      <c r="AB910" s="26"/>
      <c r="AC910" s="26"/>
      <c r="AD910" s="26"/>
    </row>
    <row r="911" spans="1:30">
      <c r="A911" s="26"/>
      <c r="B911" s="26"/>
      <c r="C911" s="26"/>
      <c r="D911" s="26"/>
      <c r="E911" s="26"/>
      <c r="F911" s="26"/>
      <c r="G911" s="26"/>
      <c r="H911" s="26"/>
      <c r="I911" s="26"/>
      <c r="J911" s="26"/>
      <c r="K911" s="26"/>
      <c r="L911" s="27"/>
      <c r="M911" s="26"/>
      <c r="N911" s="27"/>
      <c r="O911" s="26"/>
      <c r="P911" s="26"/>
      <c r="Q911" s="26"/>
      <c r="R911" s="26"/>
      <c r="S911" s="26"/>
      <c r="T911" s="26"/>
      <c r="U911" s="26"/>
      <c r="V911" s="26"/>
      <c r="W911" s="26"/>
      <c r="X911" s="26"/>
      <c r="Y911" s="26"/>
      <c r="Z911" s="26"/>
      <c r="AA911" s="26"/>
      <c r="AB911" s="26"/>
      <c r="AC911" s="26"/>
      <c r="AD911" s="26"/>
    </row>
    <row r="912" spans="1:30">
      <c r="A912" s="26"/>
      <c r="B912" s="26"/>
      <c r="C912" s="26"/>
      <c r="D912" s="26"/>
      <c r="E912" s="26"/>
      <c r="F912" s="26"/>
      <c r="G912" s="26"/>
      <c r="H912" s="26"/>
      <c r="I912" s="26"/>
      <c r="J912" s="26"/>
      <c r="K912" s="26"/>
      <c r="L912" s="27"/>
      <c r="M912" s="26"/>
      <c r="N912" s="27"/>
      <c r="O912" s="26"/>
      <c r="P912" s="26"/>
      <c r="Q912" s="26"/>
      <c r="R912" s="26"/>
      <c r="S912" s="26"/>
      <c r="T912" s="26"/>
      <c r="U912" s="26"/>
      <c r="V912" s="26"/>
      <c r="W912" s="26"/>
      <c r="X912" s="26"/>
      <c r="Y912" s="26"/>
      <c r="Z912" s="26"/>
      <c r="AA912" s="26"/>
      <c r="AB912" s="26"/>
      <c r="AC912" s="26"/>
      <c r="AD912" s="26"/>
    </row>
    <row r="913" spans="1:30">
      <c r="A913" s="26"/>
      <c r="B913" s="26"/>
      <c r="C913" s="26"/>
      <c r="D913" s="26"/>
      <c r="E913" s="26"/>
      <c r="F913" s="26"/>
      <c r="G913" s="26"/>
      <c r="H913" s="26"/>
      <c r="I913" s="26"/>
      <c r="J913" s="26"/>
      <c r="K913" s="26"/>
      <c r="L913" s="27"/>
      <c r="M913" s="26"/>
      <c r="N913" s="27"/>
      <c r="O913" s="26"/>
      <c r="P913" s="26"/>
      <c r="Q913" s="26"/>
      <c r="R913" s="26"/>
      <c r="S913" s="26"/>
      <c r="T913" s="26"/>
      <c r="U913" s="26"/>
      <c r="V913" s="26"/>
      <c r="W913" s="26"/>
      <c r="X913" s="26"/>
      <c r="Y913" s="26"/>
      <c r="Z913" s="26"/>
      <c r="AA913" s="26"/>
      <c r="AB913" s="26"/>
      <c r="AC913" s="26"/>
      <c r="AD913" s="26"/>
    </row>
    <row r="914" spans="1:30">
      <c r="A914" s="26"/>
      <c r="B914" s="26"/>
      <c r="C914" s="26"/>
      <c r="D914" s="26"/>
      <c r="E914" s="26"/>
      <c r="F914" s="26"/>
      <c r="G914" s="26"/>
      <c r="H914" s="26"/>
      <c r="I914" s="26"/>
      <c r="J914" s="26"/>
      <c r="K914" s="26"/>
      <c r="L914" s="27"/>
      <c r="M914" s="26"/>
      <c r="N914" s="27"/>
      <c r="O914" s="26"/>
      <c r="P914" s="26"/>
      <c r="Q914" s="26"/>
      <c r="R914" s="26"/>
      <c r="S914" s="26"/>
      <c r="T914" s="26"/>
      <c r="U914" s="26"/>
      <c r="V914" s="26"/>
      <c r="W914" s="26"/>
      <c r="X914" s="26"/>
      <c r="Y914" s="26"/>
      <c r="Z914" s="26"/>
      <c r="AA914" s="26"/>
      <c r="AB914" s="26"/>
      <c r="AC914" s="26"/>
      <c r="AD914" s="26"/>
    </row>
    <row r="915" spans="1:30">
      <c r="A915" s="26"/>
      <c r="B915" s="26"/>
      <c r="C915" s="26"/>
      <c r="D915" s="26"/>
      <c r="E915" s="26"/>
      <c r="F915" s="26"/>
      <c r="G915" s="26"/>
      <c r="H915" s="26"/>
      <c r="I915" s="26"/>
      <c r="J915" s="26"/>
      <c r="K915" s="26"/>
      <c r="L915" s="27"/>
      <c r="M915" s="26"/>
      <c r="N915" s="27"/>
      <c r="O915" s="26"/>
      <c r="P915" s="26"/>
      <c r="Q915" s="26"/>
      <c r="R915" s="26"/>
      <c r="S915" s="26"/>
      <c r="T915" s="26"/>
      <c r="U915" s="26"/>
      <c r="V915" s="26"/>
      <c r="W915" s="26"/>
      <c r="X915" s="26"/>
      <c r="Y915" s="26"/>
      <c r="Z915" s="26"/>
      <c r="AA915" s="26"/>
      <c r="AB915" s="26"/>
      <c r="AC915" s="26"/>
      <c r="AD915" s="26"/>
    </row>
    <row r="916" spans="1:30">
      <c r="A916" s="26"/>
      <c r="B916" s="26"/>
      <c r="C916" s="26"/>
      <c r="D916" s="26"/>
      <c r="E916" s="26"/>
      <c r="F916" s="26"/>
      <c r="G916" s="26"/>
      <c r="H916" s="26"/>
      <c r="I916" s="26"/>
      <c r="J916" s="26"/>
      <c r="K916" s="26"/>
      <c r="L916" s="27"/>
      <c r="M916" s="26"/>
      <c r="N916" s="27"/>
      <c r="O916" s="26"/>
      <c r="P916" s="26"/>
      <c r="Q916" s="26"/>
      <c r="R916" s="26"/>
      <c r="S916" s="26"/>
      <c r="T916" s="26"/>
      <c r="U916" s="26"/>
      <c r="V916" s="26"/>
      <c r="W916" s="26"/>
      <c r="X916" s="26"/>
      <c r="Y916" s="26"/>
      <c r="Z916" s="26"/>
      <c r="AA916" s="26"/>
      <c r="AB916" s="26"/>
      <c r="AC916" s="26"/>
      <c r="AD916" s="26"/>
    </row>
    <row r="917" spans="1:30">
      <c r="A917" s="26"/>
      <c r="B917" s="26"/>
      <c r="C917" s="26"/>
      <c r="D917" s="26"/>
      <c r="E917" s="26"/>
      <c r="F917" s="26"/>
      <c r="G917" s="26"/>
      <c r="H917" s="26"/>
      <c r="I917" s="26"/>
      <c r="J917" s="26"/>
      <c r="K917" s="26"/>
      <c r="L917" s="27"/>
      <c r="M917" s="26"/>
      <c r="N917" s="27"/>
      <c r="O917" s="26"/>
      <c r="P917" s="26"/>
      <c r="Q917" s="26"/>
      <c r="R917" s="26"/>
      <c r="S917" s="26"/>
      <c r="T917" s="26"/>
      <c r="U917" s="26"/>
      <c r="V917" s="26"/>
      <c r="W917" s="26"/>
      <c r="X917" s="26"/>
      <c r="Y917" s="26"/>
      <c r="Z917" s="26"/>
      <c r="AA917" s="26"/>
      <c r="AB917" s="26"/>
      <c r="AC917" s="26"/>
      <c r="AD917" s="26"/>
    </row>
    <row r="918" spans="1:30">
      <c r="A918" s="26"/>
      <c r="B918" s="26"/>
      <c r="C918" s="26"/>
      <c r="D918" s="26"/>
      <c r="E918" s="26"/>
      <c r="F918" s="26"/>
      <c r="G918" s="26"/>
      <c r="H918" s="26"/>
      <c r="I918" s="26"/>
      <c r="J918" s="26"/>
      <c r="K918" s="26"/>
      <c r="L918" s="27"/>
      <c r="M918" s="26"/>
      <c r="N918" s="27"/>
      <c r="O918" s="26"/>
      <c r="P918" s="26"/>
      <c r="Q918" s="26"/>
      <c r="R918" s="26"/>
      <c r="S918" s="26"/>
      <c r="T918" s="26"/>
      <c r="U918" s="26"/>
      <c r="V918" s="26"/>
      <c r="W918" s="26"/>
      <c r="X918" s="26"/>
      <c r="Y918" s="26"/>
      <c r="Z918" s="26"/>
      <c r="AA918" s="26"/>
      <c r="AB918" s="26"/>
      <c r="AC918" s="26"/>
      <c r="AD918" s="26"/>
    </row>
    <row r="919" spans="1:30">
      <c r="A919" s="26"/>
      <c r="B919" s="26"/>
      <c r="C919" s="26"/>
      <c r="D919" s="26"/>
      <c r="E919" s="26"/>
      <c r="F919" s="26"/>
      <c r="G919" s="26"/>
      <c r="H919" s="26"/>
      <c r="I919" s="26"/>
      <c r="J919" s="26"/>
      <c r="K919" s="26"/>
      <c r="L919" s="27"/>
      <c r="M919" s="26"/>
      <c r="N919" s="27"/>
      <c r="O919" s="26"/>
      <c r="P919" s="26"/>
      <c r="Q919" s="26"/>
      <c r="R919" s="26"/>
      <c r="S919" s="26"/>
      <c r="T919" s="26"/>
      <c r="U919" s="26"/>
      <c r="V919" s="26"/>
      <c r="W919" s="26"/>
      <c r="X919" s="26"/>
      <c r="Y919" s="26"/>
      <c r="Z919" s="26"/>
      <c r="AA919" s="26"/>
      <c r="AB919" s="26"/>
      <c r="AC919" s="26"/>
      <c r="AD919" s="26"/>
    </row>
    <row r="920" spans="1:30">
      <c r="A920" s="26"/>
      <c r="B920" s="26"/>
      <c r="C920" s="26"/>
      <c r="D920" s="26"/>
      <c r="E920" s="26"/>
      <c r="F920" s="26"/>
      <c r="G920" s="26"/>
      <c r="H920" s="26"/>
      <c r="I920" s="26"/>
      <c r="J920" s="26"/>
      <c r="K920" s="26"/>
      <c r="L920" s="27"/>
      <c r="M920" s="26"/>
      <c r="N920" s="27"/>
      <c r="O920" s="26"/>
      <c r="P920" s="26"/>
      <c r="Q920" s="26"/>
      <c r="R920" s="26"/>
      <c r="S920" s="26"/>
      <c r="T920" s="26"/>
      <c r="U920" s="26"/>
      <c r="V920" s="26"/>
      <c r="W920" s="26"/>
      <c r="X920" s="26"/>
      <c r="Y920" s="26"/>
      <c r="Z920" s="26"/>
      <c r="AA920" s="26"/>
      <c r="AB920" s="26"/>
      <c r="AC920" s="26"/>
      <c r="AD920" s="26"/>
    </row>
    <row r="921" spans="1:30">
      <c r="A921" s="26"/>
      <c r="B921" s="26"/>
      <c r="C921" s="26"/>
      <c r="D921" s="26"/>
      <c r="E921" s="26"/>
      <c r="F921" s="26"/>
      <c r="G921" s="26"/>
      <c r="H921" s="26"/>
      <c r="I921" s="26"/>
      <c r="J921" s="26"/>
      <c r="K921" s="26"/>
      <c r="L921" s="27"/>
      <c r="M921" s="26"/>
      <c r="N921" s="27"/>
      <c r="O921" s="26"/>
      <c r="P921" s="26"/>
      <c r="Q921" s="26"/>
      <c r="R921" s="26"/>
      <c r="S921" s="26"/>
      <c r="T921" s="26"/>
      <c r="U921" s="26"/>
      <c r="V921" s="26"/>
      <c r="W921" s="26"/>
      <c r="X921" s="26"/>
      <c r="Y921" s="26"/>
      <c r="Z921" s="26"/>
      <c r="AA921" s="26"/>
      <c r="AB921" s="26"/>
      <c r="AC921" s="26"/>
      <c r="AD921" s="26"/>
    </row>
    <row r="922" spans="1:30">
      <c r="A922" s="26"/>
      <c r="B922" s="26"/>
      <c r="C922" s="26"/>
      <c r="D922" s="26"/>
      <c r="E922" s="26"/>
      <c r="F922" s="26"/>
      <c r="G922" s="26"/>
      <c r="H922" s="26"/>
      <c r="I922" s="26"/>
      <c r="J922" s="26"/>
      <c r="K922" s="26"/>
      <c r="L922" s="27"/>
      <c r="M922" s="26"/>
      <c r="N922" s="27"/>
      <c r="O922" s="26"/>
      <c r="P922" s="26"/>
      <c r="Q922" s="26"/>
      <c r="R922" s="26"/>
      <c r="S922" s="26"/>
      <c r="T922" s="26"/>
      <c r="U922" s="26"/>
      <c r="V922" s="26"/>
      <c r="W922" s="26"/>
      <c r="X922" s="26"/>
      <c r="Y922" s="26"/>
      <c r="Z922" s="26"/>
      <c r="AA922" s="26"/>
      <c r="AB922" s="26"/>
      <c r="AC922" s="26"/>
      <c r="AD922" s="26"/>
    </row>
    <row r="923" spans="1:30">
      <c r="A923" s="26"/>
      <c r="B923" s="26"/>
      <c r="C923" s="26"/>
      <c r="D923" s="26"/>
      <c r="E923" s="26"/>
      <c r="F923" s="26"/>
      <c r="G923" s="26"/>
      <c r="H923" s="26"/>
      <c r="I923" s="26"/>
      <c r="J923" s="26"/>
      <c r="K923" s="26"/>
      <c r="L923" s="27"/>
      <c r="M923" s="26"/>
      <c r="N923" s="27"/>
      <c r="O923" s="26"/>
      <c r="P923" s="26"/>
      <c r="Q923" s="26"/>
      <c r="R923" s="26"/>
      <c r="S923" s="26"/>
      <c r="T923" s="26"/>
      <c r="U923" s="26"/>
      <c r="V923" s="26"/>
      <c r="W923" s="26"/>
      <c r="X923" s="26"/>
      <c r="Y923" s="26"/>
      <c r="Z923" s="26"/>
      <c r="AA923" s="26"/>
      <c r="AB923" s="26"/>
      <c r="AC923" s="26"/>
      <c r="AD923" s="26"/>
    </row>
    <row r="924" spans="1:30">
      <c r="A924" s="26"/>
      <c r="B924" s="26"/>
      <c r="C924" s="26"/>
      <c r="D924" s="26"/>
      <c r="E924" s="26"/>
      <c r="F924" s="26"/>
      <c r="G924" s="26"/>
      <c r="H924" s="26"/>
      <c r="I924" s="26"/>
      <c r="J924" s="26"/>
      <c r="K924" s="26"/>
      <c r="L924" s="27"/>
      <c r="M924" s="26"/>
      <c r="N924" s="27"/>
      <c r="O924" s="26"/>
      <c r="P924" s="26"/>
      <c r="Q924" s="26"/>
      <c r="R924" s="26"/>
      <c r="S924" s="26"/>
      <c r="T924" s="26"/>
      <c r="U924" s="26"/>
      <c r="V924" s="26"/>
      <c r="W924" s="26"/>
      <c r="X924" s="26"/>
      <c r="Y924" s="26"/>
      <c r="Z924" s="26"/>
      <c r="AA924" s="26"/>
      <c r="AB924" s="26"/>
      <c r="AC924" s="26"/>
      <c r="AD924" s="26"/>
    </row>
    <row r="925" spans="1:30">
      <c r="A925" s="26"/>
      <c r="B925" s="26"/>
      <c r="C925" s="26"/>
      <c r="D925" s="26"/>
      <c r="E925" s="26"/>
      <c r="F925" s="26"/>
      <c r="G925" s="26"/>
      <c r="H925" s="26"/>
      <c r="I925" s="26"/>
      <c r="J925" s="26"/>
      <c r="K925" s="26"/>
      <c r="L925" s="27"/>
      <c r="M925" s="26"/>
      <c r="N925" s="27"/>
      <c r="O925" s="26"/>
      <c r="P925" s="26"/>
      <c r="Q925" s="26"/>
      <c r="R925" s="26"/>
      <c r="S925" s="26"/>
      <c r="T925" s="26"/>
      <c r="U925" s="26"/>
      <c r="V925" s="26"/>
      <c r="W925" s="26"/>
      <c r="X925" s="26"/>
      <c r="Y925" s="26"/>
      <c r="Z925" s="26"/>
      <c r="AA925" s="26"/>
      <c r="AB925" s="26"/>
      <c r="AC925" s="26"/>
      <c r="AD925" s="26"/>
    </row>
    <row r="926" spans="1:30">
      <c r="A926" s="26"/>
      <c r="B926" s="26"/>
      <c r="C926" s="26"/>
      <c r="D926" s="26"/>
      <c r="E926" s="26"/>
      <c r="F926" s="26"/>
      <c r="G926" s="26"/>
      <c r="H926" s="26"/>
      <c r="I926" s="26"/>
      <c r="J926" s="26"/>
      <c r="K926" s="26"/>
      <c r="L926" s="27"/>
      <c r="M926" s="26"/>
      <c r="N926" s="27"/>
      <c r="O926" s="26"/>
      <c r="P926" s="26"/>
      <c r="Q926" s="26"/>
      <c r="R926" s="26"/>
      <c r="S926" s="26"/>
      <c r="T926" s="26"/>
      <c r="U926" s="26"/>
      <c r="V926" s="26"/>
      <c r="W926" s="26"/>
      <c r="X926" s="26"/>
      <c r="Y926" s="26"/>
      <c r="Z926" s="26"/>
      <c r="AA926" s="26"/>
      <c r="AB926" s="26"/>
      <c r="AC926" s="26"/>
      <c r="AD926" s="26"/>
    </row>
    <row r="927" spans="1:30">
      <c r="A927" s="26"/>
      <c r="B927" s="26"/>
      <c r="C927" s="26"/>
      <c r="D927" s="26"/>
      <c r="E927" s="26"/>
      <c r="F927" s="26"/>
      <c r="G927" s="26"/>
      <c r="H927" s="26"/>
      <c r="I927" s="26"/>
      <c r="J927" s="26"/>
      <c r="K927" s="26"/>
      <c r="L927" s="27"/>
      <c r="M927" s="26"/>
      <c r="N927" s="27"/>
      <c r="O927" s="26"/>
      <c r="P927" s="26"/>
      <c r="Q927" s="26"/>
      <c r="R927" s="26"/>
      <c r="S927" s="26"/>
      <c r="T927" s="26"/>
      <c r="U927" s="26"/>
      <c r="V927" s="26"/>
      <c r="W927" s="26"/>
      <c r="X927" s="26"/>
      <c r="Y927" s="26"/>
      <c r="Z927" s="26"/>
      <c r="AA927" s="26"/>
      <c r="AB927" s="26"/>
      <c r="AC927" s="26"/>
      <c r="AD927" s="26"/>
    </row>
    <row r="928" spans="1:30">
      <c r="A928" s="26"/>
      <c r="B928" s="26"/>
      <c r="C928" s="26"/>
      <c r="D928" s="26"/>
      <c r="E928" s="26"/>
      <c r="F928" s="26"/>
      <c r="G928" s="26"/>
      <c r="H928" s="26"/>
      <c r="I928" s="26"/>
      <c r="J928" s="26"/>
      <c r="K928" s="26"/>
      <c r="L928" s="27"/>
      <c r="M928" s="26"/>
      <c r="N928" s="27"/>
      <c r="O928" s="26"/>
      <c r="P928" s="26"/>
      <c r="Q928" s="26"/>
      <c r="R928" s="26"/>
      <c r="S928" s="26"/>
      <c r="T928" s="26"/>
      <c r="U928" s="26"/>
      <c r="V928" s="26"/>
      <c r="W928" s="26"/>
      <c r="X928" s="26"/>
      <c r="Y928" s="26"/>
      <c r="Z928" s="26"/>
      <c r="AA928" s="26"/>
      <c r="AB928" s="26"/>
      <c r="AC928" s="26"/>
      <c r="AD928" s="26"/>
    </row>
    <row r="929" spans="1:30">
      <c r="A929" s="26"/>
      <c r="B929" s="26"/>
      <c r="C929" s="26"/>
      <c r="D929" s="26"/>
      <c r="E929" s="26"/>
      <c r="F929" s="26"/>
      <c r="G929" s="26"/>
      <c r="H929" s="26"/>
      <c r="I929" s="26"/>
      <c r="J929" s="26"/>
      <c r="K929" s="26"/>
      <c r="L929" s="27"/>
      <c r="M929" s="26"/>
      <c r="N929" s="27"/>
      <c r="O929" s="26"/>
      <c r="P929" s="26"/>
      <c r="Q929" s="26"/>
      <c r="R929" s="26"/>
      <c r="S929" s="26"/>
      <c r="T929" s="26"/>
      <c r="U929" s="26"/>
      <c r="V929" s="26"/>
      <c r="W929" s="26"/>
      <c r="X929" s="26"/>
      <c r="Y929" s="26"/>
      <c r="Z929" s="26"/>
      <c r="AA929" s="26"/>
      <c r="AB929" s="26"/>
      <c r="AC929" s="26"/>
      <c r="AD929" s="26"/>
    </row>
    <row r="930" spans="1:30">
      <c r="A930" s="26"/>
      <c r="B930" s="26"/>
      <c r="C930" s="26"/>
      <c r="D930" s="26"/>
      <c r="E930" s="26"/>
      <c r="F930" s="26"/>
      <c r="G930" s="26"/>
      <c r="H930" s="26"/>
      <c r="I930" s="26"/>
      <c r="J930" s="26"/>
      <c r="K930" s="26"/>
      <c r="L930" s="27"/>
      <c r="M930" s="26"/>
      <c r="N930" s="27"/>
      <c r="O930" s="26"/>
      <c r="P930" s="26"/>
      <c r="Q930" s="26"/>
      <c r="R930" s="26"/>
      <c r="S930" s="26"/>
      <c r="T930" s="26"/>
      <c r="U930" s="26"/>
      <c r="V930" s="26"/>
      <c r="W930" s="26"/>
      <c r="X930" s="26"/>
      <c r="Y930" s="26"/>
      <c r="Z930" s="26"/>
      <c r="AA930" s="26"/>
      <c r="AB930" s="26"/>
      <c r="AC930" s="26"/>
      <c r="AD930" s="26"/>
    </row>
    <row r="931" spans="1:30">
      <c r="A931" s="26"/>
      <c r="B931" s="26"/>
      <c r="C931" s="26"/>
      <c r="D931" s="26"/>
      <c r="E931" s="26"/>
      <c r="F931" s="26"/>
      <c r="G931" s="26"/>
      <c r="H931" s="26"/>
      <c r="I931" s="26"/>
      <c r="J931" s="26"/>
      <c r="K931" s="26"/>
      <c r="L931" s="27"/>
      <c r="M931" s="26"/>
      <c r="N931" s="27"/>
      <c r="O931" s="26"/>
      <c r="P931" s="26"/>
      <c r="Q931" s="26"/>
      <c r="R931" s="26"/>
      <c r="S931" s="26"/>
      <c r="T931" s="26"/>
      <c r="U931" s="26"/>
      <c r="V931" s="26"/>
      <c r="W931" s="26"/>
      <c r="X931" s="26"/>
      <c r="Y931" s="26"/>
      <c r="Z931" s="26"/>
      <c r="AA931" s="26"/>
      <c r="AB931" s="26"/>
      <c r="AC931" s="26"/>
      <c r="AD931" s="26"/>
    </row>
    <row r="932" spans="1:30">
      <c r="A932" s="26"/>
      <c r="B932" s="26"/>
      <c r="C932" s="26"/>
      <c r="D932" s="26"/>
      <c r="E932" s="26"/>
      <c r="F932" s="26"/>
      <c r="G932" s="26"/>
      <c r="H932" s="26"/>
      <c r="I932" s="26"/>
      <c r="J932" s="26"/>
      <c r="K932" s="26"/>
      <c r="L932" s="27"/>
      <c r="M932" s="26"/>
      <c r="N932" s="27"/>
      <c r="O932" s="26"/>
      <c r="P932" s="26"/>
      <c r="Q932" s="26"/>
      <c r="R932" s="26"/>
      <c r="S932" s="26"/>
      <c r="T932" s="26"/>
      <c r="U932" s="26"/>
      <c r="V932" s="26"/>
      <c r="W932" s="26"/>
      <c r="X932" s="26"/>
      <c r="Y932" s="26"/>
      <c r="Z932" s="26"/>
      <c r="AA932" s="26"/>
      <c r="AB932" s="26"/>
      <c r="AC932" s="26"/>
      <c r="AD932" s="26"/>
    </row>
    <row r="933" spans="1:30">
      <c r="A933" s="26"/>
      <c r="B933" s="26"/>
      <c r="C933" s="26"/>
      <c r="D933" s="26"/>
      <c r="E933" s="26"/>
      <c r="F933" s="26"/>
      <c r="G933" s="26"/>
      <c r="H933" s="26"/>
      <c r="I933" s="26"/>
      <c r="J933" s="26"/>
      <c r="K933" s="26"/>
      <c r="L933" s="27"/>
      <c r="M933" s="26"/>
      <c r="N933" s="27"/>
      <c r="O933" s="26"/>
      <c r="P933" s="26"/>
      <c r="Q933" s="26"/>
      <c r="R933" s="26"/>
      <c r="S933" s="26"/>
      <c r="T933" s="26"/>
      <c r="U933" s="26"/>
      <c r="V933" s="26"/>
      <c r="W933" s="26"/>
      <c r="X933" s="26"/>
      <c r="Y933" s="26"/>
      <c r="Z933" s="26"/>
      <c r="AA933" s="26"/>
      <c r="AB933" s="26"/>
      <c r="AC933" s="26"/>
      <c r="AD933" s="26"/>
    </row>
    <row r="934" spans="1:30">
      <c r="A934" s="26"/>
      <c r="B934" s="26"/>
      <c r="C934" s="26"/>
      <c r="D934" s="26"/>
      <c r="E934" s="26"/>
      <c r="F934" s="26"/>
      <c r="G934" s="26"/>
      <c r="H934" s="26"/>
      <c r="I934" s="26"/>
      <c r="J934" s="26"/>
      <c r="K934" s="26"/>
      <c r="L934" s="27"/>
      <c r="M934" s="26"/>
      <c r="N934" s="27"/>
      <c r="O934" s="26"/>
      <c r="P934" s="26"/>
      <c r="Q934" s="26"/>
      <c r="R934" s="26"/>
      <c r="S934" s="26"/>
      <c r="T934" s="26"/>
      <c r="U934" s="26"/>
      <c r="V934" s="26"/>
      <c r="W934" s="26"/>
      <c r="X934" s="26"/>
      <c r="Y934" s="26"/>
      <c r="Z934" s="26"/>
      <c r="AA934" s="26"/>
      <c r="AB934" s="26"/>
      <c r="AC934" s="26"/>
      <c r="AD934" s="26"/>
    </row>
    <row r="935" spans="1:30">
      <c r="A935" s="26"/>
      <c r="B935" s="26"/>
      <c r="C935" s="26"/>
      <c r="D935" s="26"/>
      <c r="E935" s="26"/>
      <c r="F935" s="26"/>
      <c r="G935" s="26"/>
      <c r="H935" s="26"/>
      <c r="I935" s="26"/>
      <c r="J935" s="26"/>
      <c r="K935" s="26"/>
      <c r="L935" s="27"/>
      <c r="M935" s="26"/>
      <c r="N935" s="27"/>
      <c r="O935" s="26"/>
      <c r="P935" s="26"/>
      <c r="Q935" s="26"/>
      <c r="R935" s="26"/>
      <c r="S935" s="26"/>
      <c r="T935" s="26"/>
      <c r="U935" s="26"/>
      <c r="V935" s="26"/>
      <c r="W935" s="26"/>
      <c r="X935" s="26"/>
      <c r="Y935" s="26"/>
      <c r="Z935" s="26"/>
      <c r="AA935" s="26"/>
      <c r="AB935" s="26"/>
      <c r="AC935" s="26"/>
      <c r="AD935" s="26"/>
    </row>
    <row r="936" spans="1:30">
      <c r="A936" s="26"/>
      <c r="B936" s="26"/>
      <c r="C936" s="26"/>
      <c r="D936" s="26"/>
      <c r="E936" s="26"/>
      <c r="F936" s="26"/>
      <c r="G936" s="26"/>
      <c r="H936" s="26"/>
      <c r="I936" s="26"/>
      <c r="J936" s="26"/>
      <c r="K936" s="26"/>
      <c r="L936" s="27"/>
      <c r="M936" s="26"/>
      <c r="N936" s="27"/>
      <c r="O936" s="26"/>
      <c r="P936" s="26"/>
      <c r="Q936" s="26"/>
      <c r="R936" s="26"/>
      <c r="S936" s="26"/>
      <c r="T936" s="26"/>
      <c r="U936" s="26"/>
      <c r="V936" s="26"/>
      <c r="W936" s="26"/>
      <c r="X936" s="26"/>
      <c r="Y936" s="26"/>
      <c r="Z936" s="26"/>
      <c r="AA936" s="26"/>
      <c r="AB936" s="26"/>
      <c r="AC936" s="26"/>
      <c r="AD936" s="26"/>
    </row>
    <row r="937" spans="1:30">
      <c r="A937" s="26"/>
      <c r="B937" s="26"/>
      <c r="C937" s="26"/>
      <c r="D937" s="26"/>
      <c r="E937" s="26"/>
      <c r="F937" s="26"/>
      <c r="G937" s="26"/>
      <c r="H937" s="26"/>
      <c r="I937" s="26"/>
      <c r="J937" s="26"/>
      <c r="K937" s="26"/>
      <c r="L937" s="27"/>
      <c r="M937" s="26"/>
      <c r="N937" s="27"/>
      <c r="O937" s="26"/>
      <c r="P937" s="26"/>
      <c r="Q937" s="26"/>
      <c r="R937" s="26"/>
      <c r="S937" s="26"/>
      <c r="T937" s="26"/>
      <c r="U937" s="26"/>
      <c r="V937" s="26"/>
      <c r="W937" s="26"/>
      <c r="X937" s="26"/>
      <c r="Y937" s="26"/>
      <c r="Z937" s="26"/>
      <c r="AA937" s="26"/>
      <c r="AB937" s="26"/>
      <c r="AC937" s="26"/>
      <c r="AD937" s="26"/>
    </row>
    <row r="938" spans="1:30">
      <c r="A938" s="26"/>
      <c r="B938" s="26"/>
      <c r="C938" s="26"/>
      <c r="D938" s="26"/>
      <c r="E938" s="26"/>
      <c r="F938" s="26"/>
      <c r="G938" s="26"/>
      <c r="H938" s="26"/>
      <c r="I938" s="26"/>
      <c r="J938" s="26"/>
      <c r="K938" s="26"/>
      <c r="L938" s="27"/>
      <c r="M938" s="26"/>
      <c r="N938" s="27"/>
      <c r="O938" s="26"/>
      <c r="P938" s="26"/>
      <c r="Q938" s="26"/>
      <c r="R938" s="26"/>
      <c r="S938" s="26"/>
      <c r="T938" s="26"/>
      <c r="U938" s="26"/>
      <c r="V938" s="26"/>
      <c r="W938" s="26"/>
      <c r="X938" s="26"/>
      <c r="Y938" s="26"/>
      <c r="Z938" s="26"/>
      <c r="AA938" s="26"/>
      <c r="AB938" s="26"/>
      <c r="AC938" s="26"/>
      <c r="AD938" s="26"/>
    </row>
    <row r="939" spans="1:30">
      <c r="A939" s="26"/>
      <c r="B939" s="26"/>
      <c r="C939" s="26"/>
      <c r="D939" s="26"/>
      <c r="E939" s="26"/>
      <c r="F939" s="26"/>
      <c r="G939" s="26"/>
      <c r="H939" s="26"/>
      <c r="I939" s="26"/>
      <c r="J939" s="26"/>
      <c r="K939" s="26"/>
      <c r="L939" s="27"/>
      <c r="M939" s="26"/>
      <c r="N939" s="27"/>
      <c r="O939" s="26"/>
      <c r="P939" s="26"/>
      <c r="Q939" s="26"/>
      <c r="R939" s="26"/>
      <c r="S939" s="26"/>
      <c r="T939" s="26"/>
      <c r="U939" s="26"/>
      <c r="V939" s="26"/>
      <c r="W939" s="26"/>
      <c r="X939" s="26"/>
      <c r="Y939" s="26"/>
      <c r="Z939" s="26"/>
      <c r="AA939" s="26"/>
      <c r="AB939" s="26"/>
      <c r="AC939" s="26"/>
      <c r="AD939" s="26"/>
    </row>
    <row r="940" spans="1:30">
      <c r="A940" s="26"/>
      <c r="B940" s="26"/>
      <c r="C940" s="26"/>
      <c r="D940" s="26"/>
      <c r="E940" s="26"/>
      <c r="F940" s="26"/>
      <c r="G940" s="26"/>
      <c r="H940" s="26"/>
      <c r="I940" s="26"/>
      <c r="J940" s="26"/>
      <c r="K940" s="26"/>
      <c r="L940" s="27"/>
      <c r="M940" s="26"/>
      <c r="N940" s="27"/>
      <c r="O940" s="26"/>
      <c r="P940" s="26"/>
      <c r="Q940" s="26"/>
      <c r="R940" s="26"/>
      <c r="S940" s="26"/>
      <c r="T940" s="26"/>
      <c r="U940" s="26"/>
      <c r="V940" s="26"/>
      <c r="W940" s="26"/>
      <c r="X940" s="26"/>
      <c r="Y940" s="26"/>
      <c r="Z940" s="26"/>
      <c r="AA940" s="26"/>
      <c r="AB940" s="26"/>
      <c r="AC940" s="26"/>
      <c r="AD940" s="26"/>
    </row>
    <row r="941" spans="1:30">
      <c r="A941" s="26"/>
      <c r="B941" s="26"/>
      <c r="C941" s="26"/>
      <c r="D941" s="26"/>
      <c r="E941" s="26"/>
      <c r="F941" s="26"/>
      <c r="G941" s="26"/>
      <c r="H941" s="26"/>
      <c r="I941" s="26"/>
      <c r="J941" s="26"/>
      <c r="K941" s="26"/>
      <c r="L941" s="27"/>
      <c r="M941" s="26"/>
      <c r="N941" s="27"/>
      <c r="O941" s="26"/>
      <c r="P941" s="26"/>
      <c r="Q941" s="26"/>
      <c r="R941" s="26"/>
      <c r="S941" s="26"/>
      <c r="T941" s="26"/>
      <c r="U941" s="26"/>
      <c r="V941" s="26"/>
      <c r="W941" s="26"/>
      <c r="X941" s="26"/>
      <c r="Y941" s="26"/>
      <c r="Z941" s="26"/>
      <c r="AA941" s="26"/>
      <c r="AB941" s="26"/>
      <c r="AC941" s="26"/>
      <c r="AD941" s="26"/>
    </row>
    <row r="942" spans="1:30">
      <c r="A942" s="26"/>
      <c r="B942" s="26"/>
      <c r="C942" s="26"/>
      <c r="D942" s="26"/>
      <c r="E942" s="26"/>
      <c r="F942" s="26"/>
      <c r="G942" s="26"/>
      <c r="H942" s="26"/>
      <c r="I942" s="26"/>
      <c r="J942" s="26"/>
      <c r="K942" s="26"/>
      <c r="L942" s="27"/>
      <c r="M942" s="26"/>
      <c r="N942" s="27"/>
      <c r="O942" s="26"/>
      <c r="P942" s="26"/>
      <c r="Q942" s="26"/>
      <c r="R942" s="26"/>
      <c r="S942" s="26"/>
      <c r="T942" s="26"/>
      <c r="U942" s="26"/>
      <c r="V942" s="26"/>
      <c r="W942" s="26"/>
      <c r="X942" s="26"/>
      <c r="Y942" s="26"/>
      <c r="Z942" s="26"/>
      <c r="AA942" s="26"/>
      <c r="AB942" s="26"/>
      <c r="AC942" s="26"/>
      <c r="AD942" s="26"/>
    </row>
    <row r="943" spans="1:30">
      <c r="A943" s="26"/>
      <c r="B943" s="26"/>
      <c r="C943" s="26"/>
      <c r="D943" s="26"/>
      <c r="E943" s="26"/>
      <c r="F943" s="26"/>
      <c r="G943" s="26"/>
      <c r="H943" s="26"/>
      <c r="I943" s="26"/>
      <c r="J943" s="26"/>
      <c r="K943" s="26"/>
      <c r="L943" s="27"/>
      <c r="M943" s="26"/>
      <c r="N943" s="27"/>
      <c r="O943" s="26"/>
      <c r="P943" s="26"/>
      <c r="Q943" s="26"/>
      <c r="R943" s="26"/>
      <c r="S943" s="26"/>
      <c r="T943" s="26"/>
      <c r="U943" s="26"/>
      <c r="V943" s="26"/>
      <c r="W943" s="26"/>
      <c r="X943" s="26"/>
      <c r="Y943" s="26"/>
      <c r="Z943" s="26"/>
      <c r="AA943" s="26"/>
      <c r="AB943" s="26"/>
      <c r="AC943" s="26"/>
      <c r="AD943" s="26"/>
    </row>
    <row r="944" spans="1:30">
      <c r="A944" s="26"/>
      <c r="B944" s="26"/>
      <c r="C944" s="26"/>
      <c r="D944" s="26"/>
      <c r="E944" s="26"/>
      <c r="F944" s="26"/>
      <c r="G944" s="26"/>
      <c r="H944" s="26"/>
      <c r="I944" s="26"/>
      <c r="J944" s="26"/>
      <c r="K944" s="26"/>
      <c r="L944" s="27"/>
      <c r="M944" s="26"/>
      <c r="N944" s="27"/>
      <c r="O944" s="26"/>
      <c r="P944" s="26"/>
      <c r="Q944" s="26"/>
      <c r="R944" s="26"/>
      <c r="S944" s="26"/>
      <c r="T944" s="26"/>
      <c r="U944" s="26"/>
      <c r="V944" s="26"/>
      <c r="W944" s="26"/>
      <c r="X944" s="26"/>
      <c r="Y944" s="26"/>
      <c r="Z944" s="26"/>
      <c r="AA944" s="26"/>
      <c r="AB944" s="26"/>
      <c r="AC944" s="26"/>
      <c r="AD944" s="26"/>
    </row>
    <row r="945" spans="1:30">
      <c r="A945" s="26"/>
      <c r="B945" s="26"/>
      <c r="C945" s="26"/>
      <c r="D945" s="26"/>
      <c r="E945" s="26"/>
      <c r="F945" s="26"/>
      <c r="G945" s="26"/>
      <c r="H945" s="26"/>
      <c r="I945" s="26"/>
      <c r="J945" s="26"/>
      <c r="K945" s="26"/>
      <c r="L945" s="27"/>
      <c r="M945" s="26"/>
      <c r="N945" s="27"/>
      <c r="O945" s="26"/>
      <c r="P945" s="26"/>
      <c r="Q945" s="26"/>
      <c r="R945" s="26"/>
      <c r="S945" s="26"/>
      <c r="T945" s="26"/>
      <c r="U945" s="26"/>
      <c r="V945" s="26"/>
      <c r="W945" s="26"/>
      <c r="X945" s="26"/>
      <c r="Y945" s="26"/>
      <c r="Z945" s="26"/>
      <c r="AA945" s="26"/>
      <c r="AB945" s="26"/>
      <c r="AC945" s="26"/>
      <c r="AD945" s="26"/>
    </row>
    <row r="946" spans="1:30">
      <c r="A946" s="26"/>
      <c r="B946" s="26"/>
      <c r="C946" s="26"/>
      <c r="D946" s="26"/>
      <c r="E946" s="26"/>
      <c r="F946" s="26"/>
      <c r="G946" s="26"/>
      <c r="H946" s="26"/>
      <c r="I946" s="26"/>
      <c r="J946" s="26"/>
      <c r="K946" s="26"/>
      <c r="L946" s="27"/>
      <c r="M946" s="26"/>
      <c r="N946" s="27"/>
      <c r="O946" s="26"/>
      <c r="P946" s="26"/>
      <c r="Q946" s="26"/>
      <c r="R946" s="26"/>
      <c r="S946" s="26"/>
      <c r="T946" s="26"/>
      <c r="U946" s="26"/>
      <c r="V946" s="26"/>
      <c r="W946" s="26"/>
      <c r="X946" s="26"/>
      <c r="Y946" s="26"/>
      <c r="Z946" s="26"/>
      <c r="AA946" s="26"/>
      <c r="AB946" s="26"/>
      <c r="AC946" s="26"/>
      <c r="AD946" s="26"/>
    </row>
    <row r="947" spans="1:30">
      <c r="A947" s="26"/>
      <c r="B947" s="26"/>
      <c r="C947" s="26"/>
      <c r="D947" s="26"/>
      <c r="E947" s="26"/>
      <c r="F947" s="26"/>
      <c r="G947" s="26"/>
      <c r="H947" s="26"/>
      <c r="I947" s="26"/>
      <c r="J947" s="26"/>
      <c r="K947" s="26"/>
      <c r="L947" s="27"/>
      <c r="M947" s="26"/>
      <c r="N947" s="27"/>
      <c r="O947" s="26"/>
      <c r="P947" s="26"/>
      <c r="Q947" s="26"/>
      <c r="R947" s="26"/>
      <c r="S947" s="26"/>
      <c r="T947" s="26"/>
      <c r="U947" s="26"/>
      <c r="V947" s="26"/>
      <c r="W947" s="26"/>
      <c r="X947" s="26"/>
      <c r="Y947" s="26"/>
      <c r="Z947" s="26"/>
      <c r="AA947" s="26"/>
      <c r="AB947" s="26"/>
      <c r="AC947" s="26"/>
      <c r="AD947" s="26"/>
    </row>
    <row r="948" spans="1:30">
      <c r="A948" s="26"/>
      <c r="B948" s="26"/>
      <c r="C948" s="26"/>
      <c r="D948" s="26"/>
      <c r="E948" s="26"/>
      <c r="F948" s="26"/>
      <c r="G948" s="26"/>
      <c r="H948" s="26"/>
      <c r="I948" s="26"/>
      <c r="J948" s="26"/>
      <c r="K948" s="26"/>
      <c r="L948" s="27"/>
      <c r="M948" s="26"/>
      <c r="N948" s="27"/>
      <c r="O948" s="26"/>
      <c r="P948" s="26"/>
      <c r="Q948" s="26"/>
      <c r="R948" s="26"/>
      <c r="S948" s="26"/>
      <c r="T948" s="26"/>
      <c r="U948" s="26"/>
      <c r="V948" s="26"/>
      <c r="W948" s="26"/>
      <c r="X948" s="26"/>
      <c r="Y948" s="26"/>
      <c r="Z948" s="26"/>
      <c r="AA948" s="26"/>
      <c r="AB948" s="26"/>
      <c r="AC948" s="26"/>
      <c r="AD948" s="26"/>
    </row>
    <row r="949" spans="1:30">
      <c r="A949" s="26"/>
      <c r="B949" s="26"/>
      <c r="C949" s="26"/>
      <c r="D949" s="26"/>
      <c r="E949" s="26"/>
      <c r="F949" s="26"/>
      <c r="G949" s="26"/>
      <c r="H949" s="26"/>
      <c r="I949" s="26"/>
      <c r="J949" s="26"/>
      <c r="K949" s="26"/>
      <c r="L949" s="27"/>
      <c r="M949" s="26"/>
      <c r="N949" s="27"/>
      <c r="O949" s="26"/>
      <c r="P949" s="26"/>
      <c r="Q949" s="26"/>
      <c r="R949" s="26"/>
      <c r="S949" s="26"/>
      <c r="T949" s="26"/>
      <c r="U949" s="26"/>
      <c r="V949" s="26"/>
      <c r="W949" s="26"/>
      <c r="X949" s="26"/>
      <c r="Y949" s="26"/>
      <c r="Z949" s="26"/>
      <c r="AA949" s="26"/>
      <c r="AB949" s="26"/>
      <c r="AC949" s="26"/>
      <c r="AD949" s="26"/>
    </row>
    <row r="950" spans="1:30">
      <c r="A950" s="26"/>
      <c r="B950" s="26"/>
      <c r="C950" s="26"/>
      <c r="D950" s="26"/>
      <c r="E950" s="26"/>
      <c r="F950" s="26"/>
      <c r="G950" s="26"/>
      <c r="H950" s="26"/>
      <c r="I950" s="26"/>
      <c r="J950" s="26"/>
      <c r="K950" s="26"/>
      <c r="L950" s="27"/>
      <c r="M950" s="26"/>
      <c r="N950" s="27"/>
      <c r="O950" s="26"/>
      <c r="P950" s="26"/>
      <c r="Q950" s="26"/>
      <c r="R950" s="26"/>
      <c r="S950" s="26"/>
      <c r="T950" s="26"/>
      <c r="U950" s="26"/>
      <c r="V950" s="26"/>
      <c r="W950" s="26"/>
      <c r="X950" s="26"/>
      <c r="Y950" s="26"/>
      <c r="Z950" s="26"/>
      <c r="AA950" s="26"/>
      <c r="AB950" s="26"/>
      <c r="AC950" s="26"/>
      <c r="AD950" s="26"/>
    </row>
    <row r="951" spans="1:30">
      <c r="A951" s="26"/>
      <c r="B951" s="26"/>
      <c r="C951" s="26"/>
      <c r="D951" s="26"/>
      <c r="E951" s="26"/>
      <c r="F951" s="26"/>
      <c r="G951" s="26"/>
      <c r="H951" s="26"/>
      <c r="I951" s="26"/>
      <c r="J951" s="26"/>
      <c r="K951" s="26"/>
      <c r="L951" s="27"/>
      <c r="M951" s="26"/>
      <c r="N951" s="27"/>
      <c r="O951" s="26"/>
      <c r="P951" s="26"/>
      <c r="Q951" s="26"/>
      <c r="R951" s="26"/>
      <c r="S951" s="26"/>
      <c r="T951" s="26"/>
      <c r="U951" s="26"/>
      <c r="V951" s="26"/>
      <c r="W951" s="26"/>
      <c r="X951" s="26"/>
      <c r="Y951" s="26"/>
      <c r="Z951" s="26"/>
      <c r="AA951" s="26"/>
      <c r="AB951" s="26"/>
      <c r="AC951" s="26"/>
      <c r="AD951" s="26"/>
    </row>
    <row r="952" spans="1:30">
      <c r="A952" s="26"/>
      <c r="B952" s="26"/>
      <c r="C952" s="26"/>
      <c r="D952" s="26"/>
      <c r="E952" s="26"/>
      <c r="F952" s="26"/>
      <c r="G952" s="26"/>
      <c r="H952" s="26"/>
      <c r="I952" s="26"/>
      <c r="J952" s="26"/>
      <c r="K952" s="26"/>
      <c r="L952" s="27"/>
      <c r="M952" s="26"/>
      <c r="N952" s="27"/>
      <c r="O952" s="26"/>
      <c r="P952" s="26"/>
      <c r="Q952" s="26"/>
      <c r="R952" s="26"/>
      <c r="S952" s="26"/>
      <c r="T952" s="26"/>
      <c r="U952" s="26"/>
      <c r="V952" s="26"/>
      <c r="W952" s="26"/>
      <c r="X952" s="26"/>
      <c r="Y952" s="26"/>
      <c r="Z952" s="26"/>
      <c r="AA952" s="26"/>
      <c r="AB952" s="26"/>
      <c r="AC952" s="26"/>
      <c r="AD952" s="26"/>
    </row>
    <row r="953" spans="1:30">
      <c r="A953" s="26"/>
      <c r="B953" s="26"/>
      <c r="C953" s="26"/>
      <c r="D953" s="26"/>
      <c r="E953" s="26"/>
      <c r="F953" s="26"/>
      <c r="G953" s="26"/>
      <c r="H953" s="26"/>
      <c r="I953" s="26"/>
      <c r="J953" s="26"/>
      <c r="K953" s="26"/>
      <c r="L953" s="27"/>
      <c r="M953" s="26"/>
      <c r="N953" s="27"/>
      <c r="O953" s="26"/>
      <c r="P953" s="26"/>
      <c r="Q953" s="26"/>
      <c r="R953" s="26"/>
      <c r="S953" s="26"/>
      <c r="T953" s="26"/>
      <c r="U953" s="26"/>
      <c r="V953" s="26"/>
      <c r="W953" s="26"/>
      <c r="X953" s="26"/>
      <c r="Y953" s="26"/>
      <c r="Z953" s="26"/>
      <c r="AA953" s="26"/>
      <c r="AB953" s="26"/>
      <c r="AC953" s="26"/>
      <c r="AD953" s="26"/>
    </row>
    <row r="954" spans="1:30">
      <c r="A954" s="26"/>
      <c r="B954" s="26"/>
      <c r="C954" s="26"/>
      <c r="D954" s="26"/>
      <c r="E954" s="26"/>
      <c r="F954" s="26"/>
      <c r="G954" s="26"/>
      <c r="H954" s="26"/>
      <c r="I954" s="26"/>
      <c r="J954" s="26"/>
      <c r="K954" s="26"/>
      <c r="L954" s="27"/>
      <c r="M954" s="26"/>
      <c r="N954" s="27"/>
      <c r="O954" s="26"/>
      <c r="P954" s="26"/>
      <c r="Q954" s="26"/>
      <c r="R954" s="26"/>
      <c r="S954" s="26"/>
      <c r="T954" s="26"/>
      <c r="U954" s="26"/>
      <c r="V954" s="26"/>
      <c r="W954" s="26"/>
      <c r="X954" s="26"/>
      <c r="Y954" s="26"/>
      <c r="Z954" s="26"/>
      <c r="AA954" s="26"/>
      <c r="AB954" s="26"/>
      <c r="AC954" s="26"/>
      <c r="AD954" s="26"/>
    </row>
    <row r="955" spans="1:30">
      <c r="A955" s="26"/>
      <c r="B955" s="26"/>
      <c r="C955" s="26"/>
      <c r="D955" s="26"/>
      <c r="E955" s="26"/>
      <c r="F955" s="26"/>
      <c r="G955" s="26"/>
      <c r="H955" s="26"/>
      <c r="I955" s="26"/>
      <c r="J955" s="26"/>
      <c r="K955" s="26"/>
      <c r="L955" s="27"/>
      <c r="M955" s="26"/>
      <c r="N955" s="27"/>
      <c r="O955" s="26"/>
      <c r="P955" s="26"/>
      <c r="Q955" s="26"/>
      <c r="R955" s="26"/>
      <c r="S955" s="26"/>
      <c r="T955" s="26"/>
      <c r="U955" s="26"/>
      <c r="V955" s="26"/>
      <c r="W955" s="26"/>
      <c r="X955" s="26"/>
      <c r="Y955" s="26"/>
      <c r="Z955" s="26"/>
      <c r="AA955" s="26"/>
      <c r="AB955" s="26"/>
      <c r="AC955" s="26"/>
      <c r="AD955" s="26"/>
    </row>
    <row r="956" spans="1:30">
      <c r="A956" s="26"/>
      <c r="B956" s="26"/>
      <c r="C956" s="26"/>
      <c r="D956" s="26"/>
      <c r="E956" s="26"/>
      <c r="F956" s="26"/>
      <c r="G956" s="26"/>
      <c r="H956" s="26"/>
      <c r="I956" s="26"/>
      <c r="J956" s="26"/>
      <c r="K956" s="26"/>
      <c r="L956" s="27"/>
      <c r="M956" s="26"/>
      <c r="N956" s="27"/>
      <c r="O956" s="26"/>
      <c r="P956" s="26"/>
      <c r="Q956" s="26"/>
      <c r="R956" s="26"/>
      <c r="S956" s="26"/>
      <c r="T956" s="26"/>
      <c r="U956" s="26"/>
      <c r="V956" s="26"/>
      <c r="W956" s="26"/>
      <c r="X956" s="26"/>
      <c r="Y956" s="26"/>
      <c r="Z956" s="26"/>
      <c r="AA956" s="26"/>
      <c r="AB956" s="26"/>
      <c r="AC956" s="26"/>
      <c r="AD956" s="26"/>
    </row>
    <row r="957" spans="1:30">
      <c r="A957" s="26"/>
      <c r="B957" s="26"/>
      <c r="C957" s="26"/>
      <c r="D957" s="26"/>
      <c r="E957" s="26"/>
      <c r="F957" s="26"/>
      <c r="G957" s="26"/>
      <c r="H957" s="26"/>
      <c r="I957" s="26"/>
      <c r="J957" s="26"/>
      <c r="K957" s="26"/>
      <c r="L957" s="27"/>
      <c r="M957" s="26"/>
      <c r="N957" s="27"/>
      <c r="O957" s="26"/>
      <c r="P957" s="26"/>
      <c r="Q957" s="26"/>
      <c r="R957" s="26"/>
      <c r="S957" s="26"/>
      <c r="T957" s="26"/>
      <c r="U957" s="26"/>
      <c r="V957" s="26"/>
      <c r="W957" s="26"/>
      <c r="X957" s="26"/>
      <c r="Y957" s="26"/>
      <c r="Z957" s="26"/>
      <c r="AA957" s="26"/>
      <c r="AB957" s="26"/>
      <c r="AC957" s="26"/>
      <c r="AD957" s="26"/>
    </row>
    <row r="958" spans="1:30">
      <c r="A958" s="26"/>
      <c r="B958" s="26"/>
      <c r="C958" s="26"/>
      <c r="D958" s="26"/>
      <c r="E958" s="26"/>
      <c r="F958" s="26"/>
      <c r="G958" s="26"/>
      <c r="H958" s="26"/>
      <c r="I958" s="26"/>
      <c r="J958" s="26"/>
      <c r="K958" s="26"/>
      <c r="L958" s="27"/>
      <c r="M958" s="26"/>
      <c r="N958" s="27"/>
      <c r="O958" s="26"/>
      <c r="P958" s="26"/>
      <c r="Q958" s="26"/>
      <c r="R958" s="26"/>
      <c r="S958" s="26"/>
      <c r="T958" s="26"/>
      <c r="U958" s="26"/>
      <c r="V958" s="26"/>
      <c r="W958" s="26"/>
      <c r="X958" s="26"/>
      <c r="Y958" s="26"/>
      <c r="Z958" s="26"/>
      <c r="AA958" s="26"/>
      <c r="AB958" s="26"/>
      <c r="AC958" s="26"/>
      <c r="AD958" s="26"/>
    </row>
    <row r="959" spans="1:30">
      <c r="A959" s="26"/>
      <c r="B959" s="26"/>
      <c r="C959" s="26"/>
      <c r="D959" s="26"/>
      <c r="E959" s="26"/>
      <c r="F959" s="26"/>
      <c r="G959" s="26"/>
      <c r="H959" s="26"/>
      <c r="I959" s="26"/>
      <c r="J959" s="26"/>
      <c r="K959" s="26"/>
      <c r="L959" s="27"/>
      <c r="M959" s="26"/>
      <c r="N959" s="27"/>
      <c r="O959" s="26"/>
      <c r="P959" s="26"/>
      <c r="Q959" s="26"/>
      <c r="R959" s="26"/>
      <c r="S959" s="26"/>
      <c r="T959" s="26"/>
      <c r="U959" s="26"/>
      <c r="V959" s="26"/>
      <c r="W959" s="26"/>
      <c r="X959" s="26"/>
      <c r="Y959" s="26"/>
      <c r="Z959" s="26"/>
      <c r="AA959" s="26"/>
      <c r="AB959" s="26"/>
      <c r="AC959" s="26"/>
      <c r="AD959" s="26"/>
    </row>
    <row r="960" spans="1:30">
      <c r="A960" s="26"/>
      <c r="B960" s="26"/>
      <c r="C960" s="26"/>
      <c r="D960" s="26"/>
      <c r="E960" s="26"/>
      <c r="F960" s="26"/>
      <c r="G960" s="26"/>
      <c r="H960" s="26"/>
      <c r="I960" s="26"/>
      <c r="J960" s="26"/>
      <c r="K960" s="26"/>
      <c r="L960" s="27"/>
      <c r="M960" s="26"/>
      <c r="N960" s="27"/>
      <c r="O960" s="26"/>
      <c r="P960" s="26"/>
      <c r="Q960" s="26"/>
      <c r="R960" s="26"/>
      <c r="S960" s="26"/>
      <c r="T960" s="26"/>
      <c r="U960" s="26"/>
      <c r="V960" s="26"/>
      <c r="W960" s="26"/>
      <c r="X960" s="26"/>
      <c r="Y960" s="26"/>
      <c r="Z960" s="26"/>
      <c r="AA960" s="26"/>
      <c r="AB960" s="26"/>
      <c r="AC960" s="26"/>
      <c r="AD960" s="26"/>
    </row>
    <row r="961" spans="1:30">
      <c r="A961" s="26"/>
      <c r="B961" s="26"/>
      <c r="C961" s="26"/>
      <c r="D961" s="26"/>
      <c r="E961" s="26"/>
      <c r="F961" s="26"/>
      <c r="G961" s="26"/>
      <c r="H961" s="26"/>
      <c r="I961" s="26"/>
      <c r="J961" s="26"/>
      <c r="K961" s="26"/>
      <c r="L961" s="27"/>
      <c r="M961" s="26"/>
      <c r="N961" s="27"/>
      <c r="O961" s="26"/>
      <c r="P961" s="26"/>
      <c r="Q961" s="26"/>
      <c r="R961" s="26"/>
      <c r="S961" s="26"/>
      <c r="T961" s="26"/>
      <c r="U961" s="26"/>
      <c r="V961" s="26"/>
      <c r="W961" s="26"/>
      <c r="X961" s="26"/>
      <c r="Y961" s="26"/>
      <c r="Z961" s="26"/>
      <c r="AA961" s="26"/>
      <c r="AB961" s="26"/>
      <c r="AC961" s="26"/>
      <c r="AD961" s="26"/>
    </row>
    <row r="962" spans="1:30">
      <c r="A962" s="26"/>
      <c r="B962" s="26"/>
      <c r="C962" s="26"/>
      <c r="D962" s="26"/>
      <c r="E962" s="26"/>
      <c r="F962" s="26"/>
      <c r="G962" s="26"/>
      <c r="H962" s="26"/>
      <c r="I962" s="26"/>
      <c r="J962" s="26"/>
      <c r="K962" s="26"/>
      <c r="L962" s="27"/>
      <c r="M962" s="26"/>
      <c r="N962" s="27"/>
      <c r="O962" s="26"/>
      <c r="P962" s="26"/>
      <c r="Q962" s="26"/>
      <c r="R962" s="26"/>
      <c r="S962" s="26"/>
      <c r="T962" s="26"/>
      <c r="U962" s="26"/>
      <c r="V962" s="26"/>
      <c r="W962" s="26"/>
      <c r="X962" s="26"/>
      <c r="Y962" s="26"/>
      <c r="Z962" s="26"/>
      <c r="AA962" s="26"/>
      <c r="AB962" s="26"/>
      <c r="AC962" s="26"/>
      <c r="AD962" s="26"/>
    </row>
    <row r="963" spans="1:30">
      <c r="A963" s="26"/>
      <c r="B963" s="26"/>
      <c r="C963" s="26"/>
      <c r="D963" s="26"/>
      <c r="E963" s="26"/>
      <c r="F963" s="26"/>
      <c r="G963" s="26"/>
      <c r="H963" s="26"/>
      <c r="I963" s="26"/>
      <c r="J963" s="26"/>
      <c r="K963" s="26"/>
      <c r="L963" s="27"/>
      <c r="M963" s="26"/>
      <c r="N963" s="27"/>
      <c r="O963" s="26"/>
      <c r="P963" s="26"/>
      <c r="Q963" s="26"/>
      <c r="R963" s="26"/>
      <c r="S963" s="26"/>
      <c r="T963" s="26"/>
      <c r="U963" s="26"/>
      <c r="V963" s="26"/>
      <c r="W963" s="26"/>
      <c r="X963" s="26"/>
      <c r="Y963" s="26"/>
      <c r="Z963" s="26"/>
      <c r="AA963" s="26"/>
      <c r="AB963" s="26"/>
      <c r="AC963" s="26"/>
      <c r="AD963" s="26"/>
    </row>
    <row r="964" spans="1:30">
      <c r="A964" s="26"/>
      <c r="B964" s="26"/>
      <c r="C964" s="26"/>
      <c r="D964" s="26"/>
      <c r="E964" s="26"/>
      <c r="F964" s="26"/>
      <c r="G964" s="26"/>
      <c r="H964" s="26"/>
      <c r="I964" s="26"/>
      <c r="J964" s="26"/>
      <c r="K964" s="26"/>
      <c r="L964" s="27"/>
      <c r="M964" s="26"/>
      <c r="N964" s="27"/>
      <c r="O964" s="26"/>
      <c r="P964" s="26"/>
      <c r="Q964" s="26"/>
      <c r="R964" s="26"/>
      <c r="S964" s="26"/>
      <c r="T964" s="26"/>
      <c r="U964" s="26"/>
      <c r="V964" s="26"/>
      <c r="W964" s="26"/>
      <c r="X964" s="26"/>
      <c r="Y964" s="26"/>
      <c r="Z964" s="26"/>
      <c r="AA964" s="26"/>
      <c r="AB964" s="26"/>
      <c r="AC964" s="26"/>
      <c r="AD964" s="26"/>
    </row>
    <row r="965" spans="1:30">
      <c r="A965" s="26"/>
      <c r="B965" s="26"/>
      <c r="C965" s="26"/>
      <c r="D965" s="26"/>
      <c r="E965" s="26"/>
      <c r="F965" s="26"/>
      <c r="G965" s="26"/>
      <c r="H965" s="26"/>
      <c r="I965" s="26"/>
      <c r="J965" s="26"/>
      <c r="K965" s="26"/>
      <c r="L965" s="27"/>
      <c r="M965" s="26"/>
      <c r="N965" s="27"/>
      <c r="O965" s="26"/>
      <c r="P965" s="26"/>
      <c r="Q965" s="26"/>
      <c r="R965" s="26"/>
      <c r="S965" s="26"/>
      <c r="T965" s="26"/>
      <c r="U965" s="26"/>
      <c r="V965" s="26"/>
      <c r="W965" s="26"/>
      <c r="X965" s="26"/>
      <c r="Y965" s="26"/>
      <c r="Z965" s="26"/>
      <c r="AA965" s="26"/>
      <c r="AB965" s="26"/>
      <c r="AC965" s="26"/>
      <c r="AD965" s="26"/>
    </row>
    <row r="966" spans="1:30">
      <c r="A966" s="26"/>
      <c r="B966" s="26"/>
      <c r="C966" s="26"/>
      <c r="D966" s="26"/>
      <c r="E966" s="26"/>
      <c r="F966" s="26"/>
      <c r="G966" s="26"/>
      <c r="H966" s="26"/>
      <c r="I966" s="26"/>
      <c r="J966" s="26"/>
      <c r="K966" s="26"/>
      <c r="L966" s="27"/>
      <c r="M966" s="26"/>
      <c r="N966" s="27"/>
      <c r="O966" s="26"/>
      <c r="P966" s="26"/>
      <c r="Q966" s="26"/>
      <c r="R966" s="26"/>
      <c r="S966" s="26"/>
      <c r="T966" s="26"/>
      <c r="U966" s="26"/>
      <c r="V966" s="26"/>
      <c r="W966" s="26"/>
      <c r="X966" s="26"/>
      <c r="Y966" s="26"/>
      <c r="Z966" s="26"/>
      <c r="AA966" s="26"/>
      <c r="AB966" s="26"/>
      <c r="AC966" s="26"/>
      <c r="AD966" s="26"/>
    </row>
    <row r="967" spans="1:30">
      <c r="A967" s="26"/>
      <c r="B967" s="26"/>
      <c r="C967" s="26"/>
      <c r="D967" s="26"/>
      <c r="E967" s="26"/>
      <c r="F967" s="26"/>
      <c r="G967" s="26"/>
      <c r="H967" s="26"/>
      <c r="I967" s="26"/>
      <c r="J967" s="26"/>
      <c r="K967" s="26"/>
      <c r="L967" s="27"/>
      <c r="M967" s="26"/>
      <c r="N967" s="27"/>
      <c r="O967" s="26"/>
      <c r="P967" s="26"/>
      <c r="Q967" s="26"/>
      <c r="R967" s="26"/>
      <c r="S967" s="26"/>
      <c r="T967" s="26"/>
      <c r="U967" s="26"/>
      <c r="V967" s="26"/>
      <c r="W967" s="26"/>
      <c r="X967" s="26"/>
      <c r="Y967" s="26"/>
      <c r="Z967" s="26"/>
      <c r="AA967" s="26"/>
      <c r="AB967" s="26"/>
      <c r="AC967" s="26"/>
      <c r="AD967" s="26"/>
    </row>
    <row r="968" spans="1:30">
      <c r="A968" s="26"/>
      <c r="B968" s="26"/>
      <c r="C968" s="26"/>
      <c r="D968" s="26"/>
      <c r="E968" s="26"/>
      <c r="F968" s="26"/>
      <c r="G968" s="26"/>
      <c r="H968" s="26"/>
      <c r="I968" s="26"/>
      <c r="J968" s="26"/>
      <c r="K968" s="26"/>
      <c r="L968" s="27"/>
      <c r="M968" s="26"/>
      <c r="N968" s="27"/>
      <c r="O968" s="26"/>
      <c r="P968" s="26"/>
      <c r="Q968" s="26"/>
      <c r="R968" s="26"/>
      <c r="S968" s="26"/>
      <c r="T968" s="26"/>
      <c r="U968" s="26"/>
      <c r="V968" s="26"/>
      <c r="W968" s="26"/>
      <c r="X968" s="26"/>
      <c r="Y968" s="26"/>
      <c r="Z968" s="26"/>
      <c r="AA968" s="26"/>
      <c r="AB968" s="26"/>
      <c r="AC968" s="26"/>
      <c r="AD968" s="26"/>
    </row>
    <row r="969" spans="1:30">
      <c r="A969" s="26"/>
      <c r="B969" s="26"/>
      <c r="C969" s="26"/>
      <c r="D969" s="26"/>
      <c r="E969" s="26"/>
      <c r="F969" s="26"/>
      <c r="G969" s="26"/>
      <c r="H969" s="26"/>
      <c r="I969" s="26"/>
      <c r="J969" s="26"/>
      <c r="K969" s="26"/>
      <c r="L969" s="27"/>
      <c r="M969" s="26"/>
      <c r="N969" s="27"/>
      <c r="O969" s="26"/>
      <c r="P969" s="26"/>
      <c r="Q969" s="26"/>
      <c r="R969" s="26"/>
      <c r="S969" s="26"/>
      <c r="T969" s="26"/>
      <c r="U969" s="26"/>
      <c r="V969" s="26"/>
      <c r="W969" s="26"/>
      <c r="X969" s="26"/>
      <c r="Y969" s="26"/>
      <c r="Z969" s="26"/>
      <c r="AA969" s="26"/>
      <c r="AB969" s="26"/>
      <c r="AC969" s="26"/>
      <c r="AD969" s="26"/>
    </row>
    <row r="970" spans="1:30">
      <c r="A970" s="26"/>
      <c r="B970" s="26"/>
      <c r="C970" s="26"/>
      <c r="D970" s="26"/>
      <c r="E970" s="26"/>
      <c r="F970" s="26"/>
      <c r="G970" s="26"/>
      <c r="H970" s="26"/>
      <c r="I970" s="26"/>
      <c r="J970" s="26"/>
      <c r="K970" s="26"/>
      <c r="L970" s="27"/>
      <c r="M970" s="26"/>
      <c r="N970" s="27"/>
      <c r="O970" s="26"/>
      <c r="P970" s="26"/>
      <c r="Q970" s="26"/>
      <c r="R970" s="26"/>
      <c r="S970" s="26"/>
      <c r="T970" s="26"/>
      <c r="U970" s="26"/>
      <c r="V970" s="26"/>
      <c r="W970" s="26"/>
      <c r="X970" s="26"/>
      <c r="Y970" s="26"/>
      <c r="Z970" s="26"/>
      <c r="AA970" s="26"/>
      <c r="AB970" s="26"/>
      <c r="AC970" s="26"/>
      <c r="AD970" s="26"/>
    </row>
    <row r="971" spans="1:30">
      <c r="A971" s="26"/>
      <c r="B971" s="26"/>
      <c r="C971" s="26"/>
      <c r="D971" s="26"/>
      <c r="E971" s="26"/>
      <c r="F971" s="26"/>
      <c r="G971" s="26"/>
      <c r="H971" s="26"/>
      <c r="I971" s="26"/>
      <c r="J971" s="26"/>
      <c r="K971" s="26"/>
      <c r="L971" s="27"/>
      <c r="M971" s="26"/>
      <c r="N971" s="27"/>
      <c r="O971" s="26"/>
      <c r="P971" s="26"/>
      <c r="Q971" s="26"/>
      <c r="R971" s="26"/>
      <c r="S971" s="26"/>
      <c r="T971" s="26"/>
      <c r="U971" s="26"/>
      <c r="V971" s="26"/>
      <c r="W971" s="26"/>
      <c r="X971" s="26"/>
      <c r="Y971" s="26"/>
      <c r="Z971" s="26"/>
      <c r="AA971" s="26"/>
      <c r="AB971" s="26"/>
      <c r="AC971" s="26"/>
      <c r="AD971" s="26"/>
    </row>
    <row r="972" spans="1:30">
      <c r="A972" s="26"/>
      <c r="B972" s="26"/>
      <c r="C972" s="26"/>
      <c r="D972" s="26"/>
      <c r="E972" s="26"/>
      <c r="F972" s="26"/>
      <c r="G972" s="26"/>
      <c r="H972" s="26"/>
      <c r="I972" s="26"/>
      <c r="J972" s="26"/>
      <c r="K972" s="26"/>
      <c r="L972" s="27"/>
      <c r="M972" s="26"/>
      <c r="N972" s="27"/>
      <c r="O972" s="26"/>
      <c r="P972" s="26"/>
      <c r="Q972" s="26"/>
      <c r="R972" s="26"/>
      <c r="S972" s="26"/>
      <c r="T972" s="26"/>
      <c r="U972" s="26"/>
      <c r="V972" s="26"/>
      <c r="W972" s="26"/>
      <c r="X972" s="26"/>
      <c r="Y972" s="26"/>
      <c r="Z972" s="26"/>
      <c r="AA972" s="26"/>
      <c r="AB972" s="26"/>
      <c r="AC972" s="26"/>
      <c r="AD972" s="26"/>
    </row>
    <row r="973" spans="1:30">
      <c r="A973" s="26"/>
      <c r="B973" s="26"/>
      <c r="C973" s="26"/>
      <c r="D973" s="26"/>
      <c r="E973" s="26"/>
      <c r="F973" s="26"/>
      <c r="G973" s="26"/>
      <c r="H973" s="26"/>
      <c r="I973" s="26"/>
      <c r="J973" s="26"/>
      <c r="K973" s="26"/>
      <c r="L973" s="27"/>
      <c r="M973" s="26"/>
      <c r="N973" s="27"/>
      <c r="O973" s="26"/>
      <c r="P973" s="26"/>
      <c r="Q973" s="26"/>
      <c r="R973" s="26"/>
      <c r="S973" s="26"/>
      <c r="T973" s="26"/>
      <c r="U973" s="26"/>
      <c r="V973" s="26"/>
      <c r="W973" s="26"/>
      <c r="X973" s="26"/>
      <c r="Y973" s="26"/>
      <c r="Z973" s="26"/>
      <c r="AA973" s="26"/>
      <c r="AB973" s="26"/>
      <c r="AC973" s="26"/>
      <c r="AD973" s="26"/>
    </row>
    <row r="974" spans="1:30">
      <c r="A974" s="26"/>
      <c r="B974" s="26"/>
      <c r="C974" s="26"/>
      <c r="D974" s="26"/>
      <c r="E974" s="26"/>
      <c r="F974" s="26"/>
      <c r="G974" s="26"/>
      <c r="H974" s="26"/>
      <c r="I974" s="26"/>
      <c r="J974" s="26"/>
      <c r="K974" s="26"/>
      <c r="L974" s="27"/>
      <c r="M974" s="26"/>
      <c r="N974" s="27"/>
      <c r="O974" s="26"/>
      <c r="P974" s="26"/>
      <c r="Q974" s="26"/>
      <c r="R974" s="26"/>
      <c r="S974" s="26"/>
      <c r="T974" s="26"/>
      <c r="U974" s="26"/>
      <c r="V974" s="26"/>
      <c r="W974" s="26"/>
      <c r="X974" s="26"/>
      <c r="Y974" s="26"/>
      <c r="Z974" s="26"/>
      <c r="AA974" s="26"/>
      <c r="AB974" s="26"/>
      <c r="AC974" s="26"/>
      <c r="AD974" s="26"/>
    </row>
    <row r="975" spans="1:30">
      <c r="A975" s="26"/>
      <c r="B975" s="26"/>
      <c r="C975" s="26"/>
      <c r="D975" s="26"/>
      <c r="E975" s="26"/>
      <c r="F975" s="26"/>
      <c r="G975" s="26"/>
      <c r="H975" s="26"/>
      <c r="I975" s="26"/>
      <c r="J975" s="26"/>
      <c r="K975" s="26"/>
      <c r="L975" s="27"/>
      <c r="M975" s="26"/>
      <c r="N975" s="27"/>
      <c r="O975" s="26"/>
      <c r="P975" s="26"/>
      <c r="Q975" s="26"/>
      <c r="R975" s="26"/>
      <c r="S975" s="26"/>
      <c r="T975" s="26"/>
      <c r="U975" s="26"/>
      <c r="V975" s="26"/>
      <c r="W975" s="26"/>
      <c r="X975" s="26"/>
      <c r="Y975" s="26"/>
      <c r="Z975" s="26"/>
      <c r="AA975" s="26"/>
      <c r="AB975" s="26"/>
      <c r="AC975" s="26"/>
      <c r="AD975" s="26"/>
    </row>
    <row r="976" spans="1:30">
      <c r="A976" s="26"/>
      <c r="B976" s="26"/>
      <c r="C976" s="26"/>
      <c r="D976" s="26"/>
      <c r="E976" s="26"/>
      <c r="F976" s="26"/>
      <c r="G976" s="26"/>
      <c r="H976" s="26"/>
      <c r="I976" s="26"/>
      <c r="J976" s="26"/>
      <c r="K976" s="26"/>
      <c r="L976" s="27"/>
      <c r="M976" s="26"/>
      <c r="N976" s="27"/>
      <c r="O976" s="26"/>
      <c r="P976" s="26"/>
      <c r="Q976" s="26"/>
      <c r="R976" s="26"/>
      <c r="S976" s="26"/>
      <c r="T976" s="26"/>
      <c r="U976" s="26"/>
      <c r="V976" s="26"/>
      <c r="W976" s="26"/>
      <c r="X976" s="26"/>
      <c r="Y976" s="26"/>
      <c r="Z976" s="26"/>
      <c r="AA976" s="26"/>
      <c r="AB976" s="26"/>
      <c r="AC976" s="26"/>
      <c r="AD976" s="26"/>
    </row>
    <row r="977" spans="1:30">
      <c r="A977" s="26"/>
      <c r="B977" s="26"/>
      <c r="C977" s="26"/>
      <c r="D977" s="26"/>
      <c r="E977" s="26"/>
      <c r="F977" s="26"/>
      <c r="G977" s="26"/>
      <c r="H977" s="26"/>
      <c r="I977" s="26"/>
      <c r="J977" s="26"/>
      <c r="K977" s="26"/>
      <c r="L977" s="27"/>
      <c r="M977" s="26"/>
      <c r="N977" s="27"/>
      <c r="O977" s="26"/>
      <c r="P977" s="26"/>
      <c r="Q977" s="26"/>
      <c r="R977" s="26"/>
      <c r="S977" s="26"/>
      <c r="T977" s="26"/>
      <c r="U977" s="26"/>
      <c r="V977" s="26"/>
      <c r="W977" s="26"/>
      <c r="X977" s="26"/>
      <c r="Y977" s="26"/>
      <c r="Z977" s="26"/>
      <c r="AA977" s="26"/>
      <c r="AB977" s="26"/>
      <c r="AC977" s="26"/>
      <c r="AD977" s="26"/>
    </row>
    <row r="978" spans="1:30">
      <c r="A978" s="26"/>
      <c r="B978" s="26"/>
      <c r="C978" s="26"/>
      <c r="D978" s="26"/>
      <c r="E978" s="26"/>
      <c r="F978" s="26"/>
      <c r="G978" s="26"/>
      <c r="H978" s="26"/>
      <c r="I978" s="26"/>
      <c r="J978" s="26"/>
      <c r="K978" s="26"/>
      <c r="L978" s="27"/>
      <c r="M978" s="26"/>
      <c r="N978" s="27"/>
      <c r="O978" s="26"/>
      <c r="P978" s="26"/>
      <c r="Q978" s="26"/>
      <c r="R978" s="26"/>
      <c r="S978" s="26"/>
      <c r="T978" s="26"/>
      <c r="U978" s="26"/>
      <c r="V978" s="26"/>
      <c r="W978" s="26"/>
      <c r="X978" s="26"/>
      <c r="Y978" s="26"/>
      <c r="Z978" s="26"/>
      <c r="AA978" s="26"/>
      <c r="AB978" s="26"/>
      <c r="AC978" s="26"/>
      <c r="AD978" s="26"/>
    </row>
    <row r="979" spans="1:30">
      <c r="A979" s="26"/>
      <c r="B979" s="26"/>
      <c r="C979" s="26"/>
      <c r="D979" s="26"/>
      <c r="E979" s="26"/>
      <c r="F979" s="26"/>
      <c r="G979" s="26"/>
      <c r="H979" s="26"/>
      <c r="I979" s="26"/>
      <c r="J979" s="26"/>
      <c r="K979" s="26"/>
      <c r="L979" s="27"/>
      <c r="M979" s="26"/>
      <c r="N979" s="27"/>
      <c r="O979" s="26"/>
      <c r="P979" s="26"/>
      <c r="Q979" s="26"/>
      <c r="R979" s="26"/>
      <c r="S979" s="26"/>
      <c r="T979" s="26"/>
      <c r="U979" s="26"/>
      <c r="V979" s="26"/>
      <c r="W979" s="26"/>
      <c r="X979" s="26"/>
      <c r="Y979" s="26"/>
      <c r="Z979" s="26"/>
      <c r="AA979" s="26"/>
      <c r="AB979" s="26"/>
      <c r="AC979" s="26"/>
      <c r="AD979" s="26"/>
    </row>
    <row r="980" spans="1:30">
      <c r="A980" s="26"/>
      <c r="B980" s="26"/>
      <c r="C980" s="26"/>
      <c r="D980" s="26"/>
      <c r="E980" s="26"/>
      <c r="F980" s="26"/>
      <c r="G980" s="26"/>
      <c r="H980" s="26"/>
      <c r="I980" s="26"/>
      <c r="J980" s="26"/>
      <c r="K980" s="26"/>
      <c r="L980" s="27"/>
      <c r="M980" s="26"/>
      <c r="N980" s="27"/>
      <c r="O980" s="26"/>
      <c r="P980" s="26"/>
      <c r="Q980" s="26"/>
      <c r="R980" s="26"/>
      <c r="S980" s="26"/>
      <c r="T980" s="26"/>
      <c r="U980" s="26"/>
      <c r="V980" s="26"/>
      <c r="W980" s="26"/>
      <c r="X980" s="26"/>
      <c r="Y980" s="26"/>
      <c r="Z980" s="26"/>
      <c r="AA980" s="26"/>
      <c r="AB980" s="26"/>
      <c r="AC980" s="26"/>
      <c r="AD980" s="26"/>
    </row>
    <row r="981" spans="1:30">
      <c r="A981" s="26"/>
      <c r="B981" s="26"/>
      <c r="C981" s="26"/>
      <c r="D981" s="26"/>
      <c r="E981" s="26"/>
      <c r="F981" s="26"/>
      <c r="G981" s="26"/>
      <c r="H981" s="26"/>
      <c r="I981" s="26"/>
      <c r="J981" s="26"/>
      <c r="K981" s="26"/>
      <c r="L981" s="27"/>
      <c r="M981" s="26"/>
      <c r="N981" s="27"/>
      <c r="O981" s="26"/>
      <c r="P981" s="26"/>
      <c r="Q981" s="26"/>
      <c r="R981" s="26"/>
      <c r="S981" s="26"/>
      <c r="T981" s="26"/>
      <c r="U981" s="26"/>
      <c r="V981" s="26"/>
      <c r="W981" s="26"/>
      <c r="X981" s="26"/>
      <c r="Y981" s="26"/>
      <c r="Z981" s="26"/>
      <c r="AA981" s="26"/>
      <c r="AB981" s="26"/>
      <c r="AC981" s="26"/>
      <c r="AD981" s="26"/>
    </row>
    <row r="982" spans="1:30">
      <c r="A982" s="26"/>
      <c r="B982" s="26"/>
      <c r="C982" s="26"/>
      <c r="D982" s="26"/>
      <c r="E982" s="26"/>
      <c r="F982" s="26"/>
      <c r="G982" s="26"/>
      <c r="H982" s="26"/>
      <c r="I982" s="26"/>
      <c r="J982" s="26"/>
      <c r="K982" s="26"/>
      <c r="L982" s="27"/>
      <c r="M982" s="26"/>
      <c r="N982" s="27"/>
      <c r="O982" s="26"/>
      <c r="P982" s="26"/>
      <c r="Q982" s="26"/>
      <c r="R982" s="26"/>
      <c r="S982" s="26"/>
      <c r="T982" s="26"/>
      <c r="U982" s="26"/>
      <c r="V982" s="26"/>
      <c r="W982" s="26"/>
      <c r="X982" s="26"/>
      <c r="Y982" s="26"/>
      <c r="Z982" s="26"/>
      <c r="AA982" s="26"/>
      <c r="AB982" s="26"/>
      <c r="AC982" s="26"/>
      <c r="AD982" s="26"/>
    </row>
    <row r="983" spans="1:30">
      <c r="A983" s="26"/>
      <c r="B983" s="26"/>
      <c r="C983" s="26"/>
      <c r="D983" s="26"/>
      <c r="E983" s="26"/>
      <c r="F983" s="26"/>
      <c r="G983" s="26"/>
      <c r="H983" s="26"/>
      <c r="I983" s="26"/>
      <c r="J983" s="26"/>
      <c r="K983" s="26"/>
      <c r="L983" s="27"/>
      <c r="M983" s="26"/>
      <c r="N983" s="27"/>
      <c r="O983" s="26"/>
      <c r="P983" s="26"/>
      <c r="Q983" s="26"/>
      <c r="R983" s="26"/>
      <c r="S983" s="26"/>
      <c r="T983" s="26"/>
      <c r="U983" s="26"/>
      <c r="V983" s="26"/>
      <c r="W983" s="26"/>
      <c r="X983" s="26"/>
      <c r="Y983" s="26"/>
      <c r="Z983" s="26"/>
      <c r="AA983" s="26"/>
      <c r="AB983" s="26"/>
      <c r="AC983" s="26"/>
      <c r="AD983" s="26"/>
    </row>
    <row r="984" spans="1:30">
      <c r="A984" s="26"/>
      <c r="B984" s="26"/>
      <c r="C984" s="26"/>
      <c r="D984" s="26"/>
      <c r="E984" s="26"/>
      <c r="F984" s="26"/>
      <c r="G984" s="26"/>
      <c r="H984" s="26"/>
      <c r="I984" s="26"/>
      <c r="J984" s="26"/>
      <c r="K984" s="26"/>
      <c r="L984" s="27"/>
      <c r="M984" s="26"/>
      <c r="N984" s="27"/>
      <c r="O984" s="26"/>
      <c r="P984" s="26"/>
      <c r="Q984" s="26"/>
      <c r="R984" s="26"/>
      <c r="S984" s="26"/>
      <c r="T984" s="26"/>
      <c r="U984" s="26"/>
      <c r="V984" s="26"/>
      <c r="W984" s="26"/>
      <c r="X984" s="26"/>
      <c r="Y984" s="26"/>
      <c r="Z984" s="26"/>
      <c r="AA984" s="26"/>
      <c r="AB984" s="26"/>
      <c r="AC984" s="26"/>
      <c r="AD984" s="26"/>
    </row>
    <row r="985" spans="1:30">
      <c r="A985" s="26"/>
      <c r="B985" s="26"/>
      <c r="C985" s="26"/>
      <c r="D985" s="26"/>
      <c r="E985" s="26"/>
      <c r="F985" s="26"/>
      <c r="G985" s="26"/>
      <c r="H985" s="26"/>
      <c r="I985" s="26"/>
      <c r="J985" s="26"/>
      <c r="K985" s="26"/>
      <c r="L985" s="27"/>
      <c r="M985" s="26"/>
      <c r="N985" s="27"/>
      <c r="O985" s="26"/>
      <c r="P985" s="26"/>
      <c r="Q985" s="26"/>
      <c r="R985" s="26"/>
      <c r="S985" s="26"/>
      <c r="T985" s="26"/>
      <c r="U985" s="26"/>
      <c r="V985" s="26"/>
      <c r="W985" s="26"/>
      <c r="X985" s="26"/>
      <c r="Y985" s="26"/>
      <c r="Z985" s="26"/>
      <c r="AA985" s="26"/>
      <c r="AB985" s="26"/>
      <c r="AC985" s="26"/>
      <c r="AD985" s="26"/>
    </row>
    <row r="986" spans="1:30">
      <c r="A986" s="26"/>
      <c r="B986" s="26"/>
      <c r="C986" s="26"/>
      <c r="D986" s="26"/>
      <c r="E986" s="26"/>
      <c r="F986" s="26"/>
      <c r="G986" s="26"/>
      <c r="H986" s="26"/>
      <c r="I986" s="26"/>
      <c r="J986" s="26"/>
      <c r="K986" s="26"/>
      <c r="L986" s="27"/>
      <c r="M986" s="26"/>
      <c r="N986" s="27"/>
      <c r="O986" s="26"/>
      <c r="P986" s="26"/>
      <c r="Q986" s="26"/>
      <c r="R986" s="26"/>
      <c r="S986" s="26"/>
      <c r="T986" s="26"/>
      <c r="U986" s="26"/>
      <c r="V986" s="26"/>
      <c r="W986" s="26"/>
      <c r="X986" s="26"/>
      <c r="Y986" s="26"/>
      <c r="Z986" s="26"/>
      <c r="AA986" s="26"/>
      <c r="AB986" s="26"/>
      <c r="AC986" s="26"/>
      <c r="AD986" s="26"/>
    </row>
    <row r="987" spans="1:30">
      <c r="A987" s="26"/>
      <c r="B987" s="26"/>
      <c r="C987" s="26"/>
      <c r="D987" s="26"/>
      <c r="E987" s="26"/>
      <c r="F987" s="26"/>
      <c r="G987" s="26"/>
      <c r="H987" s="26"/>
      <c r="I987" s="26"/>
      <c r="J987" s="26"/>
      <c r="K987" s="26"/>
      <c r="L987" s="27"/>
      <c r="M987" s="26"/>
      <c r="N987" s="27"/>
      <c r="O987" s="26"/>
      <c r="P987" s="26"/>
      <c r="Q987" s="26"/>
      <c r="R987" s="26"/>
      <c r="S987" s="26"/>
      <c r="T987" s="26"/>
      <c r="U987" s="26"/>
      <c r="V987" s="26"/>
      <c r="W987" s="26"/>
      <c r="X987" s="26"/>
      <c r="Y987" s="26"/>
      <c r="Z987" s="26"/>
      <c r="AA987" s="26"/>
      <c r="AB987" s="26"/>
      <c r="AC987" s="26"/>
      <c r="AD987" s="26"/>
    </row>
    <row r="988" spans="1:30">
      <c r="A988" s="26"/>
      <c r="B988" s="26"/>
      <c r="C988" s="26"/>
      <c r="D988" s="26"/>
      <c r="E988" s="26"/>
      <c r="F988" s="26"/>
      <c r="G988" s="26"/>
      <c r="H988" s="26"/>
      <c r="I988" s="26"/>
      <c r="J988" s="26"/>
      <c r="K988" s="26"/>
      <c r="L988" s="27"/>
      <c r="M988" s="26"/>
      <c r="N988" s="27"/>
      <c r="O988" s="26"/>
      <c r="P988" s="26"/>
      <c r="Q988" s="26"/>
      <c r="R988" s="26"/>
      <c r="S988" s="26"/>
      <c r="T988" s="26"/>
      <c r="U988" s="26"/>
      <c r="V988" s="26"/>
      <c r="W988" s="26"/>
      <c r="X988" s="26"/>
      <c r="Y988" s="26"/>
      <c r="Z988" s="26"/>
      <c r="AA988" s="26"/>
      <c r="AB988" s="26"/>
      <c r="AC988" s="26"/>
      <c r="AD988" s="26"/>
    </row>
    <row r="989" spans="1:30">
      <c r="A989" s="26"/>
      <c r="B989" s="26"/>
      <c r="C989" s="26"/>
      <c r="D989" s="26"/>
      <c r="E989" s="26"/>
      <c r="F989" s="26"/>
      <c r="G989" s="26"/>
      <c r="H989" s="26"/>
      <c r="I989" s="26"/>
      <c r="J989" s="26"/>
      <c r="K989" s="26"/>
      <c r="L989" s="27"/>
      <c r="M989" s="26"/>
      <c r="N989" s="27"/>
      <c r="O989" s="26"/>
      <c r="P989" s="26"/>
      <c r="Q989" s="26"/>
      <c r="R989" s="26"/>
      <c r="S989" s="26"/>
      <c r="T989" s="26"/>
      <c r="U989" s="26"/>
      <c r="V989" s="26"/>
      <c r="W989" s="26"/>
      <c r="X989" s="26"/>
      <c r="Y989" s="26"/>
      <c r="Z989" s="26"/>
      <c r="AA989" s="26"/>
      <c r="AB989" s="26"/>
      <c r="AC989" s="26"/>
      <c r="AD989" s="26"/>
    </row>
    <row r="990" spans="1:30">
      <c r="A990" s="26"/>
      <c r="B990" s="26"/>
      <c r="C990" s="26"/>
      <c r="D990" s="26"/>
      <c r="E990" s="26"/>
      <c r="F990" s="26"/>
      <c r="G990" s="26"/>
      <c r="H990" s="26"/>
      <c r="I990" s="26"/>
      <c r="J990" s="26"/>
      <c r="K990" s="26"/>
      <c r="L990" s="27"/>
      <c r="M990" s="26"/>
      <c r="N990" s="27"/>
      <c r="O990" s="26"/>
      <c r="P990" s="26"/>
      <c r="Q990" s="26"/>
      <c r="R990" s="26"/>
      <c r="S990" s="26"/>
      <c r="T990" s="26"/>
      <c r="U990" s="26"/>
      <c r="V990" s="26"/>
      <c r="W990" s="26"/>
      <c r="X990" s="26"/>
      <c r="Y990" s="26"/>
      <c r="Z990" s="26"/>
      <c r="AA990" s="26"/>
      <c r="AB990" s="26"/>
      <c r="AC990" s="26"/>
      <c r="AD990" s="26"/>
    </row>
    <row r="991" spans="1:30">
      <c r="A991" s="26"/>
      <c r="B991" s="26"/>
      <c r="C991" s="26"/>
      <c r="D991" s="26"/>
      <c r="E991" s="26"/>
      <c r="F991" s="26"/>
      <c r="G991" s="26"/>
      <c r="H991" s="26"/>
      <c r="I991" s="26"/>
      <c r="J991" s="26"/>
      <c r="K991" s="26"/>
      <c r="L991" s="27"/>
      <c r="M991" s="26"/>
      <c r="N991" s="27"/>
      <c r="O991" s="26"/>
      <c r="P991" s="26"/>
      <c r="Q991" s="26"/>
      <c r="R991" s="26"/>
      <c r="S991" s="26"/>
      <c r="T991" s="26"/>
      <c r="U991" s="26"/>
      <c r="V991" s="26"/>
      <c r="W991" s="26"/>
      <c r="X991" s="26"/>
      <c r="Y991" s="26"/>
      <c r="Z991" s="26"/>
      <c r="AA991" s="26"/>
      <c r="AB991" s="26"/>
      <c r="AC991" s="26"/>
      <c r="AD991" s="26"/>
    </row>
    <row r="992" spans="1:30">
      <c r="A992" s="26"/>
      <c r="B992" s="26"/>
      <c r="C992" s="26"/>
      <c r="D992" s="26"/>
      <c r="E992" s="26"/>
      <c r="F992" s="26"/>
      <c r="G992" s="26"/>
      <c r="H992" s="26"/>
      <c r="I992" s="26"/>
      <c r="J992" s="26"/>
      <c r="K992" s="26"/>
      <c r="L992" s="27"/>
      <c r="M992" s="26"/>
      <c r="N992" s="27"/>
      <c r="O992" s="26"/>
      <c r="P992" s="26"/>
      <c r="Q992" s="26"/>
      <c r="R992" s="26"/>
      <c r="S992" s="26"/>
      <c r="T992" s="26"/>
      <c r="U992" s="26"/>
      <c r="V992" s="26"/>
      <c r="W992" s="26"/>
      <c r="X992" s="26"/>
      <c r="Y992" s="26"/>
      <c r="Z992" s="26"/>
      <c r="AA992" s="26"/>
      <c r="AB992" s="26"/>
      <c r="AC992" s="26"/>
      <c r="AD992" s="26"/>
    </row>
    <row r="993" spans="1:30">
      <c r="A993" s="26"/>
      <c r="B993" s="26"/>
      <c r="C993" s="26"/>
      <c r="D993" s="26"/>
      <c r="E993" s="26"/>
      <c r="F993" s="26"/>
      <c r="G993" s="26"/>
      <c r="H993" s="26"/>
      <c r="I993" s="26"/>
      <c r="J993" s="26"/>
      <c r="K993" s="26"/>
      <c r="L993" s="27"/>
      <c r="M993" s="26"/>
      <c r="N993" s="27"/>
      <c r="O993" s="26"/>
      <c r="P993" s="26"/>
      <c r="Q993" s="26"/>
      <c r="R993" s="26"/>
      <c r="S993" s="26"/>
      <c r="T993" s="26"/>
      <c r="U993" s="26"/>
      <c r="V993" s="26"/>
      <c r="W993" s="26"/>
      <c r="X993" s="26"/>
      <c r="Y993" s="26"/>
      <c r="Z993" s="26"/>
      <c r="AA993" s="26"/>
      <c r="AB993" s="26"/>
      <c r="AC993" s="26"/>
      <c r="AD993" s="26"/>
    </row>
    <row r="994" spans="1:30">
      <c r="A994" s="26"/>
      <c r="B994" s="26"/>
      <c r="C994" s="26"/>
      <c r="D994" s="26"/>
      <c r="E994" s="26"/>
      <c r="F994" s="26"/>
      <c r="G994" s="26"/>
      <c r="H994" s="26"/>
      <c r="I994" s="26"/>
      <c r="J994" s="26"/>
      <c r="K994" s="26"/>
      <c r="L994" s="27"/>
      <c r="M994" s="26"/>
      <c r="N994" s="27"/>
      <c r="O994" s="26"/>
      <c r="P994" s="26"/>
      <c r="Q994" s="26"/>
      <c r="R994" s="26"/>
      <c r="S994" s="26"/>
      <c r="T994" s="26"/>
      <c r="U994" s="26"/>
      <c r="V994" s="26"/>
      <c r="W994" s="26"/>
      <c r="X994" s="26"/>
      <c r="Y994" s="26"/>
      <c r="Z994" s="26"/>
      <c r="AA994" s="26"/>
      <c r="AB994" s="26"/>
      <c r="AC994" s="26"/>
      <c r="AD994" s="26"/>
    </row>
    <row r="995" spans="1:30">
      <c r="A995" s="26"/>
      <c r="B995" s="26"/>
      <c r="C995" s="26"/>
      <c r="D995" s="26"/>
      <c r="E995" s="26"/>
      <c r="F995" s="26"/>
      <c r="G995" s="26"/>
      <c r="H995" s="26"/>
      <c r="I995" s="26"/>
      <c r="J995" s="26"/>
      <c r="K995" s="26"/>
      <c r="L995" s="27"/>
      <c r="M995" s="26"/>
      <c r="N995" s="27"/>
      <c r="O995" s="26"/>
      <c r="P995" s="26"/>
      <c r="Q995" s="26"/>
      <c r="R995" s="26"/>
      <c r="S995" s="26"/>
      <c r="T995" s="26"/>
      <c r="U995" s="26"/>
      <c r="V995" s="26"/>
      <c r="W995" s="26"/>
      <c r="X995" s="26"/>
      <c r="Y995" s="26"/>
      <c r="Z995" s="26"/>
      <c r="AA995" s="26"/>
      <c r="AB995" s="26"/>
      <c r="AC995" s="26"/>
      <c r="AD995" s="26"/>
    </row>
    <row r="996" spans="1:30">
      <c r="A996" s="26"/>
      <c r="B996" s="26"/>
      <c r="C996" s="26"/>
      <c r="D996" s="26"/>
      <c r="E996" s="26"/>
      <c r="F996" s="26"/>
      <c r="G996" s="26"/>
      <c r="H996" s="26"/>
      <c r="I996" s="26"/>
      <c r="J996" s="26"/>
      <c r="K996" s="26"/>
      <c r="L996" s="27"/>
      <c r="M996" s="26"/>
      <c r="N996" s="27"/>
      <c r="O996" s="26"/>
      <c r="P996" s="26"/>
      <c r="Q996" s="26"/>
      <c r="R996" s="26"/>
      <c r="S996" s="26"/>
      <c r="T996" s="26"/>
      <c r="U996" s="26"/>
      <c r="V996" s="26"/>
      <c r="W996" s="26"/>
      <c r="X996" s="26"/>
      <c r="Y996" s="26"/>
      <c r="Z996" s="26"/>
      <c r="AA996" s="26"/>
      <c r="AB996" s="26"/>
      <c r="AC996" s="26"/>
      <c r="AD996" s="26"/>
    </row>
    <row r="997" spans="1:30">
      <c r="A997" s="26"/>
      <c r="B997" s="26"/>
      <c r="C997" s="26"/>
      <c r="D997" s="26"/>
      <c r="E997" s="26"/>
      <c r="F997" s="26"/>
      <c r="G997" s="26"/>
      <c r="H997" s="26"/>
      <c r="I997" s="26"/>
      <c r="J997" s="26"/>
      <c r="K997" s="26"/>
      <c r="L997" s="27"/>
      <c r="M997" s="26"/>
      <c r="N997" s="27"/>
      <c r="O997" s="26"/>
      <c r="P997" s="26"/>
      <c r="Q997" s="26"/>
      <c r="R997" s="26"/>
      <c r="S997" s="26"/>
      <c r="T997" s="26"/>
      <c r="U997" s="26"/>
      <c r="V997" s="26"/>
      <c r="W997" s="26"/>
      <c r="X997" s="26"/>
      <c r="Y997" s="26"/>
      <c r="Z997" s="26"/>
      <c r="AA997" s="26"/>
      <c r="AB997" s="26"/>
      <c r="AC997" s="26"/>
      <c r="AD997" s="26"/>
    </row>
    <row r="998" spans="1:30">
      <c r="A998" s="26"/>
      <c r="B998" s="26"/>
      <c r="C998" s="26"/>
      <c r="D998" s="26"/>
      <c r="E998" s="26"/>
      <c r="F998" s="26"/>
      <c r="G998" s="26"/>
      <c r="H998" s="26"/>
      <c r="I998" s="26"/>
      <c r="J998" s="26"/>
      <c r="K998" s="26"/>
      <c r="L998" s="27"/>
      <c r="M998" s="26"/>
      <c r="N998" s="27"/>
      <c r="O998" s="26"/>
      <c r="P998" s="26"/>
      <c r="Q998" s="26"/>
      <c r="R998" s="26"/>
      <c r="S998" s="26"/>
      <c r="T998" s="26"/>
      <c r="U998" s="26"/>
      <c r="V998" s="26"/>
      <c r="W998" s="26"/>
      <c r="X998" s="26"/>
      <c r="Y998" s="26"/>
      <c r="Z998" s="26"/>
      <c r="AA998" s="26"/>
      <c r="AB998" s="26"/>
      <c r="AC998" s="26"/>
      <c r="AD998" s="26"/>
    </row>
    <row r="999" spans="1:30">
      <c r="A999" s="26"/>
      <c r="B999" s="26"/>
      <c r="C999" s="26"/>
      <c r="D999" s="26"/>
      <c r="E999" s="26"/>
      <c r="F999" s="26"/>
      <c r="G999" s="26"/>
      <c r="H999" s="26"/>
      <c r="I999" s="26"/>
      <c r="J999" s="26"/>
      <c r="K999" s="26"/>
      <c r="L999" s="27"/>
      <c r="M999" s="26"/>
      <c r="N999" s="27"/>
      <c r="O999" s="26"/>
      <c r="P999" s="26"/>
      <c r="Q999" s="26"/>
      <c r="R999" s="26"/>
      <c r="S999" s="26"/>
      <c r="T999" s="26"/>
      <c r="U999" s="26"/>
      <c r="V999" s="26"/>
      <c r="W999" s="26"/>
      <c r="X999" s="26"/>
      <c r="Y999" s="26"/>
      <c r="Z999" s="26"/>
      <c r="AA999" s="26"/>
      <c r="AB999" s="26"/>
      <c r="AC999" s="26"/>
      <c r="AD999" s="26"/>
    </row>
    <row r="1000" spans="1:30">
      <c r="A1000" s="26"/>
      <c r="B1000" s="26"/>
      <c r="C1000" s="26"/>
      <c r="D1000" s="26"/>
      <c r="E1000" s="26"/>
      <c r="F1000" s="26"/>
      <c r="G1000" s="26"/>
      <c r="H1000" s="26"/>
      <c r="I1000" s="26"/>
      <c r="J1000" s="26"/>
      <c r="K1000" s="26"/>
      <c r="L1000" s="27"/>
      <c r="M1000" s="26"/>
      <c r="N1000" s="27"/>
      <c r="O1000" s="26"/>
      <c r="P1000" s="26"/>
      <c r="Q1000" s="26"/>
      <c r="R1000" s="26"/>
      <c r="S1000" s="26"/>
      <c r="T1000" s="26"/>
      <c r="U1000" s="26"/>
      <c r="V1000" s="26"/>
      <c r="W1000" s="26"/>
      <c r="X1000" s="26"/>
      <c r="Y1000" s="26"/>
      <c r="Z1000" s="26"/>
      <c r="AA1000" s="26"/>
      <c r="AB1000" s="26"/>
      <c r="AC1000" s="26"/>
      <c r="AD1000" s="26"/>
    </row>
  </sheetData>
  <mergeCells count="38">
    <mergeCell ref="K25:K26"/>
    <mergeCell ref="M25:M26"/>
    <mergeCell ref="O25:O26"/>
    <mergeCell ref="R25:R26"/>
    <mergeCell ref="W25:W26"/>
    <mergeCell ref="K19:K21"/>
    <mergeCell ref="M19:M21"/>
    <mergeCell ref="O19:O21"/>
    <mergeCell ref="R19:R21"/>
    <mergeCell ref="W19:W21"/>
    <mergeCell ref="K8:K10"/>
    <mergeCell ref="M8:M10"/>
    <mergeCell ref="O8:O10"/>
    <mergeCell ref="R8:R17"/>
    <mergeCell ref="W8:W17"/>
    <mergeCell ref="K12:K15"/>
    <mergeCell ref="M12:M15"/>
    <mergeCell ref="O12:O15"/>
    <mergeCell ref="AL4:AN4"/>
    <mergeCell ref="AO4:AQ4"/>
    <mergeCell ref="AR4:AT4"/>
    <mergeCell ref="Q6:R6"/>
    <mergeCell ref="V6:W6"/>
    <mergeCell ref="AA6:AB6"/>
    <mergeCell ref="A1:O1"/>
    <mergeCell ref="A2:O2"/>
    <mergeCell ref="A4:A5"/>
    <mergeCell ref="B4:B5"/>
    <mergeCell ref="C4:C5"/>
    <mergeCell ref="D4:D5"/>
    <mergeCell ref="E4:E5"/>
    <mergeCell ref="F4:F5"/>
    <mergeCell ref="G4:G5"/>
    <mergeCell ref="H4:H5"/>
    <mergeCell ref="I4:I5"/>
    <mergeCell ref="J4:K4"/>
    <mergeCell ref="L4:M4"/>
    <mergeCell ref="N4:O4"/>
  </mergeCell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AA94C-63BA-5642-B0A0-1CEDF9569515}">
  <dimension ref="A1:H114"/>
  <sheetViews>
    <sheetView workbookViewId="0">
      <selection sqref="A1:H1"/>
    </sheetView>
  </sheetViews>
  <sheetFormatPr baseColWidth="10" defaultRowHeight="13"/>
  <cols>
    <col min="1" max="1" width="5.33203125" customWidth="1"/>
    <col min="2" max="2" width="43.33203125" customWidth="1"/>
    <col min="3" max="3" width="10" customWidth="1"/>
    <col min="4" max="5" width="15" customWidth="1"/>
    <col min="6" max="6" width="11.6640625" customWidth="1"/>
    <col min="7" max="8" width="9.1640625" customWidth="1"/>
  </cols>
  <sheetData>
    <row r="1" spans="1:8" ht="16">
      <c r="A1" s="934" t="s">
        <v>447</v>
      </c>
      <c r="B1" s="934"/>
      <c r="C1" s="934"/>
      <c r="D1" s="934"/>
      <c r="E1" s="934"/>
      <c r="F1" s="934"/>
      <c r="G1" s="934"/>
      <c r="H1" s="934"/>
    </row>
    <row r="2" spans="1:8">
      <c r="A2" s="936" t="s">
        <v>14</v>
      </c>
      <c r="B2" s="937" t="s">
        <v>347</v>
      </c>
      <c r="C2" s="937" t="s">
        <v>350</v>
      </c>
      <c r="D2" s="937" t="s">
        <v>448</v>
      </c>
      <c r="E2" s="937" t="s">
        <v>450</v>
      </c>
      <c r="F2" s="937" t="s">
        <v>354</v>
      </c>
      <c r="G2" s="937" t="s">
        <v>355</v>
      </c>
      <c r="H2" s="938" t="s">
        <v>307</v>
      </c>
    </row>
    <row r="3" spans="1:8">
      <c r="A3" s="943">
        <v>1</v>
      </c>
      <c r="B3" s="939" t="s">
        <v>370</v>
      </c>
      <c r="C3" s="944" t="s">
        <v>372</v>
      </c>
      <c r="D3" s="940">
        <v>24.72</v>
      </c>
      <c r="E3" s="940">
        <v>29.79</v>
      </c>
      <c r="F3" s="944" t="s">
        <v>373</v>
      </c>
      <c r="G3" s="941">
        <v>10</v>
      </c>
      <c r="H3" s="942">
        <v>11</v>
      </c>
    </row>
    <row r="4" spans="1:8">
      <c r="A4" s="943">
        <v>2</v>
      </c>
      <c r="B4" s="939" t="s">
        <v>374</v>
      </c>
      <c r="C4" s="944" t="s">
        <v>372</v>
      </c>
      <c r="D4" s="940">
        <v>-1.53</v>
      </c>
      <c r="E4" s="940">
        <v>-2.64</v>
      </c>
      <c r="F4" s="944" t="s">
        <v>373</v>
      </c>
      <c r="G4" s="941">
        <v>7</v>
      </c>
      <c r="H4" s="942">
        <v>4.0599999999999996</v>
      </c>
    </row>
    <row r="5" spans="1:8">
      <c r="A5" s="943">
        <v>3</v>
      </c>
      <c r="B5" s="939" t="s">
        <v>375</v>
      </c>
      <c r="C5" s="944" t="s">
        <v>377</v>
      </c>
      <c r="D5" s="940" t="s">
        <v>787</v>
      </c>
      <c r="E5" s="940" t="s">
        <v>940</v>
      </c>
      <c r="F5" s="944" t="s">
        <v>379</v>
      </c>
      <c r="G5" s="941">
        <v>6</v>
      </c>
      <c r="H5" s="942">
        <v>0</v>
      </c>
    </row>
    <row r="6" spans="1:8">
      <c r="A6" s="943">
        <v>4</v>
      </c>
      <c r="B6" s="939" t="s">
        <v>412</v>
      </c>
      <c r="C6" s="944" t="s">
        <v>413</v>
      </c>
      <c r="D6" s="940">
        <v>18900</v>
      </c>
      <c r="E6" s="940">
        <v>21389.19</v>
      </c>
      <c r="F6" s="944" t="s">
        <v>379</v>
      </c>
      <c r="G6" s="941">
        <v>12</v>
      </c>
      <c r="H6" s="942">
        <v>10.6</v>
      </c>
    </row>
    <row r="7" spans="1:8">
      <c r="A7" s="943">
        <v>5</v>
      </c>
      <c r="B7" s="939" t="s">
        <v>415</v>
      </c>
      <c r="C7" s="944" t="s">
        <v>382</v>
      </c>
      <c r="D7" s="940">
        <v>1.44</v>
      </c>
      <c r="E7" s="940">
        <v>1.21</v>
      </c>
      <c r="F7" s="944" t="s">
        <v>373</v>
      </c>
      <c r="G7" s="941">
        <v>12</v>
      </c>
      <c r="H7" s="942">
        <v>10.08</v>
      </c>
    </row>
    <row r="8" spans="1:8">
      <c r="A8" s="943">
        <v>6</v>
      </c>
      <c r="B8" s="939" t="s">
        <v>417</v>
      </c>
      <c r="C8" s="944" t="s">
        <v>372</v>
      </c>
      <c r="D8" s="940">
        <v>100</v>
      </c>
      <c r="E8" s="940">
        <v>95</v>
      </c>
      <c r="F8" s="944" t="s">
        <v>373</v>
      </c>
      <c r="G8" s="941">
        <v>7</v>
      </c>
      <c r="H8" s="942">
        <v>6.65</v>
      </c>
    </row>
    <row r="9" spans="1:8">
      <c r="A9" s="943">
        <v>7</v>
      </c>
      <c r="B9" s="939" t="s">
        <v>396</v>
      </c>
      <c r="C9" s="944" t="s">
        <v>372</v>
      </c>
      <c r="D9" s="940">
        <v>100</v>
      </c>
      <c r="E9" s="940">
        <v>90.28</v>
      </c>
      <c r="F9" s="944" t="s">
        <v>373</v>
      </c>
      <c r="G9" s="941">
        <v>3</v>
      </c>
      <c r="H9" s="942">
        <v>2.71</v>
      </c>
    </row>
    <row r="10" spans="1:8">
      <c r="A10" s="943">
        <v>8</v>
      </c>
      <c r="B10" s="939" t="s">
        <v>421</v>
      </c>
      <c r="C10" s="944" t="s">
        <v>422</v>
      </c>
      <c r="D10" s="940">
        <v>4048.4</v>
      </c>
      <c r="E10" s="940">
        <v>3856.98</v>
      </c>
      <c r="F10" s="944" t="s">
        <v>373</v>
      </c>
      <c r="G10" s="941">
        <v>5</v>
      </c>
      <c r="H10" s="942">
        <v>4.76</v>
      </c>
    </row>
    <row r="11" spans="1:8">
      <c r="A11" s="943">
        <v>9</v>
      </c>
      <c r="B11" s="939" t="s">
        <v>424</v>
      </c>
      <c r="C11" s="944" t="s">
        <v>422</v>
      </c>
      <c r="D11" s="940">
        <v>215.8</v>
      </c>
      <c r="E11" s="940">
        <v>155.72999999999999</v>
      </c>
      <c r="F11" s="944" t="s">
        <v>373</v>
      </c>
      <c r="G11" s="941">
        <v>4</v>
      </c>
      <c r="H11" s="942">
        <v>2.89</v>
      </c>
    </row>
    <row r="12" spans="1:8">
      <c r="A12" s="943">
        <v>10</v>
      </c>
      <c r="B12" s="939" t="s">
        <v>426</v>
      </c>
      <c r="C12" s="944" t="s">
        <v>372</v>
      </c>
      <c r="D12" s="940">
        <v>100</v>
      </c>
      <c r="E12" s="940">
        <v>100</v>
      </c>
      <c r="F12" s="944" t="s">
        <v>373</v>
      </c>
      <c r="G12" s="941">
        <v>3</v>
      </c>
      <c r="H12" s="942">
        <v>3</v>
      </c>
    </row>
    <row r="13" spans="1:8">
      <c r="A13" s="943">
        <v>11</v>
      </c>
      <c r="B13" s="939" t="s">
        <v>428</v>
      </c>
      <c r="C13" s="944" t="s">
        <v>372</v>
      </c>
      <c r="D13" s="940">
        <v>100</v>
      </c>
      <c r="E13" s="940">
        <v>100</v>
      </c>
      <c r="F13" s="944" t="s">
        <v>373</v>
      </c>
      <c r="G13" s="941">
        <v>8</v>
      </c>
      <c r="H13" s="942">
        <v>8</v>
      </c>
    </row>
    <row r="14" spans="1:8">
      <c r="A14" s="943">
        <v>12</v>
      </c>
      <c r="B14" s="939" t="s">
        <v>401</v>
      </c>
      <c r="C14" s="944" t="s">
        <v>372</v>
      </c>
      <c r="D14" s="940">
        <v>96.6</v>
      </c>
      <c r="E14" s="940">
        <v>81.78</v>
      </c>
      <c r="F14" s="944" t="s">
        <v>373</v>
      </c>
      <c r="G14" s="941">
        <v>4</v>
      </c>
      <c r="H14" s="942">
        <v>3.39</v>
      </c>
    </row>
    <row r="15" spans="1:8">
      <c r="A15" s="943">
        <v>13</v>
      </c>
      <c r="B15" s="939" t="s">
        <v>941</v>
      </c>
      <c r="C15" s="944" t="s">
        <v>422</v>
      </c>
      <c r="D15" s="940">
        <v>1566</v>
      </c>
      <c r="E15" s="940">
        <v>489.39</v>
      </c>
      <c r="F15" s="944" t="s">
        <v>373</v>
      </c>
      <c r="G15" s="941">
        <v>7</v>
      </c>
      <c r="H15" s="942">
        <v>2.19</v>
      </c>
    </row>
    <row r="16" spans="1:8">
      <c r="A16" s="943">
        <v>14</v>
      </c>
      <c r="B16" s="939" t="s">
        <v>434</v>
      </c>
      <c r="C16" s="944" t="s">
        <v>390</v>
      </c>
      <c r="D16" s="940">
        <v>3300.86</v>
      </c>
      <c r="E16" s="940">
        <v>3700.03</v>
      </c>
      <c r="F16" s="944" t="s">
        <v>373</v>
      </c>
      <c r="G16" s="941">
        <v>4</v>
      </c>
      <c r="H16" s="942">
        <v>4.4000000000000004</v>
      </c>
    </row>
    <row r="17" spans="1:8">
      <c r="A17" s="943">
        <v>15</v>
      </c>
      <c r="B17" s="939" t="s">
        <v>403</v>
      </c>
      <c r="C17" s="944" t="s">
        <v>372</v>
      </c>
      <c r="D17" s="940">
        <v>100</v>
      </c>
      <c r="E17" s="940">
        <v>99.94</v>
      </c>
      <c r="F17" s="944" t="s">
        <v>373</v>
      </c>
      <c r="G17" s="941">
        <v>8</v>
      </c>
      <c r="H17" s="942">
        <v>8</v>
      </c>
    </row>
    <row r="18" spans="1:8">
      <c r="A18" s="945"/>
      <c r="B18" s="946" t="s">
        <v>404</v>
      </c>
      <c r="C18" s="946"/>
      <c r="D18" s="946"/>
      <c r="E18" s="946"/>
      <c r="F18" s="946"/>
      <c r="G18" s="947">
        <v>100</v>
      </c>
      <c r="H18" s="948">
        <f>SUM(H3:H17)</f>
        <v>81.72999999999999</v>
      </c>
    </row>
    <row r="20" spans="1:8" ht="16">
      <c r="A20" s="934" t="s">
        <v>942</v>
      </c>
      <c r="B20" s="934"/>
      <c r="C20" s="934"/>
      <c r="D20" s="934"/>
      <c r="E20" s="934"/>
      <c r="F20" s="934"/>
      <c r="G20" s="934"/>
      <c r="H20" s="934"/>
    </row>
    <row r="21" spans="1:8">
      <c r="A21" s="936" t="s">
        <v>14</v>
      </c>
      <c r="B21" s="937" t="s">
        <v>347</v>
      </c>
      <c r="C21" s="937" t="s">
        <v>350</v>
      </c>
      <c r="D21" s="937" t="s">
        <v>448</v>
      </c>
      <c r="E21" s="937" t="s">
        <v>450</v>
      </c>
      <c r="F21" s="937" t="s">
        <v>354</v>
      </c>
      <c r="G21" s="937" t="s">
        <v>355</v>
      </c>
      <c r="H21" s="938" t="s">
        <v>307</v>
      </c>
    </row>
    <row r="22" spans="1:8">
      <c r="A22" s="943">
        <v>1</v>
      </c>
      <c r="B22" s="939" t="s">
        <v>370</v>
      </c>
      <c r="C22" s="944" t="s">
        <v>372</v>
      </c>
      <c r="D22" s="940">
        <v>24.72</v>
      </c>
      <c r="E22" s="940">
        <v>29.79</v>
      </c>
      <c r="F22" s="944" t="s">
        <v>373</v>
      </c>
      <c r="G22" s="941">
        <v>8</v>
      </c>
      <c r="H22" s="942">
        <v>8.8000000000000007</v>
      </c>
    </row>
    <row r="23" spans="1:8">
      <c r="A23" s="943">
        <v>2</v>
      </c>
      <c r="B23" s="939" t="s">
        <v>374</v>
      </c>
      <c r="C23" s="944" t="s">
        <v>372</v>
      </c>
      <c r="D23" s="940">
        <v>-1.53</v>
      </c>
      <c r="E23" s="940">
        <v>-2.64</v>
      </c>
      <c r="F23" s="944" t="s">
        <v>373</v>
      </c>
      <c r="G23" s="941">
        <v>8</v>
      </c>
      <c r="H23" s="942">
        <v>4.6399999999999997</v>
      </c>
    </row>
    <row r="24" spans="1:8">
      <c r="A24" s="943">
        <v>3</v>
      </c>
      <c r="B24" s="939" t="s">
        <v>375</v>
      </c>
      <c r="C24" s="944" t="s">
        <v>377</v>
      </c>
      <c r="D24" s="940" t="s">
        <v>787</v>
      </c>
      <c r="E24" s="940" t="s">
        <v>940</v>
      </c>
      <c r="F24" s="944" t="s">
        <v>379</v>
      </c>
      <c r="G24" s="941">
        <v>8</v>
      </c>
      <c r="H24" s="942">
        <v>0</v>
      </c>
    </row>
    <row r="25" spans="1:8">
      <c r="A25" s="943">
        <v>4</v>
      </c>
      <c r="B25" s="939" t="s">
        <v>943</v>
      </c>
      <c r="C25" s="944" t="s">
        <v>372</v>
      </c>
      <c r="D25" s="940">
        <v>100</v>
      </c>
      <c r="E25" s="940">
        <v>100</v>
      </c>
      <c r="F25" s="944" t="s">
        <v>373</v>
      </c>
      <c r="G25" s="941">
        <v>8</v>
      </c>
      <c r="H25" s="942">
        <v>8</v>
      </c>
    </row>
    <row r="26" spans="1:8">
      <c r="A26" s="943">
        <v>5</v>
      </c>
      <c r="B26" s="939" t="s">
        <v>944</v>
      </c>
      <c r="C26" s="944" t="s">
        <v>422</v>
      </c>
      <c r="D26" s="940">
        <v>1522.7</v>
      </c>
      <c r="E26" s="940">
        <v>1042.3800000000001</v>
      </c>
      <c r="F26" s="944" t="s">
        <v>373</v>
      </c>
      <c r="G26" s="941">
        <v>6</v>
      </c>
      <c r="H26" s="942">
        <v>4.1100000000000003</v>
      </c>
    </row>
    <row r="27" spans="1:8">
      <c r="A27" s="943">
        <v>6</v>
      </c>
      <c r="B27" s="939" t="s">
        <v>576</v>
      </c>
      <c r="C27" s="944" t="s">
        <v>372</v>
      </c>
      <c r="D27" s="940">
        <v>3</v>
      </c>
      <c r="E27" s="940">
        <v>3.38</v>
      </c>
      <c r="F27" s="944" t="s">
        <v>373</v>
      </c>
      <c r="G27" s="941">
        <v>6</v>
      </c>
      <c r="H27" s="942">
        <v>6.6</v>
      </c>
    </row>
    <row r="28" spans="1:8">
      <c r="A28" s="943">
        <v>7</v>
      </c>
      <c r="B28" s="939" t="s">
        <v>575</v>
      </c>
      <c r="C28" s="944" t="s">
        <v>372</v>
      </c>
      <c r="D28" s="940">
        <v>100</v>
      </c>
      <c r="E28" s="940">
        <v>102.44</v>
      </c>
      <c r="F28" s="944" t="s">
        <v>373</v>
      </c>
      <c r="G28" s="941">
        <v>6</v>
      </c>
      <c r="H28" s="942">
        <v>6.15</v>
      </c>
    </row>
    <row r="29" spans="1:8">
      <c r="A29" s="943">
        <v>8</v>
      </c>
      <c r="B29" s="939" t="s">
        <v>428</v>
      </c>
      <c r="C29" s="944" t="s">
        <v>372</v>
      </c>
      <c r="D29" s="940">
        <v>100</v>
      </c>
      <c r="E29" s="940">
        <v>100</v>
      </c>
      <c r="F29" s="944" t="s">
        <v>373</v>
      </c>
      <c r="G29" s="941">
        <v>7</v>
      </c>
      <c r="H29" s="942">
        <v>7</v>
      </c>
    </row>
    <row r="30" spans="1:8">
      <c r="A30" s="943">
        <v>9</v>
      </c>
      <c r="B30" s="939" t="s">
        <v>401</v>
      </c>
      <c r="C30" s="944" t="s">
        <v>372</v>
      </c>
      <c r="D30" s="940">
        <v>96.6</v>
      </c>
      <c r="E30" s="940">
        <v>81.78</v>
      </c>
      <c r="F30" s="944" t="s">
        <v>373</v>
      </c>
      <c r="G30" s="941">
        <v>8</v>
      </c>
      <c r="H30" s="942">
        <v>6.77</v>
      </c>
    </row>
    <row r="31" spans="1:8">
      <c r="A31" s="943">
        <v>10</v>
      </c>
      <c r="B31" s="939" t="s">
        <v>403</v>
      </c>
      <c r="C31" s="944" t="s">
        <v>372</v>
      </c>
      <c r="D31" s="940">
        <v>100</v>
      </c>
      <c r="E31" s="940">
        <v>99.94</v>
      </c>
      <c r="F31" s="944" t="s">
        <v>373</v>
      </c>
      <c r="G31" s="941">
        <v>5</v>
      </c>
      <c r="H31" s="942">
        <v>5</v>
      </c>
    </row>
    <row r="32" spans="1:8">
      <c r="A32" s="943">
        <v>11</v>
      </c>
      <c r="B32" s="939" t="s">
        <v>945</v>
      </c>
      <c r="C32" s="944" t="s">
        <v>372</v>
      </c>
      <c r="D32" s="940">
        <v>100</v>
      </c>
      <c r="E32" s="940">
        <v>100</v>
      </c>
      <c r="F32" s="944" t="s">
        <v>373</v>
      </c>
      <c r="G32" s="941">
        <v>5</v>
      </c>
      <c r="H32" s="942">
        <v>5</v>
      </c>
    </row>
    <row r="33" spans="1:8">
      <c r="A33" s="943">
        <v>12</v>
      </c>
      <c r="B33" s="939" t="s">
        <v>946</v>
      </c>
      <c r="C33" s="944" t="s">
        <v>372</v>
      </c>
      <c r="D33" s="940">
        <v>100</v>
      </c>
      <c r="E33" s="940">
        <v>100</v>
      </c>
      <c r="F33" s="944" t="s">
        <v>373</v>
      </c>
      <c r="G33" s="941">
        <v>5</v>
      </c>
      <c r="H33" s="942">
        <v>5</v>
      </c>
    </row>
    <row r="34" spans="1:8">
      <c r="A34" s="943">
        <v>13</v>
      </c>
      <c r="B34" s="939" t="s">
        <v>947</v>
      </c>
      <c r="C34" s="944" t="s">
        <v>372</v>
      </c>
      <c r="D34" s="940">
        <v>100</v>
      </c>
      <c r="E34" s="940">
        <v>100</v>
      </c>
      <c r="F34" s="944" t="s">
        <v>373</v>
      </c>
      <c r="G34" s="941">
        <v>5</v>
      </c>
      <c r="H34" s="942">
        <v>5</v>
      </c>
    </row>
    <row r="35" spans="1:8">
      <c r="A35" s="943">
        <v>14</v>
      </c>
      <c r="B35" s="939" t="s">
        <v>530</v>
      </c>
      <c r="C35" s="944" t="s">
        <v>372</v>
      </c>
      <c r="D35" s="940">
        <v>100</v>
      </c>
      <c r="E35" s="940">
        <v>39.51</v>
      </c>
      <c r="F35" s="944" t="s">
        <v>373</v>
      </c>
      <c r="G35" s="941">
        <v>5</v>
      </c>
      <c r="H35" s="942">
        <v>1.98</v>
      </c>
    </row>
    <row r="36" spans="1:8">
      <c r="A36" s="943">
        <v>15</v>
      </c>
      <c r="B36" s="939" t="s">
        <v>533</v>
      </c>
      <c r="C36" s="944" t="s">
        <v>372</v>
      </c>
      <c r="D36" s="940">
        <v>100</v>
      </c>
      <c r="E36" s="940">
        <v>100</v>
      </c>
      <c r="F36" s="944" t="s">
        <v>373</v>
      </c>
      <c r="G36" s="941">
        <v>5</v>
      </c>
      <c r="H36" s="942">
        <v>5</v>
      </c>
    </row>
    <row r="37" spans="1:8">
      <c r="A37" s="943">
        <v>16</v>
      </c>
      <c r="B37" s="939" t="s">
        <v>948</v>
      </c>
      <c r="C37" s="944" t="s">
        <v>422</v>
      </c>
      <c r="D37" s="940">
        <v>21.55</v>
      </c>
      <c r="E37" s="940">
        <v>34</v>
      </c>
      <c r="F37" s="944" t="s">
        <v>373</v>
      </c>
      <c r="G37" s="941">
        <v>5</v>
      </c>
      <c r="H37" s="942">
        <v>5.5</v>
      </c>
    </row>
    <row r="38" spans="1:8">
      <c r="A38" s="945"/>
      <c r="B38" s="946" t="s">
        <v>404</v>
      </c>
      <c r="C38" s="946"/>
      <c r="D38" s="946"/>
      <c r="E38" s="946"/>
      <c r="F38" s="946"/>
      <c r="G38" s="947">
        <v>100</v>
      </c>
      <c r="H38" s="948">
        <f>SUM(H22:H37)</f>
        <v>84.55</v>
      </c>
    </row>
    <row r="40" spans="1:8" ht="16">
      <c r="A40" s="934" t="s">
        <v>949</v>
      </c>
      <c r="B40" s="934"/>
      <c r="C40" s="934"/>
      <c r="D40" s="934"/>
      <c r="E40" s="934"/>
      <c r="F40" s="934"/>
      <c r="G40" s="934"/>
      <c r="H40" s="934"/>
    </row>
    <row r="41" spans="1:8">
      <c r="A41" s="936" t="s">
        <v>14</v>
      </c>
      <c r="B41" s="937" t="s">
        <v>347</v>
      </c>
      <c r="C41" s="937" t="s">
        <v>350</v>
      </c>
      <c r="D41" s="937" t="s">
        <v>448</v>
      </c>
      <c r="E41" s="937" t="s">
        <v>450</v>
      </c>
      <c r="F41" s="937" t="s">
        <v>354</v>
      </c>
      <c r="G41" s="937" t="s">
        <v>355</v>
      </c>
      <c r="H41" s="938" t="s">
        <v>307</v>
      </c>
    </row>
    <row r="42" spans="1:8">
      <c r="A42" s="943">
        <v>1</v>
      </c>
      <c r="B42" s="939" t="s">
        <v>370</v>
      </c>
      <c r="C42" s="944" t="s">
        <v>372</v>
      </c>
      <c r="D42" s="940">
        <v>24.72</v>
      </c>
      <c r="E42" s="940">
        <v>29.79</v>
      </c>
      <c r="F42" s="944" t="s">
        <v>373</v>
      </c>
      <c r="G42" s="941">
        <v>8</v>
      </c>
      <c r="H42" s="942">
        <v>8.8000000000000007</v>
      </c>
    </row>
    <row r="43" spans="1:8">
      <c r="A43" s="943">
        <v>2</v>
      </c>
      <c r="B43" s="939" t="s">
        <v>374</v>
      </c>
      <c r="C43" s="944" t="s">
        <v>372</v>
      </c>
      <c r="D43" s="940">
        <v>-1.53</v>
      </c>
      <c r="E43" s="940">
        <v>-2.64</v>
      </c>
      <c r="F43" s="944" t="s">
        <v>373</v>
      </c>
      <c r="G43" s="941">
        <v>8</v>
      </c>
      <c r="H43" s="942">
        <v>4.6399999999999997</v>
      </c>
    </row>
    <row r="44" spans="1:8">
      <c r="A44" s="943">
        <v>3</v>
      </c>
      <c r="B44" s="939" t="s">
        <v>375</v>
      </c>
      <c r="C44" s="944" t="s">
        <v>377</v>
      </c>
      <c r="D44" s="940" t="s">
        <v>787</v>
      </c>
      <c r="E44" s="940" t="s">
        <v>940</v>
      </c>
      <c r="F44" s="944" t="s">
        <v>379</v>
      </c>
      <c r="G44" s="941">
        <v>8</v>
      </c>
      <c r="H44" s="942">
        <v>0</v>
      </c>
    </row>
    <row r="45" spans="1:8">
      <c r="A45" s="943">
        <v>4</v>
      </c>
      <c r="B45" s="939" t="s">
        <v>417</v>
      </c>
      <c r="C45" s="944" t="s">
        <v>372</v>
      </c>
      <c r="D45" s="940">
        <v>100</v>
      </c>
      <c r="E45" s="940">
        <v>95</v>
      </c>
      <c r="F45" s="944" t="s">
        <v>373</v>
      </c>
      <c r="G45" s="941">
        <v>5</v>
      </c>
      <c r="H45" s="942">
        <v>4.75</v>
      </c>
    </row>
    <row r="46" spans="1:8">
      <c r="A46" s="943">
        <v>5</v>
      </c>
      <c r="B46" s="939" t="s">
        <v>396</v>
      </c>
      <c r="C46" s="944" t="s">
        <v>372</v>
      </c>
      <c r="D46" s="940">
        <v>100</v>
      </c>
      <c r="E46" s="940">
        <v>90.28</v>
      </c>
      <c r="F46" s="944" t="s">
        <v>373</v>
      </c>
      <c r="G46" s="941">
        <v>5</v>
      </c>
      <c r="H46" s="942">
        <v>4.51</v>
      </c>
    </row>
    <row r="47" spans="1:8">
      <c r="A47" s="943">
        <v>6</v>
      </c>
      <c r="B47" s="939" t="s">
        <v>943</v>
      </c>
      <c r="C47" s="944" t="s">
        <v>372</v>
      </c>
      <c r="D47" s="940">
        <v>100</v>
      </c>
      <c r="E47" s="940">
        <v>100</v>
      </c>
      <c r="F47" s="944" t="s">
        <v>373</v>
      </c>
      <c r="G47" s="941">
        <v>8</v>
      </c>
      <c r="H47" s="942">
        <v>8</v>
      </c>
    </row>
    <row r="48" spans="1:8">
      <c r="A48" s="943">
        <v>7</v>
      </c>
      <c r="B48" s="939" t="s">
        <v>575</v>
      </c>
      <c r="C48" s="944" t="s">
        <v>372</v>
      </c>
      <c r="D48" s="940">
        <v>100</v>
      </c>
      <c r="E48" s="940">
        <v>98.04</v>
      </c>
      <c r="F48" s="944" t="s">
        <v>373</v>
      </c>
      <c r="G48" s="941">
        <v>5</v>
      </c>
      <c r="H48" s="942">
        <v>4.9000000000000004</v>
      </c>
    </row>
    <row r="49" spans="1:8">
      <c r="A49" s="943">
        <v>8</v>
      </c>
      <c r="B49" s="939" t="s">
        <v>426</v>
      </c>
      <c r="C49" s="944" t="s">
        <v>372</v>
      </c>
      <c r="D49" s="940">
        <v>100</v>
      </c>
      <c r="E49" s="940">
        <v>100</v>
      </c>
      <c r="F49" s="944" t="s">
        <v>379</v>
      </c>
      <c r="G49" s="941">
        <v>5</v>
      </c>
      <c r="H49" s="942">
        <v>5</v>
      </c>
    </row>
    <row r="50" spans="1:8">
      <c r="A50" s="943">
        <v>9</v>
      </c>
      <c r="B50" s="939" t="s">
        <v>950</v>
      </c>
      <c r="C50" s="944" t="s">
        <v>372</v>
      </c>
      <c r="D50" s="940">
        <v>75</v>
      </c>
      <c r="E50" s="940">
        <v>53.19</v>
      </c>
      <c r="F50" s="944" t="s">
        <v>373</v>
      </c>
      <c r="G50" s="941">
        <v>5</v>
      </c>
      <c r="H50" s="942">
        <v>3.55</v>
      </c>
    </row>
    <row r="51" spans="1:8">
      <c r="A51" s="943">
        <v>10</v>
      </c>
      <c r="B51" s="939" t="s">
        <v>573</v>
      </c>
      <c r="C51" s="944" t="s">
        <v>372</v>
      </c>
      <c r="D51" s="940">
        <v>100</v>
      </c>
      <c r="E51" s="940">
        <v>83</v>
      </c>
      <c r="F51" s="944" t="s">
        <v>373</v>
      </c>
      <c r="G51" s="941">
        <v>5</v>
      </c>
      <c r="H51" s="942">
        <v>4.1500000000000004</v>
      </c>
    </row>
    <row r="52" spans="1:8">
      <c r="A52" s="943">
        <v>11</v>
      </c>
      <c r="B52" s="939" t="s">
        <v>539</v>
      </c>
      <c r="C52" s="944" t="s">
        <v>390</v>
      </c>
      <c r="D52" s="940">
        <v>1425</v>
      </c>
      <c r="E52" s="940">
        <v>2044.68</v>
      </c>
      <c r="F52" s="944" t="s">
        <v>373</v>
      </c>
      <c r="G52" s="941">
        <v>5</v>
      </c>
      <c r="H52" s="942">
        <v>5.5</v>
      </c>
    </row>
    <row r="53" spans="1:8">
      <c r="A53" s="943">
        <v>12</v>
      </c>
      <c r="B53" s="939" t="s">
        <v>574</v>
      </c>
      <c r="C53" s="944" t="s">
        <v>372</v>
      </c>
      <c r="D53" s="940">
        <v>100</v>
      </c>
      <c r="E53" s="940">
        <v>324</v>
      </c>
      <c r="F53" s="944" t="s">
        <v>373</v>
      </c>
      <c r="G53" s="941">
        <v>5</v>
      </c>
      <c r="H53" s="942">
        <v>5.5</v>
      </c>
    </row>
    <row r="54" spans="1:8">
      <c r="A54" s="943">
        <v>13</v>
      </c>
      <c r="B54" s="939" t="s">
        <v>401</v>
      </c>
      <c r="C54" s="944" t="s">
        <v>372</v>
      </c>
      <c r="D54" s="940">
        <v>96.6</v>
      </c>
      <c r="E54" s="940">
        <v>81.78</v>
      </c>
      <c r="F54" s="944" t="s">
        <v>373</v>
      </c>
      <c r="G54" s="941">
        <v>8</v>
      </c>
      <c r="H54" s="942">
        <v>6.77</v>
      </c>
    </row>
    <row r="55" spans="1:8">
      <c r="A55" s="943">
        <v>14</v>
      </c>
      <c r="B55" s="939" t="s">
        <v>951</v>
      </c>
      <c r="C55" s="944" t="s">
        <v>372</v>
      </c>
      <c r="D55" s="940">
        <v>100</v>
      </c>
      <c r="E55" s="940">
        <v>100</v>
      </c>
      <c r="F55" s="944" t="s">
        <v>373</v>
      </c>
      <c r="G55" s="941">
        <v>5</v>
      </c>
      <c r="H55" s="942">
        <v>5</v>
      </c>
    </row>
    <row r="56" spans="1:8">
      <c r="A56" s="943">
        <v>15</v>
      </c>
      <c r="B56" s="939" t="s">
        <v>527</v>
      </c>
      <c r="C56" s="944" t="s">
        <v>372</v>
      </c>
      <c r="D56" s="940">
        <v>100</v>
      </c>
      <c r="E56" s="940">
        <v>144.59</v>
      </c>
      <c r="F56" s="944" t="s">
        <v>373</v>
      </c>
      <c r="G56" s="941">
        <v>5</v>
      </c>
      <c r="H56" s="942">
        <v>5.5</v>
      </c>
    </row>
    <row r="57" spans="1:8">
      <c r="A57" s="943">
        <v>16</v>
      </c>
      <c r="B57" s="939" t="s">
        <v>952</v>
      </c>
      <c r="C57" s="944" t="s">
        <v>372</v>
      </c>
      <c r="D57" s="940">
        <v>100</v>
      </c>
      <c r="E57" s="940">
        <v>80.489999999999995</v>
      </c>
      <c r="F57" s="944" t="s">
        <v>373</v>
      </c>
      <c r="G57" s="941">
        <v>5</v>
      </c>
      <c r="H57" s="942">
        <v>4.0199999999999996</v>
      </c>
    </row>
    <row r="58" spans="1:8">
      <c r="A58" s="943">
        <v>17</v>
      </c>
      <c r="B58" s="939" t="s">
        <v>540</v>
      </c>
      <c r="C58" s="944" t="s">
        <v>372</v>
      </c>
      <c r="D58" s="940">
        <v>80</v>
      </c>
      <c r="E58" s="940">
        <v>79.87</v>
      </c>
      <c r="F58" s="944" t="s">
        <v>373</v>
      </c>
      <c r="G58" s="941">
        <v>5</v>
      </c>
      <c r="H58" s="942">
        <v>4.99</v>
      </c>
    </row>
    <row r="59" spans="1:8">
      <c r="A59" s="945"/>
      <c r="B59" s="946" t="s">
        <v>404</v>
      </c>
      <c r="C59" s="946"/>
      <c r="D59" s="946"/>
      <c r="E59" s="946"/>
      <c r="F59" s="946"/>
      <c r="G59" s="947">
        <v>100</v>
      </c>
      <c r="H59" s="948">
        <f>SUM(H42:H58)</f>
        <v>85.579999999999984</v>
      </c>
    </row>
    <row r="60" spans="1:8" ht="16">
      <c r="A60" s="949"/>
      <c r="B60" s="949"/>
      <c r="C60" s="949"/>
      <c r="D60" s="949"/>
      <c r="E60" s="949"/>
      <c r="F60" s="949"/>
      <c r="G60" s="949"/>
      <c r="H60" s="949"/>
    </row>
    <row r="61" spans="1:8">
      <c r="A61" s="936" t="s">
        <v>953</v>
      </c>
      <c r="B61" s="937"/>
      <c r="C61" s="937"/>
      <c r="D61" s="937"/>
      <c r="E61" s="937"/>
      <c r="F61" s="937"/>
      <c r="G61" s="937"/>
      <c r="H61" s="938"/>
    </row>
    <row r="62" spans="1:8">
      <c r="A62" s="943" t="s">
        <v>14</v>
      </c>
      <c r="B62" s="939" t="s">
        <v>347</v>
      </c>
      <c r="C62" s="944" t="s">
        <v>350</v>
      </c>
      <c r="D62" s="940" t="s">
        <v>448</v>
      </c>
      <c r="E62" s="940" t="s">
        <v>450</v>
      </c>
      <c r="F62" s="944" t="s">
        <v>354</v>
      </c>
      <c r="G62" s="941" t="s">
        <v>355</v>
      </c>
      <c r="H62" s="942" t="s">
        <v>307</v>
      </c>
    </row>
    <row r="63" spans="1:8">
      <c r="A63" s="943">
        <v>1</v>
      </c>
      <c r="B63" s="939" t="s">
        <v>370</v>
      </c>
      <c r="C63" s="944" t="s">
        <v>372</v>
      </c>
      <c r="D63" s="940">
        <v>24.72</v>
      </c>
      <c r="E63" s="940">
        <v>29.79</v>
      </c>
      <c r="F63" s="944" t="s">
        <v>373</v>
      </c>
      <c r="G63" s="941">
        <v>8</v>
      </c>
      <c r="H63" s="942">
        <v>8.8000000000000007</v>
      </c>
    </row>
    <row r="64" spans="1:8">
      <c r="A64" s="943">
        <v>2</v>
      </c>
      <c r="B64" s="939" t="s">
        <v>374</v>
      </c>
      <c r="C64" s="944" t="s">
        <v>372</v>
      </c>
      <c r="D64" s="940">
        <v>-1.53</v>
      </c>
      <c r="E64" s="940">
        <v>-2.64</v>
      </c>
      <c r="F64" s="944" t="s">
        <v>373</v>
      </c>
      <c r="G64" s="941">
        <v>8</v>
      </c>
      <c r="H64" s="942">
        <v>4.6399999999999997</v>
      </c>
    </row>
    <row r="65" spans="1:8">
      <c r="A65" s="943">
        <v>3</v>
      </c>
      <c r="B65" s="939" t="s">
        <v>375</v>
      </c>
      <c r="C65" s="944" t="s">
        <v>377</v>
      </c>
      <c r="D65" s="940" t="s">
        <v>787</v>
      </c>
      <c r="E65" s="940" t="s">
        <v>940</v>
      </c>
      <c r="F65" s="944" t="s">
        <v>379</v>
      </c>
      <c r="G65" s="941">
        <v>8</v>
      </c>
      <c r="H65" s="942">
        <v>0</v>
      </c>
    </row>
    <row r="66" spans="1:8">
      <c r="A66" s="943">
        <v>4</v>
      </c>
      <c r="B66" s="939" t="s">
        <v>522</v>
      </c>
      <c r="C66" s="944" t="s">
        <v>372</v>
      </c>
      <c r="D66" s="940">
        <v>1.23</v>
      </c>
      <c r="E66" s="940">
        <v>0.69</v>
      </c>
      <c r="F66" s="944" t="s">
        <v>373</v>
      </c>
      <c r="G66" s="941">
        <v>6</v>
      </c>
      <c r="H66" s="942">
        <v>3.35</v>
      </c>
    </row>
    <row r="67" spans="1:8">
      <c r="A67" s="943">
        <v>5</v>
      </c>
      <c r="B67" s="939" t="s">
        <v>954</v>
      </c>
      <c r="C67" s="944" t="s">
        <v>377</v>
      </c>
      <c r="D67" s="940" t="s">
        <v>955</v>
      </c>
      <c r="E67" s="940" t="s">
        <v>955</v>
      </c>
      <c r="F67" s="944" t="s">
        <v>379</v>
      </c>
      <c r="G67" s="941">
        <v>6</v>
      </c>
      <c r="H67" s="942">
        <v>6</v>
      </c>
    </row>
    <row r="68" spans="1:8">
      <c r="A68" s="943">
        <v>6</v>
      </c>
      <c r="B68" s="939" t="s">
        <v>956</v>
      </c>
      <c r="C68" s="944" t="s">
        <v>422</v>
      </c>
      <c r="D68" s="940">
        <v>116.67</v>
      </c>
      <c r="E68" s="940">
        <v>917515</v>
      </c>
      <c r="F68" s="944" t="s">
        <v>373</v>
      </c>
      <c r="G68" s="941">
        <v>6</v>
      </c>
      <c r="H68" s="942">
        <v>6.6</v>
      </c>
    </row>
    <row r="69" spans="1:8">
      <c r="A69" s="943">
        <v>7</v>
      </c>
      <c r="B69" s="939" t="s">
        <v>396</v>
      </c>
      <c r="C69" s="944" t="s">
        <v>372</v>
      </c>
      <c r="D69" s="940">
        <v>100</v>
      </c>
      <c r="E69" s="940">
        <v>90.28</v>
      </c>
      <c r="F69" s="944" t="s">
        <v>373</v>
      </c>
      <c r="G69" s="941">
        <v>6</v>
      </c>
      <c r="H69" s="942">
        <v>5.42</v>
      </c>
    </row>
    <row r="70" spans="1:8">
      <c r="A70" s="943">
        <v>8</v>
      </c>
      <c r="B70" s="939" t="s">
        <v>943</v>
      </c>
      <c r="C70" s="944" t="s">
        <v>372</v>
      </c>
      <c r="D70" s="940">
        <v>100</v>
      </c>
      <c r="E70" s="940">
        <v>100</v>
      </c>
      <c r="F70" s="944" t="s">
        <v>373</v>
      </c>
      <c r="G70" s="941">
        <v>8</v>
      </c>
      <c r="H70" s="942">
        <v>8</v>
      </c>
    </row>
    <row r="71" spans="1:8">
      <c r="A71" s="943">
        <v>9</v>
      </c>
      <c r="B71" s="939" t="s">
        <v>957</v>
      </c>
      <c r="C71" s="944" t="s">
        <v>372</v>
      </c>
      <c r="D71" s="940">
        <v>100</v>
      </c>
      <c r="E71" s="940">
        <v>100</v>
      </c>
      <c r="F71" s="944" t="s">
        <v>373</v>
      </c>
      <c r="G71" s="941">
        <v>6</v>
      </c>
      <c r="H71" s="942">
        <v>6</v>
      </c>
    </row>
    <row r="72" spans="1:8">
      <c r="A72" s="943">
        <v>10</v>
      </c>
      <c r="B72" s="939" t="s">
        <v>575</v>
      </c>
      <c r="C72" s="944" t="s">
        <v>372</v>
      </c>
      <c r="D72" s="940">
        <v>100</v>
      </c>
      <c r="E72" s="940">
        <v>100</v>
      </c>
      <c r="F72" s="944" t="s">
        <v>373</v>
      </c>
      <c r="G72" s="941">
        <v>6</v>
      </c>
      <c r="H72" s="942">
        <v>6</v>
      </c>
    </row>
    <row r="73" spans="1:8">
      <c r="A73" s="943">
        <v>11</v>
      </c>
      <c r="B73" s="939" t="s">
        <v>958</v>
      </c>
      <c r="C73" s="944" t="s">
        <v>422</v>
      </c>
      <c r="D73" s="940">
        <v>180</v>
      </c>
      <c r="E73" s="940">
        <v>428.12</v>
      </c>
      <c r="F73" s="944" t="s">
        <v>373</v>
      </c>
      <c r="G73" s="941">
        <v>6</v>
      </c>
      <c r="H73" s="942">
        <v>6.6</v>
      </c>
    </row>
    <row r="74" spans="1:8">
      <c r="A74" s="943">
        <v>12</v>
      </c>
      <c r="B74" s="939" t="s">
        <v>401</v>
      </c>
      <c r="C74" s="944" t="s">
        <v>372</v>
      </c>
      <c r="D74" s="940">
        <v>96.6</v>
      </c>
      <c r="E74" s="940">
        <v>81.78</v>
      </c>
      <c r="F74" s="944" t="s">
        <v>373</v>
      </c>
      <c r="G74" s="941">
        <v>8</v>
      </c>
      <c r="H74" s="942">
        <v>6.77</v>
      </c>
    </row>
    <row r="75" spans="1:8">
      <c r="A75" s="943">
        <v>13</v>
      </c>
      <c r="B75" s="939" t="s">
        <v>959</v>
      </c>
      <c r="C75" s="944" t="s">
        <v>960</v>
      </c>
      <c r="D75" s="940">
        <v>2</v>
      </c>
      <c r="E75" s="940">
        <v>5</v>
      </c>
      <c r="F75" s="944" t="s">
        <v>373</v>
      </c>
      <c r="G75" s="941">
        <v>6</v>
      </c>
      <c r="H75" s="942">
        <v>6.6</v>
      </c>
    </row>
    <row r="76" spans="1:8">
      <c r="A76" s="943">
        <v>14</v>
      </c>
      <c r="B76" s="939" t="s">
        <v>961</v>
      </c>
      <c r="C76" s="944" t="s">
        <v>377</v>
      </c>
      <c r="D76" s="940" t="s">
        <v>962</v>
      </c>
      <c r="E76" s="940" t="s">
        <v>962</v>
      </c>
      <c r="F76" s="944" t="s">
        <v>379</v>
      </c>
      <c r="G76" s="941">
        <v>6</v>
      </c>
      <c r="H76" s="942">
        <v>6</v>
      </c>
    </row>
    <row r="77" spans="1:8">
      <c r="A77" s="943">
        <v>15</v>
      </c>
      <c r="B77" s="939" t="s">
        <v>523</v>
      </c>
      <c r="C77" s="944" t="s">
        <v>372</v>
      </c>
      <c r="D77" s="940">
        <v>100</v>
      </c>
      <c r="E77" s="940">
        <v>60</v>
      </c>
      <c r="F77" s="944" t="s">
        <v>373</v>
      </c>
      <c r="G77" s="941">
        <v>6</v>
      </c>
      <c r="H77" s="942">
        <v>3.6</v>
      </c>
    </row>
    <row r="78" spans="1:8">
      <c r="A78" s="945"/>
      <c r="B78" s="946" t="s">
        <v>404</v>
      </c>
      <c r="C78" s="946"/>
      <c r="D78" s="946"/>
      <c r="E78" s="946"/>
      <c r="F78" s="946"/>
      <c r="G78" s="947">
        <v>100</v>
      </c>
      <c r="H78" s="948">
        <f>SUM(H63:H77)</f>
        <v>84.38</v>
      </c>
    </row>
    <row r="79" spans="1:8" ht="16">
      <c r="A79" s="949"/>
      <c r="B79" s="949"/>
      <c r="C79" s="949"/>
      <c r="D79" s="949"/>
      <c r="E79" s="949"/>
      <c r="F79" s="949"/>
      <c r="G79" s="949"/>
      <c r="H79" s="949"/>
    </row>
    <row r="80" spans="1:8">
      <c r="A80" s="936" t="s">
        <v>477</v>
      </c>
      <c r="B80" s="937"/>
      <c r="C80" s="937"/>
      <c r="D80" s="937"/>
      <c r="E80" s="937"/>
      <c r="F80" s="937"/>
      <c r="G80" s="937"/>
      <c r="H80" s="938"/>
    </row>
    <row r="81" spans="1:8">
      <c r="A81" s="943" t="s">
        <v>14</v>
      </c>
      <c r="B81" s="939" t="s">
        <v>347</v>
      </c>
      <c r="C81" s="944" t="s">
        <v>350</v>
      </c>
      <c r="D81" s="940" t="s">
        <v>448</v>
      </c>
      <c r="E81" s="940" t="s">
        <v>450</v>
      </c>
      <c r="F81" s="944" t="s">
        <v>354</v>
      </c>
      <c r="G81" s="941" t="s">
        <v>355</v>
      </c>
      <c r="H81" s="942" t="s">
        <v>307</v>
      </c>
    </row>
    <row r="82" spans="1:8">
      <c r="A82" s="943">
        <v>1</v>
      </c>
      <c r="B82" s="939" t="s">
        <v>370</v>
      </c>
      <c r="C82" s="944" t="s">
        <v>372</v>
      </c>
      <c r="D82" s="940">
        <v>24.72</v>
      </c>
      <c r="E82" s="940">
        <v>29.79</v>
      </c>
      <c r="F82" s="944" t="s">
        <v>373</v>
      </c>
      <c r="G82" s="941">
        <v>8</v>
      </c>
      <c r="H82" s="942">
        <v>8.8000000000000007</v>
      </c>
    </row>
    <row r="83" spans="1:8">
      <c r="A83" s="943">
        <v>2</v>
      </c>
      <c r="B83" s="939" t="s">
        <v>374</v>
      </c>
      <c r="C83" s="944" t="s">
        <v>372</v>
      </c>
      <c r="D83" s="940">
        <v>-1.53</v>
      </c>
      <c r="E83" s="940">
        <v>-2.64</v>
      </c>
      <c r="F83" s="944" t="s">
        <v>373</v>
      </c>
      <c r="G83" s="941">
        <v>8</v>
      </c>
      <c r="H83" s="942">
        <v>4.6399999999999997</v>
      </c>
    </row>
    <row r="84" spans="1:8">
      <c r="A84" s="943">
        <v>3</v>
      </c>
      <c r="B84" s="939" t="s">
        <v>375</v>
      </c>
      <c r="C84" s="944" t="s">
        <v>377</v>
      </c>
      <c r="D84" s="940" t="s">
        <v>787</v>
      </c>
      <c r="E84" s="940" t="s">
        <v>940</v>
      </c>
      <c r="F84" s="944" t="s">
        <v>379</v>
      </c>
      <c r="G84" s="941">
        <v>8</v>
      </c>
      <c r="H84" s="942">
        <v>0</v>
      </c>
    </row>
    <row r="85" spans="1:8">
      <c r="A85" s="943" t="s">
        <v>963</v>
      </c>
      <c r="B85" s="939" t="s">
        <v>656</v>
      </c>
      <c r="C85" s="944" t="s">
        <v>413</v>
      </c>
      <c r="D85" s="940">
        <v>18900.34</v>
      </c>
      <c r="E85" s="940">
        <v>21389.19</v>
      </c>
      <c r="F85" s="944" t="s">
        <v>379</v>
      </c>
      <c r="G85" s="941">
        <v>7</v>
      </c>
      <c r="H85" s="942">
        <v>6.19</v>
      </c>
    </row>
    <row r="86" spans="1:8">
      <c r="A86" s="943" t="s">
        <v>964</v>
      </c>
      <c r="B86" s="939" t="s">
        <v>965</v>
      </c>
      <c r="C86" s="944" t="s">
        <v>413</v>
      </c>
      <c r="D86" s="940">
        <v>22054.65</v>
      </c>
      <c r="E86" s="940">
        <v>20026.18</v>
      </c>
      <c r="F86" s="944" t="s">
        <v>379</v>
      </c>
      <c r="G86" s="941">
        <v>4</v>
      </c>
      <c r="H86" s="942">
        <v>4.4000000000000004</v>
      </c>
    </row>
    <row r="87" spans="1:8">
      <c r="A87" s="943" t="s">
        <v>966</v>
      </c>
      <c r="B87" s="939" t="s">
        <v>967</v>
      </c>
      <c r="C87" s="944" t="s">
        <v>413</v>
      </c>
      <c r="D87" s="940">
        <v>41800</v>
      </c>
      <c r="E87" s="940">
        <v>48053.1</v>
      </c>
      <c r="F87" s="944" t="s">
        <v>379</v>
      </c>
      <c r="G87" s="941">
        <v>3</v>
      </c>
      <c r="H87" s="942">
        <v>2.61</v>
      </c>
    </row>
    <row r="88" spans="1:8">
      <c r="A88" s="943" t="s">
        <v>968</v>
      </c>
      <c r="B88" s="939" t="s">
        <v>657</v>
      </c>
      <c r="C88" s="944" t="s">
        <v>382</v>
      </c>
      <c r="D88" s="940">
        <v>1.44</v>
      </c>
      <c r="E88" s="940">
        <v>1.21</v>
      </c>
      <c r="F88" s="944" t="s">
        <v>373</v>
      </c>
      <c r="G88" s="941">
        <v>7</v>
      </c>
      <c r="H88" s="942">
        <v>5.88</v>
      </c>
    </row>
    <row r="89" spans="1:8">
      <c r="A89" s="943" t="s">
        <v>969</v>
      </c>
      <c r="B89" s="939" t="s">
        <v>970</v>
      </c>
      <c r="C89" s="944" t="s">
        <v>382</v>
      </c>
      <c r="D89" s="940">
        <v>2.27</v>
      </c>
      <c r="E89" s="940">
        <v>2</v>
      </c>
      <c r="F89" s="944" t="s">
        <v>373</v>
      </c>
      <c r="G89" s="941">
        <v>4</v>
      </c>
      <c r="H89" s="942">
        <v>3.52</v>
      </c>
    </row>
    <row r="90" spans="1:8">
      <c r="A90" s="943" t="s">
        <v>971</v>
      </c>
      <c r="B90" s="939" t="s">
        <v>972</v>
      </c>
      <c r="C90" s="944" t="s">
        <v>382</v>
      </c>
      <c r="D90" s="940">
        <v>0.5</v>
      </c>
      <c r="E90" s="940">
        <v>0.25</v>
      </c>
      <c r="F90" s="944" t="s">
        <v>373</v>
      </c>
      <c r="G90" s="941">
        <v>3</v>
      </c>
      <c r="H90" s="942">
        <v>1.5</v>
      </c>
    </row>
    <row r="91" spans="1:8">
      <c r="A91" s="943">
        <v>6</v>
      </c>
      <c r="B91" s="939" t="s">
        <v>609</v>
      </c>
      <c r="C91" s="944" t="s">
        <v>372</v>
      </c>
      <c r="D91" s="940">
        <v>97.65</v>
      </c>
      <c r="E91" s="940">
        <v>97.65</v>
      </c>
      <c r="F91" s="944" t="s">
        <v>373</v>
      </c>
      <c r="G91" s="941">
        <v>6</v>
      </c>
      <c r="H91" s="942">
        <v>5.98</v>
      </c>
    </row>
    <row r="92" spans="1:8">
      <c r="A92" s="943" t="s">
        <v>973</v>
      </c>
      <c r="B92" s="939" t="s">
        <v>974</v>
      </c>
      <c r="C92" s="944" t="s">
        <v>372</v>
      </c>
      <c r="D92" s="940">
        <v>62.4</v>
      </c>
      <c r="E92" s="940">
        <v>48.78</v>
      </c>
      <c r="F92" s="944" t="s">
        <v>373</v>
      </c>
      <c r="G92" s="941">
        <v>4</v>
      </c>
      <c r="H92" s="942">
        <v>3.13</v>
      </c>
    </row>
    <row r="93" spans="1:8">
      <c r="A93" s="943" t="s">
        <v>975</v>
      </c>
      <c r="B93" s="939" t="s">
        <v>976</v>
      </c>
      <c r="C93" s="944" t="s">
        <v>372</v>
      </c>
      <c r="D93" s="940">
        <v>69</v>
      </c>
      <c r="E93" s="940">
        <v>59.93</v>
      </c>
      <c r="F93" s="944" t="s">
        <v>373</v>
      </c>
      <c r="G93" s="941">
        <v>2</v>
      </c>
      <c r="H93" s="942">
        <v>1.74</v>
      </c>
    </row>
    <row r="94" spans="1:8">
      <c r="A94" s="943">
        <v>8</v>
      </c>
      <c r="B94" s="939" t="s">
        <v>977</v>
      </c>
      <c r="C94" s="944" t="s">
        <v>372</v>
      </c>
      <c r="D94" s="940">
        <v>100</v>
      </c>
      <c r="E94" s="940">
        <v>100</v>
      </c>
      <c r="F94" s="944" t="s">
        <v>373</v>
      </c>
      <c r="G94" s="941">
        <v>6</v>
      </c>
      <c r="H94" s="942">
        <v>6</v>
      </c>
    </row>
    <row r="95" spans="1:8">
      <c r="A95" s="943">
        <v>9</v>
      </c>
      <c r="B95" s="939" t="s">
        <v>943</v>
      </c>
      <c r="C95" s="944" t="s">
        <v>372</v>
      </c>
      <c r="D95" s="940">
        <v>100</v>
      </c>
      <c r="E95" s="940">
        <v>100</v>
      </c>
      <c r="F95" s="944" t="s">
        <v>373</v>
      </c>
      <c r="G95" s="941">
        <v>8</v>
      </c>
      <c r="H95" s="942">
        <v>8</v>
      </c>
    </row>
    <row r="96" spans="1:8">
      <c r="A96" s="943">
        <v>10</v>
      </c>
      <c r="B96" s="939" t="s">
        <v>978</v>
      </c>
      <c r="C96" s="944" t="s">
        <v>372</v>
      </c>
      <c r="D96" s="940">
        <v>100</v>
      </c>
      <c r="E96" s="940">
        <v>100</v>
      </c>
      <c r="F96" s="944" t="s">
        <v>373</v>
      </c>
      <c r="G96" s="941">
        <v>5</v>
      </c>
      <c r="H96" s="942">
        <v>5</v>
      </c>
    </row>
    <row r="97" spans="1:8">
      <c r="A97" s="943">
        <v>11</v>
      </c>
      <c r="B97" s="939" t="s">
        <v>575</v>
      </c>
      <c r="C97" s="944" t="s">
        <v>372</v>
      </c>
      <c r="D97" s="940">
        <v>100</v>
      </c>
      <c r="E97" s="940">
        <v>100</v>
      </c>
      <c r="F97" s="944" t="s">
        <v>373</v>
      </c>
      <c r="G97" s="941">
        <v>5</v>
      </c>
      <c r="H97" s="942">
        <v>5</v>
      </c>
    </row>
    <row r="98" spans="1:8">
      <c r="A98" s="943">
        <v>12</v>
      </c>
      <c r="B98" s="939" t="s">
        <v>401</v>
      </c>
      <c r="C98" s="944" t="s">
        <v>372</v>
      </c>
      <c r="D98" s="940">
        <v>96.6</v>
      </c>
      <c r="E98" s="940">
        <v>81.78</v>
      </c>
      <c r="F98" s="944" t="s">
        <v>373</v>
      </c>
      <c r="G98" s="941">
        <v>8</v>
      </c>
      <c r="H98" s="942">
        <v>6.77</v>
      </c>
    </row>
    <row r="99" spans="1:8">
      <c r="A99" s="943">
        <v>13</v>
      </c>
      <c r="B99" s="939" t="s">
        <v>434</v>
      </c>
      <c r="C99" s="944" t="s">
        <v>390</v>
      </c>
      <c r="D99" s="940">
        <v>3300.86</v>
      </c>
      <c r="E99" s="940">
        <v>3700.03</v>
      </c>
      <c r="F99" s="944" t="s">
        <v>373</v>
      </c>
      <c r="G99" s="941">
        <v>4</v>
      </c>
      <c r="H99" s="942">
        <v>4.4000000000000004</v>
      </c>
    </row>
    <row r="100" spans="1:8">
      <c r="A100" s="945"/>
      <c r="B100" s="946" t="s">
        <v>404</v>
      </c>
      <c r="C100" s="946"/>
      <c r="D100" s="946"/>
      <c r="E100" s="946"/>
      <c r="F100" s="946"/>
      <c r="G100" s="947">
        <v>100</v>
      </c>
      <c r="H100" s="948">
        <f>SUM(H82:H99)</f>
        <v>83.560000000000016</v>
      </c>
    </row>
    <row r="102" spans="1:8" ht="16">
      <c r="A102" s="934" t="s">
        <v>979</v>
      </c>
      <c r="B102" s="934"/>
      <c r="C102" s="934"/>
      <c r="D102" s="934"/>
      <c r="E102" s="934"/>
      <c r="F102" s="934"/>
      <c r="G102" s="934"/>
      <c r="H102" s="934"/>
    </row>
    <row r="103" spans="1:8">
      <c r="A103" s="936" t="s">
        <v>14</v>
      </c>
      <c r="B103" s="937" t="s">
        <v>347</v>
      </c>
      <c r="C103" s="937" t="s">
        <v>350</v>
      </c>
      <c r="D103" s="937" t="s">
        <v>448</v>
      </c>
      <c r="E103" s="937" t="s">
        <v>450</v>
      </c>
      <c r="F103" s="937" t="s">
        <v>354</v>
      </c>
      <c r="G103" s="937" t="s">
        <v>355</v>
      </c>
      <c r="H103" s="938" t="s">
        <v>307</v>
      </c>
    </row>
    <row r="104" spans="1:8">
      <c r="A104" s="943">
        <v>1</v>
      </c>
      <c r="B104" s="939" t="s">
        <v>370</v>
      </c>
      <c r="C104" s="944" t="s">
        <v>372</v>
      </c>
      <c r="D104" s="940">
        <v>24.72</v>
      </c>
      <c r="E104" s="940">
        <v>29.79</v>
      </c>
      <c r="F104" s="944" t="s">
        <v>373</v>
      </c>
      <c r="G104" s="941">
        <v>8</v>
      </c>
      <c r="H104" s="942">
        <v>8.8000000000000007</v>
      </c>
    </row>
    <row r="105" spans="1:8">
      <c r="A105" s="943">
        <v>2</v>
      </c>
      <c r="B105" s="939" t="s">
        <v>374</v>
      </c>
      <c r="C105" s="944" t="s">
        <v>372</v>
      </c>
      <c r="D105" s="940">
        <v>-1.53</v>
      </c>
      <c r="E105" s="940">
        <v>-2.64</v>
      </c>
      <c r="F105" s="944" t="s">
        <v>373</v>
      </c>
      <c r="G105" s="941">
        <v>8</v>
      </c>
      <c r="H105" s="942">
        <v>4.6399999999999997</v>
      </c>
    </row>
    <row r="106" spans="1:8">
      <c r="A106" s="943">
        <v>3</v>
      </c>
      <c r="B106" s="939" t="s">
        <v>375</v>
      </c>
      <c r="C106" s="944" t="s">
        <v>377</v>
      </c>
      <c r="D106" s="940" t="s">
        <v>787</v>
      </c>
      <c r="E106" s="940" t="s">
        <v>940</v>
      </c>
      <c r="F106" s="944" t="s">
        <v>379</v>
      </c>
      <c r="G106" s="941">
        <v>8</v>
      </c>
      <c r="H106" s="942">
        <v>0</v>
      </c>
    </row>
    <row r="107" spans="1:8">
      <c r="A107" s="943">
        <v>4</v>
      </c>
      <c r="B107" s="939" t="s">
        <v>943</v>
      </c>
      <c r="C107" s="944" t="s">
        <v>372</v>
      </c>
      <c r="D107" s="940">
        <v>100</v>
      </c>
      <c r="E107" s="940">
        <v>100</v>
      </c>
      <c r="F107" s="944" t="s">
        <v>373</v>
      </c>
      <c r="G107" s="941">
        <v>8</v>
      </c>
      <c r="H107" s="942">
        <v>8</v>
      </c>
    </row>
    <row r="108" spans="1:8">
      <c r="A108" s="943">
        <v>5</v>
      </c>
      <c r="B108" s="939" t="s">
        <v>421</v>
      </c>
      <c r="C108" s="944" t="s">
        <v>422</v>
      </c>
      <c r="D108" s="940">
        <v>4048.4</v>
      </c>
      <c r="E108" s="940">
        <v>3856.98</v>
      </c>
      <c r="F108" s="944" t="s">
        <v>373</v>
      </c>
      <c r="G108" s="941">
        <v>20</v>
      </c>
      <c r="H108" s="942">
        <v>19.05</v>
      </c>
    </row>
    <row r="109" spans="1:8">
      <c r="A109" s="943">
        <v>6</v>
      </c>
      <c r="B109" s="939" t="s">
        <v>424</v>
      </c>
      <c r="C109" s="944" t="s">
        <v>422</v>
      </c>
      <c r="D109" s="940">
        <v>215.8</v>
      </c>
      <c r="E109" s="940">
        <v>155.72999999999999</v>
      </c>
      <c r="F109" s="944" t="s">
        <v>373</v>
      </c>
      <c r="G109" s="941">
        <v>10</v>
      </c>
      <c r="H109" s="942">
        <v>7.22</v>
      </c>
    </row>
    <row r="110" spans="1:8">
      <c r="A110" s="943">
        <v>7</v>
      </c>
      <c r="B110" s="939" t="s">
        <v>980</v>
      </c>
      <c r="C110" s="944" t="s">
        <v>372</v>
      </c>
      <c r="D110" s="940">
        <v>100</v>
      </c>
      <c r="E110" s="940">
        <v>100</v>
      </c>
      <c r="F110" s="944" t="s">
        <v>373</v>
      </c>
      <c r="G110" s="941">
        <v>8</v>
      </c>
      <c r="H110" s="942">
        <v>8</v>
      </c>
    </row>
    <row r="111" spans="1:8">
      <c r="A111" s="943">
        <v>8</v>
      </c>
      <c r="B111" s="939" t="s">
        <v>575</v>
      </c>
      <c r="C111" s="944" t="s">
        <v>372</v>
      </c>
      <c r="D111" s="940">
        <v>100</v>
      </c>
      <c r="E111" s="940">
        <v>100</v>
      </c>
      <c r="F111" s="944" t="s">
        <v>373</v>
      </c>
      <c r="G111" s="941">
        <v>7</v>
      </c>
      <c r="H111" s="942">
        <v>7</v>
      </c>
    </row>
    <row r="112" spans="1:8">
      <c r="A112" s="943">
        <v>9</v>
      </c>
      <c r="B112" s="939" t="s">
        <v>401</v>
      </c>
      <c r="C112" s="944" t="s">
        <v>372</v>
      </c>
      <c r="D112" s="940">
        <v>96.6</v>
      </c>
      <c r="E112" s="940">
        <v>81.78</v>
      </c>
      <c r="F112" s="944" t="s">
        <v>373</v>
      </c>
      <c r="G112" s="941">
        <v>8</v>
      </c>
      <c r="H112" s="942">
        <v>6.77</v>
      </c>
    </row>
    <row r="113" spans="1:8">
      <c r="A113" s="943">
        <v>10</v>
      </c>
      <c r="B113" s="939" t="s">
        <v>941</v>
      </c>
      <c r="C113" s="944" t="s">
        <v>372</v>
      </c>
      <c r="D113" s="940">
        <v>100</v>
      </c>
      <c r="E113" s="940">
        <v>79.56</v>
      </c>
      <c r="F113" s="944" t="s">
        <v>373</v>
      </c>
      <c r="G113" s="941">
        <v>15</v>
      </c>
      <c r="H113" s="942">
        <v>11.93</v>
      </c>
    </row>
    <row r="114" spans="1:8">
      <c r="A114" s="945"/>
      <c r="B114" s="946" t="s">
        <v>404</v>
      </c>
      <c r="C114" s="946"/>
      <c r="D114" s="946"/>
      <c r="E114" s="946"/>
      <c r="F114" s="946"/>
      <c r="G114" s="947">
        <v>100</v>
      </c>
      <c r="H114" s="948">
        <f>SUM(H104:H113)</f>
        <v>81.41</v>
      </c>
    </row>
  </sheetData>
  <mergeCells count="6">
    <mergeCell ref="A1:H1"/>
    <mergeCell ref="A20:H20"/>
    <mergeCell ref="A40:H40"/>
    <mergeCell ref="A60:H60"/>
    <mergeCell ref="A79:H79"/>
    <mergeCell ref="A102:H1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N1000"/>
  <sheetViews>
    <sheetView topLeftCell="P1" zoomScale="115" zoomScaleNormal="63" workbookViewId="0">
      <pane ySplit="5" topLeftCell="A6" activePane="bottomLeft" state="frozen"/>
      <selection activeCell="F1" sqref="F1"/>
      <selection pane="bottomLeft" activeCell="AG4" sqref="AG4:AH11"/>
    </sheetView>
  </sheetViews>
  <sheetFormatPr baseColWidth="10" defaultColWidth="12.6640625" defaultRowHeight="13"/>
  <cols>
    <col min="1" max="1" width="4.1640625" customWidth="1"/>
    <col min="2" max="2" width="38.6640625" customWidth="1"/>
    <col min="3" max="4" width="4" customWidth="1"/>
    <col min="5" max="5" width="9.6640625" customWidth="1"/>
    <col min="6" max="6" width="10" customWidth="1"/>
    <col min="7" max="7" width="10.1640625" customWidth="1"/>
    <col min="8" max="9" width="10.6640625" customWidth="1"/>
    <col min="10" max="10" width="5.83203125" customWidth="1"/>
    <col min="11" max="11" width="6.1640625" customWidth="1"/>
    <col min="12" max="12" width="5.6640625" customWidth="1"/>
    <col min="13" max="13" width="8.1640625" customWidth="1"/>
    <col min="14" max="14" width="5.6640625" customWidth="1"/>
    <col min="15" max="15" width="6.1640625" customWidth="1"/>
    <col min="16" max="16" width="49.1640625" customWidth="1"/>
    <col min="17" max="40" width="9" customWidth="1"/>
  </cols>
  <sheetData>
    <row r="1" spans="1:40" ht="14">
      <c r="A1" s="716" t="s">
        <v>405</v>
      </c>
      <c r="B1" s="716"/>
      <c r="C1" s="716"/>
      <c r="D1" s="716"/>
      <c r="E1" s="716"/>
      <c r="F1" s="716"/>
      <c r="G1" s="716"/>
      <c r="H1" s="716"/>
      <c r="I1" s="716"/>
      <c r="J1" s="716"/>
      <c r="K1" s="716"/>
      <c r="L1" s="716"/>
      <c r="M1" s="716"/>
      <c r="N1" s="716"/>
      <c r="O1" s="716"/>
      <c r="P1" s="174"/>
      <c r="Q1" s="174"/>
      <c r="R1" s="174"/>
      <c r="S1" s="174"/>
      <c r="T1" s="174"/>
      <c r="U1" s="174"/>
      <c r="V1" s="174"/>
      <c r="W1" s="174"/>
      <c r="X1" s="174"/>
      <c r="Y1" s="174"/>
      <c r="Z1" s="174"/>
      <c r="AA1" s="174"/>
      <c r="AB1" s="174"/>
      <c r="AC1" s="174"/>
      <c r="AD1" s="174"/>
      <c r="AE1" s="174"/>
      <c r="AF1" s="174"/>
      <c r="AI1" s="174"/>
      <c r="AJ1" s="174"/>
      <c r="AK1" s="174"/>
      <c r="AL1" s="174"/>
      <c r="AM1" s="174"/>
      <c r="AN1" s="174"/>
    </row>
    <row r="2" spans="1:40" ht="14">
      <c r="A2" s="716" t="s">
        <v>344</v>
      </c>
      <c r="B2" s="716"/>
      <c r="C2" s="716"/>
      <c r="D2" s="716"/>
      <c r="E2" s="716"/>
      <c r="F2" s="716"/>
      <c r="G2" s="716"/>
      <c r="H2" s="716"/>
      <c r="I2" s="716"/>
      <c r="J2" s="716"/>
      <c r="K2" s="716"/>
      <c r="L2" s="716"/>
      <c r="M2" s="716"/>
      <c r="N2" s="716"/>
      <c r="O2" s="716"/>
      <c r="P2" s="174"/>
      <c r="Q2" s="174"/>
      <c r="R2" s="174"/>
      <c r="S2" s="174"/>
      <c r="T2" s="174"/>
      <c r="U2" s="174"/>
      <c r="V2" s="174"/>
      <c r="W2" s="174"/>
      <c r="X2" s="174"/>
      <c r="Y2" s="174"/>
      <c r="Z2" s="174"/>
      <c r="AA2" s="174"/>
      <c r="AB2" s="174"/>
      <c r="AC2" s="174"/>
      <c r="AD2" s="174"/>
      <c r="AE2" s="174"/>
      <c r="AF2" s="174"/>
      <c r="AI2" s="174"/>
      <c r="AJ2" s="174"/>
      <c r="AK2" s="174"/>
      <c r="AL2" s="174"/>
      <c r="AM2" s="174"/>
      <c r="AN2" s="174"/>
    </row>
    <row r="3" spans="1:40">
      <c r="A3" s="175"/>
      <c r="B3" s="175"/>
      <c r="C3" s="175"/>
      <c r="D3" s="175"/>
      <c r="E3" s="175"/>
      <c r="F3" s="175"/>
      <c r="G3" s="175"/>
      <c r="H3" s="175"/>
      <c r="I3" s="175"/>
      <c r="J3" s="170"/>
      <c r="K3" s="170"/>
      <c r="L3" s="170"/>
      <c r="M3" s="170"/>
      <c r="N3" s="170"/>
      <c r="O3" s="170"/>
      <c r="P3" s="175"/>
      <c r="Q3" s="175"/>
      <c r="R3" s="175"/>
      <c r="S3" s="175"/>
      <c r="T3" s="175"/>
      <c r="U3" s="175"/>
      <c r="V3" s="175"/>
      <c r="W3" s="175"/>
      <c r="X3" s="175"/>
      <c r="Y3" s="175"/>
      <c r="Z3" s="175"/>
      <c r="AA3" s="175"/>
      <c r="AB3" s="175"/>
      <c r="AC3" s="175"/>
      <c r="AD3" s="175"/>
      <c r="AE3" s="175"/>
      <c r="AF3" s="175"/>
      <c r="AI3" s="175"/>
      <c r="AJ3" s="175"/>
      <c r="AK3" s="175"/>
      <c r="AL3" s="175"/>
      <c r="AM3" s="175"/>
      <c r="AN3" s="175"/>
    </row>
    <row r="4" spans="1:40" ht="42">
      <c r="A4" s="708" t="s">
        <v>346</v>
      </c>
      <c r="B4" s="708" t="s">
        <v>347</v>
      </c>
      <c r="C4" s="708" t="s">
        <v>406</v>
      </c>
      <c r="D4" s="708" t="s">
        <v>407</v>
      </c>
      <c r="E4" s="708" t="s">
        <v>350</v>
      </c>
      <c r="F4" s="708" t="s">
        <v>351</v>
      </c>
      <c r="G4" s="708" t="s">
        <v>408</v>
      </c>
      <c r="H4" s="708" t="s">
        <v>353</v>
      </c>
      <c r="I4" s="708" t="s">
        <v>354</v>
      </c>
      <c r="J4" s="717" t="s">
        <v>355</v>
      </c>
      <c r="K4" s="717"/>
      <c r="L4" s="717" t="s">
        <v>356</v>
      </c>
      <c r="M4" s="717"/>
      <c r="N4" s="717" t="s">
        <v>357</v>
      </c>
      <c r="O4" s="717"/>
      <c r="P4" s="718" t="s">
        <v>65</v>
      </c>
      <c r="Q4" s="177" t="s">
        <v>358</v>
      </c>
      <c r="R4" s="177" t="s">
        <v>359</v>
      </c>
      <c r="S4" s="177" t="s">
        <v>360</v>
      </c>
      <c r="T4" s="177" t="s">
        <v>361</v>
      </c>
      <c r="U4" s="177" t="s">
        <v>362</v>
      </c>
      <c r="V4" s="175"/>
      <c r="W4" s="12" t="s">
        <v>57</v>
      </c>
      <c r="X4" s="12"/>
      <c r="Y4" s="12"/>
      <c r="Z4" s="12" t="s">
        <v>363</v>
      </c>
      <c r="AA4" s="12"/>
      <c r="AB4" s="12"/>
      <c r="AC4" s="12" t="s">
        <v>364</v>
      </c>
      <c r="AD4" s="12"/>
      <c r="AE4" s="12"/>
      <c r="AF4" s="175"/>
      <c r="AI4" s="175"/>
      <c r="AJ4" s="175"/>
      <c r="AK4" s="175"/>
      <c r="AL4" s="175"/>
      <c r="AM4" s="175"/>
      <c r="AN4" s="175"/>
    </row>
    <row r="5" spans="1:40" ht="14">
      <c r="A5" s="708"/>
      <c r="B5" s="708"/>
      <c r="C5" s="708"/>
      <c r="D5" s="708"/>
      <c r="E5" s="708"/>
      <c r="F5" s="708"/>
      <c r="G5" s="708"/>
      <c r="H5" s="708"/>
      <c r="I5" s="708"/>
      <c r="J5" s="176" t="s">
        <v>365</v>
      </c>
      <c r="K5" s="176" t="s">
        <v>366</v>
      </c>
      <c r="L5" s="176" t="s">
        <v>365</v>
      </c>
      <c r="M5" s="176" t="s">
        <v>366</v>
      </c>
      <c r="N5" s="176" t="s">
        <v>365</v>
      </c>
      <c r="O5" s="176" t="s">
        <v>366</v>
      </c>
      <c r="P5" s="718"/>
      <c r="Q5" s="175"/>
      <c r="R5" s="175"/>
      <c r="S5" s="175"/>
      <c r="T5" s="175"/>
      <c r="U5" s="175"/>
      <c r="V5" s="175"/>
      <c r="W5" s="177" t="s">
        <v>355</v>
      </c>
      <c r="X5" s="177" t="s">
        <v>367</v>
      </c>
      <c r="Y5" s="177" t="s">
        <v>307</v>
      </c>
      <c r="Z5" s="177" t="s">
        <v>355</v>
      </c>
      <c r="AA5" s="177" t="s">
        <v>367</v>
      </c>
      <c r="AB5" s="177" t="s">
        <v>307</v>
      </c>
      <c r="AC5" s="177" t="s">
        <v>355</v>
      </c>
      <c r="AD5" s="177" t="s">
        <v>367</v>
      </c>
      <c r="AE5" s="177" t="s">
        <v>307</v>
      </c>
      <c r="AF5" s="175"/>
      <c r="AI5" s="175"/>
      <c r="AJ5" s="175"/>
      <c r="AK5" s="175"/>
      <c r="AL5" s="175"/>
      <c r="AM5" s="175"/>
      <c r="AN5" s="175"/>
    </row>
    <row r="6" spans="1:40">
      <c r="A6" s="714" t="s">
        <v>368</v>
      </c>
      <c r="B6" s="714"/>
      <c r="C6" s="714"/>
      <c r="D6" s="714"/>
      <c r="E6" s="714"/>
      <c r="F6" s="714"/>
      <c r="G6" s="714"/>
      <c r="H6" s="714"/>
      <c r="I6" s="714"/>
      <c r="J6" s="178"/>
      <c r="K6" s="178"/>
      <c r="L6" s="178"/>
      <c r="M6" s="178"/>
      <c r="N6" s="178"/>
      <c r="O6" s="178"/>
      <c r="P6" s="179"/>
      <c r="Q6" s="175"/>
      <c r="R6" s="175"/>
      <c r="S6" s="175"/>
      <c r="T6" s="175"/>
      <c r="U6" s="175"/>
      <c r="V6" s="175"/>
      <c r="W6" s="180"/>
      <c r="X6" s="181"/>
      <c r="Y6" s="182"/>
      <c r="Z6" s="180"/>
      <c r="AA6" s="181"/>
      <c r="AB6" s="182"/>
      <c r="AC6" s="180"/>
      <c r="AD6" s="181"/>
      <c r="AE6" s="182"/>
      <c r="AF6" s="175"/>
      <c r="AI6" s="175"/>
      <c r="AJ6" s="175"/>
      <c r="AK6" s="175"/>
      <c r="AL6" s="175"/>
      <c r="AM6" s="175"/>
      <c r="AN6" s="175"/>
    </row>
    <row r="7" spans="1:40">
      <c r="A7" s="714" t="s">
        <v>369</v>
      </c>
      <c r="B7" s="714"/>
      <c r="C7" s="714"/>
      <c r="D7" s="714"/>
      <c r="E7" s="714"/>
      <c r="F7" s="714"/>
      <c r="G7" s="714"/>
      <c r="H7" s="714"/>
      <c r="I7" s="714"/>
      <c r="J7" s="178"/>
      <c r="K7" s="178"/>
      <c r="L7" s="178"/>
      <c r="M7" s="178"/>
      <c r="N7" s="178"/>
      <c r="O7" s="178"/>
      <c r="P7" s="183"/>
      <c r="Q7" s="175"/>
      <c r="R7" s="175"/>
      <c r="S7" s="175"/>
      <c r="T7" s="175"/>
      <c r="U7" s="175"/>
      <c r="V7" s="175"/>
      <c r="W7" s="180"/>
      <c r="X7" s="181"/>
      <c r="Y7" s="182"/>
      <c r="Z7" s="180"/>
      <c r="AA7" s="181"/>
      <c r="AB7" s="182"/>
      <c r="AC7" s="180"/>
      <c r="AD7" s="181"/>
      <c r="AE7" s="182"/>
      <c r="AF7" s="175"/>
      <c r="AI7" s="175"/>
      <c r="AJ7" s="175"/>
      <c r="AK7" s="175"/>
      <c r="AL7" s="175"/>
      <c r="AM7" s="175"/>
      <c r="AN7" s="175"/>
    </row>
    <row r="8" spans="1:40" ht="42">
      <c r="A8" s="184">
        <v>1</v>
      </c>
      <c r="B8" s="185" t="s">
        <v>370</v>
      </c>
      <c r="C8" s="184" t="s">
        <v>371</v>
      </c>
      <c r="D8" s="185"/>
      <c r="E8" s="184" t="s">
        <v>372</v>
      </c>
      <c r="F8" s="186">
        <v>24.72</v>
      </c>
      <c r="G8" s="186">
        <v>24.72</v>
      </c>
      <c r="H8" s="187">
        <v>29.79</v>
      </c>
      <c r="I8" s="184" t="s">
        <v>373</v>
      </c>
      <c r="J8" s="188">
        <v>10</v>
      </c>
      <c r="K8" s="719">
        <f>SUM(J8:J10)</f>
        <v>23</v>
      </c>
      <c r="L8" s="190">
        <f>IFERROR((MIN(1.1,(H8/G8)))*J8,0)</f>
        <v>11</v>
      </c>
      <c r="M8" s="720">
        <f>SUM(L8:L10)</f>
        <v>18.700000000000003</v>
      </c>
      <c r="N8" s="190">
        <f>IFERROR((MIN(1.1,(H8/F8)))*J8,0)</f>
        <v>11</v>
      </c>
      <c r="O8" s="720">
        <f>SUM(N8:N10)</f>
        <v>15.056818181818182</v>
      </c>
      <c r="P8" s="192" t="s">
        <v>409</v>
      </c>
      <c r="Q8" s="193">
        <f>F8</f>
        <v>24.72</v>
      </c>
      <c r="R8" s="194">
        <f>H8</f>
        <v>29.79</v>
      </c>
      <c r="S8" s="195">
        <f>J8</f>
        <v>10</v>
      </c>
      <c r="T8" s="196">
        <f>IFERROR(IF(I8="Minimize",F8/H8,IF(F8&gt;0,H8/F8,IF(H8&gt;0,1.1,F8/H8))),0)</f>
        <v>1.2050970873786409</v>
      </c>
      <c r="U8" s="170">
        <f>MIN(1.1*S8,T8*S8)</f>
        <v>11</v>
      </c>
      <c r="V8" s="175"/>
      <c r="W8" s="180">
        <v>9</v>
      </c>
      <c r="X8" s="181">
        <f>T8</f>
        <v>1.2050970873786409</v>
      </c>
      <c r="Y8" s="182">
        <f>MIN(1.1*W8,X8*W8)</f>
        <v>9.9</v>
      </c>
      <c r="Z8" s="180">
        <v>4</v>
      </c>
      <c r="AA8" s="181">
        <f>T8</f>
        <v>1.2050970873786409</v>
      </c>
      <c r="AB8" s="182">
        <f>MIN(1.1*Z8,AA8*Z8)</f>
        <v>4.4000000000000004</v>
      </c>
      <c r="AC8" s="180">
        <v>13</v>
      </c>
      <c r="AD8" s="181">
        <f>T8</f>
        <v>1.2050970873786409</v>
      </c>
      <c r="AE8" s="182">
        <f>MIN(1.1*AC8,AD8*AC8)</f>
        <v>14.3</v>
      </c>
      <c r="AF8" s="175"/>
      <c r="AI8" s="175"/>
      <c r="AJ8" s="175"/>
      <c r="AK8" s="175"/>
      <c r="AL8" s="175"/>
      <c r="AM8" s="175"/>
      <c r="AN8" s="175"/>
    </row>
    <row r="9" spans="1:40" ht="28">
      <c r="A9" s="184">
        <v>2</v>
      </c>
      <c r="B9" s="185" t="s">
        <v>374</v>
      </c>
      <c r="C9" s="184" t="s">
        <v>371</v>
      </c>
      <c r="D9" s="185"/>
      <c r="E9" s="184" t="s">
        <v>372</v>
      </c>
      <c r="F9" s="186">
        <v>-1.53</v>
      </c>
      <c r="G9" s="186">
        <v>-1.53</v>
      </c>
      <c r="H9" s="187">
        <v>-2.64</v>
      </c>
      <c r="I9" s="184" t="s">
        <v>373</v>
      </c>
      <c r="J9" s="188">
        <v>7</v>
      </c>
      <c r="K9" s="719"/>
      <c r="L9" s="133">
        <f>IFERROR(MIN(1.1*J9,(S9/T9)*J9),0)</f>
        <v>7.7000000000000011</v>
      </c>
      <c r="M9" s="720"/>
      <c r="N9" s="190">
        <f>IFERROR((MIN(1.1,(F9/H9)))*J9,0)</f>
        <v>4.0568181818181817</v>
      </c>
      <c r="O9" s="720"/>
      <c r="P9" s="192" t="s">
        <v>410</v>
      </c>
      <c r="Q9" s="193">
        <f>F9</f>
        <v>-1.53</v>
      </c>
      <c r="R9" s="194">
        <f>H9</f>
        <v>-2.64</v>
      </c>
      <c r="S9" s="195">
        <f>J9</f>
        <v>7</v>
      </c>
      <c r="T9" s="196">
        <f>IFERROR(IF(I9="Minimize",F9/H9,IF(F9&gt;0,H9/F9,IF(H9&gt;0,1.1,F9/H9))),0)</f>
        <v>0.57954545454545447</v>
      </c>
      <c r="U9" s="170">
        <f>MIN(1.1*S9,T9*S9)</f>
        <v>4.0568181818181817</v>
      </c>
      <c r="V9" s="175"/>
      <c r="W9" s="180">
        <v>6</v>
      </c>
      <c r="X9" s="181">
        <f>T9</f>
        <v>0.57954545454545447</v>
      </c>
      <c r="Y9" s="182">
        <f>MIN(1.1*W9,X9*W9)</f>
        <v>3.4772727272727266</v>
      </c>
      <c r="Z9" s="180">
        <v>3</v>
      </c>
      <c r="AA9" s="181">
        <f>T9</f>
        <v>0.57954545454545447</v>
      </c>
      <c r="AB9" s="182">
        <f>MIN(1.1*Z9,AA9*Z9)</f>
        <v>1.7386363636363633</v>
      </c>
      <c r="AC9" s="180">
        <v>9</v>
      </c>
      <c r="AD9" s="181">
        <f>T9</f>
        <v>0.57954545454545447</v>
      </c>
      <c r="AE9" s="182">
        <f>MIN(1.1*AC9,AD9*AC9)</f>
        <v>5.2159090909090899</v>
      </c>
      <c r="AF9" s="175"/>
      <c r="AI9" s="175"/>
      <c r="AJ9" s="175"/>
      <c r="AK9" s="175"/>
      <c r="AL9" s="175"/>
      <c r="AM9" s="175"/>
      <c r="AN9" s="175"/>
    </row>
    <row r="10" spans="1:40" ht="28">
      <c r="A10" s="184">
        <v>3</v>
      </c>
      <c r="B10" s="185" t="s">
        <v>375</v>
      </c>
      <c r="C10" s="184" t="s">
        <v>376</v>
      </c>
      <c r="D10" s="185"/>
      <c r="E10" s="184" t="s">
        <v>377</v>
      </c>
      <c r="F10" s="197">
        <v>45747</v>
      </c>
      <c r="G10" s="197">
        <v>45874</v>
      </c>
      <c r="H10" s="197">
        <v>45875</v>
      </c>
      <c r="I10" s="184" t="s">
        <v>379</v>
      </c>
      <c r="J10" s="188">
        <v>6</v>
      </c>
      <c r="K10" s="719"/>
      <c r="L10" s="133">
        <f>IFERROR(MIN(1.1*J10,(#REF!/H10)*J10),0)</f>
        <v>0</v>
      </c>
      <c r="M10" s="720"/>
      <c r="N10" s="133">
        <f>IFERROR(MIN(1.1*L10,(H10/J10)*L10),0)</f>
        <v>0</v>
      </c>
      <c r="O10" s="720"/>
      <c r="P10" s="192" t="s">
        <v>411</v>
      </c>
      <c r="Q10" s="198">
        <f>F10</f>
        <v>45747</v>
      </c>
      <c r="R10" s="198">
        <f>H10</f>
        <v>45875</v>
      </c>
      <c r="S10" s="195">
        <f>J10</f>
        <v>6</v>
      </c>
      <c r="T10" s="196">
        <f>IFERROR(U10/S10,0)</f>
        <v>0</v>
      </c>
      <c r="U10" s="170">
        <f>S10*IF(H10&lt;DATE(2025,4,1),1.1,IF(H10&lt;=DATE(2025,4,15),1,IF(H10&lt;=DATE(2025,5,31),0.8,IF(H10&lt;=DATE(2025,6,15),0.4,IF(H10&lt;=DATE(2025,6,30),0.2,0)))))</f>
        <v>0</v>
      </c>
      <c r="V10" s="175"/>
      <c r="W10" s="180">
        <v>5</v>
      </c>
      <c r="X10" s="181">
        <f>T10</f>
        <v>0</v>
      </c>
      <c r="Y10" s="182">
        <f>MIN(1.1*W10,X10*W10)</f>
        <v>0</v>
      </c>
      <c r="Z10" s="180">
        <v>3</v>
      </c>
      <c r="AA10" s="181">
        <f>T10</f>
        <v>0</v>
      </c>
      <c r="AB10" s="182">
        <f>MIN(1.1*Z10,AA10*Z10)</f>
        <v>0</v>
      </c>
      <c r="AC10" s="180">
        <v>8</v>
      </c>
      <c r="AD10" s="181">
        <f>T10</f>
        <v>0</v>
      </c>
      <c r="AE10" s="182">
        <f>MIN(1.1*AC10,AD10*AC10)</f>
        <v>0</v>
      </c>
      <c r="AF10" s="175"/>
      <c r="AI10" s="175"/>
      <c r="AJ10" s="175"/>
      <c r="AK10" s="175"/>
      <c r="AL10" s="175"/>
      <c r="AM10" s="175"/>
      <c r="AN10" s="175"/>
    </row>
    <row r="11" spans="1:40">
      <c r="A11" s="714" t="s">
        <v>380</v>
      </c>
      <c r="B11" s="714"/>
      <c r="C11" s="714"/>
      <c r="D11" s="714"/>
      <c r="E11" s="714"/>
      <c r="F11" s="714"/>
      <c r="G11" s="714"/>
      <c r="H11" s="714"/>
      <c r="I11" s="714"/>
      <c r="J11" s="157"/>
      <c r="K11" s="199"/>
      <c r="L11" s="157"/>
      <c r="M11" s="200"/>
      <c r="N11" s="157"/>
      <c r="O11" s="200"/>
      <c r="P11" s="201"/>
      <c r="Q11" s="202"/>
      <c r="R11" s="202"/>
      <c r="S11" s="175"/>
      <c r="T11" s="175"/>
      <c r="U11" s="175"/>
      <c r="V11" s="175"/>
      <c r="W11" s="180"/>
      <c r="X11" s="181"/>
      <c r="Y11" s="182"/>
      <c r="Z11" s="180"/>
      <c r="AA11" s="181"/>
      <c r="AB11" s="182"/>
      <c r="AC11" s="180"/>
      <c r="AD11" s="181"/>
      <c r="AE11" s="182"/>
      <c r="AF11" s="175"/>
      <c r="AI11" s="175"/>
      <c r="AJ11" s="175"/>
      <c r="AK11" s="175"/>
      <c r="AL11" s="175"/>
      <c r="AM11" s="175"/>
      <c r="AN11" s="175"/>
    </row>
    <row r="12" spans="1:40" ht="42">
      <c r="A12" s="184">
        <v>4</v>
      </c>
      <c r="B12" s="185" t="s">
        <v>412</v>
      </c>
      <c r="C12" s="184" t="s">
        <v>371</v>
      </c>
      <c r="D12" s="185"/>
      <c r="E12" s="184" t="s">
        <v>413</v>
      </c>
      <c r="F12" s="203">
        <v>18900.335469613299</v>
      </c>
      <c r="G12" s="203">
        <v>18900.335469613299</v>
      </c>
      <c r="H12" s="203">
        <v>21389.19</v>
      </c>
      <c r="I12" s="184" t="s">
        <v>379</v>
      </c>
      <c r="J12" s="188">
        <v>12</v>
      </c>
      <c r="K12" s="719">
        <f>SUM(J12:J13)</f>
        <v>24</v>
      </c>
      <c r="L12" s="133">
        <f>IFERROR(MIN(1.1*J12,(G12/H12)*J12),0)</f>
        <v>10.603675297445093</v>
      </c>
      <c r="M12" s="721">
        <f>SUM(L12:L13)</f>
        <v>20.687008630778429</v>
      </c>
      <c r="N12" s="190">
        <f>IFERROR((MIN(1.1,(F12/H12)))*J12,0)</f>
        <v>10.603675297445093</v>
      </c>
      <c r="O12" s="721">
        <f>SUM(N12:N13)</f>
        <v>20.687008630778429</v>
      </c>
      <c r="P12" s="205" t="s">
        <v>414</v>
      </c>
      <c r="Q12" s="206">
        <f>F12</f>
        <v>18900.335469613299</v>
      </c>
      <c r="R12" s="206">
        <f>H12</f>
        <v>21389.19</v>
      </c>
      <c r="S12" s="195">
        <f>J12</f>
        <v>12</v>
      </c>
      <c r="T12" s="196">
        <f>IFERROR(IF(I12="Minimize",F12/H12,IF(F12&gt;0,H12/F12,IF(H12&gt;0,1.1,F12/H12))),0)</f>
        <v>0.88363960812042441</v>
      </c>
      <c r="U12" s="170">
        <f>MIN(1.1*S12,T12*S12)</f>
        <v>10.603675297445093</v>
      </c>
      <c r="V12" s="175"/>
      <c r="W12" s="180">
        <v>10</v>
      </c>
      <c r="X12" s="181">
        <f>T12</f>
        <v>0.88363960812042441</v>
      </c>
      <c r="Y12" s="182">
        <f>MIN(1.1*W12,X12*W12)</f>
        <v>8.8363960812042439</v>
      </c>
      <c r="Z12" s="180">
        <v>15</v>
      </c>
      <c r="AA12" s="181">
        <f>T12</f>
        <v>0.88363960812042441</v>
      </c>
      <c r="AB12" s="182">
        <f>MIN(1.1*Z12,AA12*Z12)</f>
        <v>13.254594121806367</v>
      </c>
      <c r="AC12" s="180">
        <v>5</v>
      </c>
      <c r="AD12" s="181">
        <f>T12</f>
        <v>0.88363960812042441</v>
      </c>
      <c r="AE12" s="182">
        <f>MIN(1.1*AC12,AD12*AC12)</f>
        <v>4.418198040602122</v>
      </c>
      <c r="AF12" s="175"/>
      <c r="AI12" s="175"/>
      <c r="AJ12" s="175"/>
      <c r="AK12" s="175"/>
      <c r="AL12" s="175"/>
      <c r="AM12" s="175"/>
      <c r="AN12" s="175"/>
    </row>
    <row r="13" spans="1:40" ht="42">
      <c r="A13" s="184">
        <v>5</v>
      </c>
      <c r="B13" s="185" t="s">
        <v>415</v>
      </c>
      <c r="C13" s="184" t="s">
        <v>371</v>
      </c>
      <c r="D13" s="185"/>
      <c r="E13" s="184" t="s">
        <v>382</v>
      </c>
      <c r="F13" s="207">
        <v>1.44</v>
      </c>
      <c r="G13" s="207">
        <v>1.44</v>
      </c>
      <c r="H13" s="208">
        <v>1.21</v>
      </c>
      <c r="I13" s="184" t="s">
        <v>373</v>
      </c>
      <c r="J13" s="188">
        <v>12</v>
      </c>
      <c r="K13" s="719"/>
      <c r="L13" s="190">
        <f>IFERROR((MIN(1.1,(H13/G13)))*J13,0)</f>
        <v>10.083333333333334</v>
      </c>
      <c r="M13" s="721"/>
      <c r="N13" s="190">
        <f>IFERROR((MIN(1.1,(H13/F13)))*J13,0)</f>
        <v>10.083333333333334</v>
      </c>
      <c r="O13" s="721"/>
      <c r="P13" s="205" t="s">
        <v>416</v>
      </c>
      <c r="Q13" s="209">
        <f>F13</f>
        <v>1.44</v>
      </c>
      <c r="R13" s="202">
        <f>H13</f>
        <v>1.21</v>
      </c>
      <c r="S13" s="195">
        <f>J13</f>
        <v>12</v>
      </c>
      <c r="T13" s="196">
        <f>IFERROR(IF(I13="Minimize",F13/H13,IF(F13&gt;0,H13/F13,IF(H13&gt;0,1.1,F13/H13))),0)</f>
        <v>0.84027777777777779</v>
      </c>
      <c r="U13" s="170">
        <f>MIN(1.1*S13,T13*S13)</f>
        <v>10.083333333333334</v>
      </c>
      <c r="V13" s="175"/>
      <c r="W13" s="180">
        <v>10</v>
      </c>
      <c r="X13" s="181">
        <f>T13</f>
        <v>0.84027777777777779</v>
      </c>
      <c r="Y13" s="182">
        <f>MIN(1.1*W13,X13*W13)</f>
        <v>8.4027777777777786</v>
      </c>
      <c r="Z13" s="180">
        <v>15</v>
      </c>
      <c r="AA13" s="181">
        <f>T13</f>
        <v>0.84027777777777779</v>
      </c>
      <c r="AB13" s="182">
        <f>MIN(1.1*Z13,AA13*Z13)</f>
        <v>12.604166666666666</v>
      </c>
      <c r="AC13" s="180">
        <v>5</v>
      </c>
      <c r="AD13" s="181">
        <f>T13</f>
        <v>0.84027777777777779</v>
      </c>
      <c r="AE13" s="182">
        <f>MIN(1.1*AC13,AD13*AC13)</f>
        <v>4.2013888888888893</v>
      </c>
      <c r="AF13" s="175"/>
      <c r="AG13" s="175"/>
      <c r="AH13" s="175"/>
      <c r="AI13" s="175"/>
      <c r="AJ13" s="175"/>
      <c r="AK13" s="175"/>
      <c r="AL13" s="175"/>
      <c r="AM13" s="175"/>
      <c r="AN13" s="175"/>
    </row>
    <row r="14" spans="1:40">
      <c r="A14" s="714" t="s">
        <v>386</v>
      </c>
      <c r="B14" s="714"/>
      <c r="C14" s="714"/>
      <c r="D14" s="714"/>
      <c r="E14" s="714"/>
      <c r="F14" s="714"/>
      <c r="G14" s="714"/>
      <c r="H14" s="714"/>
      <c r="I14" s="714"/>
      <c r="J14" s="157"/>
      <c r="K14" s="157"/>
      <c r="L14" s="157"/>
      <c r="M14" s="157"/>
      <c r="N14" s="157"/>
      <c r="O14" s="200"/>
      <c r="P14" s="201"/>
      <c r="Q14" s="202"/>
      <c r="R14" s="202"/>
      <c r="S14" s="175"/>
      <c r="T14" s="175"/>
      <c r="U14" s="175"/>
      <c r="V14" s="175"/>
      <c r="W14" s="180"/>
      <c r="X14" s="210"/>
      <c r="Y14" s="182"/>
      <c r="Z14" s="180"/>
      <c r="AA14" s="181"/>
      <c r="AB14" s="182"/>
      <c r="AC14" s="180"/>
      <c r="AD14" s="181"/>
      <c r="AE14" s="182"/>
      <c r="AF14" s="175"/>
      <c r="AG14" s="175"/>
      <c r="AH14" s="175"/>
      <c r="AI14" s="175"/>
      <c r="AJ14" s="175"/>
      <c r="AK14" s="175"/>
      <c r="AL14" s="175"/>
      <c r="AM14" s="175"/>
      <c r="AN14" s="175"/>
    </row>
    <row r="15" spans="1:40" ht="280">
      <c r="A15" s="184">
        <v>6</v>
      </c>
      <c r="B15" s="185" t="s">
        <v>417</v>
      </c>
      <c r="C15" s="184" t="s">
        <v>388</v>
      </c>
      <c r="D15" s="185"/>
      <c r="E15" s="184" t="s">
        <v>372</v>
      </c>
      <c r="F15" s="203">
        <v>100</v>
      </c>
      <c r="G15" s="203">
        <v>100</v>
      </c>
      <c r="H15" s="203">
        <v>95</v>
      </c>
      <c r="I15" s="184" t="s">
        <v>373</v>
      </c>
      <c r="J15" s="188">
        <v>7</v>
      </c>
      <c r="K15" s="189">
        <f>SUM(J15)</f>
        <v>7</v>
      </c>
      <c r="L15" s="190">
        <f>IFERROR((MIN(1.1,(H15/G15)))*J15,0)</f>
        <v>6.6499999999999995</v>
      </c>
      <c r="M15" s="204">
        <f>SUM(L15)</f>
        <v>6.6499999999999995</v>
      </c>
      <c r="N15" s="190">
        <f>IFERROR((MIN(1.1,(H15/F15)))*J15,0)</f>
        <v>6.6499999999999995</v>
      </c>
      <c r="O15" s="204">
        <f>SUM(N15)</f>
        <v>6.6499999999999995</v>
      </c>
      <c r="P15" s="205" t="s">
        <v>418</v>
      </c>
      <c r="Q15" s="206">
        <f>F15</f>
        <v>100</v>
      </c>
      <c r="R15" s="206">
        <f>H15</f>
        <v>95</v>
      </c>
      <c r="S15" s="195">
        <f>J15</f>
        <v>7</v>
      </c>
      <c r="T15" s="196">
        <f>IFERROR(IF(I15="Minimize",F15/H15,IF(F15&gt;0,H15/F15,IF(H15&gt;0,1.1,F15/H15))),0)</f>
        <v>0.95</v>
      </c>
      <c r="U15" s="170">
        <f>MIN(1.1*S15,T15*S15)</f>
        <v>6.6499999999999995</v>
      </c>
      <c r="V15" s="175"/>
      <c r="W15" s="180">
        <v>10</v>
      </c>
      <c r="X15" s="181">
        <f>T15</f>
        <v>0.95</v>
      </c>
      <c r="Y15" s="182">
        <f>MIN(1.1*W15,X15*W15)</f>
        <v>9.5</v>
      </c>
      <c r="Z15" s="180">
        <v>10</v>
      </c>
      <c r="AA15" s="181">
        <f>T15</f>
        <v>0.95</v>
      </c>
      <c r="AB15" s="182">
        <f>MIN(1.1*Z15,AA15*Z15)</f>
        <v>9.5</v>
      </c>
      <c r="AC15" s="180">
        <v>10</v>
      </c>
      <c r="AD15" s="181">
        <f>T15</f>
        <v>0.95</v>
      </c>
      <c r="AE15" s="182">
        <f>MIN(1.1*AC15,AD15*AC15)</f>
        <v>9.5</v>
      </c>
      <c r="AF15" s="175"/>
      <c r="AG15" s="175"/>
      <c r="AH15" s="175"/>
      <c r="AI15" s="175"/>
      <c r="AJ15" s="175"/>
      <c r="AK15" s="175"/>
      <c r="AL15" s="175"/>
      <c r="AM15" s="175"/>
      <c r="AN15" s="175"/>
    </row>
    <row r="16" spans="1:40">
      <c r="A16" s="714" t="s">
        <v>391</v>
      </c>
      <c r="B16" s="714"/>
      <c r="C16" s="714"/>
      <c r="D16" s="714"/>
      <c r="E16" s="714"/>
      <c r="F16" s="714"/>
      <c r="G16" s="714"/>
      <c r="H16" s="714"/>
      <c r="I16" s="714"/>
      <c r="J16" s="178"/>
      <c r="K16" s="178"/>
      <c r="L16" s="178"/>
      <c r="M16" s="178"/>
      <c r="N16" s="178"/>
      <c r="O16" s="178"/>
      <c r="P16" s="201"/>
      <c r="Q16" s="202"/>
      <c r="R16" s="202"/>
      <c r="S16" s="175"/>
      <c r="T16" s="175"/>
      <c r="U16" s="175"/>
      <c r="V16" s="175"/>
      <c r="W16" s="180"/>
      <c r="X16" s="181"/>
      <c r="Y16" s="182"/>
      <c r="Z16" s="180"/>
      <c r="AA16" s="181"/>
      <c r="AB16" s="182"/>
      <c r="AC16" s="180"/>
      <c r="AD16" s="181"/>
      <c r="AE16" s="182"/>
      <c r="AF16" s="175"/>
      <c r="AG16" s="175"/>
      <c r="AH16" s="175"/>
      <c r="AI16" s="175"/>
      <c r="AJ16" s="175"/>
      <c r="AK16" s="175"/>
      <c r="AL16" s="175"/>
      <c r="AM16" s="175"/>
      <c r="AN16" s="175"/>
    </row>
    <row r="17" spans="1:40" ht="196">
      <c r="A17" s="184">
        <v>1</v>
      </c>
      <c r="B17" s="185" t="s">
        <v>419</v>
      </c>
      <c r="C17" s="184" t="s">
        <v>371</v>
      </c>
      <c r="D17" s="185"/>
      <c r="E17" s="184" t="s">
        <v>372</v>
      </c>
      <c r="F17" s="203">
        <v>100</v>
      </c>
      <c r="G17" s="203">
        <v>100</v>
      </c>
      <c r="H17" s="932">
        <v>90.28</v>
      </c>
      <c r="I17" s="184" t="s">
        <v>373</v>
      </c>
      <c r="J17" s="188">
        <v>3</v>
      </c>
      <c r="K17" s="719">
        <f>SUM(J17:J20)</f>
        <v>15</v>
      </c>
      <c r="L17" s="190">
        <f>IFERROR((MIN(1.1,(H17/G17)))*J17,0)</f>
        <v>2.7084000000000001</v>
      </c>
      <c r="M17" s="721">
        <f>SUM(L17:L20)</f>
        <v>13.363617651376853</v>
      </c>
      <c r="N17" s="190">
        <f>IFERROR((MIN(1.1,(H17/F17)))*J17,0)</f>
        <v>2.7084000000000001</v>
      </c>
      <c r="O17" s="721">
        <f>SUM(N17:N20)</f>
        <v>13.363617651376853</v>
      </c>
      <c r="P17" s="205" t="s">
        <v>420</v>
      </c>
      <c r="Q17" s="206">
        <f>F17</f>
        <v>100</v>
      </c>
      <c r="R17" s="212">
        <f>H17</f>
        <v>90.28</v>
      </c>
      <c r="S17" s="195">
        <f>J17</f>
        <v>3</v>
      </c>
      <c r="T17" s="196">
        <f>IFERROR(IF(I17="Minimize",F17/H17,IF(F17&gt;0,H17/F17,IF(H17&gt;0,1.1,F17/H17))),0)</f>
        <v>0.90280000000000005</v>
      </c>
      <c r="U17" s="170">
        <f>MIN(1.1*S17,T17*S17)</f>
        <v>2.7084000000000001</v>
      </c>
      <c r="V17" s="175"/>
      <c r="W17" s="180">
        <v>3</v>
      </c>
      <c r="X17" s="181">
        <f>T17</f>
        <v>0.90280000000000005</v>
      </c>
      <c r="Y17" s="182">
        <f>MIN(1.1*W17,X17*W17)</f>
        <v>2.7084000000000001</v>
      </c>
      <c r="Z17" s="180">
        <v>3</v>
      </c>
      <c r="AA17" s="181">
        <f>T17</f>
        <v>0.90280000000000005</v>
      </c>
      <c r="AB17" s="182">
        <f>MIN(1.1*Z17,AA17*Z17)</f>
        <v>2.7084000000000001</v>
      </c>
      <c r="AC17" s="180">
        <v>3</v>
      </c>
      <c r="AD17" s="181">
        <f>T17</f>
        <v>0.90280000000000005</v>
      </c>
      <c r="AE17" s="182">
        <f>MIN(1.1*AC17,AD17*AC17)</f>
        <v>2.7084000000000001</v>
      </c>
      <c r="AF17" s="175"/>
      <c r="AG17" s="175"/>
      <c r="AH17" s="175"/>
      <c r="AI17" s="175"/>
      <c r="AJ17" s="175"/>
      <c r="AK17" s="175"/>
      <c r="AL17" s="175"/>
      <c r="AM17" s="175"/>
      <c r="AN17" s="175"/>
    </row>
    <row r="18" spans="1:40" ht="126">
      <c r="A18" s="184">
        <v>2</v>
      </c>
      <c r="B18" s="185" t="s">
        <v>421</v>
      </c>
      <c r="C18" s="184" t="s">
        <v>371</v>
      </c>
      <c r="D18" s="185"/>
      <c r="E18" s="184" t="s">
        <v>422</v>
      </c>
      <c r="F18" s="203">
        <v>4048.3954965707799</v>
      </c>
      <c r="G18" s="203">
        <v>4048.3954965707799</v>
      </c>
      <c r="H18" s="207">
        <v>3856.98</v>
      </c>
      <c r="I18" s="184" t="s">
        <v>373</v>
      </c>
      <c r="J18" s="188">
        <v>5</v>
      </c>
      <c r="K18" s="719"/>
      <c r="L18" s="190">
        <f>IFERROR((MIN(1.1,(H18/G18)))*J18,0)</f>
        <v>4.763590913075415</v>
      </c>
      <c r="M18" s="721"/>
      <c r="N18" s="190">
        <f>IFERROR((MIN(1.1,(H18/F18)))*J18,0)</f>
        <v>4.763590913075415</v>
      </c>
      <c r="O18" s="721"/>
      <c r="P18" s="205" t="s">
        <v>423</v>
      </c>
      <c r="Q18" s="206">
        <f>F18</f>
        <v>4048.3954965707799</v>
      </c>
      <c r="R18" s="206">
        <f>H18</f>
        <v>3856.98</v>
      </c>
      <c r="S18" s="195">
        <f>J18</f>
        <v>5</v>
      </c>
      <c r="T18" s="196">
        <f>IFERROR(IF(I18="Minimize",F18/H18,IF(F18&gt;0,H18/F18,IF(H18&gt;0,1.1,F18/H18))),0)</f>
        <v>0.95271818261508301</v>
      </c>
      <c r="U18" s="170">
        <f>MIN(1.1*S18,T18*S18)</f>
        <v>4.763590913075415</v>
      </c>
      <c r="V18" s="175"/>
      <c r="W18" s="180">
        <v>5</v>
      </c>
      <c r="X18" s="181">
        <f>T18</f>
        <v>0.95271818261508301</v>
      </c>
      <c r="Y18" s="182">
        <f>MIN(1.1*W18,X18*W18)</f>
        <v>4.763590913075415</v>
      </c>
      <c r="Z18" s="180">
        <v>5</v>
      </c>
      <c r="AA18" s="181">
        <f>T18</f>
        <v>0.95271818261508301</v>
      </c>
      <c r="AB18" s="182">
        <f>MIN(1.1*Z18,AA18*Z18)</f>
        <v>4.763590913075415</v>
      </c>
      <c r="AC18" s="180">
        <v>5</v>
      </c>
      <c r="AD18" s="181">
        <f>T18</f>
        <v>0.95271818261508301</v>
      </c>
      <c r="AE18" s="182">
        <f>MIN(1.1*AC18,AD18*AC18)</f>
        <v>4.763590913075415</v>
      </c>
      <c r="AF18" s="175"/>
      <c r="AG18" s="175"/>
      <c r="AH18" s="175"/>
      <c r="AI18" s="175"/>
      <c r="AJ18" s="175"/>
      <c r="AK18" s="175"/>
      <c r="AL18" s="175"/>
      <c r="AM18" s="175"/>
      <c r="AN18" s="175"/>
    </row>
    <row r="19" spans="1:40" ht="28">
      <c r="A19" s="184">
        <v>3</v>
      </c>
      <c r="B19" s="185" t="s">
        <v>424</v>
      </c>
      <c r="C19" s="184" t="s">
        <v>371</v>
      </c>
      <c r="D19" s="185"/>
      <c r="E19" s="184" t="s">
        <v>422</v>
      </c>
      <c r="F19" s="203">
        <v>215.795486926</v>
      </c>
      <c r="G19" s="203">
        <v>215.795486926</v>
      </c>
      <c r="H19" s="211">
        <v>156</v>
      </c>
      <c r="I19" s="184" t="s">
        <v>373</v>
      </c>
      <c r="J19" s="188">
        <v>4</v>
      </c>
      <c r="K19" s="719"/>
      <c r="L19" s="190">
        <f>IFERROR((MIN(1.1,(H19/G19)))*J19,0)</f>
        <v>2.8916267383014382</v>
      </c>
      <c r="M19" s="721"/>
      <c r="N19" s="190">
        <f>IFERROR((MIN(1.1,(H19/F19)))*J19,0)</f>
        <v>2.8916267383014382</v>
      </c>
      <c r="O19" s="721"/>
      <c r="P19" s="205" t="s">
        <v>425</v>
      </c>
      <c r="Q19" s="206">
        <f>F19</f>
        <v>215.795486926</v>
      </c>
      <c r="R19" s="212">
        <f>H19</f>
        <v>156</v>
      </c>
      <c r="S19" s="195">
        <f>J19</f>
        <v>4</v>
      </c>
      <c r="T19" s="196">
        <f>IFERROR(IF(I19="Minimize",F19/H19,IF(F19&gt;0,H19/F19,IF(H19&gt;0,1.1,F19/H19))),0)</f>
        <v>0.72290668457535956</v>
      </c>
      <c r="U19" s="170">
        <f>MIN(1.1*S19,T19*S19)</f>
        <v>2.8916267383014382</v>
      </c>
      <c r="V19" s="175"/>
      <c r="W19" s="180">
        <v>4</v>
      </c>
      <c r="X19" s="181">
        <f>T19</f>
        <v>0.72290668457535956</v>
      </c>
      <c r="Y19" s="182">
        <f>MIN(1.1*W19,X19*W19)</f>
        <v>2.8916267383014382</v>
      </c>
      <c r="Z19" s="180">
        <v>4</v>
      </c>
      <c r="AA19" s="181">
        <f>T19</f>
        <v>0.72290668457535956</v>
      </c>
      <c r="AB19" s="182">
        <f>MIN(1.1*Z19,AA19*Z19)</f>
        <v>2.8916267383014382</v>
      </c>
      <c r="AC19" s="180">
        <v>4</v>
      </c>
      <c r="AD19" s="181">
        <f>T19</f>
        <v>0.72290668457535956</v>
      </c>
      <c r="AE19" s="182">
        <f>MIN(1.1*AC19,AD19*AC19)</f>
        <v>2.8916267383014382</v>
      </c>
      <c r="AF19" s="175"/>
      <c r="AG19" s="175"/>
      <c r="AH19" s="175"/>
      <c r="AI19" s="175"/>
      <c r="AJ19" s="175"/>
      <c r="AK19" s="175"/>
      <c r="AL19" s="175"/>
      <c r="AM19" s="175"/>
      <c r="AN19" s="175"/>
    </row>
    <row r="20" spans="1:40" ht="70">
      <c r="A20" s="184">
        <v>4</v>
      </c>
      <c r="B20" s="185" t="s">
        <v>426</v>
      </c>
      <c r="C20" s="184" t="s">
        <v>393</v>
      </c>
      <c r="D20" s="185"/>
      <c r="E20" s="184" t="s">
        <v>372</v>
      </c>
      <c r="F20" s="213">
        <v>100</v>
      </c>
      <c r="G20" s="213">
        <v>100</v>
      </c>
      <c r="H20" s="213">
        <v>100</v>
      </c>
      <c r="I20" s="184" t="s">
        <v>373</v>
      </c>
      <c r="J20" s="188">
        <v>3</v>
      </c>
      <c r="K20" s="719"/>
      <c r="L20" s="190">
        <f>IFERROR((MIN(1.1,(H20/G20)))*J20,0)</f>
        <v>3</v>
      </c>
      <c r="M20" s="721"/>
      <c r="N20" s="190">
        <f>IFERROR((MIN(1.1,(H20/F20)))*J20,0)</f>
        <v>3</v>
      </c>
      <c r="O20" s="721"/>
      <c r="P20" s="205" t="s">
        <v>427</v>
      </c>
      <c r="Q20" s="212">
        <f>F20</f>
        <v>100</v>
      </c>
      <c r="R20" s="212">
        <f>H20</f>
        <v>100</v>
      </c>
      <c r="S20" s="195">
        <f>J20</f>
        <v>3</v>
      </c>
      <c r="T20" s="196">
        <f>IFERROR(IF(I20="Minimize",F20/H20,IF(F20&gt;0,H20/F20,IF(H20&gt;0,1.1,F20/H20))),0)</f>
        <v>1</v>
      </c>
      <c r="U20" s="170">
        <f>MIN(1.1*S20,T20*S20)</f>
        <v>3</v>
      </c>
      <c r="V20" s="175"/>
      <c r="W20" s="180">
        <v>3</v>
      </c>
      <c r="X20" s="181">
        <f>T20</f>
        <v>1</v>
      </c>
      <c r="Y20" s="182">
        <f>MIN(1.1*W20,X20*W20)</f>
        <v>3</v>
      </c>
      <c r="Z20" s="180">
        <v>3</v>
      </c>
      <c r="AA20" s="181">
        <f>T20</f>
        <v>1</v>
      </c>
      <c r="AB20" s="182">
        <f>MIN(1.1*Z20,AA20*Z20)</f>
        <v>3</v>
      </c>
      <c r="AC20" s="180">
        <v>3</v>
      </c>
      <c r="AD20" s="181">
        <f>T20</f>
        <v>1</v>
      </c>
      <c r="AE20" s="182">
        <f>MIN(1.1*AC20,AD20*AC20)</f>
        <v>3</v>
      </c>
      <c r="AF20" s="175"/>
      <c r="AG20" s="175"/>
      <c r="AH20" s="175"/>
      <c r="AI20" s="175"/>
      <c r="AJ20" s="175"/>
      <c r="AK20" s="175"/>
      <c r="AL20" s="175"/>
      <c r="AM20" s="175"/>
      <c r="AN20" s="175"/>
    </row>
    <row r="21" spans="1:40">
      <c r="A21" s="714" t="s">
        <v>397</v>
      </c>
      <c r="B21" s="714"/>
      <c r="C21" s="714"/>
      <c r="D21" s="714"/>
      <c r="E21" s="714"/>
      <c r="F21" s="714"/>
      <c r="G21" s="714"/>
      <c r="H21" s="714"/>
      <c r="I21" s="714"/>
      <c r="J21" s="157"/>
      <c r="K21" s="157"/>
      <c r="L21" s="157"/>
      <c r="M21" s="157"/>
      <c r="N21" s="157"/>
      <c r="O21" s="157"/>
      <c r="P21" s="201"/>
      <c r="Q21" s="202"/>
      <c r="R21" s="202"/>
      <c r="S21" s="175"/>
      <c r="T21" s="175"/>
      <c r="U21" s="175"/>
      <c r="V21" s="175"/>
      <c r="W21" s="180"/>
      <c r="X21" s="181"/>
      <c r="Y21" s="182"/>
      <c r="Z21" s="180"/>
      <c r="AA21" s="181"/>
      <c r="AB21" s="182"/>
      <c r="AC21" s="180"/>
      <c r="AD21" s="181"/>
      <c r="AE21" s="182"/>
      <c r="AF21" s="175"/>
      <c r="AG21" s="175"/>
      <c r="AH21" s="175"/>
      <c r="AI21" s="175"/>
      <c r="AJ21" s="175"/>
      <c r="AK21" s="175"/>
      <c r="AL21" s="175"/>
      <c r="AM21" s="175"/>
      <c r="AN21" s="175"/>
    </row>
    <row r="22" spans="1:40" ht="126">
      <c r="A22" s="184">
        <v>1</v>
      </c>
      <c r="B22" s="185" t="s">
        <v>428</v>
      </c>
      <c r="C22" s="184" t="s">
        <v>371</v>
      </c>
      <c r="D22" s="185"/>
      <c r="E22" s="184" t="s">
        <v>372</v>
      </c>
      <c r="F22" s="213">
        <v>100</v>
      </c>
      <c r="G22" s="213">
        <v>100</v>
      </c>
      <c r="H22" s="213">
        <v>100</v>
      </c>
      <c r="I22" s="184" t="s">
        <v>373</v>
      </c>
      <c r="J22" s="188">
        <v>8</v>
      </c>
      <c r="K22" s="189">
        <f>J22</f>
        <v>8</v>
      </c>
      <c r="L22" s="190">
        <f>IFERROR((MIN(1.1,(H22/G22)))*J22,0)</f>
        <v>8</v>
      </c>
      <c r="M22" s="214">
        <f>L22</f>
        <v>8</v>
      </c>
      <c r="N22" s="190">
        <f>IFERROR((MIN(1.1,(H22/F22)))*J22,0)</f>
        <v>8</v>
      </c>
      <c r="O22" s="214">
        <f>N22</f>
        <v>8</v>
      </c>
      <c r="P22" s="205" t="s">
        <v>429</v>
      </c>
      <c r="Q22" s="212">
        <f>F22</f>
        <v>100</v>
      </c>
      <c r="R22" s="212">
        <f>H22</f>
        <v>100</v>
      </c>
      <c r="S22" s="195">
        <f>J22</f>
        <v>8</v>
      </c>
      <c r="T22" s="196">
        <f>IFERROR(IF(I22="Minimize",F22/H22,IF(F22&gt;0,H22/F22,IF(H22&gt;0,1.1,F22/H22))),0)</f>
        <v>1</v>
      </c>
      <c r="U22" s="170">
        <f>MIN(1.1*S22,T22*S22)</f>
        <v>8</v>
      </c>
      <c r="V22" s="175"/>
      <c r="W22" s="180">
        <v>10</v>
      </c>
      <c r="X22" s="181">
        <f>T22</f>
        <v>1</v>
      </c>
      <c r="Y22" s="182">
        <f>MIN(1.1*W22,X22*W22)</f>
        <v>10</v>
      </c>
      <c r="Z22" s="180">
        <v>10</v>
      </c>
      <c r="AA22" s="181">
        <f>T22</f>
        <v>1</v>
      </c>
      <c r="AB22" s="182">
        <f>MIN(1.1*Z22,AA22*Z22)</f>
        <v>10</v>
      </c>
      <c r="AC22" s="180">
        <v>10</v>
      </c>
      <c r="AD22" s="181">
        <f>T22</f>
        <v>1</v>
      </c>
      <c r="AE22" s="182">
        <f>MIN(1.1*AC22,AD22*AC22)</f>
        <v>10</v>
      </c>
      <c r="AF22" s="175"/>
      <c r="AG22" s="175"/>
      <c r="AH22" s="175"/>
      <c r="AI22" s="175"/>
      <c r="AJ22" s="175"/>
      <c r="AK22" s="175"/>
      <c r="AL22" s="175"/>
      <c r="AM22" s="175"/>
      <c r="AN22" s="175"/>
    </row>
    <row r="23" spans="1:40">
      <c r="A23" s="714" t="s">
        <v>399</v>
      </c>
      <c r="B23" s="714"/>
      <c r="C23" s="714"/>
      <c r="D23" s="714"/>
      <c r="E23" s="714"/>
      <c r="F23" s="714"/>
      <c r="G23" s="714"/>
      <c r="H23" s="714"/>
      <c r="I23" s="714"/>
      <c r="J23" s="157"/>
      <c r="K23" s="157"/>
      <c r="L23" s="157"/>
      <c r="M23" s="157"/>
      <c r="N23" s="157"/>
      <c r="O23" s="157"/>
      <c r="P23" s="201"/>
      <c r="Q23" s="202"/>
      <c r="R23" s="202"/>
      <c r="S23" s="175"/>
      <c r="T23" s="175"/>
      <c r="U23" s="175"/>
      <c r="V23" s="175"/>
      <c r="W23" s="180"/>
      <c r="X23" s="181"/>
      <c r="Y23" s="182"/>
      <c r="Z23" s="180"/>
      <c r="AA23" s="181"/>
      <c r="AB23" s="182"/>
      <c r="AC23" s="180"/>
      <c r="AD23" s="181"/>
      <c r="AE23" s="182"/>
      <c r="AF23" s="175"/>
      <c r="AG23" s="175"/>
      <c r="AH23" s="175"/>
      <c r="AI23" s="175"/>
      <c r="AJ23" s="175"/>
      <c r="AK23" s="175"/>
      <c r="AL23" s="175"/>
      <c r="AM23" s="175"/>
      <c r="AN23" s="175"/>
    </row>
    <row r="24" spans="1:40" ht="84">
      <c r="A24" s="184">
        <v>1</v>
      </c>
      <c r="B24" s="185" t="s">
        <v>401</v>
      </c>
      <c r="C24" s="184" t="s">
        <v>388</v>
      </c>
      <c r="D24" s="185"/>
      <c r="E24" s="184" t="s">
        <v>372</v>
      </c>
      <c r="F24" s="207">
        <v>96.6</v>
      </c>
      <c r="G24" s="207">
        <v>96.6</v>
      </c>
      <c r="H24" s="207">
        <v>81.78</v>
      </c>
      <c r="I24" s="184" t="s">
        <v>373</v>
      </c>
      <c r="J24" s="188">
        <v>4</v>
      </c>
      <c r="K24" s="719">
        <f>SUM(J24:J26)</f>
        <v>15</v>
      </c>
      <c r="L24" s="190">
        <f>IFERROR((MIN(1.1,(H24/G24)))*J24,0)</f>
        <v>3.3863354037267084</v>
      </c>
      <c r="M24" s="720">
        <f>SUM(L24:L26)</f>
        <v>9.9734269426266096</v>
      </c>
      <c r="N24" s="190">
        <f>IFERROR((MIN(1.1,(H24/F24)))*J24,0)</f>
        <v>3.3863354037267084</v>
      </c>
      <c r="O24" s="720">
        <f>SUM(N24:N26)</f>
        <v>9.9734269426266096</v>
      </c>
      <c r="P24" s="205" t="s">
        <v>430</v>
      </c>
      <c r="Q24" s="209">
        <f>F24</f>
        <v>96.6</v>
      </c>
      <c r="R24" s="209">
        <f>H24</f>
        <v>81.78</v>
      </c>
      <c r="S24" s="195">
        <f>J24</f>
        <v>4</v>
      </c>
      <c r="T24" s="196">
        <f>IFERROR(IF(I24="Minimize",F24/H24,IF(F24&gt;0,H24/F24,IF(H24&gt;0,1.1,F24/H24))),0)</f>
        <v>0.8465838509316771</v>
      </c>
      <c r="U24" s="170">
        <f>MIN(1.1*S24,T24*S24)</f>
        <v>3.3863354037267084</v>
      </c>
      <c r="V24" s="175"/>
      <c r="W24" s="180">
        <v>4</v>
      </c>
      <c r="X24" s="181">
        <f>T24</f>
        <v>0.8465838509316771</v>
      </c>
      <c r="Y24" s="182">
        <f>MIN(1.1*W24,X24*W24)</f>
        <v>3.3863354037267084</v>
      </c>
      <c r="Z24" s="180">
        <v>4</v>
      </c>
      <c r="AA24" s="181">
        <f>T24</f>
        <v>0.8465838509316771</v>
      </c>
      <c r="AB24" s="182">
        <f>MIN(1.1*Z24,AA24*Z24)</f>
        <v>3.3863354037267084</v>
      </c>
      <c r="AC24" s="180">
        <v>4</v>
      </c>
      <c r="AD24" s="181">
        <f>T24</f>
        <v>0.8465838509316771</v>
      </c>
      <c r="AE24" s="182">
        <f>MIN(1.1*AC24,AD24*AC24)</f>
        <v>3.3863354037267084</v>
      </c>
      <c r="AF24" s="175"/>
      <c r="AG24" s="175"/>
      <c r="AH24" s="175"/>
      <c r="AI24" s="175"/>
      <c r="AJ24" s="175"/>
      <c r="AK24" s="175"/>
      <c r="AL24" s="175"/>
      <c r="AM24" s="175"/>
      <c r="AN24" s="175"/>
    </row>
    <row r="25" spans="1:40" ht="98">
      <c r="A25" s="184">
        <v>2</v>
      </c>
      <c r="B25" s="185" t="s">
        <v>431</v>
      </c>
      <c r="C25" s="184" t="s">
        <v>376</v>
      </c>
      <c r="D25" s="185"/>
      <c r="E25" s="184" t="s">
        <v>432</v>
      </c>
      <c r="F25" s="203">
        <v>1566.34047504163</v>
      </c>
      <c r="G25" s="203">
        <v>1566.34047504163</v>
      </c>
      <c r="H25" s="215">
        <v>489.39</v>
      </c>
      <c r="I25" s="184" t="s">
        <v>373</v>
      </c>
      <c r="J25" s="188">
        <v>7</v>
      </c>
      <c r="K25" s="719"/>
      <c r="L25" s="190">
        <f>IFERROR((MIN(1.1,(H25/G25)))*J25,0)</f>
        <v>2.1870915388999008</v>
      </c>
      <c r="M25" s="720"/>
      <c r="N25" s="190">
        <f>IFERROR((MIN(1.1,(H25/F25)))*J25,0)</f>
        <v>2.1870915388999008</v>
      </c>
      <c r="O25" s="720"/>
      <c r="P25" s="205" t="s">
        <v>433</v>
      </c>
      <c r="Q25" s="206">
        <f>F25</f>
        <v>1566.34047504163</v>
      </c>
      <c r="R25" s="209">
        <f>H25</f>
        <v>489.39</v>
      </c>
      <c r="S25" s="195">
        <f>J25</f>
        <v>7</v>
      </c>
      <c r="T25" s="196">
        <f>IFERROR(IF(I25="Minimize",F25/H25,IF(F25&gt;0,H25/F25,IF(H25&gt;0,1.1,F25/H25))),0)</f>
        <v>0.31244164841427152</v>
      </c>
      <c r="U25" s="170">
        <f>MIN(1.1*S25,T25*S25)</f>
        <v>2.1870915388999008</v>
      </c>
      <c r="V25" s="175"/>
      <c r="W25" s="180">
        <v>7</v>
      </c>
      <c r="X25" s="181">
        <f>T25</f>
        <v>0.31244164841427152</v>
      </c>
      <c r="Y25" s="182">
        <f>MIN(1.1*W25,X25*W25)</f>
        <v>2.1870915388999008</v>
      </c>
      <c r="Z25" s="180">
        <v>7</v>
      </c>
      <c r="AA25" s="181">
        <f>T25</f>
        <v>0.31244164841427152</v>
      </c>
      <c r="AB25" s="182">
        <f>MIN(1.1*Z25,AA25*Z25)</f>
        <v>2.1870915388999008</v>
      </c>
      <c r="AC25" s="180">
        <v>7</v>
      </c>
      <c r="AD25" s="181">
        <f>T25</f>
        <v>0.31244164841427152</v>
      </c>
      <c r="AE25" s="182">
        <f>MIN(1.1*AC25,AD25*AC25)</f>
        <v>2.1870915388999008</v>
      </c>
      <c r="AF25" s="175"/>
      <c r="AG25" s="175"/>
      <c r="AH25" s="175"/>
      <c r="AI25" s="175"/>
      <c r="AJ25" s="175"/>
      <c r="AK25" s="175"/>
      <c r="AL25" s="175"/>
      <c r="AM25" s="175"/>
      <c r="AN25" s="175"/>
    </row>
    <row r="26" spans="1:40" ht="98">
      <c r="A26" s="184">
        <v>3</v>
      </c>
      <c r="B26" s="185" t="s">
        <v>434</v>
      </c>
      <c r="C26" s="184" t="s">
        <v>371</v>
      </c>
      <c r="D26" s="185"/>
      <c r="E26" s="184" t="s">
        <v>390</v>
      </c>
      <c r="F26" s="207">
        <v>3300.86</v>
      </c>
      <c r="G26" s="207">
        <v>3300.86</v>
      </c>
      <c r="H26" s="216">
        <v>3700.03</v>
      </c>
      <c r="I26" s="184" t="s">
        <v>373</v>
      </c>
      <c r="J26" s="188">
        <v>4</v>
      </c>
      <c r="K26" s="719"/>
      <c r="L26" s="190">
        <f>IFERROR((MIN(1.1,(H26/G26)))*J26,0)</f>
        <v>4.4000000000000004</v>
      </c>
      <c r="M26" s="720"/>
      <c r="N26" s="190">
        <f>IFERROR((MIN(1.1,(H26/F26)))*J26,0)</f>
        <v>4.4000000000000004</v>
      </c>
      <c r="O26" s="720"/>
      <c r="P26" s="205" t="s">
        <v>435</v>
      </c>
      <c r="Q26" s="209">
        <f>F26</f>
        <v>3300.86</v>
      </c>
      <c r="R26" s="209">
        <f>H26</f>
        <v>3700.03</v>
      </c>
      <c r="S26" s="195">
        <f>J26</f>
        <v>4</v>
      </c>
      <c r="T26" s="196">
        <f>IFERROR(IF(I26="Minimize",F26/H26,IF(F26&gt;0,H26/F26,IF(H26&gt;0,1.1,F26/H26))),0)</f>
        <v>1.1209290912065342</v>
      </c>
      <c r="U26" s="170">
        <f>MIN(1.1*S26,T26*S26)</f>
        <v>4.4000000000000004</v>
      </c>
      <c r="V26" s="175"/>
      <c r="W26" s="180">
        <v>4</v>
      </c>
      <c r="X26" s="181">
        <f>T26</f>
        <v>1.1209290912065342</v>
      </c>
      <c r="Y26" s="182">
        <f>MIN(1.1*W26,X26*W26)</f>
        <v>4.4000000000000004</v>
      </c>
      <c r="Z26" s="180">
        <v>4</v>
      </c>
      <c r="AA26" s="181">
        <f>T26</f>
        <v>1.1209290912065342</v>
      </c>
      <c r="AB26" s="182">
        <f>MIN(1.1*Z26,AA26*Z26)</f>
        <v>4.4000000000000004</v>
      </c>
      <c r="AC26" s="180">
        <v>4</v>
      </c>
      <c r="AD26" s="181">
        <f>T26</f>
        <v>1.1209290912065342</v>
      </c>
      <c r="AE26" s="182">
        <f>MIN(1.1*AC26,AD26*AC26)</f>
        <v>4.4000000000000004</v>
      </c>
      <c r="AF26" s="175"/>
      <c r="AG26" s="175"/>
      <c r="AH26" s="175"/>
      <c r="AI26" s="175"/>
      <c r="AJ26" s="175"/>
      <c r="AK26" s="175"/>
      <c r="AL26" s="175"/>
      <c r="AM26" s="175"/>
      <c r="AN26" s="175"/>
    </row>
    <row r="27" spans="1:40">
      <c r="A27" s="714" t="s">
        <v>402</v>
      </c>
      <c r="B27" s="714"/>
      <c r="C27" s="714"/>
      <c r="D27" s="714"/>
      <c r="E27" s="714"/>
      <c r="F27" s="714"/>
      <c r="G27" s="714"/>
      <c r="H27" s="714"/>
      <c r="I27" s="714"/>
      <c r="J27" s="157"/>
      <c r="K27" s="157"/>
      <c r="L27" s="157"/>
      <c r="M27" s="157"/>
      <c r="N27" s="157"/>
      <c r="O27" s="157"/>
      <c r="P27" s="201"/>
      <c r="Q27" s="202"/>
      <c r="R27" s="202"/>
      <c r="S27" s="175"/>
      <c r="T27" s="175"/>
      <c r="U27" s="175"/>
      <c r="V27" s="175"/>
      <c r="W27" s="180"/>
      <c r="X27" s="181"/>
      <c r="Y27" s="182"/>
      <c r="Z27" s="180"/>
      <c r="AA27" s="181"/>
      <c r="AB27" s="182"/>
      <c r="AC27" s="180"/>
      <c r="AD27" s="181"/>
      <c r="AE27" s="182"/>
      <c r="AF27" s="175"/>
      <c r="AG27" s="175"/>
      <c r="AH27" s="175"/>
      <c r="AI27" s="175"/>
      <c r="AJ27" s="175"/>
      <c r="AK27" s="175"/>
      <c r="AL27" s="175"/>
      <c r="AM27" s="175"/>
      <c r="AN27" s="175"/>
    </row>
    <row r="28" spans="1:40" ht="70">
      <c r="A28" s="184">
        <v>1</v>
      </c>
      <c r="B28" s="185" t="s">
        <v>403</v>
      </c>
      <c r="C28" s="184" t="s">
        <v>388</v>
      </c>
      <c r="D28" s="185"/>
      <c r="E28" s="184" t="s">
        <v>372</v>
      </c>
      <c r="F28" s="203">
        <v>100</v>
      </c>
      <c r="G28" s="203">
        <v>100</v>
      </c>
      <c r="H28" s="216">
        <v>99.94</v>
      </c>
      <c r="I28" s="184" t="s">
        <v>373</v>
      </c>
      <c r="J28" s="188">
        <v>8</v>
      </c>
      <c r="K28" s="189">
        <f>J28</f>
        <v>8</v>
      </c>
      <c r="L28" s="190">
        <f>IFERROR((MIN(1.1,(H28/G28)))*J28,0)</f>
        <v>7.9951999999999996</v>
      </c>
      <c r="M28" s="191">
        <f>L28</f>
        <v>7.9951999999999996</v>
      </c>
      <c r="N28" s="190">
        <f>IFERROR((MIN(1.1,(H28/F28)))*J28,0)</f>
        <v>7.9951999999999996</v>
      </c>
      <c r="O28" s="191">
        <f>N28</f>
        <v>7.9951999999999996</v>
      </c>
      <c r="P28" s="205" t="s">
        <v>436</v>
      </c>
      <c r="Q28" s="206">
        <f>F28</f>
        <v>100</v>
      </c>
      <c r="R28" s="209">
        <f>H28</f>
        <v>99.94</v>
      </c>
      <c r="S28" s="195">
        <f>J28</f>
        <v>8</v>
      </c>
      <c r="T28" s="196">
        <f>IFERROR(IF(I28="Minimize",F28/H28,IF(F28&gt;0,H28/F28,IF(H28&gt;0,1.1,F28/H28))),0)</f>
        <v>0.99939999999999996</v>
      </c>
      <c r="U28" s="170">
        <f>MIN(1.1*S28,T28*S28)</f>
        <v>7.9951999999999996</v>
      </c>
      <c r="V28" s="175"/>
      <c r="W28" s="180">
        <v>10</v>
      </c>
      <c r="X28" s="181">
        <f>T28</f>
        <v>0.99939999999999996</v>
      </c>
      <c r="Y28" s="182">
        <f>MIN(1.1*W28,X28*W28)</f>
        <v>9.9939999999999998</v>
      </c>
      <c r="Z28" s="180">
        <v>10</v>
      </c>
      <c r="AA28" s="181">
        <f>T28</f>
        <v>0.99939999999999996</v>
      </c>
      <c r="AB28" s="182">
        <f>MIN(1.1*Z28,AA28*Z28)</f>
        <v>9.9939999999999998</v>
      </c>
      <c r="AC28" s="180">
        <v>10</v>
      </c>
      <c r="AD28" s="181">
        <f>T28</f>
        <v>0.99939999999999996</v>
      </c>
      <c r="AE28" s="182">
        <f>MIN(1.1*AC28,AD28*AC28)</f>
        <v>9.9939999999999998</v>
      </c>
      <c r="AF28" s="175"/>
      <c r="AG28" s="175"/>
      <c r="AH28" s="175"/>
      <c r="AI28" s="175"/>
      <c r="AJ28" s="175"/>
      <c r="AK28" s="175"/>
      <c r="AL28" s="175"/>
      <c r="AM28" s="175"/>
      <c r="AN28" s="175"/>
    </row>
    <row r="29" spans="1:40" ht="14">
      <c r="A29" s="163"/>
      <c r="B29" s="217" t="s">
        <v>404</v>
      </c>
      <c r="C29" s="163"/>
      <c r="D29" s="163"/>
      <c r="E29" s="163"/>
      <c r="F29" s="163"/>
      <c r="G29" s="163"/>
      <c r="H29" s="163"/>
      <c r="I29" s="163"/>
      <c r="J29" s="165"/>
      <c r="K29" s="164">
        <f>SUM(K8,K12,K15,K17,K24,K22,K28)</f>
        <v>100</v>
      </c>
      <c r="L29" s="165"/>
      <c r="M29" s="165">
        <f>M8+M17+M22+M24+M28+M15+M12</f>
        <v>85.369253224781886</v>
      </c>
      <c r="N29" s="165"/>
      <c r="O29" s="165">
        <f>O8+O17+O22+O24+O28+O12+O15</f>
        <v>81.726071406600084</v>
      </c>
      <c r="P29" s="192"/>
      <c r="Q29" s="175"/>
      <c r="R29" s="175"/>
      <c r="S29" s="218">
        <f>SUM(S8:S28)</f>
        <v>100</v>
      </c>
      <c r="T29" s="219">
        <f>IFERROR(U29/S29,0)</f>
        <v>0.81726071406600065</v>
      </c>
      <c r="U29" s="220">
        <f>SUM(U8:U28)</f>
        <v>81.72607140660007</v>
      </c>
      <c r="V29" s="175"/>
      <c r="W29" s="218">
        <f>SUM(W8:W28)</f>
        <v>100</v>
      </c>
      <c r="X29" s="219">
        <f>IFERROR(Y29/W29,0)</f>
        <v>0.83447491180258226</v>
      </c>
      <c r="Y29" s="220">
        <f>SUM(Y8:Y28)</f>
        <v>83.447491180258226</v>
      </c>
      <c r="Z29" s="218">
        <f>SUM(Z8:Z28)</f>
        <v>100</v>
      </c>
      <c r="AA29" s="219">
        <f>IFERROR(AB29/Z29,0)</f>
        <v>0.84828441746112859</v>
      </c>
      <c r="AB29" s="220">
        <f>SUM(AB8:AB28)</f>
        <v>84.828441746112858</v>
      </c>
      <c r="AC29" s="218">
        <f>SUM(AC8:AC28)</f>
        <v>100</v>
      </c>
      <c r="AD29" s="219">
        <f>IFERROR(AE29/AC29,0)</f>
        <v>0.8096654061440357</v>
      </c>
      <c r="AE29" s="220">
        <f>SUM(AE8:AE28)</f>
        <v>80.96654061440357</v>
      </c>
      <c r="AF29" s="175"/>
      <c r="AG29" s="175"/>
      <c r="AH29" s="175"/>
      <c r="AI29" s="175"/>
      <c r="AJ29" s="175"/>
      <c r="AK29" s="175"/>
      <c r="AL29" s="175"/>
      <c r="AM29" s="175"/>
      <c r="AN29" s="175"/>
    </row>
    <row r="30" spans="1:40">
      <c r="A30" s="175"/>
      <c r="B30" s="175"/>
      <c r="C30" s="175"/>
      <c r="D30" s="175"/>
      <c r="E30" s="175"/>
      <c r="F30" s="175"/>
      <c r="G30" s="175"/>
      <c r="H30" s="175"/>
      <c r="I30" s="175"/>
      <c r="J30" s="170"/>
      <c r="K30" s="170"/>
      <c r="L30" s="170"/>
      <c r="M30" s="170"/>
      <c r="N30" s="170"/>
      <c r="O30" s="170"/>
      <c r="P30" s="175"/>
      <c r="Q30" s="175"/>
      <c r="R30" s="175"/>
      <c r="S30" s="175"/>
      <c r="T30" s="175"/>
      <c r="U30" s="175"/>
      <c r="V30" s="175"/>
      <c r="W30" s="175"/>
      <c r="X30" s="175"/>
      <c r="Y30" s="175"/>
      <c r="Z30" s="175"/>
      <c r="AA30" s="175"/>
      <c r="AB30" s="175"/>
      <c r="AC30" s="175"/>
      <c r="AD30" s="175"/>
      <c r="AE30" s="175"/>
      <c r="AF30" s="175"/>
      <c r="AG30" s="175"/>
      <c r="AH30" s="175"/>
      <c r="AI30" s="175"/>
      <c r="AJ30" s="175"/>
      <c r="AK30" s="175"/>
      <c r="AL30" s="175"/>
      <c r="AM30" s="175"/>
      <c r="AN30" s="175"/>
    </row>
    <row r="31" spans="1:40">
      <c r="A31" s="175"/>
      <c r="B31" s="175"/>
      <c r="C31" s="175"/>
      <c r="D31" s="175"/>
      <c r="E31" s="175"/>
      <c r="F31" s="175"/>
      <c r="G31" s="175"/>
      <c r="H31" s="175"/>
      <c r="I31" s="175"/>
      <c r="J31" s="170"/>
      <c r="K31" s="170"/>
      <c r="L31" s="170"/>
      <c r="M31" s="170"/>
      <c r="N31" s="170"/>
      <c r="O31" s="170"/>
      <c r="P31" s="175"/>
      <c r="Q31" s="175"/>
      <c r="R31" s="175"/>
      <c r="S31" s="175"/>
      <c r="T31" s="175"/>
      <c r="U31" s="175"/>
      <c r="V31" s="175"/>
      <c r="W31" s="175"/>
      <c r="X31" s="175"/>
      <c r="Y31" s="175"/>
      <c r="Z31" s="175"/>
      <c r="AA31" s="175"/>
      <c r="AB31" s="175"/>
      <c r="AC31" s="175"/>
      <c r="AD31" s="175"/>
      <c r="AE31" s="175"/>
      <c r="AF31" s="175"/>
      <c r="AG31" s="175"/>
      <c r="AH31" s="175"/>
      <c r="AI31" s="175"/>
      <c r="AJ31" s="175"/>
      <c r="AK31" s="175"/>
      <c r="AL31" s="175"/>
      <c r="AM31" s="175"/>
      <c r="AN31" s="175"/>
    </row>
    <row r="32" spans="1:40">
      <c r="A32" s="175"/>
      <c r="B32" s="175"/>
      <c r="C32" s="175"/>
      <c r="D32" s="175"/>
      <c r="E32" s="175"/>
      <c r="F32" s="175"/>
      <c r="G32" s="175"/>
      <c r="H32" s="175"/>
      <c r="I32" s="175"/>
      <c r="J32" s="170"/>
      <c r="K32" s="170"/>
      <c r="L32" s="170"/>
      <c r="M32" s="170"/>
      <c r="N32" s="170"/>
      <c r="O32" s="170"/>
      <c r="P32" s="175"/>
      <c r="Q32" s="175"/>
      <c r="R32" s="175"/>
      <c r="S32" s="175"/>
      <c r="T32" s="175"/>
      <c r="U32" s="175"/>
      <c r="V32" s="175"/>
      <c r="W32" s="175"/>
      <c r="X32" s="175"/>
      <c r="Y32" s="175"/>
      <c r="Z32" s="175"/>
      <c r="AA32" s="175"/>
      <c r="AB32" s="175"/>
      <c r="AC32" s="175"/>
      <c r="AD32" s="175"/>
      <c r="AE32" s="175"/>
      <c r="AF32" s="175"/>
      <c r="AG32" s="175"/>
      <c r="AH32" s="175"/>
      <c r="AI32" s="175"/>
      <c r="AJ32" s="175"/>
      <c r="AK32" s="175"/>
      <c r="AL32" s="175"/>
      <c r="AM32" s="175"/>
      <c r="AN32" s="175"/>
    </row>
    <row r="33" spans="1:40">
      <c r="A33" s="175"/>
      <c r="B33" s="175"/>
      <c r="C33" s="175"/>
      <c r="D33" s="175"/>
      <c r="E33" s="175"/>
      <c r="F33" s="175"/>
      <c r="G33" s="175"/>
      <c r="H33" s="175"/>
      <c r="I33" s="175"/>
      <c r="J33" s="170"/>
      <c r="K33" s="170"/>
      <c r="L33" s="170"/>
      <c r="M33" s="170"/>
      <c r="N33" s="170"/>
      <c r="O33" s="170"/>
      <c r="P33" s="175"/>
      <c r="Q33" s="175"/>
      <c r="R33" s="175"/>
      <c r="S33" s="175"/>
      <c r="T33" s="175"/>
      <c r="U33" s="175"/>
      <c r="V33" s="175"/>
      <c r="W33" s="175"/>
      <c r="X33" s="175"/>
      <c r="Y33" s="175"/>
      <c r="Z33" s="175"/>
      <c r="AA33" s="175"/>
      <c r="AB33" s="175"/>
      <c r="AC33" s="175"/>
      <c r="AD33" s="175"/>
      <c r="AE33" s="175"/>
      <c r="AF33" s="175"/>
      <c r="AG33" s="175"/>
      <c r="AH33" s="175"/>
      <c r="AI33" s="175"/>
      <c r="AJ33" s="175"/>
      <c r="AK33" s="175"/>
      <c r="AL33" s="175"/>
      <c r="AM33" s="175"/>
      <c r="AN33" s="175"/>
    </row>
    <row r="34" spans="1:40">
      <c r="A34" s="175"/>
      <c r="B34" s="175"/>
      <c r="C34" s="175"/>
      <c r="D34" s="175"/>
      <c r="E34" s="175"/>
      <c r="F34" s="175"/>
      <c r="G34" s="175"/>
      <c r="H34" s="175"/>
      <c r="I34" s="175"/>
      <c r="J34" s="170"/>
      <c r="K34" s="170"/>
      <c r="L34" s="170"/>
      <c r="M34" s="170"/>
      <c r="N34" s="170"/>
      <c r="O34" s="170"/>
      <c r="P34" s="175"/>
      <c r="Q34" s="175"/>
      <c r="R34" s="175"/>
      <c r="S34" s="175"/>
      <c r="T34" s="175"/>
      <c r="U34" s="175"/>
      <c r="V34" s="175"/>
      <c r="W34" s="175"/>
      <c r="X34" s="175"/>
      <c r="Y34" s="175"/>
      <c r="Z34" s="175"/>
      <c r="AA34" s="175"/>
      <c r="AB34" s="175"/>
      <c r="AC34" s="175"/>
      <c r="AD34" s="175"/>
      <c r="AE34" s="175"/>
      <c r="AF34" s="175"/>
      <c r="AG34" s="175"/>
      <c r="AH34" s="175"/>
      <c r="AI34" s="175"/>
      <c r="AJ34" s="175"/>
      <c r="AK34" s="175"/>
      <c r="AL34" s="175"/>
      <c r="AM34" s="175"/>
      <c r="AN34" s="175"/>
    </row>
    <row r="35" spans="1:40">
      <c r="A35" s="175"/>
      <c r="B35" s="175"/>
      <c r="C35" s="175"/>
      <c r="D35" s="175"/>
      <c r="E35" s="175"/>
      <c r="F35" s="175"/>
      <c r="G35" s="175"/>
      <c r="H35" s="175"/>
      <c r="I35" s="175"/>
      <c r="J35" s="170"/>
      <c r="K35" s="170"/>
      <c r="L35" s="170"/>
      <c r="M35" s="170"/>
      <c r="N35" s="170"/>
      <c r="O35" s="170"/>
      <c r="P35" s="175"/>
      <c r="Q35" s="175"/>
      <c r="R35" s="175"/>
      <c r="S35" s="175"/>
      <c r="T35" s="175"/>
      <c r="U35" s="175"/>
      <c r="V35" s="175"/>
      <c r="W35" s="175"/>
      <c r="X35" s="175"/>
      <c r="Y35" s="175"/>
      <c r="Z35" s="175"/>
      <c r="AA35" s="175"/>
      <c r="AB35" s="175"/>
      <c r="AC35" s="175"/>
      <c r="AD35" s="175"/>
      <c r="AE35" s="175"/>
      <c r="AF35" s="175"/>
      <c r="AG35" s="175"/>
      <c r="AH35" s="175"/>
      <c r="AI35" s="175"/>
      <c r="AJ35" s="175"/>
      <c r="AK35" s="175"/>
      <c r="AL35" s="175"/>
      <c r="AM35" s="175"/>
      <c r="AN35" s="175"/>
    </row>
    <row r="36" spans="1:40">
      <c r="A36" s="175"/>
      <c r="B36" s="175"/>
      <c r="C36" s="175"/>
      <c r="D36" s="175"/>
      <c r="E36" s="175"/>
      <c r="F36" s="175"/>
      <c r="G36" s="175"/>
      <c r="H36" s="175"/>
      <c r="I36" s="175"/>
      <c r="J36" s="170"/>
      <c r="K36" s="170"/>
      <c r="L36" s="170"/>
      <c r="M36" s="170"/>
      <c r="N36" s="170"/>
      <c r="O36" s="170"/>
      <c r="P36" s="175"/>
      <c r="Q36" s="175"/>
      <c r="R36" s="175"/>
      <c r="S36" s="175"/>
      <c r="T36" s="175"/>
      <c r="U36" s="175"/>
      <c r="V36" s="175"/>
      <c r="W36" s="175"/>
      <c r="X36" s="175"/>
      <c r="Y36" s="175"/>
      <c r="Z36" s="175"/>
      <c r="AA36" s="175"/>
      <c r="AB36" s="175"/>
      <c r="AC36" s="175"/>
      <c r="AD36" s="175"/>
      <c r="AE36" s="175"/>
      <c r="AF36" s="175"/>
      <c r="AG36" s="175"/>
      <c r="AH36" s="175"/>
      <c r="AI36" s="175"/>
      <c r="AJ36" s="175"/>
      <c r="AK36" s="175"/>
      <c r="AL36" s="175"/>
      <c r="AM36" s="175"/>
      <c r="AN36" s="175"/>
    </row>
    <row r="37" spans="1:40">
      <c r="A37" s="175"/>
      <c r="B37" s="175"/>
      <c r="C37" s="175"/>
      <c r="D37" s="175"/>
      <c r="E37" s="175"/>
      <c r="F37" s="175"/>
      <c r="G37" s="175"/>
      <c r="H37" s="175"/>
      <c r="I37" s="175"/>
      <c r="J37" s="170"/>
      <c r="K37" s="170"/>
      <c r="L37" s="170"/>
      <c r="M37" s="170"/>
      <c r="N37" s="170"/>
      <c r="O37" s="170"/>
      <c r="P37" s="175"/>
      <c r="Q37" s="175"/>
      <c r="R37" s="175"/>
      <c r="S37" s="175"/>
      <c r="T37" s="175"/>
      <c r="U37" s="175"/>
      <c r="V37" s="175"/>
      <c r="W37" s="175"/>
      <c r="X37" s="175"/>
      <c r="Y37" s="175"/>
      <c r="Z37" s="175"/>
      <c r="AA37" s="175"/>
      <c r="AB37" s="175"/>
      <c r="AC37" s="175"/>
      <c r="AD37" s="175"/>
      <c r="AE37" s="175"/>
      <c r="AF37" s="175"/>
      <c r="AG37" s="175"/>
      <c r="AH37" s="175"/>
      <c r="AI37" s="175"/>
      <c r="AJ37" s="175"/>
      <c r="AK37" s="175"/>
      <c r="AL37" s="175"/>
      <c r="AM37" s="175"/>
      <c r="AN37" s="175"/>
    </row>
    <row r="38" spans="1:40">
      <c r="A38" s="175"/>
      <c r="B38" s="175"/>
      <c r="C38" s="175"/>
      <c r="D38" s="175"/>
      <c r="E38" s="175"/>
      <c r="F38" s="175"/>
      <c r="G38" s="175"/>
      <c r="H38" s="175"/>
      <c r="I38" s="175"/>
      <c r="J38" s="170"/>
      <c r="K38" s="170"/>
      <c r="L38" s="170"/>
      <c r="M38" s="170"/>
      <c r="N38" s="170"/>
      <c r="O38" s="170"/>
      <c r="P38" s="175"/>
      <c r="Q38" s="175"/>
      <c r="R38" s="175"/>
      <c r="S38" s="175"/>
      <c r="T38" s="175"/>
      <c r="U38" s="175"/>
      <c r="V38" s="175"/>
      <c r="W38" s="175"/>
      <c r="X38" s="175"/>
      <c r="Y38" s="175"/>
      <c r="Z38" s="175"/>
      <c r="AA38" s="175"/>
      <c r="AB38" s="175"/>
      <c r="AC38" s="175"/>
      <c r="AD38" s="175"/>
      <c r="AE38" s="175"/>
      <c r="AF38" s="175"/>
      <c r="AG38" s="175"/>
      <c r="AH38" s="175"/>
      <c r="AI38" s="175"/>
      <c r="AJ38" s="175"/>
      <c r="AK38" s="175"/>
      <c r="AL38" s="175"/>
      <c r="AM38" s="175"/>
      <c r="AN38" s="175"/>
    </row>
    <row r="39" spans="1:40">
      <c r="A39" s="175"/>
      <c r="B39" s="175"/>
      <c r="C39" s="175"/>
      <c r="D39" s="175"/>
      <c r="E39" s="175"/>
      <c r="F39" s="175"/>
      <c r="G39" s="175"/>
      <c r="H39" s="175"/>
      <c r="I39" s="175"/>
      <c r="J39" s="170"/>
      <c r="K39" s="170"/>
      <c r="L39" s="170"/>
      <c r="M39" s="170"/>
      <c r="N39" s="170"/>
      <c r="O39" s="170"/>
      <c r="P39" s="175"/>
      <c r="Q39" s="175"/>
      <c r="R39" s="175"/>
      <c r="S39" s="175"/>
      <c r="T39" s="175"/>
      <c r="U39" s="175"/>
      <c r="V39" s="175"/>
      <c r="W39" s="175"/>
      <c r="X39" s="175"/>
      <c r="Y39" s="175"/>
      <c r="Z39" s="175"/>
      <c r="AA39" s="175"/>
      <c r="AB39" s="175"/>
      <c r="AC39" s="175"/>
      <c r="AD39" s="175"/>
      <c r="AE39" s="175"/>
      <c r="AF39" s="175"/>
      <c r="AG39" s="175"/>
      <c r="AH39" s="175"/>
      <c r="AI39" s="175"/>
      <c r="AJ39" s="175"/>
      <c r="AK39" s="175"/>
      <c r="AL39" s="175"/>
      <c r="AM39" s="175"/>
      <c r="AN39" s="175"/>
    </row>
    <row r="40" spans="1:40">
      <c r="A40" s="175"/>
      <c r="B40" s="175"/>
      <c r="C40" s="175"/>
      <c r="D40" s="175"/>
      <c r="E40" s="175"/>
      <c r="F40" s="175"/>
      <c r="G40" s="175"/>
      <c r="H40" s="175"/>
      <c r="I40" s="175"/>
      <c r="J40" s="170"/>
      <c r="K40" s="170"/>
      <c r="L40" s="170"/>
      <c r="M40" s="170"/>
      <c r="N40" s="170"/>
      <c r="O40" s="170"/>
      <c r="P40" s="175"/>
      <c r="Q40" s="175"/>
      <c r="R40" s="175"/>
      <c r="S40" s="175"/>
      <c r="T40" s="175"/>
      <c r="U40" s="175"/>
      <c r="V40" s="175"/>
      <c r="W40" s="175"/>
      <c r="X40" s="175"/>
      <c r="Y40" s="175"/>
      <c r="Z40" s="175"/>
      <c r="AA40" s="175"/>
      <c r="AB40" s="175"/>
      <c r="AC40" s="175"/>
      <c r="AD40" s="175"/>
      <c r="AE40" s="175"/>
      <c r="AF40" s="175"/>
      <c r="AG40" s="175"/>
      <c r="AH40" s="175"/>
      <c r="AI40" s="175"/>
      <c r="AJ40" s="175"/>
      <c r="AK40" s="175"/>
      <c r="AL40" s="175"/>
      <c r="AM40" s="175"/>
      <c r="AN40" s="175"/>
    </row>
    <row r="41" spans="1:40">
      <c r="A41" s="175"/>
      <c r="B41" s="175"/>
      <c r="C41" s="175"/>
      <c r="D41" s="175"/>
      <c r="E41" s="175"/>
      <c r="F41" s="175"/>
      <c r="G41" s="175"/>
      <c r="H41" s="175"/>
      <c r="I41" s="175"/>
      <c r="J41" s="170"/>
      <c r="K41" s="170"/>
      <c r="L41" s="170"/>
      <c r="M41" s="170"/>
      <c r="N41" s="170"/>
      <c r="O41" s="170"/>
      <c r="P41" s="175"/>
      <c r="Q41" s="175"/>
      <c r="R41" s="175"/>
      <c r="S41" s="175"/>
      <c r="T41" s="175"/>
      <c r="U41" s="175"/>
      <c r="V41" s="175"/>
      <c r="W41" s="175"/>
      <c r="X41" s="175"/>
      <c r="Y41" s="175"/>
      <c r="Z41" s="175"/>
      <c r="AA41" s="175"/>
      <c r="AB41" s="175"/>
      <c r="AC41" s="175"/>
      <c r="AD41" s="175"/>
      <c r="AE41" s="175"/>
      <c r="AF41" s="175"/>
      <c r="AG41" s="175"/>
      <c r="AH41" s="175"/>
      <c r="AI41" s="175"/>
      <c r="AJ41" s="175"/>
      <c r="AK41" s="175"/>
      <c r="AL41" s="175"/>
      <c r="AM41" s="175"/>
      <c r="AN41" s="175"/>
    </row>
    <row r="42" spans="1:40">
      <c r="A42" s="175"/>
      <c r="B42" s="175"/>
      <c r="C42" s="175"/>
      <c r="D42" s="175"/>
      <c r="E42" s="175"/>
      <c r="F42" s="175"/>
      <c r="G42" s="175"/>
      <c r="H42" s="175"/>
      <c r="I42" s="175"/>
      <c r="J42" s="170"/>
      <c r="K42" s="170"/>
      <c r="L42" s="170"/>
      <c r="M42" s="170"/>
      <c r="N42" s="170"/>
      <c r="O42" s="170"/>
      <c r="P42" s="175"/>
      <c r="Q42" s="175"/>
      <c r="R42" s="175"/>
      <c r="S42" s="175"/>
      <c r="T42" s="175"/>
      <c r="U42" s="175"/>
      <c r="V42" s="175"/>
      <c r="W42" s="175"/>
      <c r="X42" s="175"/>
      <c r="Y42" s="175"/>
      <c r="Z42" s="175"/>
      <c r="AA42" s="175"/>
      <c r="AB42" s="175"/>
      <c r="AC42" s="175"/>
      <c r="AD42" s="175"/>
      <c r="AE42" s="175"/>
      <c r="AF42" s="175"/>
      <c r="AG42" s="175"/>
      <c r="AH42" s="175"/>
      <c r="AI42" s="175"/>
      <c r="AJ42" s="175"/>
      <c r="AK42" s="175"/>
      <c r="AL42" s="175"/>
      <c r="AM42" s="175"/>
      <c r="AN42" s="175"/>
    </row>
    <row r="43" spans="1:40">
      <c r="A43" s="175"/>
      <c r="B43" s="175"/>
      <c r="C43" s="175"/>
      <c r="D43" s="175"/>
      <c r="E43" s="175"/>
      <c r="F43" s="175"/>
      <c r="G43" s="175"/>
      <c r="H43" s="175"/>
      <c r="I43" s="175"/>
      <c r="J43" s="170"/>
      <c r="K43" s="170"/>
      <c r="L43" s="170"/>
      <c r="M43" s="170"/>
      <c r="N43" s="170"/>
      <c r="O43" s="170"/>
      <c r="P43" s="175"/>
      <c r="Q43" s="175"/>
      <c r="R43" s="175"/>
      <c r="S43" s="175"/>
      <c r="T43" s="175"/>
      <c r="U43" s="175"/>
      <c r="V43" s="175"/>
      <c r="W43" s="175"/>
      <c r="X43" s="175"/>
      <c r="Y43" s="175"/>
      <c r="Z43" s="175"/>
      <c r="AA43" s="175"/>
      <c r="AB43" s="175"/>
      <c r="AC43" s="175"/>
      <c r="AD43" s="175"/>
      <c r="AE43" s="175"/>
      <c r="AF43" s="175"/>
      <c r="AG43" s="175"/>
      <c r="AH43" s="175"/>
      <c r="AI43" s="175"/>
      <c r="AJ43" s="175"/>
      <c r="AK43" s="175"/>
      <c r="AL43" s="175"/>
      <c r="AM43" s="175"/>
      <c r="AN43" s="175"/>
    </row>
    <row r="44" spans="1:40">
      <c r="A44" s="175"/>
      <c r="B44" s="175"/>
      <c r="C44" s="175"/>
      <c r="D44" s="175"/>
      <c r="E44" s="175"/>
      <c r="F44" s="175"/>
      <c r="G44" s="175"/>
      <c r="H44" s="175"/>
      <c r="I44" s="175"/>
      <c r="J44" s="170"/>
      <c r="K44" s="170"/>
      <c r="L44" s="170"/>
      <c r="M44" s="170"/>
      <c r="N44" s="170"/>
      <c r="O44" s="170"/>
      <c r="P44" s="175"/>
      <c r="Q44" s="175"/>
      <c r="R44" s="175"/>
      <c r="S44" s="175"/>
      <c r="T44" s="175"/>
      <c r="U44" s="175"/>
      <c r="V44" s="175"/>
      <c r="W44" s="175"/>
      <c r="X44" s="175"/>
      <c r="Y44" s="175"/>
      <c r="Z44" s="175"/>
      <c r="AA44" s="175"/>
      <c r="AB44" s="175"/>
      <c r="AC44" s="175"/>
      <c r="AD44" s="175"/>
      <c r="AE44" s="175"/>
      <c r="AF44" s="175"/>
      <c r="AG44" s="175"/>
      <c r="AH44" s="175"/>
      <c r="AI44" s="175"/>
      <c r="AJ44" s="175"/>
      <c r="AK44" s="175"/>
      <c r="AL44" s="175"/>
      <c r="AM44" s="175"/>
      <c r="AN44" s="175"/>
    </row>
    <row r="45" spans="1:40">
      <c r="A45" s="175"/>
      <c r="B45" s="175"/>
      <c r="C45" s="175"/>
      <c r="D45" s="175"/>
      <c r="E45" s="175"/>
      <c r="F45" s="175"/>
      <c r="G45" s="175"/>
      <c r="H45" s="175"/>
      <c r="I45" s="175"/>
      <c r="J45" s="170"/>
      <c r="K45" s="170"/>
      <c r="L45" s="170"/>
      <c r="M45" s="170"/>
      <c r="N45" s="170"/>
      <c r="O45" s="170"/>
      <c r="P45" s="175"/>
      <c r="Q45" s="175"/>
      <c r="R45" s="175"/>
      <c r="S45" s="175"/>
      <c r="T45" s="175"/>
      <c r="U45" s="175"/>
      <c r="V45" s="175"/>
      <c r="W45" s="175"/>
      <c r="X45" s="175"/>
      <c r="Y45" s="175"/>
      <c r="Z45" s="175"/>
      <c r="AA45" s="175"/>
      <c r="AB45" s="175"/>
      <c r="AC45" s="175"/>
      <c r="AD45" s="175"/>
      <c r="AE45" s="175"/>
      <c r="AF45" s="175"/>
      <c r="AG45" s="175"/>
      <c r="AH45" s="175"/>
      <c r="AI45" s="175"/>
      <c r="AJ45" s="175"/>
      <c r="AK45" s="175"/>
      <c r="AL45" s="175"/>
      <c r="AM45" s="175"/>
      <c r="AN45" s="175"/>
    </row>
    <row r="46" spans="1:40">
      <c r="A46" s="175"/>
      <c r="B46" s="175"/>
      <c r="C46" s="175"/>
      <c r="D46" s="175"/>
      <c r="E46" s="175"/>
      <c r="F46" s="175"/>
      <c r="G46" s="175"/>
      <c r="H46" s="175"/>
      <c r="I46" s="175"/>
      <c r="J46" s="170"/>
      <c r="K46" s="170"/>
      <c r="L46" s="170"/>
      <c r="M46" s="170"/>
      <c r="N46" s="170"/>
      <c r="O46" s="170"/>
      <c r="P46" s="175"/>
      <c r="Q46" s="175"/>
      <c r="R46" s="175"/>
      <c r="S46" s="175"/>
      <c r="T46" s="175"/>
      <c r="U46" s="175"/>
      <c r="V46" s="175"/>
      <c r="W46" s="175"/>
      <c r="X46" s="175"/>
      <c r="Y46" s="175"/>
      <c r="Z46" s="175"/>
      <c r="AA46" s="175"/>
      <c r="AB46" s="175"/>
      <c r="AC46" s="175"/>
      <c r="AD46" s="175"/>
      <c r="AE46" s="175"/>
      <c r="AF46" s="175"/>
      <c r="AG46" s="175"/>
      <c r="AH46" s="175"/>
      <c r="AI46" s="175"/>
      <c r="AJ46" s="175"/>
      <c r="AK46" s="175"/>
      <c r="AL46" s="175"/>
      <c r="AM46" s="175"/>
      <c r="AN46" s="175"/>
    </row>
    <row r="47" spans="1:40">
      <c r="A47" s="175"/>
      <c r="B47" s="175"/>
      <c r="C47" s="175"/>
      <c r="D47" s="175"/>
      <c r="E47" s="175"/>
      <c r="F47" s="175"/>
      <c r="G47" s="175"/>
      <c r="H47" s="175"/>
      <c r="I47" s="175"/>
      <c r="J47" s="170"/>
      <c r="K47" s="170"/>
      <c r="L47" s="170"/>
      <c r="M47" s="170"/>
      <c r="N47" s="170"/>
      <c r="O47" s="170"/>
      <c r="P47" s="175"/>
      <c r="Q47" s="175"/>
      <c r="R47" s="175"/>
      <c r="S47" s="175"/>
      <c r="T47" s="175"/>
      <c r="U47" s="175"/>
      <c r="V47" s="175"/>
      <c r="W47" s="175"/>
      <c r="X47" s="175"/>
      <c r="Y47" s="175"/>
      <c r="Z47" s="175"/>
      <c r="AA47" s="175"/>
      <c r="AB47" s="175"/>
      <c r="AC47" s="175"/>
      <c r="AD47" s="175"/>
      <c r="AE47" s="175"/>
      <c r="AF47" s="175"/>
      <c r="AG47" s="175"/>
      <c r="AH47" s="175"/>
      <c r="AI47" s="175"/>
      <c r="AJ47" s="175"/>
      <c r="AK47" s="175"/>
      <c r="AL47" s="175"/>
      <c r="AM47" s="175"/>
      <c r="AN47" s="175"/>
    </row>
    <row r="48" spans="1:40">
      <c r="A48" s="175"/>
      <c r="B48" s="175"/>
      <c r="C48" s="175"/>
      <c r="D48" s="175"/>
      <c r="E48" s="175"/>
      <c r="F48" s="175"/>
      <c r="G48" s="175"/>
      <c r="H48" s="175"/>
      <c r="I48" s="175"/>
      <c r="J48" s="170"/>
      <c r="K48" s="170"/>
      <c r="L48" s="170"/>
      <c r="M48" s="170"/>
      <c r="N48" s="170"/>
      <c r="O48" s="170"/>
      <c r="P48" s="175"/>
      <c r="Q48" s="175"/>
      <c r="R48" s="175"/>
      <c r="S48" s="175"/>
      <c r="T48" s="175"/>
      <c r="U48" s="175"/>
      <c r="V48" s="175"/>
      <c r="W48" s="175"/>
      <c r="X48" s="175"/>
      <c r="Y48" s="175"/>
      <c r="Z48" s="175"/>
      <c r="AA48" s="175"/>
      <c r="AB48" s="175"/>
      <c r="AC48" s="175"/>
      <c r="AD48" s="175"/>
      <c r="AE48" s="175"/>
      <c r="AF48" s="175"/>
      <c r="AG48" s="175"/>
      <c r="AH48" s="175"/>
      <c r="AI48" s="175"/>
      <c r="AJ48" s="175"/>
      <c r="AK48" s="175"/>
      <c r="AL48" s="175"/>
      <c r="AM48" s="175"/>
      <c r="AN48" s="175"/>
    </row>
    <row r="49" spans="1:40">
      <c r="A49" s="175"/>
      <c r="B49" s="175"/>
      <c r="C49" s="175"/>
      <c r="D49" s="175"/>
      <c r="E49" s="175"/>
      <c r="F49" s="175"/>
      <c r="G49" s="175"/>
      <c r="H49" s="175"/>
      <c r="I49" s="175"/>
      <c r="J49" s="170"/>
      <c r="K49" s="170"/>
      <c r="L49" s="170"/>
      <c r="M49" s="170"/>
      <c r="N49" s="170"/>
      <c r="O49" s="170"/>
      <c r="P49" s="175"/>
      <c r="Q49" s="175"/>
      <c r="R49" s="175"/>
      <c r="S49" s="175"/>
      <c r="T49" s="175"/>
      <c r="U49" s="175"/>
      <c r="V49" s="175"/>
      <c r="W49" s="175"/>
      <c r="X49" s="175"/>
      <c r="Y49" s="175"/>
      <c r="Z49" s="175"/>
      <c r="AA49" s="175"/>
      <c r="AB49" s="175"/>
      <c r="AC49" s="175"/>
      <c r="AD49" s="175"/>
      <c r="AE49" s="175"/>
      <c r="AF49" s="175"/>
      <c r="AG49" s="175"/>
      <c r="AH49" s="175"/>
      <c r="AI49" s="175"/>
      <c r="AJ49" s="175"/>
      <c r="AK49" s="175"/>
      <c r="AL49" s="175"/>
      <c r="AM49" s="175"/>
      <c r="AN49" s="175"/>
    </row>
    <row r="50" spans="1:40">
      <c r="A50" s="175"/>
      <c r="B50" s="175"/>
      <c r="C50" s="175"/>
      <c r="D50" s="175"/>
      <c r="E50" s="175"/>
      <c r="F50" s="175"/>
      <c r="G50" s="175"/>
      <c r="H50" s="175"/>
      <c r="I50" s="175"/>
      <c r="J50" s="170"/>
      <c r="K50" s="170"/>
      <c r="L50" s="170"/>
      <c r="M50" s="170"/>
      <c r="N50" s="170"/>
      <c r="O50" s="170"/>
      <c r="P50" s="175"/>
      <c r="Q50" s="175"/>
      <c r="R50" s="175"/>
      <c r="S50" s="175"/>
      <c r="T50" s="175"/>
      <c r="U50" s="175"/>
      <c r="V50" s="175"/>
      <c r="W50" s="175"/>
      <c r="X50" s="175"/>
      <c r="Y50" s="175"/>
      <c r="Z50" s="175"/>
      <c r="AA50" s="175"/>
      <c r="AB50" s="175"/>
      <c r="AC50" s="175"/>
      <c r="AD50" s="175"/>
      <c r="AE50" s="175"/>
      <c r="AF50" s="175"/>
      <c r="AG50" s="175"/>
      <c r="AH50" s="175"/>
      <c r="AI50" s="175"/>
      <c r="AJ50" s="175"/>
      <c r="AK50" s="175"/>
      <c r="AL50" s="175"/>
      <c r="AM50" s="175"/>
      <c r="AN50" s="175"/>
    </row>
    <row r="51" spans="1:40">
      <c r="A51" s="175"/>
      <c r="B51" s="175"/>
      <c r="C51" s="175"/>
      <c r="D51" s="175"/>
      <c r="E51" s="175"/>
      <c r="F51" s="175"/>
      <c r="G51" s="175"/>
      <c r="H51" s="175"/>
      <c r="I51" s="175"/>
      <c r="J51" s="170"/>
      <c r="K51" s="170"/>
      <c r="L51" s="170"/>
      <c r="M51" s="170"/>
      <c r="N51" s="170"/>
      <c r="O51" s="170"/>
      <c r="P51" s="175"/>
      <c r="Q51" s="175"/>
      <c r="R51" s="175"/>
      <c r="S51" s="175"/>
      <c r="T51" s="175"/>
      <c r="U51" s="175"/>
      <c r="V51" s="175"/>
      <c r="W51" s="175"/>
      <c r="X51" s="175"/>
      <c r="Y51" s="175"/>
      <c r="Z51" s="175"/>
      <c r="AA51" s="175"/>
      <c r="AB51" s="175"/>
      <c r="AC51" s="175"/>
      <c r="AD51" s="175"/>
      <c r="AE51" s="175"/>
      <c r="AF51" s="175"/>
      <c r="AG51" s="175"/>
      <c r="AH51" s="175"/>
      <c r="AI51" s="175"/>
      <c r="AJ51" s="175"/>
      <c r="AK51" s="175"/>
      <c r="AL51" s="175"/>
      <c r="AM51" s="175"/>
      <c r="AN51" s="175"/>
    </row>
    <row r="52" spans="1:40">
      <c r="A52" s="175"/>
      <c r="B52" s="175"/>
      <c r="C52" s="175"/>
      <c r="D52" s="175"/>
      <c r="E52" s="175"/>
      <c r="F52" s="175"/>
      <c r="G52" s="175"/>
      <c r="H52" s="175"/>
      <c r="I52" s="175"/>
      <c r="J52" s="170"/>
      <c r="K52" s="170"/>
      <c r="L52" s="170"/>
      <c r="M52" s="170"/>
      <c r="N52" s="170"/>
      <c r="O52" s="170"/>
      <c r="P52" s="175"/>
      <c r="Q52" s="175"/>
      <c r="R52" s="175"/>
      <c r="S52" s="175"/>
      <c r="T52" s="175"/>
      <c r="U52" s="175"/>
      <c r="V52" s="175"/>
      <c r="W52" s="175"/>
      <c r="X52" s="175"/>
      <c r="Y52" s="175"/>
      <c r="Z52" s="175"/>
      <c r="AA52" s="175"/>
      <c r="AB52" s="175"/>
      <c r="AC52" s="175"/>
      <c r="AD52" s="175"/>
      <c r="AE52" s="175"/>
      <c r="AF52" s="175"/>
      <c r="AG52" s="175"/>
      <c r="AH52" s="175"/>
      <c r="AI52" s="175"/>
      <c r="AJ52" s="175"/>
      <c r="AK52" s="175"/>
      <c r="AL52" s="175"/>
      <c r="AM52" s="175"/>
      <c r="AN52" s="175"/>
    </row>
    <row r="53" spans="1:40">
      <c r="A53" s="175"/>
      <c r="B53" s="175"/>
      <c r="C53" s="175"/>
      <c r="D53" s="175"/>
      <c r="E53" s="175"/>
      <c r="F53" s="175"/>
      <c r="G53" s="175"/>
      <c r="H53" s="175"/>
      <c r="I53" s="175"/>
      <c r="J53" s="170"/>
      <c r="K53" s="170"/>
      <c r="L53" s="170"/>
      <c r="M53" s="170"/>
      <c r="N53" s="170"/>
      <c r="O53" s="170"/>
      <c r="P53" s="175"/>
      <c r="Q53" s="175"/>
      <c r="R53" s="175"/>
      <c r="S53" s="175"/>
      <c r="T53" s="175"/>
      <c r="U53" s="175"/>
      <c r="V53" s="175"/>
      <c r="W53" s="175"/>
      <c r="X53" s="175"/>
      <c r="Y53" s="175"/>
      <c r="Z53" s="175"/>
      <c r="AA53" s="175"/>
      <c r="AB53" s="175"/>
      <c r="AC53" s="175"/>
      <c r="AD53" s="175"/>
      <c r="AE53" s="175"/>
      <c r="AF53" s="175"/>
      <c r="AG53" s="175"/>
      <c r="AH53" s="175"/>
      <c r="AI53" s="175"/>
      <c r="AJ53" s="175"/>
      <c r="AK53" s="175"/>
      <c r="AL53" s="175"/>
      <c r="AM53" s="175"/>
      <c r="AN53" s="175"/>
    </row>
    <row r="54" spans="1:40">
      <c r="A54" s="175"/>
      <c r="B54" s="175"/>
      <c r="C54" s="175"/>
      <c r="D54" s="175"/>
      <c r="E54" s="175"/>
      <c r="F54" s="175"/>
      <c r="G54" s="175"/>
      <c r="H54" s="175"/>
      <c r="I54" s="175"/>
      <c r="J54" s="170"/>
      <c r="K54" s="170"/>
      <c r="L54" s="170"/>
      <c r="M54" s="170"/>
      <c r="N54" s="170"/>
      <c r="O54" s="170"/>
      <c r="P54" s="175"/>
      <c r="Q54" s="175"/>
      <c r="R54" s="175"/>
      <c r="S54" s="175"/>
      <c r="T54" s="175"/>
      <c r="U54" s="175"/>
      <c r="V54" s="175"/>
      <c r="W54" s="175"/>
      <c r="X54" s="175"/>
      <c r="Y54" s="175"/>
      <c r="Z54" s="175"/>
      <c r="AA54" s="175"/>
      <c r="AB54" s="175"/>
      <c r="AC54" s="175"/>
      <c r="AD54" s="175"/>
      <c r="AE54" s="175"/>
      <c r="AF54" s="175"/>
      <c r="AG54" s="175"/>
      <c r="AH54" s="175"/>
      <c r="AI54" s="175"/>
      <c r="AJ54" s="175"/>
      <c r="AK54" s="175"/>
      <c r="AL54" s="175"/>
      <c r="AM54" s="175"/>
      <c r="AN54" s="175"/>
    </row>
    <row r="55" spans="1:40">
      <c r="A55" s="175"/>
      <c r="B55" s="175"/>
      <c r="C55" s="175"/>
      <c r="D55" s="175"/>
      <c r="E55" s="175"/>
      <c r="F55" s="175"/>
      <c r="G55" s="175"/>
      <c r="H55" s="175"/>
      <c r="I55" s="175"/>
      <c r="J55" s="170"/>
      <c r="K55" s="170"/>
      <c r="L55" s="170"/>
      <c r="M55" s="170"/>
      <c r="N55" s="170"/>
      <c r="O55" s="170"/>
      <c r="P55" s="175"/>
      <c r="Q55" s="175"/>
      <c r="R55" s="175"/>
      <c r="S55" s="175"/>
      <c r="T55" s="175"/>
      <c r="U55" s="175"/>
      <c r="V55" s="175"/>
      <c r="W55" s="175"/>
      <c r="X55" s="175"/>
      <c r="Y55" s="175"/>
      <c r="Z55" s="175"/>
      <c r="AA55" s="175"/>
      <c r="AB55" s="175"/>
      <c r="AC55" s="175"/>
      <c r="AD55" s="175"/>
      <c r="AE55" s="175"/>
      <c r="AF55" s="175"/>
      <c r="AG55" s="175"/>
      <c r="AH55" s="175"/>
      <c r="AI55" s="175"/>
      <c r="AJ55" s="175"/>
      <c r="AK55" s="175"/>
      <c r="AL55" s="175"/>
      <c r="AM55" s="175"/>
      <c r="AN55" s="175"/>
    </row>
    <row r="56" spans="1:40">
      <c r="A56" s="175"/>
      <c r="B56" s="175"/>
      <c r="C56" s="175"/>
      <c r="D56" s="175"/>
      <c r="E56" s="175"/>
      <c r="F56" s="175"/>
      <c r="G56" s="175"/>
      <c r="H56" s="175"/>
      <c r="I56" s="175"/>
      <c r="J56" s="170"/>
      <c r="K56" s="170"/>
      <c r="L56" s="170"/>
      <c r="M56" s="170"/>
      <c r="N56" s="170"/>
      <c r="O56" s="170"/>
      <c r="P56" s="175"/>
      <c r="Q56" s="175"/>
      <c r="R56" s="175"/>
      <c r="S56" s="175"/>
      <c r="T56" s="175"/>
      <c r="U56" s="175"/>
      <c r="V56" s="175"/>
      <c r="W56" s="175"/>
      <c r="X56" s="175"/>
      <c r="Y56" s="175"/>
      <c r="Z56" s="175"/>
      <c r="AA56" s="175"/>
      <c r="AB56" s="175"/>
      <c r="AC56" s="175"/>
      <c r="AD56" s="175"/>
      <c r="AE56" s="175"/>
      <c r="AF56" s="175"/>
      <c r="AG56" s="175"/>
      <c r="AH56" s="175"/>
      <c r="AI56" s="175"/>
      <c r="AJ56" s="175"/>
      <c r="AK56" s="175"/>
      <c r="AL56" s="175"/>
      <c r="AM56" s="175"/>
      <c r="AN56" s="175"/>
    </row>
    <row r="57" spans="1:40">
      <c r="A57" s="175"/>
      <c r="B57" s="175"/>
      <c r="C57" s="175"/>
      <c r="D57" s="175"/>
      <c r="E57" s="175"/>
      <c r="F57" s="175"/>
      <c r="G57" s="175"/>
      <c r="H57" s="175"/>
      <c r="I57" s="175"/>
      <c r="J57" s="170"/>
      <c r="K57" s="170"/>
      <c r="L57" s="170"/>
      <c r="M57" s="170"/>
      <c r="N57" s="170"/>
      <c r="O57" s="170"/>
      <c r="P57" s="175"/>
      <c r="Q57" s="175"/>
      <c r="R57" s="175"/>
      <c r="S57" s="175"/>
      <c r="T57" s="175"/>
      <c r="U57" s="175"/>
      <c r="V57" s="175"/>
      <c r="W57" s="175"/>
      <c r="X57" s="175"/>
      <c r="Y57" s="175"/>
      <c r="Z57" s="175"/>
      <c r="AA57" s="175"/>
      <c r="AB57" s="175"/>
      <c r="AC57" s="175"/>
      <c r="AD57" s="175"/>
      <c r="AE57" s="175"/>
      <c r="AF57" s="175"/>
      <c r="AG57" s="175"/>
      <c r="AH57" s="175"/>
      <c r="AI57" s="175"/>
      <c r="AJ57" s="175"/>
      <c r="AK57" s="175"/>
      <c r="AL57" s="175"/>
      <c r="AM57" s="175"/>
      <c r="AN57" s="175"/>
    </row>
    <row r="58" spans="1:40">
      <c r="A58" s="175"/>
      <c r="B58" s="175"/>
      <c r="C58" s="175"/>
      <c r="D58" s="175"/>
      <c r="E58" s="175"/>
      <c r="F58" s="175"/>
      <c r="G58" s="175"/>
      <c r="H58" s="175"/>
      <c r="I58" s="175"/>
      <c r="J58" s="170"/>
      <c r="K58" s="170"/>
      <c r="L58" s="170"/>
      <c r="M58" s="170"/>
      <c r="N58" s="170"/>
      <c r="O58" s="170"/>
      <c r="P58" s="175"/>
      <c r="Q58" s="175"/>
      <c r="R58" s="175"/>
      <c r="S58" s="175"/>
      <c r="T58" s="175"/>
      <c r="U58" s="175"/>
      <c r="V58" s="175"/>
      <c r="W58" s="175"/>
      <c r="X58" s="175"/>
      <c r="Y58" s="175"/>
      <c r="Z58" s="175"/>
      <c r="AA58" s="175"/>
      <c r="AB58" s="175"/>
      <c r="AC58" s="175"/>
      <c r="AD58" s="175"/>
      <c r="AE58" s="175"/>
      <c r="AF58" s="175"/>
      <c r="AG58" s="175"/>
      <c r="AH58" s="175"/>
      <c r="AI58" s="175"/>
      <c r="AJ58" s="175"/>
      <c r="AK58" s="175"/>
      <c r="AL58" s="175"/>
      <c r="AM58" s="175"/>
      <c r="AN58" s="175"/>
    </row>
    <row r="59" spans="1:40">
      <c r="A59" s="175"/>
      <c r="B59" s="175"/>
      <c r="C59" s="175"/>
      <c r="D59" s="175"/>
      <c r="E59" s="175"/>
      <c r="F59" s="175"/>
      <c r="G59" s="175"/>
      <c r="H59" s="175"/>
      <c r="I59" s="175"/>
      <c r="J59" s="170"/>
      <c r="K59" s="170"/>
      <c r="L59" s="170"/>
      <c r="M59" s="170"/>
      <c r="N59" s="170"/>
      <c r="O59" s="170"/>
      <c r="P59" s="175"/>
      <c r="Q59" s="175"/>
      <c r="R59" s="175"/>
      <c r="S59" s="175"/>
      <c r="T59" s="175"/>
      <c r="U59" s="175"/>
      <c r="V59" s="175"/>
      <c r="W59" s="175"/>
      <c r="X59" s="175"/>
      <c r="Y59" s="175"/>
      <c r="Z59" s="175"/>
      <c r="AA59" s="175"/>
      <c r="AB59" s="175"/>
      <c r="AC59" s="175"/>
      <c r="AD59" s="175"/>
      <c r="AE59" s="175"/>
      <c r="AF59" s="175"/>
      <c r="AG59" s="175"/>
      <c r="AH59" s="175"/>
      <c r="AI59" s="175"/>
      <c r="AJ59" s="175"/>
      <c r="AK59" s="175"/>
      <c r="AL59" s="175"/>
      <c r="AM59" s="175"/>
      <c r="AN59" s="175"/>
    </row>
    <row r="60" spans="1:40">
      <c r="A60" s="175"/>
      <c r="B60" s="175"/>
      <c r="C60" s="175"/>
      <c r="D60" s="175"/>
      <c r="E60" s="175"/>
      <c r="F60" s="175"/>
      <c r="G60" s="175"/>
      <c r="H60" s="175"/>
      <c r="I60" s="175"/>
      <c r="J60" s="170"/>
      <c r="K60" s="170"/>
      <c r="L60" s="170"/>
      <c r="M60" s="170"/>
      <c r="N60" s="170"/>
      <c r="O60" s="170"/>
      <c r="P60" s="175"/>
      <c r="Q60" s="175"/>
      <c r="R60" s="175"/>
      <c r="S60" s="175"/>
      <c r="T60" s="175"/>
      <c r="U60" s="175"/>
      <c r="V60" s="175"/>
      <c r="W60" s="175"/>
      <c r="X60" s="175"/>
      <c r="Y60" s="175"/>
      <c r="Z60" s="175"/>
      <c r="AA60" s="175"/>
      <c r="AB60" s="175"/>
      <c r="AC60" s="175"/>
      <c r="AD60" s="175"/>
      <c r="AE60" s="175"/>
      <c r="AF60" s="175"/>
      <c r="AG60" s="175"/>
      <c r="AH60" s="175"/>
      <c r="AI60" s="175"/>
      <c r="AJ60" s="175"/>
      <c r="AK60" s="175"/>
      <c r="AL60" s="175"/>
      <c r="AM60" s="175"/>
      <c r="AN60" s="175"/>
    </row>
    <row r="61" spans="1:40">
      <c r="A61" s="175"/>
      <c r="B61" s="175"/>
      <c r="C61" s="175"/>
      <c r="D61" s="175"/>
      <c r="E61" s="175"/>
      <c r="F61" s="175"/>
      <c r="G61" s="175"/>
      <c r="H61" s="175"/>
      <c r="I61" s="175"/>
      <c r="J61" s="170"/>
      <c r="K61" s="170"/>
      <c r="L61" s="170"/>
      <c r="M61" s="170"/>
      <c r="N61" s="170"/>
      <c r="O61" s="170"/>
      <c r="P61" s="175"/>
      <c r="Q61" s="175"/>
      <c r="R61" s="175"/>
      <c r="S61" s="175"/>
      <c r="T61" s="175"/>
      <c r="U61" s="175"/>
      <c r="V61" s="175"/>
      <c r="W61" s="175"/>
      <c r="X61" s="175"/>
      <c r="Y61" s="175"/>
      <c r="Z61" s="175"/>
      <c r="AA61" s="175"/>
      <c r="AB61" s="175"/>
      <c r="AC61" s="175"/>
      <c r="AD61" s="175"/>
      <c r="AE61" s="175"/>
      <c r="AF61" s="175"/>
      <c r="AG61" s="175"/>
      <c r="AH61" s="175"/>
      <c r="AI61" s="175"/>
      <c r="AJ61" s="175"/>
      <c r="AK61" s="175"/>
      <c r="AL61" s="175"/>
      <c r="AM61" s="175"/>
      <c r="AN61" s="175"/>
    </row>
    <row r="62" spans="1:40">
      <c r="A62" s="175"/>
      <c r="B62" s="175"/>
      <c r="C62" s="175"/>
      <c r="D62" s="175"/>
      <c r="E62" s="175"/>
      <c r="F62" s="175"/>
      <c r="G62" s="175"/>
      <c r="H62" s="175"/>
      <c r="I62" s="175"/>
      <c r="J62" s="170"/>
      <c r="K62" s="170"/>
      <c r="L62" s="170"/>
      <c r="M62" s="170"/>
      <c r="N62" s="170"/>
      <c r="O62" s="170"/>
      <c r="P62" s="175"/>
      <c r="Q62" s="175"/>
      <c r="R62" s="175"/>
      <c r="S62" s="175"/>
      <c r="T62" s="175"/>
      <c r="U62" s="175"/>
      <c r="V62" s="175"/>
      <c r="W62" s="175"/>
      <c r="X62" s="175"/>
      <c r="Y62" s="175"/>
      <c r="Z62" s="175"/>
      <c r="AA62" s="175"/>
      <c r="AB62" s="175"/>
      <c r="AC62" s="175"/>
      <c r="AD62" s="175"/>
      <c r="AE62" s="175"/>
      <c r="AF62" s="175"/>
      <c r="AG62" s="175"/>
      <c r="AH62" s="175"/>
      <c r="AI62" s="175"/>
      <c r="AJ62" s="175"/>
      <c r="AK62" s="175"/>
      <c r="AL62" s="175"/>
      <c r="AM62" s="175"/>
      <c r="AN62" s="175"/>
    </row>
    <row r="63" spans="1:40">
      <c r="A63" s="175"/>
      <c r="B63" s="175"/>
      <c r="C63" s="175"/>
      <c r="D63" s="175"/>
      <c r="E63" s="175"/>
      <c r="F63" s="175"/>
      <c r="G63" s="175"/>
      <c r="H63" s="175"/>
      <c r="I63" s="175"/>
      <c r="J63" s="170"/>
      <c r="K63" s="170"/>
      <c r="L63" s="170"/>
      <c r="M63" s="170"/>
      <c r="N63" s="170"/>
      <c r="O63" s="170"/>
      <c r="P63" s="175"/>
      <c r="Q63" s="175"/>
      <c r="R63" s="175"/>
      <c r="S63" s="175"/>
      <c r="T63" s="175"/>
      <c r="U63" s="175"/>
      <c r="V63" s="175"/>
      <c r="W63" s="175"/>
      <c r="X63" s="175"/>
      <c r="Y63" s="175"/>
      <c r="Z63" s="175"/>
      <c r="AA63" s="175"/>
      <c r="AB63" s="175"/>
      <c r="AC63" s="175"/>
      <c r="AD63" s="175"/>
      <c r="AE63" s="175"/>
      <c r="AF63" s="175"/>
      <c r="AG63" s="175"/>
      <c r="AH63" s="175"/>
      <c r="AI63" s="175"/>
      <c r="AJ63" s="175"/>
      <c r="AK63" s="175"/>
      <c r="AL63" s="175"/>
      <c r="AM63" s="175"/>
      <c r="AN63" s="175"/>
    </row>
    <row r="64" spans="1:40">
      <c r="A64" s="175"/>
      <c r="B64" s="175"/>
      <c r="C64" s="175"/>
      <c r="D64" s="175"/>
      <c r="E64" s="175"/>
      <c r="F64" s="175"/>
      <c r="G64" s="175"/>
      <c r="H64" s="175"/>
      <c r="I64" s="175"/>
      <c r="J64" s="170"/>
      <c r="K64" s="170"/>
      <c r="L64" s="170"/>
      <c r="M64" s="170"/>
      <c r="N64" s="170"/>
      <c r="O64" s="170"/>
      <c r="P64" s="175"/>
      <c r="Q64" s="175"/>
      <c r="R64" s="175"/>
      <c r="S64" s="175"/>
      <c r="T64" s="175"/>
      <c r="U64" s="175"/>
      <c r="V64" s="175"/>
      <c r="W64" s="175"/>
      <c r="X64" s="175"/>
      <c r="Y64" s="175"/>
      <c r="Z64" s="175"/>
      <c r="AA64" s="175"/>
      <c r="AB64" s="175"/>
      <c r="AC64" s="175"/>
      <c r="AD64" s="175"/>
      <c r="AE64" s="175"/>
      <c r="AF64" s="175"/>
      <c r="AG64" s="175"/>
      <c r="AH64" s="175"/>
      <c r="AI64" s="175"/>
      <c r="AJ64" s="175"/>
      <c r="AK64" s="175"/>
      <c r="AL64" s="175"/>
      <c r="AM64" s="175"/>
      <c r="AN64" s="175"/>
    </row>
    <row r="65" spans="1:40">
      <c r="A65" s="175"/>
      <c r="B65" s="175"/>
      <c r="C65" s="175"/>
      <c r="D65" s="175"/>
      <c r="E65" s="175"/>
      <c r="F65" s="175"/>
      <c r="G65" s="175"/>
      <c r="H65" s="175"/>
      <c r="I65" s="175"/>
      <c r="J65" s="170"/>
      <c r="K65" s="170"/>
      <c r="L65" s="170"/>
      <c r="M65" s="170"/>
      <c r="N65" s="170"/>
      <c r="O65" s="170"/>
      <c r="P65" s="175"/>
      <c r="Q65" s="175"/>
      <c r="R65" s="175"/>
      <c r="S65" s="175"/>
      <c r="T65" s="175"/>
      <c r="U65" s="175"/>
      <c r="V65" s="175"/>
      <c r="W65" s="175"/>
      <c r="X65" s="175"/>
      <c r="Y65" s="175"/>
      <c r="Z65" s="175"/>
      <c r="AA65" s="175"/>
      <c r="AB65" s="175"/>
      <c r="AC65" s="175"/>
      <c r="AD65" s="175"/>
      <c r="AE65" s="175"/>
      <c r="AF65" s="175"/>
      <c r="AG65" s="175"/>
      <c r="AH65" s="175"/>
      <c r="AI65" s="175"/>
      <c r="AJ65" s="175"/>
      <c r="AK65" s="175"/>
      <c r="AL65" s="175"/>
      <c r="AM65" s="175"/>
      <c r="AN65" s="175"/>
    </row>
    <row r="66" spans="1:40">
      <c r="A66" s="175"/>
      <c r="B66" s="175"/>
      <c r="C66" s="175"/>
      <c r="D66" s="175"/>
      <c r="E66" s="175"/>
      <c r="F66" s="175"/>
      <c r="G66" s="175"/>
      <c r="H66" s="175"/>
      <c r="I66" s="175"/>
      <c r="J66" s="170"/>
      <c r="K66" s="170"/>
      <c r="L66" s="170"/>
      <c r="M66" s="170"/>
      <c r="N66" s="170"/>
      <c r="O66" s="170"/>
      <c r="P66" s="175"/>
      <c r="Q66" s="175"/>
      <c r="R66" s="175"/>
      <c r="S66" s="175"/>
      <c r="T66" s="175"/>
      <c r="U66" s="175"/>
      <c r="V66" s="175"/>
      <c r="W66" s="175"/>
      <c r="X66" s="175"/>
      <c r="Y66" s="175"/>
      <c r="Z66" s="175"/>
      <c r="AA66" s="175"/>
      <c r="AB66" s="175"/>
      <c r="AC66" s="175"/>
      <c r="AD66" s="175"/>
      <c r="AE66" s="175"/>
      <c r="AF66" s="175"/>
      <c r="AG66" s="175"/>
      <c r="AH66" s="175"/>
      <c r="AI66" s="175"/>
      <c r="AJ66" s="175"/>
      <c r="AK66" s="175"/>
      <c r="AL66" s="175"/>
      <c r="AM66" s="175"/>
      <c r="AN66" s="175"/>
    </row>
    <row r="67" spans="1:40">
      <c r="A67" s="175"/>
      <c r="B67" s="175"/>
      <c r="C67" s="175"/>
      <c r="D67" s="175"/>
      <c r="E67" s="175"/>
      <c r="F67" s="175"/>
      <c r="G67" s="175"/>
      <c r="H67" s="175"/>
      <c r="I67" s="175"/>
      <c r="J67" s="170"/>
      <c r="K67" s="170"/>
      <c r="L67" s="170"/>
      <c r="M67" s="170"/>
      <c r="N67" s="170"/>
      <c r="O67" s="170"/>
      <c r="P67" s="175"/>
      <c r="Q67" s="175"/>
      <c r="R67" s="175"/>
      <c r="S67" s="175"/>
      <c r="T67" s="175"/>
      <c r="U67" s="175"/>
      <c r="V67" s="175"/>
      <c r="W67" s="175"/>
      <c r="X67" s="175"/>
      <c r="Y67" s="175"/>
      <c r="Z67" s="175"/>
      <c r="AA67" s="175"/>
      <c r="AB67" s="175"/>
      <c r="AC67" s="175"/>
      <c r="AD67" s="175"/>
      <c r="AE67" s="175"/>
      <c r="AF67" s="175"/>
      <c r="AG67" s="175"/>
      <c r="AH67" s="175"/>
      <c r="AI67" s="175"/>
      <c r="AJ67" s="175"/>
      <c r="AK67" s="175"/>
      <c r="AL67" s="175"/>
      <c r="AM67" s="175"/>
      <c r="AN67" s="175"/>
    </row>
    <row r="68" spans="1:40">
      <c r="A68" s="175"/>
      <c r="B68" s="175"/>
      <c r="C68" s="175"/>
      <c r="D68" s="175"/>
      <c r="E68" s="175"/>
      <c r="F68" s="175"/>
      <c r="G68" s="175"/>
      <c r="H68" s="175"/>
      <c r="I68" s="175"/>
      <c r="J68" s="170"/>
      <c r="K68" s="170"/>
      <c r="L68" s="170"/>
      <c r="M68" s="170"/>
      <c r="N68" s="170"/>
      <c r="O68" s="170"/>
      <c r="P68" s="175"/>
      <c r="Q68" s="175"/>
      <c r="R68" s="175"/>
      <c r="S68" s="175"/>
      <c r="T68" s="175"/>
      <c r="U68" s="175"/>
      <c r="V68" s="175"/>
      <c r="W68" s="175"/>
      <c r="X68" s="175"/>
      <c r="Y68" s="175"/>
      <c r="Z68" s="175"/>
      <c r="AA68" s="175"/>
      <c r="AB68" s="175"/>
      <c r="AC68" s="175"/>
      <c r="AD68" s="175"/>
      <c r="AE68" s="175"/>
      <c r="AF68" s="175"/>
      <c r="AG68" s="175"/>
      <c r="AH68" s="175"/>
      <c r="AI68" s="175"/>
      <c r="AJ68" s="175"/>
      <c r="AK68" s="175"/>
      <c r="AL68" s="175"/>
      <c r="AM68" s="175"/>
      <c r="AN68" s="175"/>
    </row>
    <row r="69" spans="1:40">
      <c r="A69" s="175"/>
      <c r="B69" s="175"/>
      <c r="C69" s="175"/>
      <c r="D69" s="175"/>
      <c r="E69" s="175"/>
      <c r="F69" s="175"/>
      <c r="G69" s="175"/>
      <c r="H69" s="175"/>
      <c r="I69" s="175"/>
      <c r="J69" s="170"/>
      <c r="K69" s="170"/>
      <c r="L69" s="170"/>
      <c r="M69" s="170"/>
      <c r="N69" s="170"/>
      <c r="O69" s="170"/>
      <c r="P69" s="175"/>
      <c r="Q69" s="175"/>
      <c r="R69" s="175"/>
      <c r="S69" s="175"/>
      <c r="T69" s="175"/>
      <c r="U69" s="175"/>
      <c r="V69" s="175"/>
      <c r="W69" s="175"/>
      <c r="X69" s="175"/>
      <c r="Y69" s="175"/>
      <c r="Z69" s="175"/>
      <c r="AA69" s="175"/>
      <c r="AB69" s="175"/>
      <c r="AC69" s="175"/>
      <c r="AD69" s="175"/>
      <c r="AE69" s="175"/>
      <c r="AF69" s="175"/>
      <c r="AG69" s="175"/>
      <c r="AH69" s="175"/>
      <c r="AI69" s="175"/>
      <c r="AJ69" s="175"/>
      <c r="AK69" s="175"/>
      <c r="AL69" s="175"/>
      <c r="AM69" s="175"/>
      <c r="AN69" s="175"/>
    </row>
    <row r="70" spans="1:40">
      <c r="A70" s="175"/>
      <c r="B70" s="175"/>
      <c r="C70" s="175"/>
      <c r="D70" s="175"/>
      <c r="E70" s="175"/>
      <c r="F70" s="175"/>
      <c r="G70" s="175"/>
      <c r="H70" s="175"/>
      <c r="I70" s="175"/>
      <c r="J70" s="170"/>
      <c r="K70" s="170"/>
      <c r="L70" s="170"/>
      <c r="M70" s="170"/>
      <c r="N70" s="170"/>
      <c r="O70" s="170"/>
      <c r="P70" s="175"/>
      <c r="Q70" s="175"/>
      <c r="R70" s="175"/>
      <c r="S70" s="175"/>
      <c r="T70" s="175"/>
      <c r="U70" s="175"/>
      <c r="V70" s="175"/>
      <c r="W70" s="175"/>
      <c r="X70" s="175"/>
      <c r="Y70" s="175"/>
      <c r="Z70" s="175"/>
      <c r="AA70" s="175"/>
      <c r="AB70" s="175"/>
      <c r="AC70" s="175"/>
      <c r="AD70" s="175"/>
      <c r="AE70" s="175"/>
      <c r="AF70" s="175"/>
      <c r="AG70" s="175"/>
      <c r="AH70" s="175"/>
      <c r="AI70" s="175"/>
      <c r="AJ70" s="175"/>
      <c r="AK70" s="175"/>
      <c r="AL70" s="175"/>
      <c r="AM70" s="175"/>
      <c r="AN70" s="175"/>
    </row>
    <row r="71" spans="1:40">
      <c r="A71" s="175"/>
      <c r="B71" s="175"/>
      <c r="C71" s="175"/>
      <c r="D71" s="175"/>
      <c r="E71" s="175"/>
      <c r="F71" s="175"/>
      <c r="G71" s="175"/>
      <c r="H71" s="175"/>
      <c r="I71" s="175"/>
      <c r="J71" s="170"/>
      <c r="K71" s="170"/>
      <c r="L71" s="170"/>
      <c r="M71" s="170"/>
      <c r="N71" s="170"/>
      <c r="O71" s="170"/>
      <c r="P71" s="175"/>
      <c r="Q71" s="175"/>
      <c r="R71" s="175"/>
      <c r="S71" s="175"/>
      <c r="T71" s="175"/>
      <c r="U71" s="175"/>
      <c r="V71" s="175"/>
      <c r="W71" s="175"/>
      <c r="X71" s="175"/>
      <c r="Y71" s="175"/>
      <c r="Z71" s="175"/>
      <c r="AA71" s="175"/>
      <c r="AB71" s="175"/>
      <c r="AC71" s="175"/>
      <c r="AD71" s="175"/>
      <c r="AE71" s="175"/>
      <c r="AF71" s="175"/>
      <c r="AG71" s="175"/>
      <c r="AH71" s="175"/>
      <c r="AI71" s="175"/>
      <c r="AJ71" s="175"/>
      <c r="AK71" s="175"/>
      <c r="AL71" s="175"/>
      <c r="AM71" s="175"/>
      <c r="AN71" s="175"/>
    </row>
    <row r="72" spans="1:40">
      <c r="A72" s="175"/>
      <c r="B72" s="175"/>
      <c r="C72" s="175"/>
      <c r="D72" s="175"/>
      <c r="E72" s="175"/>
      <c r="F72" s="175"/>
      <c r="G72" s="175"/>
      <c r="H72" s="175"/>
      <c r="I72" s="175"/>
      <c r="J72" s="170"/>
      <c r="K72" s="170"/>
      <c r="L72" s="170"/>
      <c r="M72" s="170"/>
      <c r="N72" s="170"/>
      <c r="O72" s="170"/>
      <c r="P72" s="175"/>
      <c r="Q72" s="175"/>
      <c r="R72" s="175"/>
      <c r="S72" s="175"/>
      <c r="T72" s="175"/>
      <c r="U72" s="175"/>
      <c r="V72" s="175"/>
      <c r="W72" s="175"/>
      <c r="X72" s="175"/>
      <c r="Y72" s="175"/>
      <c r="Z72" s="175"/>
      <c r="AA72" s="175"/>
      <c r="AB72" s="175"/>
      <c r="AC72" s="175"/>
      <c r="AD72" s="175"/>
      <c r="AE72" s="175"/>
      <c r="AF72" s="175"/>
      <c r="AG72" s="175"/>
      <c r="AH72" s="175"/>
      <c r="AI72" s="175"/>
      <c r="AJ72" s="175"/>
      <c r="AK72" s="175"/>
      <c r="AL72" s="175"/>
      <c r="AM72" s="175"/>
      <c r="AN72" s="175"/>
    </row>
    <row r="73" spans="1:40">
      <c r="A73" s="175"/>
      <c r="B73" s="175"/>
      <c r="C73" s="175"/>
      <c r="D73" s="175"/>
      <c r="E73" s="175"/>
      <c r="F73" s="175"/>
      <c r="G73" s="175"/>
      <c r="H73" s="175"/>
      <c r="I73" s="175"/>
      <c r="J73" s="170"/>
      <c r="K73" s="170"/>
      <c r="L73" s="170"/>
      <c r="M73" s="170"/>
      <c r="N73" s="170"/>
      <c r="O73" s="170"/>
      <c r="P73" s="175"/>
      <c r="Q73" s="175"/>
      <c r="R73" s="175"/>
      <c r="S73" s="175"/>
      <c r="T73" s="175"/>
      <c r="U73" s="175"/>
      <c r="V73" s="175"/>
      <c r="W73" s="175"/>
      <c r="X73" s="175"/>
      <c r="Y73" s="175"/>
      <c r="Z73" s="175"/>
      <c r="AA73" s="175"/>
      <c r="AB73" s="175"/>
      <c r="AC73" s="175"/>
      <c r="AD73" s="175"/>
      <c r="AE73" s="175"/>
      <c r="AF73" s="175"/>
      <c r="AG73" s="175"/>
      <c r="AH73" s="175"/>
      <c r="AI73" s="175"/>
      <c r="AJ73" s="175"/>
      <c r="AK73" s="175"/>
      <c r="AL73" s="175"/>
      <c r="AM73" s="175"/>
      <c r="AN73" s="175"/>
    </row>
    <row r="74" spans="1:40">
      <c r="A74" s="175"/>
      <c r="B74" s="175"/>
      <c r="C74" s="175"/>
      <c r="D74" s="175"/>
      <c r="E74" s="175"/>
      <c r="F74" s="175"/>
      <c r="G74" s="175"/>
      <c r="H74" s="175"/>
      <c r="I74" s="175"/>
      <c r="J74" s="170"/>
      <c r="K74" s="170"/>
      <c r="L74" s="170"/>
      <c r="M74" s="170"/>
      <c r="N74" s="170"/>
      <c r="O74" s="170"/>
      <c r="P74" s="175"/>
      <c r="Q74" s="175"/>
      <c r="R74" s="175"/>
      <c r="S74" s="175"/>
      <c r="T74" s="175"/>
      <c r="U74" s="175"/>
      <c r="V74" s="175"/>
      <c r="W74" s="175"/>
      <c r="X74" s="175"/>
      <c r="Y74" s="175"/>
      <c r="Z74" s="175"/>
      <c r="AA74" s="175"/>
      <c r="AB74" s="175"/>
      <c r="AC74" s="175"/>
      <c r="AD74" s="175"/>
      <c r="AE74" s="175"/>
      <c r="AF74" s="175"/>
      <c r="AG74" s="175"/>
      <c r="AH74" s="175"/>
      <c r="AI74" s="175"/>
      <c r="AJ74" s="175"/>
      <c r="AK74" s="175"/>
      <c r="AL74" s="175"/>
      <c r="AM74" s="175"/>
      <c r="AN74" s="175"/>
    </row>
    <row r="75" spans="1:40">
      <c r="A75" s="175"/>
      <c r="B75" s="175"/>
      <c r="C75" s="175"/>
      <c r="D75" s="175"/>
      <c r="E75" s="175"/>
      <c r="F75" s="175"/>
      <c r="G75" s="175"/>
      <c r="H75" s="175"/>
      <c r="I75" s="175"/>
      <c r="J75" s="170"/>
      <c r="K75" s="170"/>
      <c r="L75" s="170"/>
      <c r="M75" s="170"/>
      <c r="N75" s="170"/>
      <c r="O75" s="170"/>
      <c r="P75" s="175"/>
      <c r="Q75" s="175"/>
      <c r="R75" s="175"/>
      <c r="S75" s="175"/>
      <c r="T75" s="175"/>
      <c r="U75" s="175"/>
      <c r="V75" s="175"/>
      <c r="W75" s="175"/>
      <c r="X75" s="175"/>
      <c r="Y75" s="175"/>
      <c r="Z75" s="175"/>
      <c r="AA75" s="175"/>
      <c r="AB75" s="175"/>
      <c r="AC75" s="175"/>
      <c r="AD75" s="175"/>
      <c r="AE75" s="175"/>
      <c r="AF75" s="175"/>
      <c r="AG75" s="175"/>
      <c r="AH75" s="175"/>
      <c r="AI75" s="175"/>
      <c r="AJ75" s="175"/>
      <c r="AK75" s="175"/>
      <c r="AL75" s="175"/>
      <c r="AM75" s="175"/>
      <c r="AN75" s="175"/>
    </row>
    <row r="76" spans="1:40">
      <c r="A76" s="175"/>
      <c r="B76" s="175"/>
      <c r="C76" s="175"/>
      <c r="D76" s="175"/>
      <c r="E76" s="175"/>
      <c r="F76" s="175"/>
      <c r="G76" s="175"/>
      <c r="H76" s="175"/>
      <c r="I76" s="175"/>
      <c r="J76" s="170"/>
      <c r="K76" s="170"/>
      <c r="L76" s="170"/>
      <c r="M76" s="170"/>
      <c r="N76" s="170"/>
      <c r="O76" s="170"/>
      <c r="P76" s="175"/>
      <c r="Q76" s="175"/>
      <c r="R76" s="175"/>
      <c r="S76" s="175"/>
      <c r="T76" s="175"/>
      <c r="U76" s="175"/>
      <c r="V76" s="175"/>
      <c r="W76" s="175"/>
      <c r="X76" s="175"/>
      <c r="Y76" s="175"/>
      <c r="Z76" s="175"/>
      <c r="AA76" s="175"/>
      <c r="AB76" s="175"/>
      <c r="AC76" s="175"/>
      <c r="AD76" s="175"/>
      <c r="AE76" s="175"/>
      <c r="AF76" s="175"/>
      <c r="AG76" s="175"/>
      <c r="AH76" s="175"/>
      <c r="AI76" s="175"/>
      <c r="AJ76" s="175"/>
      <c r="AK76" s="175"/>
      <c r="AL76" s="175"/>
      <c r="AM76" s="175"/>
      <c r="AN76" s="175"/>
    </row>
    <row r="77" spans="1:40">
      <c r="A77" s="175"/>
      <c r="B77" s="175"/>
      <c r="C77" s="175"/>
      <c r="D77" s="175"/>
      <c r="E77" s="175"/>
      <c r="F77" s="175"/>
      <c r="G77" s="175"/>
      <c r="H77" s="175"/>
      <c r="I77" s="175"/>
      <c r="J77" s="170"/>
      <c r="K77" s="170"/>
      <c r="L77" s="170"/>
      <c r="M77" s="170"/>
      <c r="N77" s="170"/>
      <c r="O77" s="170"/>
      <c r="P77" s="175"/>
      <c r="Q77" s="175"/>
      <c r="R77" s="175"/>
      <c r="S77" s="175"/>
      <c r="T77" s="175"/>
      <c r="U77" s="175"/>
      <c r="V77" s="175"/>
      <c r="W77" s="175"/>
      <c r="X77" s="175"/>
      <c r="Y77" s="175"/>
      <c r="Z77" s="175"/>
      <c r="AA77" s="175"/>
      <c r="AB77" s="175"/>
      <c r="AC77" s="175"/>
      <c r="AD77" s="175"/>
      <c r="AE77" s="175"/>
      <c r="AF77" s="175"/>
      <c r="AG77" s="175"/>
      <c r="AH77" s="175"/>
      <c r="AI77" s="175"/>
      <c r="AJ77" s="175"/>
      <c r="AK77" s="175"/>
      <c r="AL77" s="175"/>
      <c r="AM77" s="175"/>
      <c r="AN77" s="175"/>
    </row>
    <row r="78" spans="1:40">
      <c r="A78" s="175"/>
      <c r="B78" s="175"/>
      <c r="C78" s="175"/>
      <c r="D78" s="175"/>
      <c r="E78" s="175"/>
      <c r="F78" s="175"/>
      <c r="G78" s="175"/>
      <c r="H78" s="175"/>
      <c r="I78" s="175"/>
      <c r="J78" s="170"/>
      <c r="K78" s="170"/>
      <c r="L78" s="170"/>
      <c r="M78" s="170"/>
      <c r="N78" s="170"/>
      <c r="O78" s="170"/>
      <c r="P78" s="175"/>
      <c r="Q78" s="175"/>
      <c r="R78" s="175"/>
      <c r="S78" s="175"/>
      <c r="T78" s="175"/>
      <c r="U78" s="175"/>
      <c r="V78" s="175"/>
      <c r="W78" s="175"/>
      <c r="X78" s="175"/>
      <c r="Y78" s="175"/>
      <c r="Z78" s="175"/>
      <c r="AA78" s="175"/>
      <c r="AB78" s="175"/>
      <c r="AC78" s="175"/>
      <c r="AD78" s="175"/>
      <c r="AE78" s="175"/>
      <c r="AF78" s="175"/>
      <c r="AG78" s="175"/>
      <c r="AH78" s="175"/>
      <c r="AI78" s="175"/>
      <c r="AJ78" s="175"/>
      <c r="AK78" s="175"/>
      <c r="AL78" s="175"/>
      <c r="AM78" s="175"/>
      <c r="AN78" s="175"/>
    </row>
    <row r="79" spans="1:40">
      <c r="A79" s="175"/>
      <c r="B79" s="175"/>
      <c r="C79" s="175"/>
      <c r="D79" s="175"/>
      <c r="E79" s="175"/>
      <c r="F79" s="175"/>
      <c r="G79" s="175"/>
      <c r="H79" s="175"/>
      <c r="I79" s="175"/>
      <c r="J79" s="170"/>
      <c r="K79" s="170"/>
      <c r="L79" s="170"/>
      <c r="M79" s="170"/>
      <c r="N79" s="170"/>
      <c r="O79" s="170"/>
      <c r="P79" s="175"/>
      <c r="Q79" s="175"/>
      <c r="R79" s="175"/>
      <c r="S79" s="175"/>
      <c r="T79" s="175"/>
      <c r="U79" s="175"/>
      <c r="V79" s="175"/>
      <c r="W79" s="175"/>
      <c r="X79" s="175"/>
      <c r="Y79" s="175"/>
      <c r="Z79" s="175"/>
      <c r="AA79" s="175"/>
      <c r="AB79" s="175"/>
      <c r="AC79" s="175"/>
      <c r="AD79" s="175"/>
      <c r="AE79" s="175"/>
      <c r="AF79" s="175"/>
      <c r="AG79" s="175"/>
      <c r="AH79" s="175"/>
      <c r="AI79" s="175"/>
      <c r="AJ79" s="175"/>
      <c r="AK79" s="175"/>
      <c r="AL79" s="175"/>
      <c r="AM79" s="175"/>
      <c r="AN79" s="175"/>
    </row>
    <row r="80" spans="1:40">
      <c r="A80" s="175"/>
      <c r="B80" s="175"/>
      <c r="C80" s="175"/>
      <c r="D80" s="175"/>
      <c r="E80" s="175"/>
      <c r="F80" s="175"/>
      <c r="G80" s="175"/>
      <c r="H80" s="175"/>
      <c r="I80" s="175"/>
      <c r="J80" s="170"/>
      <c r="K80" s="170"/>
      <c r="L80" s="170"/>
      <c r="M80" s="170"/>
      <c r="N80" s="170"/>
      <c r="O80" s="170"/>
      <c r="P80" s="175"/>
      <c r="Q80" s="175"/>
      <c r="R80" s="175"/>
      <c r="S80" s="175"/>
      <c r="T80" s="175"/>
      <c r="U80" s="175"/>
      <c r="V80" s="175"/>
      <c r="W80" s="175"/>
      <c r="X80" s="175"/>
      <c r="Y80" s="175"/>
      <c r="Z80" s="175"/>
      <c r="AA80" s="175"/>
      <c r="AB80" s="175"/>
      <c r="AC80" s="175"/>
      <c r="AD80" s="175"/>
      <c r="AE80" s="175"/>
      <c r="AF80" s="175"/>
      <c r="AG80" s="175"/>
      <c r="AH80" s="175"/>
      <c r="AI80" s="175"/>
      <c r="AJ80" s="175"/>
      <c r="AK80" s="175"/>
      <c r="AL80" s="175"/>
      <c r="AM80" s="175"/>
      <c r="AN80" s="175"/>
    </row>
    <row r="81" spans="1:40">
      <c r="A81" s="175"/>
      <c r="B81" s="175"/>
      <c r="C81" s="175"/>
      <c r="D81" s="175"/>
      <c r="E81" s="175"/>
      <c r="F81" s="175"/>
      <c r="G81" s="175"/>
      <c r="H81" s="175"/>
      <c r="I81" s="175"/>
      <c r="J81" s="170"/>
      <c r="K81" s="170"/>
      <c r="L81" s="170"/>
      <c r="M81" s="170"/>
      <c r="N81" s="170"/>
      <c r="O81" s="170"/>
      <c r="P81" s="175"/>
      <c r="Q81" s="175"/>
      <c r="R81" s="175"/>
      <c r="S81" s="175"/>
      <c r="T81" s="175"/>
      <c r="U81" s="175"/>
      <c r="V81" s="175"/>
      <c r="W81" s="175"/>
      <c r="X81" s="175"/>
      <c r="Y81" s="175"/>
      <c r="Z81" s="175"/>
      <c r="AA81" s="175"/>
      <c r="AB81" s="175"/>
      <c r="AC81" s="175"/>
      <c r="AD81" s="175"/>
      <c r="AE81" s="175"/>
      <c r="AF81" s="175"/>
      <c r="AG81" s="175"/>
      <c r="AH81" s="175"/>
      <c r="AI81" s="175"/>
      <c r="AJ81" s="175"/>
      <c r="AK81" s="175"/>
      <c r="AL81" s="175"/>
      <c r="AM81" s="175"/>
      <c r="AN81" s="175"/>
    </row>
    <row r="82" spans="1:40">
      <c r="A82" s="175"/>
      <c r="B82" s="175"/>
      <c r="C82" s="175"/>
      <c r="D82" s="175"/>
      <c r="E82" s="175"/>
      <c r="F82" s="175"/>
      <c r="G82" s="175"/>
      <c r="H82" s="175"/>
      <c r="I82" s="175"/>
      <c r="J82" s="170"/>
      <c r="K82" s="170"/>
      <c r="L82" s="170"/>
      <c r="M82" s="170"/>
      <c r="N82" s="170"/>
      <c r="O82" s="170"/>
      <c r="P82" s="175"/>
      <c r="Q82" s="175"/>
      <c r="R82" s="175"/>
      <c r="S82" s="175"/>
      <c r="T82" s="175"/>
      <c r="U82" s="175"/>
      <c r="V82" s="175"/>
      <c r="W82" s="175"/>
      <c r="X82" s="175"/>
      <c r="Y82" s="175"/>
      <c r="Z82" s="175"/>
      <c r="AA82" s="175"/>
      <c r="AB82" s="175"/>
      <c r="AC82" s="175"/>
      <c r="AD82" s="175"/>
      <c r="AE82" s="175"/>
      <c r="AF82" s="175"/>
      <c r="AG82" s="175"/>
      <c r="AH82" s="175"/>
      <c r="AI82" s="175"/>
      <c r="AJ82" s="175"/>
      <c r="AK82" s="175"/>
      <c r="AL82" s="175"/>
      <c r="AM82" s="175"/>
      <c r="AN82" s="175"/>
    </row>
    <row r="83" spans="1:40">
      <c r="A83" s="175"/>
      <c r="B83" s="175"/>
      <c r="C83" s="175"/>
      <c r="D83" s="175"/>
      <c r="E83" s="175"/>
      <c r="F83" s="175"/>
      <c r="G83" s="175"/>
      <c r="H83" s="175"/>
      <c r="I83" s="175"/>
      <c r="J83" s="170"/>
      <c r="K83" s="170"/>
      <c r="L83" s="170"/>
      <c r="M83" s="170"/>
      <c r="N83" s="170"/>
      <c r="O83" s="170"/>
      <c r="P83" s="175"/>
      <c r="Q83" s="175"/>
      <c r="R83" s="175"/>
      <c r="S83" s="175"/>
      <c r="T83" s="175"/>
      <c r="U83" s="175"/>
      <c r="V83" s="175"/>
      <c r="W83" s="175"/>
      <c r="X83" s="175"/>
      <c r="Y83" s="175"/>
      <c r="Z83" s="175"/>
      <c r="AA83" s="175"/>
      <c r="AB83" s="175"/>
      <c r="AC83" s="175"/>
      <c r="AD83" s="175"/>
      <c r="AE83" s="175"/>
      <c r="AF83" s="175"/>
      <c r="AG83" s="175"/>
      <c r="AH83" s="175"/>
      <c r="AI83" s="175"/>
      <c r="AJ83" s="175"/>
      <c r="AK83" s="175"/>
      <c r="AL83" s="175"/>
      <c r="AM83" s="175"/>
      <c r="AN83" s="175"/>
    </row>
    <row r="84" spans="1:40">
      <c r="A84" s="175"/>
      <c r="B84" s="175"/>
      <c r="C84" s="175"/>
      <c r="D84" s="175"/>
      <c r="E84" s="175"/>
      <c r="F84" s="175"/>
      <c r="G84" s="175"/>
      <c r="H84" s="175"/>
      <c r="I84" s="175"/>
      <c r="J84" s="170"/>
      <c r="K84" s="170"/>
      <c r="L84" s="170"/>
      <c r="M84" s="170"/>
      <c r="N84" s="170"/>
      <c r="O84" s="170"/>
      <c r="P84" s="175"/>
      <c r="Q84" s="175"/>
      <c r="R84" s="175"/>
      <c r="S84" s="175"/>
      <c r="T84" s="175"/>
      <c r="U84" s="175"/>
      <c r="V84" s="175"/>
      <c r="W84" s="175"/>
      <c r="X84" s="175"/>
      <c r="Y84" s="175"/>
      <c r="Z84" s="175"/>
      <c r="AA84" s="175"/>
      <c r="AB84" s="175"/>
      <c r="AC84" s="175"/>
      <c r="AD84" s="175"/>
      <c r="AE84" s="175"/>
      <c r="AF84" s="175"/>
      <c r="AG84" s="175"/>
      <c r="AH84" s="175"/>
      <c r="AI84" s="175"/>
      <c r="AJ84" s="175"/>
      <c r="AK84" s="175"/>
      <c r="AL84" s="175"/>
      <c r="AM84" s="175"/>
      <c r="AN84" s="175"/>
    </row>
    <row r="85" spans="1:40">
      <c r="A85" s="175"/>
      <c r="B85" s="175"/>
      <c r="C85" s="175"/>
      <c r="D85" s="175"/>
      <c r="E85" s="175"/>
      <c r="F85" s="175"/>
      <c r="G85" s="175"/>
      <c r="H85" s="175"/>
      <c r="I85" s="175"/>
      <c r="J85" s="170"/>
      <c r="K85" s="170"/>
      <c r="L85" s="170"/>
      <c r="M85" s="170"/>
      <c r="N85" s="170"/>
      <c r="O85" s="170"/>
      <c r="P85" s="175"/>
      <c r="Q85" s="175"/>
      <c r="R85" s="175"/>
      <c r="S85" s="175"/>
      <c r="T85" s="175"/>
      <c r="U85" s="175"/>
      <c r="V85" s="175"/>
      <c r="W85" s="175"/>
      <c r="X85" s="175"/>
      <c r="Y85" s="175"/>
      <c r="Z85" s="175"/>
      <c r="AA85" s="175"/>
      <c r="AB85" s="175"/>
      <c r="AC85" s="175"/>
      <c r="AD85" s="175"/>
      <c r="AE85" s="175"/>
      <c r="AF85" s="175"/>
      <c r="AG85" s="175"/>
      <c r="AH85" s="175"/>
      <c r="AI85" s="175"/>
      <c r="AJ85" s="175"/>
      <c r="AK85" s="175"/>
      <c r="AL85" s="175"/>
      <c r="AM85" s="175"/>
      <c r="AN85" s="175"/>
    </row>
    <row r="86" spans="1:40">
      <c r="A86" s="175"/>
      <c r="B86" s="175"/>
      <c r="C86" s="175"/>
      <c r="D86" s="175"/>
      <c r="E86" s="175"/>
      <c r="F86" s="175"/>
      <c r="G86" s="175"/>
      <c r="H86" s="175"/>
      <c r="I86" s="175"/>
      <c r="J86" s="170"/>
      <c r="K86" s="170"/>
      <c r="L86" s="170"/>
      <c r="M86" s="170"/>
      <c r="N86" s="170"/>
      <c r="O86" s="170"/>
      <c r="P86" s="175"/>
      <c r="Q86" s="175"/>
      <c r="R86" s="175"/>
      <c r="S86" s="175"/>
      <c r="T86" s="175"/>
      <c r="U86" s="175"/>
      <c r="V86" s="175"/>
      <c r="W86" s="175"/>
      <c r="X86" s="175"/>
      <c r="Y86" s="175"/>
      <c r="Z86" s="175"/>
      <c r="AA86" s="175"/>
      <c r="AB86" s="175"/>
      <c r="AC86" s="175"/>
      <c r="AD86" s="175"/>
      <c r="AE86" s="175"/>
      <c r="AF86" s="175"/>
      <c r="AG86" s="175"/>
      <c r="AH86" s="175"/>
      <c r="AI86" s="175"/>
      <c r="AJ86" s="175"/>
      <c r="AK86" s="175"/>
      <c r="AL86" s="175"/>
      <c r="AM86" s="175"/>
      <c r="AN86" s="175"/>
    </row>
    <row r="87" spans="1:40">
      <c r="A87" s="175"/>
      <c r="B87" s="175"/>
      <c r="C87" s="175"/>
      <c r="D87" s="175"/>
      <c r="E87" s="175"/>
      <c r="F87" s="175"/>
      <c r="G87" s="175"/>
      <c r="H87" s="175"/>
      <c r="I87" s="175"/>
      <c r="J87" s="170"/>
      <c r="K87" s="170"/>
      <c r="L87" s="170"/>
      <c r="M87" s="170"/>
      <c r="N87" s="170"/>
      <c r="O87" s="170"/>
      <c r="P87" s="175"/>
      <c r="Q87" s="175"/>
      <c r="R87" s="175"/>
      <c r="S87" s="175"/>
      <c r="T87" s="175"/>
      <c r="U87" s="175"/>
      <c r="V87" s="175"/>
      <c r="W87" s="175"/>
      <c r="X87" s="175"/>
      <c r="Y87" s="175"/>
      <c r="Z87" s="175"/>
      <c r="AA87" s="175"/>
      <c r="AB87" s="175"/>
      <c r="AC87" s="175"/>
      <c r="AD87" s="175"/>
      <c r="AE87" s="175"/>
      <c r="AF87" s="175"/>
      <c r="AG87" s="175"/>
      <c r="AH87" s="175"/>
      <c r="AI87" s="175"/>
      <c r="AJ87" s="175"/>
      <c r="AK87" s="175"/>
      <c r="AL87" s="175"/>
      <c r="AM87" s="175"/>
      <c r="AN87" s="175"/>
    </row>
    <row r="88" spans="1:40">
      <c r="A88" s="175"/>
      <c r="B88" s="175"/>
      <c r="C88" s="175"/>
      <c r="D88" s="175"/>
      <c r="E88" s="175"/>
      <c r="F88" s="175"/>
      <c r="G88" s="175"/>
      <c r="H88" s="175"/>
      <c r="I88" s="175"/>
      <c r="J88" s="170"/>
      <c r="K88" s="170"/>
      <c r="L88" s="170"/>
      <c r="M88" s="170"/>
      <c r="N88" s="170"/>
      <c r="O88" s="170"/>
      <c r="P88" s="175"/>
      <c r="Q88" s="175"/>
      <c r="R88" s="175"/>
      <c r="S88" s="175"/>
      <c r="T88" s="175"/>
      <c r="U88" s="175"/>
      <c r="V88" s="175"/>
      <c r="W88" s="175"/>
      <c r="X88" s="175"/>
      <c r="Y88" s="175"/>
      <c r="Z88" s="175"/>
      <c r="AA88" s="175"/>
      <c r="AB88" s="175"/>
      <c r="AC88" s="175"/>
      <c r="AD88" s="175"/>
      <c r="AE88" s="175"/>
      <c r="AF88" s="175"/>
      <c r="AG88" s="175"/>
      <c r="AH88" s="175"/>
      <c r="AI88" s="175"/>
      <c r="AJ88" s="175"/>
      <c r="AK88" s="175"/>
      <c r="AL88" s="175"/>
      <c r="AM88" s="175"/>
      <c r="AN88" s="175"/>
    </row>
    <row r="89" spans="1:40">
      <c r="A89" s="175"/>
      <c r="B89" s="175"/>
      <c r="C89" s="175"/>
      <c r="D89" s="175"/>
      <c r="E89" s="175"/>
      <c r="F89" s="175"/>
      <c r="G89" s="175"/>
      <c r="H89" s="175"/>
      <c r="I89" s="175"/>
      <c r="J89" s="170"/>
      <c r="K89" s="170"/>
      <c r="L89" s="170"/>
      <c r="M89" s="170"/>
      <c r="N89" s="170"/>
      <c r="O89" s="170"/>
      <c r="P89" s="175"/>
      <c r="Q89" s="175"/>
      <c r="R89" s="175"/>
      <c r="S89" s="175"/>
      <c r="T89" s="175"/>
      <c r="U89" s="175"/>
      <c r="V89" s="175"/>
      <c r="W89" s="175"/>
      <c r="X89" s="175"/>
      <c r="Y89" s="175"/>
      <c r="Z89" s="175"/>
      <c r="AA89" s="175"/>
      <c r="AB89" s="175"/>
      <c r="AC89" s="175"/>
      <c r="AD89" s="175"/>
      <c r="AE89" s="175"/>
      <c r="AF89" s="175"/>
      <c r="AG89" s="175"/>
      <c r="AH89" s="175"/>
      <c r="AI89" s="175"/>
      <c r="AJ89" s="175"/>
      <c r="AK89" s="175"/>
      <c r="AL89" s="175"/>
      <c r="AM89" s="175"/>
      <c r="AN89" s="175"/>
    </row>
    <row r="90" spans="1:40">
      <c r="A90" s="175"/>
      <c r="B90" s="175"/>
      <c r="C90" s="175"/>
      <c r="D90" s="175"/>
      <c r="E90" s="175"/>
      <c r="F90" s="175"/>
      <c r="G90" s="175"/>
      <c r="H90" s="175"/>
      <c r="I90" s="175"/>
      <c r="J90" s="170"/>
      <c r="K90" s="170"/>
      <c r="L90" s="170"/>
      <c r="M90" s="170"/>
      <c r="N90" s="170"/>
      <c r="O90" s="170"/>
      <c r="P90" s="175"/>
      <c r="Q90" s="175"/>
      <c r="R90" s="175"/>
      <c r="S90" s="175"/>
      <c r="T90" s="175"/>
      <c r="U90" s="175"/>
      <c r="V90" s="175"/>
      <c r="W90" s="175"/>
      <c r="X90" s="175"/>
      <c r="Y90" s="175"/>
      <c r="Z90" s="175"/>
      <c r="AA90" s="175"/>
      <c r="AB90" s="175"/>
      <c r="AC90" s="175"/>
      <c r="AD90" s="175"/>
      <c r="AE90" s="175"/>
      <c r="AF90" s="175"/>
      <c r="AG90" s="175"/>
      <c r="AH90" s="175"/>
      <c r="AI90" s="175"/>
      <c r="AJ90" s="175"/>
      <c r="AK90" s="175"/>
      <c r="AL90" s="175"/>
      <c r="AM90" s="175"/>
      <c r="AN90" s="175"/>
    </row>
    <row r="91" spans="1:40">
      <c r="A91" s="175"/>
      <c r="B91" s="175"/>
      <c r="C91" s="175"/>
      <c r="D91" s="175"/>
      <c r="E91" s="175"/>
      <c r="F91" s="175"/>
      <c r="G91" s="175"/>
      <c r="H91" s="175"/>
      <c r="I91" s="175"/>
      <c r="J91" s="170"/>
      <c r="K91" s="170"/>
      <c r="L91" s="170"/>
      <c r="M91" s="170"/>
      <c r="N91" s="170"/>
      <c r="O91" s="170"/>
      <c r="P91" s="175"/>
      <c r="Q91" s="175"/>
      <c r="R91" s="175"/>
      <c r="S91" s="175"/>
      <c r="T91" s="175"/>
      <c r="U91" s="175"/>
      <c r="V91" s="175"/>
      <c r="W91" s="175"/>
      <c r="X91" s="175"/>
      <c r="Y91" s="175"/>
      <c r="Z91" s="175"/>
      <c r="AA91" s="175"/>
      <c r="AB91" s="175"/>
      <c r="AC91" s="175"/>
      <c r="AD91" s="175"/>
      <c r="AE91" s="175"/>
      <c r="AF91" s="175"/>
      <c r="AG91" s="175"/>
      <c r="AH91" s="175"/>
      <c r="AI91" s="175"/>
      <c r="AJ91" s="175"/>
      <c r="AK91" s="175"/>
      <c r="AL91" s="175"/>
      <c r="AM91" s="175"/>
      <c r="AN91" s="175"/>
    </row>
    <row r="92" spans="1:40">
      <c r="A92" s="175"/>
      <c r="B92" s="175"/>
      <c r="C92" s="175"/>
      <c r="D92" s="175"/>
      <c r="E92" s="175"/>
      <c r="F92" s="175"/>
      <c r="G92" s="175"/>
      <c r="H92" s="175"/>
      <c r="I92" s="175"/>
      <c r="J92" s="170"/>
      <c r="K92" s="170"/>
      <c r="L92" s="170"/>
      <c r="M92" s="170"/>
      <c r="N92" s="170"/>
      <c r="O92" s="170"/>
      <c r="P92" s="175"/>
      <c r="Q92" s="175"/>
      <c r="R92" s="175"/>
      <c r="S92" s="175"/>
      <c r="T92" s="175"/>
      <c r="U92" s="175"/>
      <c r="V92" s="175"/>
      <c r="W92" s="175"/>
      <c r="X92" s="175"/>
      <c r="Y92" s="175"/>
      <c r="Z92" s="175"/>
      <c r="AA92" s="175"/>
      <c r="AB92" s="175"/>
      <c r="AC92" s="175"/>
      <c r="AD92" s="175"/>
      <c r="AE92" s="175"/>
      <c r="AF92" s="175"/>
      <c r="AG92" s="175"/>
      <c r="AH92" s="175"/>
      <c r="AI92" s="175"/>
      <c r="AJ92" s="175"/>
      <c r="AK92" s="175"/>
      <c r="AL92" s="175"/>
      <c r="AM92" s="175"/>
      <c r="AN92" s="175"/>
    </row>
    <row r="93" spans="1:40">
      <c r="A93" s="175"/>
      <c r="B93" s="175"/>
      <c r="C93" s="175"/>
      <c r="D93" s="175"/>
      <c r="E93" s="175"/>
      <c r="F93" s="175"/>
      <c r="G93" s="175"/>
      <c r="H93" s="175"/>
      <c r="I93" s="175"/>
      <c r="J93" s="170"/>
      <c r="K93" s="170"/>
      <c r="L93" s="170"/>
      <c r="M93" s="170"/>
      <c r="N93" s="170"/>
      <c r="O93" s="170"/>
      <c r="P93" s="175"/>
      <c r="Q93" s="175"/>
      <c r="R93" s="175"/>
      <c r="S93" s="175"/>
      <c r="T93" s="175"/>
      <c r="U93" s="175"/>
      <c r="V93" s="175"/>
      <c r="W93" s="175"/>
      <c r="X93" s="175"/>
      <c r="Y93" s="175"/>
      <c r="Z93" s="175"/>
      <c r="AA93" s="175"/>
      <c r="AB93" s="175"/>
      <c r="AC93" s="175"/>
      <c r="AD93" s="175"/>
      <c r="AE93" s="175"/>
      <c r="AF93" s="175"/>
      <c r="AG93" s="175"/>
      <c r="AH93" s="175"/>
      <c r="AI93" s="175"/>
      <c r="AJ93" s="175"/>
      <c r="AK93" s="175"/>
      <c r="AL93" s="175"/>
      <c r="AM93" s="175"/>
      <c r="AN93" s="175"/>
    </row>
    <row r="94" spans="1:40">
      <c r="A94" s="175"/>
      <c r="B94" s="175"/>
      <c r="C94" s="175"/>
      <c r="D94" s="175"/>
      <c r="E94" s="175"/>
      <c r="F94" s="175"/>
      <c r="G94" s="175"/>
      <c r="H94" s="175"/>
      <c r="I94" s="175"/>
      <c r="J94" s="170"/>
      <c r="K94" s="170"/>
      <c r="L94" s="170"/>
      <c r="M94" s="170"/>
      <c r="N94" s="170"/>
      <c r="O94" s="170"/>
      <c r="P94" s="175"/>
      <c r="Q94" s="175"/>
      <c r="R94" s="175"/>
      <c r="S94" s="175"/>
      <c r="T94" s="175"/>
      <c r="U94" s="175"/>
      <c r="V94" s="175"/>
      <c r="W94" s="175"/>
      <c r="X94" s="175"/>
      <c r="Y94" s="175"/>
      <c r="Z94" s="175"/>
      <c r="AA94" s="175"/>
      <c r="AB94" s="175"/>
      <c r="AC94" s="175"/>
      <c r="AD94" s="175"/>
      <c r="AE94" s="175"/>
      <c r="AF94" s="175"/>
      <c r="AG94" s="175"/>
      <c r="AH94" s="175"/>
      <c r="AI94" s="175"/>
      <c r="AJ94" s="175"/>
      <c r="AK94" s="175"/>
      <c r="AL94" s="175"/>
      <c r="AM94" s="175"/>
      <c r="AN94" s="175"/>
    </row>
    <row r="95" spans="1:40">
      <c r="A95" s="175"/>
      <c r="B95" s="175"/>
      <c r="C95" s="175"/>
      <c r="D95" s="175"/>
      <c r="E95" s="175"/>
      <c r="F95" s="175"/>
      <c r="G95" s="175"/>
      <c r="H95" s="175"/>
      <c r="I95" s="175"/>
      <c r="J95" s="170"/>
      <c r="K95" s="170"/>
      <c r="L95" s="170"/>
      <c r="M95" s="170"/>
      <c r="N95" s="170"/>
      <c r="O95" s="170"/>
      <c r="P95" s="175"/>
      <c r="Q95" s="175"/>
      <c r="R95" s="175"/>
      <c r="S95" s="175"/>
      <c r="T95" s="175"/>
      <c r="U95" s="175"/>
      <c r="V95" s="175"/>
      <c r="W95" s="175"/>
      <c r="X95" s="175"/>
      <c r="Y95" s="175"/>
      <c r="Z95" s="175"/>
      <c r="AA95" s="175"/>
      <c r="AB95" s="175"/>
      <c r="AC95" s="175"/>
      <c r="AD95" s="175"/>
      <c r="AE95" s="175"/>
      <c r="AF95" s="175"/>
      <c r="AG95" s="175"/>
      <c r="AH95" s="175"/>
      <c r="AI95" s="175"/>
      <c r="AJ95" s="175"/>
      <c r="AK95" s="175"/>
      <c r="AL95" s="175"/>
      <c r="AM95" s="175"/>
      <c r="AN95" s="175"/>
    </row>
    <row r="96" spans="1:40">
      <c r="A96" s="175"/>
      <c r="B96" s="175"/>
      <c r="C96" s="175"/>
      <c r="D96" s="175"/>
      <c r="E96" s="175"/>
      <c r="F96" s="175"/>
      <c r="G96" s="175"/>
      <c r="H96" s="175"/>
      <c r="I96" s="175"/>
      <c r="J96" s="170"/>
      <c r="K96" s="170"/>
      <c r="L96" s="170"/>
      <c r="M96" s="170"/>
      <c r="N96" s="170"/>
      <c r="O96" s="170"/>
      <c r="P96" s="175"/>
      <c r="Q96" s="175"/>
      <c r="R96" s="175"/>
      <c r="S96" s="175"/>
      <c r="T96" s="175"/>
      <c r="U96" s="175"/>
      <c r="V96" s="175"/>
      <c r="W96" s="175"/>
      <c r="X96" s="175"/>
      <c r="Y96" s="175"/>
      <c r="Z96" s="175"/>
      <c r="AA96" s="175"/>
      <c r="AB96" s="175"/>
      <c r="AC96" s="175"/>
      <c r="AD96" s="175"/>
      <c r="AE96" s="175"/>
      <c r="AF96" s="175"/>
      <c r="AG96" s="175"/>
      <c r="AH96" s="175"/>
      <c r="AI96" s="175"/>
      <c r="AJ96" s="175"/>
      <c r="AK96" s="175"/>
      <c r="AL96" s="175"/>
      <c r="AM96" s="175"/>
      <c r="AN96" s="175"/>
    </row>
    <row r="97" spans="1:40">
      <c r="A97" s="175"/>
      <c r="B97" s="175"/>
      <c r="C97" s="175"/>
      <c r="D97" s="175"/>
      <c r="E97" s="175"/>
      <c r="F97" s="175"/>
      <c r="G97" s="175"/>
      <c r="H97" s="175"/>
      <c r="I97" s="175"/>
      <c r="J97" s="170"/>
      <c r="K97" s="170"/>
      <c r="L97" s="170"/>
      <c r="M97" s="170"/>
      <c r="N97" s="170"/>
      <c r="O97" s="170"/>
      <c r="P97" s="175"/>
      <c r="Q97" s="175"/>
      <c r="R97" s="175"/>
      <c r="S97" s="175"/>
      <c r="T97" s="175"/>
      <c r="U97" s="175"/>
      <c r="V97" s="175"/>
      <c r="W97" s="175"/>
      <c r="X97" s="175"/>
      <c r="Y97" s="175"/>
      <c r="Z97" s="175"/>
      <c r="AA97" s="175"/>
      <c r="AB97" s="175"/>
      <c r="AC97" s="175"/>
      <c r="AD97" s="175"/>
      <c r="AE97" s="175"/>
      <c r="AF97" s="175"/>
      <c r="AG97" s="175"/>
      <c r="AH97" s="175"/>
      <c r="AI97" s="175"/>
      <c r="AJ97" s="175"/>
      <c r="AK97" s="175"/>
      <c r="AL97" s="175"/>
      <c r="AM97" s="175"/>
      <c r="AN97" s="175"/>
    </row>
    <row r="98" spans="1:40">
      <c r="A98" s="175"/>
      <c r="B98" s="175"/>
      <c r="C98" s="175"/>
      <c r="D98" s="175"/>
      <c r="E98" s="175"/>
      <c r="F98" s="175"/>
      <c r="G98" s="175"/>
      <c r="H98" s="175"/>
      <c r="I98" s="175"/>
      <c r="J98" s="170"/>
      <c r="K98" s="170"/>
      <c r="L98" s="170"/>
      <c r="M98" s="170"/>
      <c r="N98" s="170"/>
      <c r="O98" s="170"/>
      <c r="P98" s="175"/>
      <c r="Q98" s="175"/>
      <c r="R98" s="175"/>
      <c r="S98" s="175"/>
      <c r="T98" s="175"/>
      <c r="U98" s="175"/>
      <c r="V98" s="175"/>
      <c r="W98" s="175"/>
      <c r="X98" s="175"/>
      <c r="Y98" s="175"/>
      <c r="Z98" s="175"/>
      <c r="AA98" s="175"/>
      <c r="AB98" s="175"/>
      <c r="AC98" s="175"/>
      <c r="AD98" s="175"/>
      <c r="AE98" s="175"/>
      <c r="AF98" s="175"/>
      <c r="AG98" s="175"/>
      <c r="AH98" s="175"/>
      <c r="AI98" s="175"/>
      <c r="AJ98" s="175"/>
      <c r="AK98" s="175"/>
      <c r="AL98" s="175"/>
      <c r="AM98" s="175"/>
      <c r="AN98" s="175"/>
    </row>
    <row r="99" spans="1:40">
      <c r="A99" s="175"/>
      <c r="B99" s="175"/>
      <c r="C99" s="175"/>
      <c r="D99" s="175"/>
      <c r="E99" s="175"/>
      <c r="F99" s="175"/>
      <c r="G99" s="175"/>
      <c r="H99" s="175"/>
      <c r="I99" s="175"/>
      <c r="J99" s="170"/>
      <c r="K99" s="170"/>
      <c r="L99" s="170"/>
      <c r="M99" s="170"/>
      <c r="N99" s="170"/>
      <c r="O99" s="170"/>
      <c r="P99" s="175"/>
      <c r="Q99" s="175"/>
      <c r="R99" s="175"/>
      <c r="S99" s="175"/>
      <c r="T99" s="175"/>
      <c r="U99" s="175"/>
      <c r="V99" s="175"/>
      <c r="W99" s="175"/>
      <c r="X99" s="175"/>
      <c r="Y99" s="175"/>
      <c r="Z99" s="175"/>
      <c r="AA99" s="175"/>
      <c r="AB99" s="175"/>
      <c r="AC99" s="175"/>
      <c r="AD99" s="175"/>
      <c r="AE99" s="175"/>
      <c r="AF99" s="175"/>
      <c r="AG99" s="175"/>
      <c r="AH99" s="175"/>
      <c r="AI99" s="175"/>
      <c r="AJ99" s="175"/>
      <c r="AK99" s="175"/>
      <c r="AL99" s="175"/>
      <c r="AM99" s="175"/>
      <c r="AN99" s="175"/>
    </row>
    <row r="100" spans="1:40">
      <c r="A100" s="175"/>
      <c r="B100" s="175"/>
      <c r="C100" s="175"/>
      <c r="D100" s="175"/>
      <c r="E100" s="175"/>
      <c r="F100" s="175"/>
      <c r="G100" s="175"/>
      <c r="H100" s="175"/>
      <c r="I100" s="175"/>
      <c r="J100" s="170"/>
      <c r="K100" s="170"/>
      <c r="L100" s="170"/>
      <c r="M100" s="170"/>
      <c r="N100" s="170"/>
      <c r="O100" s="170"/>
      <c r="P100" s="175"/>
      <c r="Q100" s="175"/>
      <c r="R100" s="175"/>
      <c r="S100" s="175"/>
      <c r="T100" s="175"/>
      <c r="U100" s="175"/>
      <c r="V100" s="175"/>
      <c r="W100" s="175"/>
      <c r="X100" s="175"/>
      <c r="Y100" s="175"/>
      <c r="Z100" s="175"/>
      <c r="AA100" s="175"/>
      <c r="AB100" s="175"/>
      <c r="AC100" s="175"/>
      <c r="AD100" s="175"/>
      <c r="AE100" s="175"/>
      <c r="AF100" s="175"/>
      <c r="AG100" s="175"/>
      <c r="AH100" s="175"/>
      <c r="AI100" s="175"/>
      <c r="AJ100" s="175"/>
      <c r="AK100" s="175"/>
      <c r="AL100" s="175"/>
      <c r="AM100" s="175"/>
      <c r="AN100" s="175"/>
    </row>
    <row r="101" spans="1:40">
      <c r="A101" s="175"/>
      <c r="B101" s="175"/>
      <c r="C101" s="175"/>
      <c r="D101" s="175"/>
      <c r="E101" s="175"/>
      <c r="F101" s="175"/>
      <c r="G101" s="175"/>
      <c r="H101" s="175"/>
      <c r="I101" s="175"/>
      <c r="J101" s="170"/>
      <c r="K101" s="170"/>
      <c r="L101" s="170"/>
      <c r="M101" s="170"/>
      <c r="N101" s="170"/>
      <c r="O101" s="170"/>
      <c r="P101" s="175"/>
      <c r="Q101" s="175"/>
      <c r="R101" s="175"/>
      <c r="S101" s="175"/>
      <c r="T101" s="175"/>
      <c r="U101" s="175"/>
      <c r="V101" s="175"/>
      <c r="W101" s="175"/>
      <c r="X101" s="175"/>
      <c r="Y101" s="175"/>
      <c r="Z101" s="175"/>
      <c r="AA101" s="175"/>
      <c r="AB101" s="175"/>
      <c r="AC101" s="175"/>
      <c r="AD101" s="175"/>
      <c r="AE101" s="175"/>
      <c r="AF101" s="175"/>
      <c r="AG101" s="175"/>
      <c r="AH101" s="175"/>
      <c r="AI101" s="175"/>
      <c r="AJ101" s="175"/>
      <c r="AK101" s="175"/>
      <c r="AL101" s="175"/>
      <c r="AM101" s="175"/>
      <c r="AN101" s="175"/>
    </row>
    <row r="102" spans="1:40">
      <c r="A102" s="175"/>
      <c r="B102" s="175"/>
      <c r="C102" s="175"/>
      <c r="D102" s="175"/>
      <c r="E102" s="175"/>
      <c r="F102" s="175"/>
      <c r="G102" s="175"/>
      <c r="H102" s="175"/>
      <c r="I102" s="175"/>
      <c r="J102" s="170"/>
      <c r="K102" s="170"/>
      <c r="L102" s="170"/>
      <c r="M102" s="170"/>
      <c r="N102" s="170"/>
      <c r="O102" s="170"/>
      <c r="P102" s="175"/>
      <c r="Q102" s="175"/>
      <c r="R102" s="175"/>
      <c r="S102" s="175"/>
      <c r="T102" s="175"/>
      <c r="U102" s="175"/>
      <c r="V102" s="175"/>
      <c r="W102" s="175"/>
      <c r="X102" s="175"/>
      <c r="Y102" s="175"/>
      <c r="Z102" s="175"/>
      <c r="AA102" s="175"/>
      <c r="AB102" s="175"/>
      <c r="AC102" s="175"/>
      <c r="AD102" s="175"/>
      <c r="AE102" s="175"/>
      <c r="AF102" s="175"/>
      <c r="AG102" s="175"/>
      <c r="AH102" s="175"/>
      <c r="AI102" s="175"/>
      <c r="AJ102" s="175"/>
      <c r="AK102" s="175"/>
      <c r="AL102" s="175"/>
      <c r="AM102" s="175"/>
      <c r="AN102" s="175"/>
    </row>
    <row r="103" spans="1:40">
      <c r="A103" s="175"/>
      <c r="B103" s="175"/>
      <c r="C103" s="175"/>
      <c r="D103" s="175"/>
      <c r="E103" s="175"/>
      <c r="F103" s="175"/>
      <c r="G103" s="175"/>
      <c r="H103" s="175"/>
      <c r="I103" s="175"/>
      <c r="J103" s="170"/>
      <c r="K103" s="170"/>
      <c r="L103" s="170"/>
      <c r="M103" s="170"/>
      <c r="N103" s="170"/>
      <c r="O103" s="170"/>
      <c r="P103" s="175"/>
      <c r="Q103" s="175"/>
      <c r="R103" s="175"/>
      <c r="S103" s="175"/>
      <c r="T103" s="175"/>
      <c r="U103" s="175"/>
      <c r="V103" s="175"/>
      <c r="W103" s="175"/>
      <c r="X103" s="175"/>
      <c r="Y103" s="175"/>
      <c r="Z103" s="175"/>
      <c r="AA103" s="175"/>
      <c r="AB103" s="175"/>
      <c r="AC103" s="175"/>
      <c r="AD103" s="175"/>
      <c r="AE103" s="175"/>
      <c r="AF103" s="175"/>
      <c r="AG103" s="175"/>
      <c r="AH103" s="175"/>
      <c r="AI103" s="175"/>
      <c r="AJ103" s="175"/>
      <c r="AK103" s="175"/>
      <c r="AL103" s="175"/>
      <c r="AM103" s="175"/>
      <c r="AN103" s="175"/>
    </row>
    <row r="104" spans="1:40">
      <c r="A104" s="175"/>
      <c r="B104" s="175"/>
      <c r="C104" s="175"/>
      <c r="D104" s="175"/>
      <c r="E104" s="175"/>
      <c r="F104" s="175"/>
      <c r="G104" s="175"/>
      <c r="H104" s="175"/>
      <c r="I104" s="175"/>
      <c r="J104" s="170"/>
      <c r="K104" s="170"/>
      <c r="L104" s="170"/>
      <c r="M104" s="170"/>
      <c r="N104" s="170"/>
      <c r="O104" s="170"/>
      <c r="P104" s="175"/>
      <c r="Q104" s="175"/>
      <c r="R104" s="175"/>
      <c r="S104" s="175"/>
      <c r="T104" s="175"/>
      <c r="U104" s="175"/>
      <c r="V104" s="175"/>
      <c r="W104" s="175"/>
      <c r="X104" s="175"/>
      <c r="Y104" s="175"/>
      <c r="Z104" s="175"/>
      <c r="AA104" s="175"/>
      <c r="AB104" s="175"/>
      <c r="AC104" s="175"/>
      <c r="AD104" s="175"/>
      <c r="AE104" s="175"/>
      <c r="AF104" s="175"/>
      <c r="AG104" s="175"/>
      <c r="AH104" s="175"/>
      <c r="AI104" s="175"/>
      <c r="AJ104" s="175"/>
      <c r="AK104" s="175"/>
      <c r="AL104" s="175"/>
      <c r="AM104" s="175"/>
      <c r="AN104" s="175"/>
    </row>
    <row r="105" spans="1:40">
      <c r="A105" s="175"/>
      <c r="B105" s="175"/>
      <c r="C105" s="175"/>
      <c r="D105" s="175"/>
      <c r="E105" s="175"/>
      <c r="F105" s="175"/>
      <c r="G105" s="175"/>
      <c r="H105" s="175"/>
      <c r="I105" s="175"/>
      <c r="J105" s="170"/>
      <c r="K105" s="170"/>
      <c r="L105" s="170"/>
      <c r="M105" s="170"/>
      <c r="N105" s="170"/>
      <c r="O105" s="170"/>
      <c r="P105" s="175"/>
      <c r="Q105" s="175"/>
      <c r="R105" s="175"/>
      <c r="S105" s="175"/>
      <c r="T105" s="175"/>
      <c r="U105" s="175"/>
      <c r="V105" s="175"/>
      <c r="W105" s="175"/>
      <c r="X105" s="175"/>
      <c r="Y105" s="175"/>
      <c r="Z105" s="175"/>
      <c r="AA105" s="175"/>
      <c r="AB105" s="175"/>
      <c r="AC105" s="175"/>
      <c r="AD105" s="175"/>
      <c r="AE105" s="175"/>
      <c r="AF105" s="175"/>
      <c r="AG105" s="175"/>
      <c r="AH105" s="175"/>
      <c r="AI105" s="175"/>
      <c r="AJ105" s="175"/>
      <c r="AK105" s="175"/>
      <c r="AL105" s="175"/>
      <c r="AM105" s="175"/>
      <c r="AN105" s="175"/>
    </row>
    <row r="106" spans="1:40">
      <c r="A106" s="175"/>
      <c r="B106" s="175"/>
      <c r="C106" s="175"/>
      <c r="D106" s="175"/>
      <c r="E106" s="175"/>
      <c r="F106" s="175"/>
      <c r="G106" s="175"/>
      <c r="H106" s="175"/>
      <c r="I106" s="175"/>
      <c r="J106" s="170"/>
      <c r="K106" s="170"/>
      <c r="L106" s="170"/>
      <c r="M106" s="170"/>
      <c r="N106" s="170"/>
      <c r="O106" s="170"/>
      <c r="P106" s="175"/>
      <c r="Q106" s="175"/>
      <c r="R106" s="175"/>
      <c r="S106" s="175"/>
      <c r="T106" s="175"/>
      <c r="U106" s="175"/>
      <c r="V106" s="175"/>
      <c r="W106" s="175"/>
      <c r="X106" s="175"/>
      <c r="Y106" s="175"/>
      <c r="Z106" s="175"/>
      <c r="AA106" s="175"/>
      <c r="AB106" s="175"/>
      <c r="AC106" s="175"/>
      <c r="AD106" s="175"/>
      <c r="AE106" s="175"/>
      <c r="AF106" s="175"/>
      <c r="AG106" s="175"/>
      <c r="AH106" s="175"/>
      <c r="AI106" s="175"/>
      <c r="AJ106" s="175"/>
      <c r="AK106" s="175"/>
      <c r="AL106" s="175"/>
      <c r="AM106" s="175"/>
      <c r="AN106" s="175"/>
    </row>
    <row r="107" spans="1:40">
      <c r="A107" s="175"/>
      <c r="B107" s="175"/>
      <c r="C107" s="175"/>
      <c r="D107" s="175"/>
      <c r="E107" s="175"/>
      <c r="F107" s="175"/>
      <c r="G107" s="175"/>
      <c r="H107" s="175"/>
      <c r="I107" s="175"/>
      <c r="J107" s="170"/>
      <c r="K107" s="170"/>
      <c r="L107" s="170"/>
      <c r="M107" s="170"/>
      <c r="N107" s="170"/>
      <c r="O107" s="170"/>
      <c r="P107" s="175"/>
      <c r="Q107" s="175"/>
      <c r="R107" s="175"/>
      <c r="S107" s="175"/>
      <c r="T107" s="175"/>
      <c r="U107" s="175"/>
      <c r="V107" s="175"/>
      <c r="W107" s="175"/>
      <c r="X107" s="175"/>
      <c r="Y107" s="175"/>
      <c r="Z107" s="175"/>
      <c r="AA107" s="175"/>
      <c r="AB107" s="175"/>
      <c r="AC107" s="175"/>
      <c r="AD107" s="175"/>
      <c r="AE107" s="175"/>
      <c r="AF107" s="175"/>
      <c r="AG107" s="175"/>
      <c r="AH107" s="175"/>
      <c r="AI107" s="175"/>
      <c r="AJ107" s="175"/>
      <c r="AK107" s="175"/>
      <c r="AL107" s="175"/>
      <c r="AM107" s="175"/>
      <c r="AN107" s="175"/>
    </row>
    <row r="108" spans="1:40">
      <c r="A108" s="175"/>
      <c r="B108" s="175"/>
      <c r="C108" s="175"/>
      <c r="D108" s="175"/>
      <c r="E108" s="175"/>
      <c r="F108" s="175"/>
      <c r="G108" s="175"/>
      <c r="H108" s="175"/>
      <c r="I108" s="175"/>
      <c r="J108" s="170"/>
      <c r="K108" s="170"/>
      <c r="L108" s="170"/>
      <c r="M108" s="170"/>
      <c r="N108" s="170"/>
      <c r="O108" s="170"/>
      <c r="P108" s="175"/>
      <c r="Q108" s="175"/>
      <c r="R108" s="175"/>
      <c r="S108" s="175"/>
      <c r="T108" s="175"/>
      <c r="U108" s="175"/>
      <c r="V108" s="175"/>
      <c r="W108" s="175"/>
      <c r="X108" s="175"/>
      <c r="Y108" s="175"/>
      <c r="Z108" s="175"/>
      <c r="AA108" s="175"/>
      <c r="AB108" s="175"/>
      <c r="AC108" s="175"/>
      <c r="AD108" s="175"/>
      <c r="AE108" s="175"/>
      <c r="AF108" s="175"/>
      <c r="AG108" s="175"/>
      <c r="AH108" s="175"/>
      <c r="AI108" s="175"/>
      <c r="AJ108" s="175"/>
      <c r="AK108" s="175"/>
      <c r="AL108" s="175"/>
      <c r="AM108" s="175"/>
      <c r="AN108" s="175"/>
    </row>
    <row r="109" spans="1:40">
      <c r="A109" s="175"/>
      <c r="B109" s="175"/>
      <c r="C109" s="175"/>
      <c r="D109" s="175"/>
      <c r="E109" s="175"/>
      <c r="F109" s="175"/>
      <c r="G109" s="175"/>
      <c r="H109" s="175"/>
      <c r="I109" s="175"/>
      <c r="J109" s="170"/>
      <c r="K109" s="170"/>
      <c r="L109" s="170"/>
      <c r="M109" s="170"/>
      <c r="N109" s="170"/>
      <c r="O109" s="170"/>
      <c r="P109" s="175"/>
      <c r="Q109" s="175"/>
      <c r="R109" s="175"/>
      <c r="S109" s="175"/>
      <c r="T109" s="175"/>
      <c r="U109" s="175"/>
      <c r="V109" s="175"/>
      <c r="W109" s="175"/>
      <c r="X109" s="175"/>
      <c r="Y109" s="175"/>
      <c r="Z109" s="175"/>
      <c r="AA109" s="175"/>
      <c r="AB109" s="175"/>
      <c r="AC109" s="175"/>
      <c r="AD109" s="175"/>
      <c r="AE109" s="175"/>
      <c r="AF109" s="175"/>
      <c r="AG109" s="175"/>
      <c r="AH109" s="175"/>
      <c r="AI109" s="175"/>
      <c r="AJ109" s="175"/>
      <c r="AK109" s="175"/>
      <c r="AL109" s="175"/>
      <c r="AM109" s="175"/>
      <c r="AN109" s="175"/>
    </row>
    <row r="110" spans="1:40">
      <c r="A110" s="175"/>
      <c r="B110" s="175"/>
      <c r="C110" s="175"/>
      <c r="D110" s="175"/>
      <c r="E110" s="175"/>
      <c r="F110" s="175"/>
      <c r="G110" s="175"/>
      <c r="H110" s="175"/>
      <c r="I110" s="175"/>
      <c r="J110" s="170"/>
      <c r="K110" s="170"/>
      <c r="L110" s="170"/>
      <c r="M110" s="170"/>
      <c r="N110" s="170"/>
      <c r="O110" s="170"/>
      <c r="P110" s="175"/>
      <c r="Q110" s="175"/>
      <c r="R110" s="175"/>
      <c r="S110" s="175"/>
      <c r="T110" s="175"/>
      <c r="U110" s="175"/>
      <c r="V110" s="175"/>
      <c r="W110" s="175"/>
      <c r="X110" s="175"/>
      <c r="Y110" s="175"/>
      <c r="Z110" s="175"/>
      <c r="AA110" s="175"/>
      <c r="AB110" s="175"/>
      <c r="AC110" s="175"/>
      <c r="AD110" s="175"/>
      <c r="AE110" s="175"/>
      <c r="AF110" s="175"/>
      <c r="AG110" s="175"/>
      <c r="AH110" s="175"/>
      <c r="AI110" s="175"/>
      <c r="AJ110" s="175"/>
      <c r="AK110" s="175"/>
      <c r="AL110" s="175"/>
      <c r="AM110" s="175"/>
      <c r="AN110" s="175"/>
    </row>
    <row r="111" spans="1:40">
      <c r="A111" s="175"/>
      <c r="B111" s="175"/>
      <c r="C111" s="175"/>
      <c r="D111" s="175"/>
      <c r="E111" s="175"/>
      <c r="F111" s="175"/>
      <c r="G111" s="175"/>
      <c r="H111" s="175"/>
      <c r="I111" s="175"/>
      <c r="J111" s="170"/>
      <c r="K111" s="170"/>
      <c r="L111" s="170"/>
      <c r="M111" s="170"/>
      <c r="N111" s="170"/>
      <c r="O111" s="170"/>
      <c r="P111" s="175"/>
      <c r="Q111" s="175"/>
      <c r="R111" s="175"/>
      <c r="S111" s="175"/>
      <c r="T111" s="175"/>
      <c r="U111" s="175"/>
      <c r="V111" s="175"/>
      <c r="W111" s="175"/>
      <c r="X111" s="175"/>
      <c r="Y111" s="175"/>
      <c r="Z111" s="175"/>
      <c r="AA111" s="175"/>
      <c r="AB111" s="175"/>
      <c r="AC111" s="175"/>
      <c r="AD111" s="175"/>
      <c r="AE111" s="175"/>
      <c r="AF111" s="175"/>
      <c r="AG111" s="175"/>
      <c r="AH111" s="175"/>
      <c r="AI111" s="175"/>
      <c r="AJ111" s="175"/>
      <c r="AK111" s="175"/>
      <c r="AL111" s="175"/>
      <c r="AM111" s="175"/>
      <c r="AN111" s="175"/>
    </row>
    <row r="112" spans="1:40">
      <c r="A112" s="175"/>
      <c r="B112" s="175"/>
      <c r="C112" s="175"/>
      <c r="D112" s="175"/>
      <c r="E112" s="175"/>
      <c r="F112" s="175"/>
      <c r="G112" s="175"/>
      <c r="H112" s="175"/>
      <c r="I112" s="175"/>
      <c r="J112" s="170"/>
      <c r="K112" s="170"/>
      <c r="L112" s="170"/>
      <c r="M112" s="170"/>
      <c r="N112" s="170"/>
      <c r="O112" s="170"/>
      <c r="P112" s="175"/>
      <c r="Q112" s="175"/>
      <c r="R112" s="175"/>
      <c r="S112" s="175"/>
      <c r="T112" s="175"/>
      <c r="U112" s="175"/>
      <c r="V112" s="175"/>
      <c r="W112" s="175"/>
      <c r="X112" s="175"/>
      <c r="Y112" s="175"/>
      <c r="Z112" s="175"/>
      <c r="AA112" s="175"/>
      <c r="AB112" s="175"/>
      <c r="AC112" s="175"/>
      <c r="AD112" s="175"/>
      <c r="AE112" s="175"/>
      <c r="AF112" s="175"/>
      <c r="AG112" s="175"/>
      <c r="AH112" s="175"/>
      <c r="AI112" s="175"/>
      <c r="AJ112" s="175"/>
      <c r="AK112" s="175"/>
      <c r="AL112" s="175"/>
      <c r="AM112" s="175"/>
      <c r="AN112" s="175"/>
    </row>
    <row r="113" spans="1:40">
      <c r="A113" s="175"/>
      <c r="B113" s="175"/>
      <c r="C113" s="175"/>
      <c r="D113" s="175"/>
      <c r="E113" s="175"/>
      <c r="F113" s="175"/>
      <c r="G113" s="175"/>
      <c r="H113" s="175"/>
      <c r="I113" s="175"/>
      <c r="J113" s="170"/>
      <c r="K113" s="170"/>
      <c r="L113" s="170"/>
      <c r="M113" s="170"/>
      <c r="N113" s="170"/>
      <c r="O113" s="170"/>
      <c r="P113" s="175"/>
      <c r="Q113" s="175"/>
      <c r="R113" s="175"/>
      <c r="S113" s="175"/>
      <c r="T113" s="175"/>
      <c r="U113" s="175"/>
      <c r="V113" s="175"/>
      <c r="W113" s="175"/>
      <c r="X113" s="175"/>
      <c r="Y113" s="175"/>
      <c r="Z113" s="175"/>
      <c r="AA113" s="175"/>
      <c r="AB113" s="175"/>
      <c r="AC113" s="175"/>
      <c r="AD113" s="175"/>
      <c r="AE113" s="175"/>
      <c r="AF113" s="175"/>
      <c r="AG113" s="175"/>
      <c r="AH113" s="175"/>
      <c r="AI113" s="175"/>
      <c r="AJ113" s="175"/>
      <c r="AK113" s="175"/>
      <c r="AL113" s="175"/>
      <c r="AM113" s="175"/>
      <c r="AN113" s="175"/>
    </row>
    <row r="114" spans="1:40">
      <c r="A114" s="175"/>
      <c r="B114" s="175"/>
      <c r="C114" s="175"/>
      <c r="D114" s="175"/>
      <c r="E114" s="175"/>
      <c r="F114" s="175"/>
      <c r="G114" s="175"/>
      <c r="H114" s="175"/>
      <c r="I114" s="175"/>
      <c r="J114" s="170"/>
      <c r="K114" s="170"/>
      <c r="L114" s="170"/>
      <c r="M114" s="170"/>
      <c r="N114" s="170"/>
      <c r="O114" s="170"/>
      <c r="P114" s="175"/>
      <c r="Q114" s="175"/>
      <c r="R114" s="175"/>
      <c r="S114" s="175"/>
      <c r="T114" s="175"/>
      <c r="U114" s="175"/>
      <c r="V114" s="175"/>
      <c r="W114" s="175"/>
      <c r="X114" s="175"/>
      <c r="Y114" s="175"/>
      <c r="Z114" s="175"/>
      <c r="AA114" s="175"/>
      <c r="AB114" s="175"/>
      <c r="AC114" s="175"/>
      <c r="AD114" s="175"/>
      <c r="AE114" s="175"/>
      <c r="AF114" s="175"/>
      <c r="AG114" s="175"/>
      <c r="AH114" s="175"/>
      <c r="AI114" s="175"/>
      <c r="AJ114" s="175"/>
      <c r="AK114" s="175"/>
      <c r="AL114" s="175"/>
      <c r="AM114" s="175"/>
      <c r="AN114" s="175"/>
    </row>
    <row r="115" spans="1:40">
      <c r="A115" s="175"/>
      <c r="B115" s="175"/>
      <c r="C115" s="175"/>
      <c r="D115" s="175"/>
      <c r="E115" s="175"/>
      <c r="F115" s="175"/>
      <c r="G115" s="175"/>
      <c r="H115" s="175"/>
      <c r="I115" s="175"/>
      <c r="J115" s="170"/>
      <c r="K115" s="170"/>
      <c r="L115" s="170"/>
      <c r="M115" s="170"/>
      <c r="N115" s="170"/>
      <c r="O115" s="170"/>
      <c r="P115" s="175"/>
      <c r="Q115" s="175"/>
      <c r="R115" s="175"/>
      <c r="S115" s="175"/>
      <c r="T115" s="175"/>
      <c r="U115" s="175"/>
      <c r="V115" s="175"/>
      <c r="W115" s="175"/>
      <c r="X115" s="175"/>
      <c r="Y115" s="175"/>
      <c r="Z115" s="175"/>
      <c r="AA115" s="175"/>
      <c r="AB115" s="175"/>
      <c r="AC115" s="175"/>
      <c r="AD115" s="175"/>
      <c r="AE115" s="175"/>
      <c r="AF115" s="175"/>
      <c r="AG115" s="175"/>
      <c r="AH115" s="175"/>
      <c r="AI115" s="175"/>
      <c r="AJ115" s="175"/>
      <c r="AK115" s="175"/>
      <c r="AL115" s="175"/>
      <c r="AM115" s="175"/>
      <c r="AN115" s="175"/>
    </row>
    <row r="116" spans="1:40">
      <c r="A116" s="175"/>
      <c r="B116" s="175"/>
      <c r="C116" s="175"/>
      <c r="D116" s="175"/>
      <c r="E116" s="175"/>
      <c r="F116" s="175"/>
      <c r="G116" s="175"/>
      <c r="H116" s="175"/>
      <c r="I116" s="175"/>
      <c r="J116" s="170"/>
      <c r="K116" s="170"/>
      <c r="L116" s="170"/>
      <c r="M116" s="170"/>
      <c r="N116" s="170"/>
      <c r="O116" s="170"/>
      <c r="P116" s="175"/>
      <c r="Q116" s="175"/>
      <c r="R116" s="175"/>
      <c r="S116" s="175"/>
      <c r="T116" s="175"/>
      <c r="U116" s="175"/>
      <c r="V116" s="175"/>
      <c r="W116" s="175"/>
      <c r="X116" s="175"/>
      <c r="Y116" s="175"/>
      <c r="Z116" s="175"/>
      <c r="AA116" s="175"/>
      <c r="AB116" s="175"/>
      <c r="AC116" s="175"/>
      <c r="AD116" s="175"/>
      <c r="AE116" s="175"/>
      <c r="AF116" s="175"/>
      <c r="AG116" s="175"/>
      <c r="AH116" s="175"/>
      <c r="AI116" s="175"/>
      <c r="AJ116" s="175"/>
      <c r="AK116" s="175"/>
      <c r="AL116" s="175"/>
      <c r="AM116" s="175"/>
      <c r="AN116" s="175"/>
    </row>
    <row r="117" spans="1:40">
      <c r="A117" s="175"/>
      <c r="B117" s="175"/>
      <c r="C117" s="175"/>
      <c r="D117" s="175"/>
      <c r="E117" s="175"/>
      <c r="F117" s="175"/>
      <c r="G117" s="175"/>
      <c r="H117" s="175"/>
      <c r="I117" s="175"/>
      <c r="J117" s="170"/>
      <c r="K117" s="170"/>
      <c r="L117" s="170"/>
      <c r="M117" s="170"/>
      <c r="N117" s="170"/>
      <c r="O117" s="170"/>
      <c r="P117" s="175"/>
      <c r="Q117" s="175"/>
      <c r="R117" s="175"/>
      <c r="S117" s="175"/>
      <c r="T117" s="175"/>
      <c r="U117" s="175"/>
      <c r="V117" s="175"/>
      <c r="W117" s="175"/>
      <c r="X117" s="175"/>
      <c r="Y117" s="175"/>
      <c r="Z117" s="175"/>
      <c r="AA117" s="175"/>
      <c r="AB117" s="175"/>
      <c r="AC117" s="175"/>
      <c r="AD117" s="175"/>
      <c r="AE117" s="175"/>
      <c r="AF117" s="175"/>
      <c r="AG117" s="175"/>
      <c r="AH117" s="175"/>
      <c r="AI117" s="175"/>
      <c r="AJ117" s="175"/>
      <c r="AK117" s="175"/>
      <c r="AL117" s="175"/>
      <c r="AM117" s="175"/>
      <c r="AN117" s="175"/>
    </row>
    <row r="118" spans="1:40">
      <c r="A118" s="175"/>
      <c r="B118" s="175"/>
      <c r="C118" s="175"/>
      <c r="D118" s="175"/>
      <c r="E118" s="175"/>
      <c r="F118" s="175"/>
      <c r="G118" s="175"/>
      <c r="H118" s="175"/>
      <c r="I118" s="175"/>
      <c r="J118" s="170"/>
      <c r="K118" s="170"/>
      <c r="L118" s="170"/>
      <c r="M118" s="170"/>
      <c r="N118" s="170"/>
      <c r="O118" s="170"/>
      <c r="P118" s="175"/>
      <c r="Q118" s="175"/>
      <c r="R118" s="175"/>
      <c r="S118" s="175"/>
      <c r="T118" s="175"/>
      <c r="U118" s="175"/>
      <c r="V118" s="175"/>
      <c r="W118" s="175"/>
      <c r="X118" s="175"/>
      <c r="Y118" s="175"/>
      <c r="Z118" s="175"/>
      <c r="AA118" s="175"/>
      <c r="AB118" s="175"/>
      <c r="AC118" s="175"/>
      <c r="AD118" s="175"/>
      <c r="AE118" s="175"/>
      <c r="AF118" s="175"/>
      <c r="AG118" s="175"/>
      <c r="AH118" s="175"/>
      <c r="AI118" s="175"/>
      <c r="AJ118" s="175"/>
      <c r="AK118" s="175"/>
      <c r="AL118" s="175"/>
      <c r="AM118" s="175"/>
      <c r="AN118" s="175"/>
    </row>
    <row r="119" spans="1:40">
      <c r="A119" s="175"/>
      <c r="B119" s="175"/>
      <c r="C119" s="175"/>
      <c r="D119" s="175"/>
      <c r="E119" s="175"/>
      <c r="F119" s="175"/>
      <c r="G119" s="175"/>
      <c r="H119" s="175"/>
      <c r="I119" s="175"/>
      <c r="J119" s="170"/>
      <c r="K119" s="170"/>
      <c r="L119" s="170"/>
      <c r="M119" s="170"/>
      <c r="N119" s="170"/>
      <c r="O119" s="170"/>
      <c r="P119" s="175"/>
      <c r="Q119" s="175"/>
      <c r="R119" s="175"/>
      <c r="S119" s="175"/>
      <c r="T119" s="175"/>
      <c r="U119" s="175"/>
      <c r="V119" s="175"/>
      <c r="W119" s="175"/>
      <c r="X119" s="175"/>
      <c r="Y119" s="175"/>
      <c r="Z119" s="175"/>
      <c r="AA119" s="175"/>
      <c r="AB119" s="175"/>
      <c r="AC119" s="175"/>
      <c r="AD119" s="175"/>
      <c r="AE119" s="175"/>
      <c r="AF119" s="175"/>
      <c r="AG119" s="175"/>
      <c r="AH119" s="175"/>
      <c r="AI119" s="175"/>
      <c r="AJ119" s="175"/>
      <c r="AK119" s="175"/>
      <c r="AL119" s="175"/>
      <c r="AM119" s="175"/>
      <c r="AN119" s="175"/>
    </row>
    <row r="120" spans="1:40">
      <c r="A120" s="175"/>
      <c r="B120" s="175"/>
      <c r="C120" s="175"/>
      <c r="D120" s="175"/>
      <c r="E120" s="175"/>
      <c r="F120" s="175"/>
      <c r="G120" s="175"/>
      <c r="H120" s="175"/>
      <c r="I120" s="175"/>
      <c r="J120" s="170"/>
      <c r="K120" s="170"/>
      <c r="L120" s="170"/>
      <c r="M120" s="170"/>
      <c r="N120" s="170"/>
      <c r="O120" s="170"/>
      <c r="P120" s="175"/>
      <c r="Q120" s="175"/>
      <c r="R120" s="175"/>
      <c r="S120" s="175"/>
      <c r="T120" s="175"/>
      <c r="U120" s="175"/>
      <c r="V120" s="175"/>
      <c r="W120" s="175"/>
      <c r="X120" s="175"/>
      <c r="Y120" s="175"/>
      <c r="Z120" s="175"/>
      <c r="AA120" s="175"/>
      <c r="AB120" s="175"/>
      <c r="AC120" s="175"/>
      <c r="AD120" s="175"/>
      <c r="AE120" s="175"/>
      <c r="AF120" s="175"/>
      <c r="AG120" s="175"/>
      <c r="AH120" s="175"/>
      <c r="AI120" s="175"/>
      <c r="AJ120" s="175"/>
      <c r="AK120" s="175"/>
      <c r="AL120" s="175"/>
      <c r="AM120" s="175"/>
      <c r="AN120" s="175"/>
    </row>
    <row r="121" spans="1:40">
      <c r="A121" s="175"/>
      <c r="B121" s="175"/>
      <c r="C121" s="175"/>
      <c r="D121" s="175"/>
      <c r="E121" s="175"/>
      <c r="F121" s="175"/>
      <c r="G121" s="175"/>
      <c r="H121" s="175"/>
      <c r="I121" s="175"/>
      <c r="J121" s="170"/>
      <c r="K121" s="170"/>
      <c r="L121" s="170"/>
      <c r="M121" s="170"/>
      <c r="N121" s="170"/>
      <c r="O121" s="170"/>
      <c r="P121" s="175"/>
      <c r="Q121" s="175"/>
      <c r="R121" s="175"/>
      <c r="S121" s="175"/>
      <c r="T121" s="175"/>
      <c r="U121" s="175"/>
      <c r="V121" s="175"/>
      <c r="W121" s="175"/>
      <c r="X121" s="175"/>
      <c r="Y121" s="175"/>
      <c r="Z121" s="175"/>
      <c r="AA121" s="175"/>
      <c r="AB121" s="175"/>
      <c r="AC121" s="175"/>
      <c r="AD121" s="175"/>
      <c r="AE121" s="175"/>
      <c r="AF121" s="175"/>
      <c r="AG121" s="175"/>
      <c r="AH121" s="175"/>
      <c r="AI121" s="175"/>
      <c r="AJ121" s="175"/>
      <c r="AK121" s="175"/>
      <c r="AL121" s="175"/>
      <c r="AM121" s="175"/>
      <c r="AN121" s="175"/>
    </row>
    <row r="122" spans="1:40">
      <c r="A122" s="175"/>
      <c r="B122" s="175"/>
      <c r="C122" s="175"/>
      <c r="D122" s="175"/>
      <c r="E122" s="175"/>
      <c r="F122" s="175"/>
      <c r="G122" s="175"/>
      <c r="H122" s="175"/>
      <c r="I122" s="175"/>
      <c r="J122" s="170"/>
      <c r="K122" s="170"/>
      <c r="L122" s="170"/>
      <c r="M122" s="170"/>
      <c r="N122" s="170"/>
      <c r="O122" s="170"/>
      <c r="P122" s="175"/>
      <c r="Q122" s="175"/>
      <c r="R122" s="175"/>
      <c r="S122" s="175"/>
      <c r="T122" s="175"/>
      <c r="U122" s="175"/>
      <c r="V122" s="175"/>
      <c r="W122" s="175"/>
      <c r="X122" s="175"/>
      <c r="Y122" s="175"/>
      <c r="Z122" s="175"/>
      <c r="AA122" s="175"/>
      <c r="AB122" s="175"/>
      <c r="AC122" s="175"/>
      <c r="AD122" s="175"/>
      <c r="AE122" s="175"/>
      <c r="AF122" s="175"/>
      <c r="AG122" s="175"/>
      <c r="AH122" s="175"/>
      <c r="AI122" s="175"/>
      <c r="AJ122" s="175"/>
      <c r="AK122" s="175"/>
      <c r="AL122" s="175"/>
      <c r="AM122" s="175"/>
      <c r="AN122" s="175"/>
    </row>
    <row r="123" spans="1:40">
      <c r="A123" s="175"/>
      <c r="B123" s="175"/>
      <c r="C123" s="175"/>
      <c r="D123" s="175"/>
      <c r="E123" s="175"/>
      <c r="F123" s="175"/>
      <c r="G123" s="175"/>
      <c r="H123" s="175"/>
      <c r="I123" s="175"/>
      <c r="J123" s="170"/>
      <c r="K123" s="170"/>
      <c r="L123" s="170"/>
      <c r="M123" s="170"/>
      <c r="N123" s="170"/>
      <c r="O123" s="170"/>
      <c r="P123" s="175"/>
      <c r="Q123" s="175"/>
      <c r="R123" s="175"/>
      <c r="S123" s="175"/>
      <c r="T123" s="175"/>
      <c r="U123" s="175"/>
      <c r="V123" s="175"/>
      <c r="W123" s="175"/>
      <c r="X123" s="175"/>
      <c r="Y123" s="175"/>
      <c r="Z123" s="175"/>
      <c r="AA123" s="175"/>
      <c r="AB123" s="175"/>
      <c r="AC123" s="175"/>
      <c r="AD123" s="175"/>
      <c r="AE123" s="175"/>
      <c r="AF123" s="175"/>
      <c r="AG123" s="175"/>
      <c r="AH123" s="175"/>
      <c r="AI123" s="175"/>
      <c r="AJ123" s="175"/>
      <c r="AK123" s="175"/>
      <c r="AL123" s="175"/>
      <c r="AM123" s="175"/>
      <c r="AN123" s="175"/>
    </row>
    <row r="124" spans="1:40">
      <c r="A124" s="175"/>
      <c r="B124" s="175"/>
      <c r="C124" s="175"/>
      <c r="D124" s="175"/>
      <c r="E124" s="175"/>
      <c r="F124" s="175"/>
      <c r="G124" s="175"/>
      <c r="H124" s="175"/>
      <c r="I124" s="175"/>
      <c r="J124" s="170"/>
      <c r="K124" s="170"/>
      <c r="L124" s="170"/>
      <c r="M124" s="170"/>
      <c r="N124" s="170"/>
      <c r="O124" s="170"/>
      <c r="P124" s="175"/>
      <c r="Q124" s="175"/>
      <c r="R124" s="175"/>
      <c r="S124" s="175"/>
      <c r="T124" s="175"/>
      <c r="U124" s="175"/>
      <c r="V124" s="175"/>
      <c r="W124" s="175"/>
      <c r="X124" s="175"/>
      <c r="Y124" s="175"/>
      <c r="Z124" s="175"/>
      <c r="AA124" s="175"/>
      <c r="AB124" s="175"/>
      <c r="AC124" s="175"/>
      <c r="AD124" s="175"/>
      <c r="AE124" s="175"/>
      <c r="AF124" s="175"/>
      <c r="AG124" s="175"/>
      <c r="AH124" s="175"/>
      <c r="AI124" s="175"/>
      <c r="AJ124" s="175"/>
      <c r="AK124" s="175"/>
      <c r="AL124" s="175"/>
      <c r="AM124" s="175"/>
      <c r="AN124" s="175"/>
    </row>
    <row r="125" spans="1:40">
      <c r="A125" s="175"/>
      <c r="B125" s="175"/>
      <c r="C125" s="175"/>
      <c r="D125" s="175"/>
      <c r="E125" s="175"/>
      <c r="F125" s="175"/>
      <c r="G125" s="175"/>
      <c r="H125" s="175"/>
      <c r="I125" s="175"/>
      <c r="J125" s="170"/>
      <c r="K125" s="170"/>
      <c r="L125" s="170"/>
      <c r="M125" s="170"/>
      <c r="N125" s="170"/>
      <c r="O125" s="170"/>
      <c r="P125" s="175"/>
      <c r="Q125" s="175"/>
      <c r="R125" s="175"/>
      <c r="S125" s="175"/>
      <c r="T125" s="175"/>
      <c r="U125" s="175"/>
      <c r="V125" s="175"/>
      <c r="W125" s="175"/>
      <c r="X125" s="175"/>
      <c r="Y125" s="175"/>
      <c r="Z125" s="175"/>
      <c r="AA125" s="175"/>
      <c r="AB125" s="175"/>
      <c r="AC125" s="175"/>
      <c r="AD125" s="175"/>
      <c r="AE125" s="175"/>
      <c r="AF125" s="175"/>
      <c r="AG125" s="175"/>
      <c r="AH125" s="175"/>
      <c r="AI125" s="175"/>
      <c r="AJ125" s="175"/>
      <c r="AK125" s="175"/>
      <c r="AL125" s="175"/>
      <c r="AM125" s="175"/>
      <c r="AN125" s="175"/>
    </row>
    <row r="126" spans="1:40">
      <c r="A126" s="175"/>
      <c r="B126" s="175"/>
      <c r="C126" s="175"/>
      <c r="D126" s="175"/>
      <c r="E126" s="175"/>
      <c r="F126" s="175"/>
      <c r="G126" s="175"/>
      <c r="H126" s="175"/>
      <c r="I126" s="175"/>
      <c r="J126" s="170"/>
      <c r="K126" s="170"/>
      <c r="L126" s="170"/>
      <c r="M126" s="170"/>
      <c r="N126" s="170"/>
      <c r="O126" s="170"/>
      <c r="P126" s="175"/>
      <c r="Q126" s="175"/>
      <c r="R126" s="175"/>
      <c r="S126" s="175"/>
      <c r="T126" s="175"/>
      <c r="U126" s="175"/>
      <c r="V126" s="175"/>
      <c r="W126" s="175"/>
      <c r="X126" s="175"/>
      <c r="Y126" s="175"/>
      <c r="Z126" s="175"/>
      <c r="AA126" s="175"/>
      <c r="AB126" s="175"/>
      <c r="AC126" s="175"/>
      <c r="AD126" s="175"/>
      <c r="AE126" s="175"/>
      <c r="AF126" s="175"/>
      <c r="AG126" s="175"/>
      <c r="AH126" s="175"/>
      <c r="AI126" s="175"/>
      <c r="AJ126" s="175"/>
      <c r="AK126" s="175"/>
      <c r="AL126" s="175"/>
      <c r="AM126" s="175"/>
      <c r="AN126" s="175"/>
    </row>
    <row r="127" spans="1:40">
      <c r="A127" s="175"/>
      <c r="B127" s="175"/>
      <c r="C127" s="175"/>
      <c r="D127" s="175"/>
      <c r="E127" s="175"/>
      <c r="F127" s="175"/>
      <c r="G127" s="175"/>
      <c r="H127" s="175"/>
      <c r="I127" s="175"/>
      <c r="J127" s="170"/>
      <c r="K127" s="170"/>
      <c r="L127" s="170"/>
      <c r="M127" s="170"/>
      <c r="N127" s="170"/>
      <c r="O127" s="170"/>
      <c r="P127" s="175"/>
      <c r="Q127" s="175"/>
      <c r="R127" s="175"/>
      <c r="S127" s="175"/>
      <c r="T127" s="175"/>
      <c r="U127" s="175"/>
      <c r="V127" s="175"/>
      <c r="W127" s="175"/>
      <c r="X127" s="175"/>
      <c r="Y127" s="175"/>
      <c r="Z127" s="175"/>
      <c r="AA127" s="175"/>
      <c r="AB127" s="175"/>
      <c r="AC127" s="175"/>
      <c r="AD127" s="175"/>
      <c r="AE127" s="175"/>
      <c r="AF127" s="175"/>
      <c r="AG127" s="175"/>
      <c r="AH127" s="175"/>
      <c r="AI127" s="175"/>
      <c r="AJ127" s="175"/>
      <c r="AK127" s="175"/>
      <c r="AL127" s="175"/>
      <c r="AM127" s="175"/>
      <c r="AN127" s="175"/>
    </row>
    <row r="128" spans="1:40">
      <c r="A128" s="175"/>
      <c r="B128" s="175"/>
      <c r="C128" s="175"/>
      <c r="D128" s="175"/>
      <c r="E128" s="175"/>
      <c r="F128" s="175"/>
      <c r="G128" s="175"/>
      <c r="H128" s="175"/>
      <c r="I128" s="175"/>
      <c r="J128" s="170"/>
      <c r="K128" s="170"/>
      <c r="L128" s="170"/>
      <c r="M128" s="170"/>
      <c r="N128" s="170"/>
      <c r="O128" s="170"/>
      <c r="P128" s="175"/>
      <c r="Q128" s="175"/>
      <c r="R128" s="175"/>
      <c r="S128" s="175"/>
      <c r="T128" s="175"/>
      <c r="U128" s="175"/>
      <c r="V128" s="175"/>
      <c r="W128" s="175"/>
      <c r="X128" s="175"/>
      <c r="Y128" s="175"/>
      <c r="Z128" s="175"/>
      <c r="AA128" s="175"/>
      <c r="AB128" s="175"/>
      <c r="AC128" s="175"/>
      <c r="AD128" s="175"/>
      <c r="AE128" s="175"/>
      <c r="AF128" s="175"/>
      <c r="AG128" s="175"/>
      <c r="AH128" s="175"/>
      <c r="AI128" s="175"/>
      <c r="AJ128" s="175"/>
      <c r="AK128" s="175"/>
      <c r="AL128" s="175"/>
      <c r="AM128" s="175"/>
      <c r="AN128" s="175"/>
    </row>
    <row r="129" spans="1:40">
      <c r="A129" s="175"/>
      <c r="B129" s="175"/>
      <c r="C129" s="175"/>
      <c r="D129" s="175"/>
      <c r="E129" s="175"/>
      <c r="F129" s="175"/>
      <c r="G129" s="175"/>
      <c r="H129" s="175"/>
      <c r="I129" s="175"/>
      <c r="J129" s="170"/>
      <c r="K129" s="170"/>
      <c r="L129" s="170"/>
      <c r="M129" s="170"/>
      <c r="N129" s="170"/>
      <c r="O129" s="170"/>
      <c r="P129" s="175"/>
      <c r="Q129" s="175"/>
      <c r="R129" s="175"/>
      <c r="S129" s="175"/>
      <c r="T129" s="175"/>
      <c r="U129" s="175"/>
      <c r="V129" s="175"/>
      <c r="W129" s="175"/>
      <c r="X129" s="175"/>
      <c r="Y129" s="175"/>
      <c r="Z129" s="175"/>
      <c r="AA129" s="175"/>
      <c r="AB129" s="175"/>
      <c r="AC129" s="175"/>
      <c r="AD129" s="175"/>
      <c r="AE129" s="175"/>
      <c r="AF129" s="175"/>
      <c r="AG129" s="175"/>
      <c r="AH129" s="175"/>
      <c r="AI129" s="175"/>
      <c r="AJ129" s="175"/>
      <c r="AK129" s="175"/>
      <c r="AL129" s="175"/>
      <c r="AM129" s="175"/>
      <c r="AN129" s="175"/>
    </row>
    <row r="130" spans="1:40">
      <c r="A130" s="175"/>
      <c r="B130" s="175"/>
      <c r="C130" s="175"/>
      <c r="D130" s="175"/>
      <c r="E130" s="175"/>
      <c r="F130" s="175"/>
      <c r="G130" s="175"/>
      <c r="H130" s="175"/>
      <c r="I130" s="175"/>
      <c r="J130" s="170"/>
      <c r="K130" s="170"/>
      <c r="L130" s="170"/>
      <c r="M130" s="170"/>
      <c r="N130" s="170"/>
      <c r="O130" s="170"/>
      <c r="P130" s="175"/>
      <c r="Q130" s="175"/>
      <c r="R130" s="175"/>
      <c r="S130" s="175"/>
      <c r="T130" s="175"/>
      <c r="U130" s="175"/>
      <c r="V130" s="175"/>
      <c r="W130" s="175"/>
      <c r="X130" s="175"/>
      <c r="Y130" s="175"/>
      <c r="Z130" s="175"/>
      <c r="AA130" s="175"/>
      <c r="AB130" s="175"/>
      <c r="AC130" s="175"/>
      <c r="AD130" s="175"/>
      <c r="AE130" s="175"/>
      <c r="AF130" s="175"/>
      <c r="AG130" s="175"/>
      <c r="AH130" s="175"/>
      <c r="AI130" s="175"/>
      <c r="AJ130" s="175"/>
      <c r="AK130" s="175"/>
      <c r="AL130" s="175"/>
      <c r="AM130" s="175"/>
      <c r="AN130" s="175"/>
    </row>
    <row r="131" spans="1:40">
      <c r="A131" s="175"/>
      <c r="B131" s="175"/>
      <c r="C131" s="175"/>
      <c r="D131" s="175"/>
      <c r="E131" s="175"/>
      <c r="F131" s="175"/>
      <c r="G131" s="175"/>
      <c r="H131" s="175"/>
      <c r="I131" s="175"/>
      <c r="J131" s="170"/>
      <c r="K131" s="170"/>
      <c r="L131" s="170"/>
      <c r="M131" s="170"/>
      <c r="N131" s="170"/>
      <c r="O131" s="170"/>
      <c r="P131" s="175"/>
      <c r="Q131" s="175"/>
      <c r="R131" s="175"/>
      <c r="S131" s="175"/>
      <c r="T131" s="175"/>
      <c r="U131" s="175"/>
      <c r="V131" s="175"/>
      <c r="W131" s="175"/>
      <c r="X131" s="175"/>
      <c r="Y131" s="175"/>
      <c r="Z131" s="175"/>
      <c r="AA131" s="175"/>
      <c r="AB131" s="175"/>
      <c r="AC131" s="175"/>
      <c r="AD131" s="175"/>
      <c r="AE131" s="175"/>
      <c r="AF131" s="175"/>
      <c r="AG131" s="175"/>
      <c r="AH131" s="175"/>
      <c r="AI131" s="175"/>
      <c r="AJ131" s="175"/>
      <c r="AK131" s="175"/>
      <c r="AL131" s="175"/>
      <c r="AM131" s="175"/>
      <c r="AN131" s="175"/>
    </row>
    <row r="132" spans="1:40">
      <c r="A132" s="175"/>
      <c r="B132" s="175"/>
      <c r="C132" s="175"/>
      <c r="D132" s="175"/>
      <c r="E132" s="175"/>
      <c r="F132" s="175"/>
      <c r="G132" s="175"/>
      <c r="H132" s="175"/>
      <c r="I132" s="175"/>
      <c r="J132" s="170"/>
      <c r="K132" s="170"/>
      <c r="L132" s="170"/>
      <c r="M132" s="170"/>
      <c r="N132" s="170"/>
      <c r="O132" s="170"/>
      <c r="P132" s="175"/>
      <c r="Q132" s="175"/>
      <c r="R132" s="175"/>
      <c r="S132" s="175"/>
      <c r="T132" s="175"/>
      <c r="U132" s="175"/>
      <c r="V132" s="175"/>
      <c r="W132" s="175"/>
      <c r="X132" s="175"/>
      <c r="Y132" s="175"/>
      <c r="Z132" s="175"/>
      <c r="AA132" s="175"/>
      <c r="AB132" s="175"/>
      <c r="AC132" s="175"/>
      <c r="AD132" s="175"/>
      <c r="AE132" s="175"/>
      <c r="AF132" s="175"/>
      <c r="AG132" s="175"/>
      <c r="AH132" s="175"/>
      <c r="AI132" s="175"/>
      <c r="AJ132" s="175"/>
      <c r="AK132" s="175"/>
      <c r="AL132" s="175"/>
      <c r="AM132" s="175"/>
      <c r="AN132" s="175"/>
    </row>
    <row r="133" spans="1:40">
      <c r="A133" s="175"/>
      <c r="B133" s="175"/>
      <c r="C133" s="175"/>
      <c r="D133" s="175"/>
      <c r="E133" s="175"/>
      <c r="F133" s="175"/>
      <c r="G133" s="175"/>
      <c r="H133" s="175"/>
      <c r="I133" s="175"/>
      <c r="J133" s="170"/>
      <c r="K133" s="170"/>
      <c r="L133" s="170"/>
      <c r="M133" s="170"/>
      <c r="N133" s="170"/>
      <c r="O133" s="170"/>
      <c r="P133" s="175"/>
      <c r="Q133" s="175"/>
      <c r="R133" s="175"/>
      <c r="S133" s="175"/>
      <c r="T133" s="175"/>
      <c r="U133" s="175"/>
      <c r="V133" s="175"/>
      <c r="W133" s="175"/>
      <c r="X133" s="175"/>
      <c r="Y133" s="175"/>
      <c r="Z133" s="175"/>
      <c r="AA133" s="175"/>
      <c r="AB133" s="175"/>
      <c r="AC133" s="175"/>
      <c r="AD133" s="175"/>
      <c r="AE133" s="175"/>
      <c r="AF133" s="175"/>
      <c r="AG133" s="175"/>
      <c r="AH133" s="175"/>
      <c r="AI133" s="175"/>
      <c r="AJ133" s="175"/>
      <c r="AK133" s="175"/>
      <c r="AL133" s="175"/>
      <c r="AM133" s="175"/>
      <c r="AN133" s="175"/>
    </row>
    <row r="134" spans="1:40">
      <c r="A134" s="175"/>
      <c r="B134" s="175"/>
      <c r="C134" s="175"/>
      <c r="D134" s="175"/>
      <c r="E134" s="175"/>
      <c r="F134" s="175"/>
      <c r="G134" s="175"/>
      <c r="H134" s="175"/>
      <c r="I134" s="175"/>
      <c r="J134" s="170"/>
      <c r="K134" s="170"/>
      <c r="L134" s="170"/>
      <c r="M134" s="170"/>
      <c r="N134" s="170"/>
      <c r="O134" s="170"/>
      <c r="P134" s="175"/>
      <c r="Q134" s="175"/>
      <c r="R134" s="175"/>
      <c r="S134" s="175"/>
      <c r="T134" s="175"/>
      <c r="U134" s="175"/>
      <c r="V134" s="175"/>
      <c r="W134" s="175"/>
      <c r="X134" s="175"/>
      <c r="Y134" s="175"/>
      <c r="Z134" s="175"/>
      <c r="AA134" s="175"/>
      <c r="AB134" s="175"/>
      <c r="AC134" s="175"/>
      <c r="AD134" s="175"/>
      <c r="AE134" s="175"/>
      <c r="AF134" s="175"/>
      <c r="AG134" s="175"/>
      <c r="AH134" s="175"/>
      <c r="AI134" s="175"/>
      <c r="AJ134" s="175"/>
      <c r="AK134" s="175"/>
      <c r="AL134" s="175"/>
      <c r="AM134" s="175"/>
      <c r="AN134" s="175"/>
    </row>
    <row r="135" spans="1:40">
      <c r="A135" s="175"/>
      <c r="B135" s="175"/>
      <c r="C135" s="175"/>
      <c r="D135" s="175"/>
      <c r="E135" s="175"/>
      <c r="F135" s="175"/>
      <c r="G135" s="175"/>
      <c r="H135" s="175"/>
      <c r="I135" s="175"/>
      <c r="J135" s="170"/>
      <c r="K135" s="170"/>
      <c r="L135" s="170"/>
      <c r="M135" s="170"/>
      <c r="N135" s="170"/>
      <c r="O135" s="170"/>
      <c r="P135" s="175"/>
      <c r="Q135" s="175"/>
      <c r="R135" s="175"/>
      <c r="S135" s="175"/>
      <c r="T135" s="175"/>
      <c r="U135" s="175"/>
      <c r="V135" s="175"/>
      <c r="W135" s="175"/>
      <c r="X135" s="175"/>
      <c r="Y135" s="175"/>
      <c r="Z135" s="175"/>
      <c r="AA135" s="175"/>
      <c r="AB135" s="175"/>
      <c r="AC135" s="175"/>
      <c r="AD135" s="175"/>
      <c r="AE135" s="175"/>
      <c r="AF135" s="175"/>
      <c r="AG135" s="175"/>
      <c r="AH135" s="175"/>
      <c r="AI135" s="175"/>
      <c r="AJ135" s="175"/>
      <c r="AK135" s="175"/>
      <c r="AL135" s="175"/>
      <c r="AM135" s="175"/>
      <c r="AN135" s="175"/>
    </row>
    <row r="136" spans="1:40">
      <c r="A136" s="175"/>
      <c r="B136" s="175"/>
      <c r="C136" s="175"/>
      <c r="D136" s="175"/>
      <c r="E136" s="175"/>
      <c r="F136" s="175"/>
      <c r="G136" s="175"/>
      <c r="H136" s="175"/>
      <c r="I136" s="175"/>
      <c r="J136" s="170"/>
      <c r="K136" s="170"/>
      <c r="L136" s="170"/>
      <c r="M136" s="170"/>
      <c r="N136" s="170"/>
      <c r="O136" s="170"/>
      <c r="P136" s="175"/>
      <c r="Q136" s="175"/>
      <c r="R136" s="175"/>
      <c r="S136" s="175"/>
      <c r="T136" s="175"/>
      <c r="U136" s="175"/>
      <c r="V136" s="175"/>
      <c r="W136" s="175"/>
      <c r="X136" s="175"/>
      <c r="Y136" s="175"/>
      <c r="Z136" s="175"/>
      <c r="AA136" s="175"/>
      <c r="AB136" s="175"/>
      <c r="AC136" s="175"/>
      <c r="AD136" s="175"/>
      <c r="AE136" s="175"/>
      <c r="AF136" s="175"/>
      <c r="AG136" s="175"/>
      <c r="AH136" s="175"/>
      <c r="AI136" s="175"/>
      <c r="AJ136" s="175"/>
      <c r="AK136" s="175"/>
      <c r="AL136" s="175"/>
      <c r="AM136" s="175"/>
      <c r="AN136" s="175"/>
    </row>
    <row r="137" spans="1:40">
      <c r="A137" s="175"/>
      <c r="B137" s="175"/>
      <c r="C137" s="175"/>
      <c r="D137" s="175"/>
      <c r="E137" s="175"/>
      <c r="F137" s="175"/>
      <c r="G137" s="175"/>
      <c r="H137" s="175"/>
      <c r="I137" s="175"/>
      <c r="J137" s="170"/>
      <c r="K137" s="170"/>
      <c r="L137" s="170"/>
      <c r="M137" s="170"/>
      <c r="N137" s="170"/>
      <c r="O137" s="170"/>
      <c r="P137" s="175"/>
      <c r="Q137" s="175"/>
      <c r="R137" s="175"/>
      <c r="S137" s="175"/>
      <c r="T137" s="175"/>
      <c r="U137" s="175"/>
      <c r="V137" s="175"/>
      <c r="W137" s="175"/>
      <c r="X137" s="175"/>
      <c r="Y137" s="175"/>
      <c r="Z137" s="175"/>
      <c r="AA137" s="175"/>
      <c r="AB137" s="175"/>
      <c r="AC137" s="175"/>
      <c r="AD137" s="175"/>
      <c r="AE137" s="175"/>
      <c r="AF137" s="175"/>
      <c r="AG137" s="175"/>
      <c r="AH137" s="175"/>
      <c r="AI137" s="175"/>
      <c r="AJ137" s="175"/>
      <c r="AK137" s="175"/>
      <c r="AL137" s="175"/>
      <c r="AM137" s="175"/>
      <c r="AN137" s="175"/>
    </row>
    <row r="138" spans="1:40">
      <c r="A138" s="175"/>
      <c r="B138" s="175"/>
      <c r="C138" s="175"/>
      <c r="D138" s="175"/>
      <c r="E138" s="175"/>
      <c r="F138" s="175"/>
      <c r="G138" s="175"/>
      <c r="H138" s="175"/>
      <c r="I138" s="175"/>
      <c r="J138" s="170"/>
      <c r="K138" s="170"/>
      <c r="L138" s="170"/>
      <c r="M138" s="170"/>
      <c r="N138" s="170"/>
      <c r="O138" s="170"/>
      <c r="P138" s="175"/>
      <c r="Q138" s="175"/>
      <c r="R138" s="175"/>
      <c r="S138" s="175"/>
      <c r="T138" s="175"/>
      <c r="U138" s="175"/>
      <c r="V138" s="175"/>
      <c r="W138" s="175"/>
      <c r="X138" s="175"/>
      <c r="Y138" s="175"/>
      <c r="Z138" s="175"/>
      <c r="AA138" s="175"/>
      <c r="AB138" s="175"/>
      <c r="AC138" s="175"/>
      <c r="AD138" s="175"/>
      <c r="AE138" s="175"/>
      <c r="AF138" s="175"/>
      <c r="AG138" s="175"/>
      <c r="AH138" s="175"/>
      <c r="AI138" s="175"/>
      <c r="AJ138" s="175"/>
      <c r="AK138" s="175"/>
      <c r="AL138" s="175"/>
      <c r="AM138" s="175"/>
      <c r="AN138" s="175"/>
    </row>
    <row r="139" spans="1:40">
      <c r="A139" s="175"/>
      <c r="B139" s="175"/>
      <c r="C139" s="175"/>
      <c r="D139" s="175"/>
      <c r="E139" s="175"/>
      <c r="F139" s="175"/>
      <c r="G139" s="175"/>
      <c r="H139" s="175"/>
      <c r="I139" s="175"/>
      <c r="J139" s="170"/>
      <c r="K139" s="170"/>
      <c r="L139" s="170"/>
      <c r="M139" s="170"/>
      <c r="N139" s="170"/>
      <c r="O139" s="170"/>
      <c r="P139" s="175"/>
      <c r="Q139" s="175"/>
      <c r="R139" s="175"/>
      <c r="S139" s="175"/>
      <c r="T139" s="175"/>
      <c r="U139" s="175"/>
      <c r="V139" s="175"/>
      <c r="W139" s="175"/>
      <c r="X139" s="175"/>
      <c r="Y139" s="175"/>
      <c r="Z139" s="175"/>
      <c r="AA139" s="175"/>
      <c r="AB139" s="175"/>
      <c r="AC139" s="175"/>
      <c r="AD139" s="175"/>
      <c r="AE139" s="175"/>
      <c r="AF139" s="175"/>
      <c r="AG139" s="175"/>
      <c r="AH139" s="175"/>
      <c r="AI139" s="175"/>
      <c r="AJ139" s="175"/>
      <c r="AK139" s="175"/>
      <c r="AL139" s="175"/>
      <c r="AM139" s="175"/>
      <c r="AN139" s="175"/>
    </row>
    <row r="140" spans="1:40">
      <c r="A140" s="175"/>
      <c r="B140" s="175"/>
      <c r="C140" s="175"/>
      <c r="D140" s="175"/>
      <c r="E140" s="175"/>
      <c r="F140" s="175"/>
      <c r="G140" s="175"/>
      <c r="H140" s="175"/>
      <c r="I140" s="175"/>
      <c r="J140" s="170"/>
      <c r="K140" s="170"/>
      <c r="L140" s="170"/>
      <c r="M140" s="170"/>
      <c r="N140" s="170"/>
      <c r="O140" s="170"/>
      <c r="P140" s="175"/>
      <c r="Q140" s="175"/>
      <c r="R140" s="175"/>
      <c r="S140" s="175"/>
      <c r="T140" s="175"/>
      <c r="U140" s="175"/>
      <c r="V140" s="175"/>
      <c r="W140" s="175"/>
      <c r="X140" s="175"/>
      <c r="Y140" s="175"/>
      <c r="Z140" s="175"/>
      <c r="AA140" s="175"/>
      <c r="AB140" s="175"/>
      <c r="AC140" s="175"/>
      <c r="AD140" s="175"/>
      <c r="AE140" s="175"/>
      <c r="AF140" s="175"/>
      <c r="AG140" s="175"/>
      <c r="AH140" s="175"/>
      <c r="AI140" s="175"/>
      <c r="AJ140" s="175"/>
      <c r="AK140" s="175"/>
      <c r="AL140" s="175"/>
      <c r="AM140" s="175"/>
      <c r="AN140" s="175"/>
    </row>
    <row r="141" spans="1:40">
      <c r="A141" s="175"/>
      <c r="B141" s="175"/>
      <c r="C141" s="175"/>
      <c r="D141" s="175"/>
      <c r="E141" s="175"/>
      <c r="F141" s="175"/>
      <c r="G141" s="175"/>
      <c r="H141" s="175"/>
      <c r="I141" s="175"/>
      <c r="J141" s="170"/>
      <c r="K141" s="170"/>
      <c r="L141" s="170"/>
      <c r="M141" s="170"/>
      <c r="N141" s="170"/>
      <c r="O141" s="170"/>
      <c r="P141" s="175"/>
      <c r="Q141" s="175"/>
      <c r="R141" s="175"/>
      <c r="S141" s="175"/>
      <c r="T141" s="175"/>
      <c r="U141" s="175"/>
      <c r="V141" s="175"/>
      <c r="W141" s="175"/>
      <c r="X141" s="175"/>
      <c r="Y141" s="175"/>
      <c r="Z141" s="175"/>
      <c r="AA141" s="175"/>
      <c r="AB141" s="175"/>
      <c r="AC141" s="175"/>
      <c r="AD141" s="175"/>
      <c r="AE141" s="175"/>
      <c r="AF141" s="175"/>
      <c r="AG141" s="175"/>
      <c r="AH141" s="175"/>
      <c r="AI141" s="175"/>
      <c r="AJ141" s="175"/>
      <c r="AK141" s="175"/>
      <c r="AL141" s="175"/>
      <c r="AM141" s="175"/>
      <c r="AN141" s="175"/>
    </row>
    <row r="142" spans="1:40">
      <c r="A142" s="175"/>
      <c r="B142" s="175"/>
      <c r="C142" s="175"/>
      <c r="D142" s="175"/>
      <c r="E142" s="175"/>
      <c r="F142" s="175"/>
      <c r="G142" s="175"/>
      <c r="H142" s="175"/>
      <c r="I142" s="175"/>
      <c r="J142" s="170"/>
      <c r="K142" s="170"/>
      <c r="L142" s="170"/>
      <c r="M142" s="170"/>
      <c r="N142" s="170"/>
      <c r="O142" s="170"/>
      <c r="P142" s="175"/>
      <c r="Q142" s="175"/>
      <c r="R142" s="175"/>
      <c r="S142" s="175"/>
      <c r="T142" s="175"/>
      <c r="U142" s="175"/>
      <c r="V142" s="175"/>
      <c r="W142" s="175"/>
      <c r="X142" s="175"/>
      <c r="Y142" s="175"/>
      <c r="Z142" s="175"/>
      <c r="AA142" s="175"/>
      <c r="AB142" s="175"/>
      <c r="AC142" s="175"/>
      <c r="AD142" s="175"/>
      <c r="AE142" s="175"/>
      <c r="AF142" s="175"/>
      <c r="AG142" s="175"/>
      <c r="AH142" s="175"/>
      <c r="AI142" s="175"/>
      <c r="AJ142" s="175"/>
      <c r="AK142" s="175"/>
      <c r="AL142" s="175"/>
      <c r="AM142" s="175"/>
      <c r="AN142" s="175"/>
    </row>
    <row r="143" spans="1:40">
      <c r="A143" s="175"/>
      <c r="B143" s="175"/>
      <c r="C143" s="175"/>
      <c r="D143" s="175"/>
      <c r="E143" s="175"/>
      <c r="F143" s="175"/>
      <c r="G143" s="175"/>
      <c r="H143" s="175"/>
      <c r="I143" s="175"/>
      <c r="J143" s="170"/>
      <c r="K143" s="170"/>
      <c r="L143" s="170"/>
      <c r="M143" s="170"/>
      <c r="N143" s="170"/>
      <c r="O143" s="170"/>
      <c r="P143" s="175"/>
      <c r="Q143" s="175"/>
      <c r="R143" s="175"/>
      <c r="S143" s="175"/>
      <c r="T143" s="175"/>
      <c r="U143" s="175"/>
      <c r="V143" s="175"/>
      <c r="W143" s="175"/>
      <c r="X143" s="175"/>
      <c r="Y143" s="175"/>
      <c r="Z143" s="175"/>
      <c r="AA143" s="175"/>
      <c r="AB143" s="175"/>
      <c r="AC143" s="175"/>
      <c r="AD143" s="175"/>
      <c r="AE143" s="175"/>
      <c r="AF143" s="175"/>
      <c r="AG143" s="175"/>
      <c r="AH143" s="175"/>
      <c r="AI143" s="175"/>
      <c r="AJ143" s="175"/>
      <c r="AK143" s="175"/>
      <c r="AL143" s="175"/>
      <c r="AM143" s="175"/>
      <c r="AN143" s="175"/>
    </row>
    <row r="144" spans="1:40">
      <c r="A144" s="175"/>
      <c r="B144" s="175"/>
      <c r="C144" s="175"/>
      <c r="D144" s="175"/>
      <c r="E144" s="175"/>
      <c r="F144" s="175"/>
      <c r="G144" s="175"/>
      <c r="H144" s="175"/>
      <c r="I144" s="175"/>
      <c r="J144" s="170"/>
      <c r="K144" s="170"/>
      <c r="L144" s="170"/>
      <c r="M144" s="170"/>
      <c r="N144" s="170"/>
      <c r="O144" s="170"/>
      <c r="P144" s="175"/>
      <c r="Q144" s="175"/>
      <c r="R144" s="175"/>
      <c r="S144" s="175"/>
      <c r="T144" s="175"/>
      <c r="U144" s="175"/>
      <c r="V144" s="175"/>
      <c r="W144" s="175"/>
      <c r="X144" s="175"/>
      <c r="Y144" s="175"/>
      <c r="Z144" s="175"/>
      <c r="AA144" s="175"/>
      <c r="AB144" s="175"/>
      <c r="AC144" s="175"/>
      <c r="AD144" s="175"/>
      <c r="AE144" s="175"/>
      <c r="AF144" s="175"/>
      <c r="AG144" s="175"/>
      <c r="AH144" s="175"/>
      <c r="AI144" s="175"/>
      <c r="AJ144" s="175"/>
      <c r="AK144" s="175"/>
      <c r="AL144" s="175"/>
      <c r="AM144" s="175"/>
      <c r="AN144" s="175"/>
    </row>
    <row r="145" spans="1:40">
      <c r="A145" s="175"/>
      <c r="B145" s="175"/>
      <c r="C145" s="175"/>
      <c r="D145" s="175"/>
      <c r="E145" s="175"/>
      <c r="F145" s="175"/>
      <c r="G145" s="175"/>
      <c r="H145" s="175"/>
      <c r="I145" s="175"/>
      <c r="J145" s="170"/>
      <c r="K145" s="170"/>
      <c r="L145" s="170"/>
      <c r="M145" s="170"/>
      <c r="N145" s="170"/>
      <c r="O145" s="170"/>
      <c r="P145" s="175"/>
      <c r="Q145" s="175"/>
      <c r="R145" s="175"/>
      <c r="S145" s="175"/>
      <c r="T145" s="175"/>
      <c r="U145" s="175"/>
      <c r="V145" s="175"/>
      <c r="W145" s="175"/>
      <c r="X145" s="175"/>
      <c r="Y145" s="175"/>
      <c r="Z145" s="175"/>
      <c r="AA145" s="175"/>
      <c r="AB145" s="175"/>
      <c r="AC145" s="175"/>
      <c r="AD145" s="175"/>
      <c r="AE145" s="175"/>
      <c r="AF145" s="175"/>
      <c r="AG145" s="175"/>
      <c r="AH145" s="175"/>
      <c r="AI145" s="175"/>
      <c r="AJ145" s="175"/>
      <c r="AK145" s="175"/>
      <c r="AL145" s="175"/>
      <c r="AM145" s="175"/>
      <c r="AN145" s="175"/>
    </row>
    <row r="146" spans="1:40">
      <c r="A146" s="175"/>
      <c r="B146" s="175"/>
      <c r="C146" s="175"/>
      <c r="D146" s="175"/>
      <c r="E146" s="175"/>
      <c r="F146" s="175"/>
      <c r="G146" s="175"/>
      <c r="H146" s="175"/>
      <c r="I146" s="175"/>
      <c r="J146" s="170"/>
      <c r="K146" s="170"/>
      <c r="L146" s="170"/>
      <c r="M146" s="170"/>
      <c r="N146" s="170"/>
      <c r="O146" s="170"/>
      <c r="P146" s="175"/>
      <c r="Q146" s="175"/>
      <c r="R146" s="175"/>
      <c r="S146" s="175"/>
      <c r="T146" s="175"/>
      <c r="U146" s="175"/>
      <c r="V146" s="175"/>
      <c r="W146" s="175"/>
      <c r="X146" s="175"/>
      <c r="Y146" s="175"/>
      <c r="Z146" s="175"/>
      <c r="AA146" s="175"/>
      <c r="AB146" s="175"/>
      <c r="AC146" s="175"/>
      <c r="AD146" s="175"/>
      <c r="AE146" s="175"/>
      <c r="AF146" s="175"/>
      <c r="AG146" s="175"/>
      <c r="AH146" s="175"/>
      <c r="AI146" s="175"/>
      <c r="AJ146" s="175"/>
      <c r="AK146" s="175"/>
      <c r="AL146" s="175"/>
      <c r="AM146" s="175"/>
      <c r="AN146" s="175"/>
    </row>
    <row r="147" spans="1:40">
      <c r="A147" s="175"/>
      <c r="B147" s="175"/>
      <c r="C147" s="175"/>
      <c r="D147" s="175"/>
      <c r="E147" s="175"/>
      <c r="F147" s="175"/>
      <c r="G147" s="175"/>
      <c r="H147" s="175"/>
      <c r="I147" s="175"/>
      <c r="J147" s="170"/>
      <c r="K147" s="170"/>
      <c r="L147" s="170"/>
      <c r="M147" s="170"/>
      <c r="N147" s="170"/>
      <c r="O147" s="170"/>
      <c r="P147" s="175"/>
      <c r="Q147" s="175"/>
      <c r="R147" s="175"/>
      <c r="S147" s="175"/>
      <c r="T147" s="175"/>
      <c r="U147" s="175"/>
      <c r="V147" s="175"/>
      <c r="W147" s="175"/>
      <c r="X147" s="175"/>
      <c r="Y147" s="175"/>
      <c r="Z147" s="175"/>
      <c r="AA147" s="175"/>
      <c r="AB147" s="175"/>
      <c r="AC147" s="175"/>
      <c r="AD147" s="175"/>
      <c r="AE147" s="175"/>
      <c r="AF147" s="175"/>
      <c r="AG147" s="175"/>
      <c r="AH147" s="175"/>
      <c r="AI147" s="175"/>
      <c r="AJ147" s="175"/>
      <c r="AK147" s="175"/>
      <c r="AL147" s="175"/>
      <c r="AM147" s="175"/>
      <c r="AN147" s="175"/>
    </row>
    <row r="148" spans="1:40">
      <c r="A148" s="175"/>
      <c r="B148" s="175"/>
      <c r="C148" s="175"/>
      <c r="D148" s="175"/>
      <c r="E148" s="175"/>
      <c r="F148" s="175"/>
      <c r="G148" s="175"/>
      <c r="H148" s="175"/>
      <c r="I148" s="175"/>
      <c r="J148" s="170"/>
      <c r="K148" s="170"/>
      <c r="L148" s="170"/>
      <c r="M148" s="170"/>
      <c r="N148" s="170"/>
      <c r="O148" s="170"/>
      <c r="P148" s="175"/>
      <c r="Q148" s="175"/>
      <c r="R148" s="175"/>
      <c r="S148" s="175"/>
      <c r="T148" s="175"/>
      <c r="U148" s="175"/>
      <c r="V148" s="175"/>
      <c r="W148" s="175"/>
      <c r="X148" s="175"/>
      <c r="Y148" s="175"/>
      <c r="Z148" s="175"/>
      <c r="AA148" s="175"/>
      <c r="AB148" s="175"/>
      <c r="AC148" s="175"/>
      <c r="AD148" s="175"/>
      <c r="AE148" s="175"/>
      <c r="AF148" s="175"/>
      <c r="AG148" s="175"/>
      <c r="AH148" s="175"/>
      <c r="AI148" s="175"/>
      <c r="AJ148" s="175"/>
      <c r="AK148" s="175"/>
      <c r="AL148" s="175"/>
      <c r="AM148" s="175"/>
      <c r="AN148" s="175"/>
    </row>
    <row r="149" spans="1:40">
      <c r="A149" s="175"/>
      <c r="B149" s="175"/>
      <c r="C149" s="175"/>
      <c r="D149" s="175"/>
      <c r="E149" s="175"/>
      <c r="F149" s="175"/>
      <c r="G149" s="175"/>
      <c r="H149" s="175"/>
      <c r="I149" s="175"/>
      <c r="J149" s="170"/>
      <c r="K149" s="170"/>
      <c r="L149" s="170"/>
      <c r="M149" s="170"/>
      <c r="N149" s="170"/>
      <c r="O149" s="170"/>
      <c r="P149" s="175"/>
      <c r="Q149" s="175"/>
      <c r="R149" s="175"/>
      <c r="S149" s="175"/>
      <c r="T149" s="175"/>
      <c r="U149" s="175"/>
      <c r="V149" s="175"/>
      <c r="W149" s="175"/>
      <c r="X149" s="175"/>
      <c r="Y149" s="175"/>
      <c r="Z149" s="175"/>
      <c r="AA149" s="175"/>
      <c r="AB149" s="175"/>
      <c r="AC149" s="175"/>
      <c r="AD149" s="175"/>
      <c r="AE149" s="175"/>
      <c r="AF149" s="175"/>
      <c r="AG149" s="175"/>
      <c r="AH149" s="175"/>
      <c r="AI149" s="175"/>
      <c r="AJ149" s="175"/>
      <c r="AK149" s="175"/>
      <c r="AL149" s="175"/>
      <c r="AM149" s="175"/>
      <c r="AN149" s="175"/>
    </row>
    <row r="150" spans="1:40">
      <c r="A150" s="175"/>
      <c r="B150" s="175"/>
      <c r="C150" s="175"/>
      <c r="D150" s="175"/>
      <c r="E150" s="175"/>
      <c r="F150" s="175"/>
      <c r="G150" s="175"/>
      <c r="H150" s="175"/>
      <c r="I150" s="175"/>
      <c r="J150" s="170"/>
      <c r="K150" s="170"/>
      <c r="L150" s="170"/>
      <c r="M150" s="170"/>
      <c r="N150" s="170"/>
      <c r="O150" s="170"/>
      <c r="P150" s="175"/>
      <c r="Q150" s="175"/>
      <c r="R150" s="175"/>
      <c r="S150" s="175"/>
      <c r="T150" s="175"/>
      <c r="U150" s="175"/>
      <c r="V150" s="175"/>
      <c r="W150" s="175"/>
      <c r="X150" s="175"/>
      <c r="Y150" s="175"/>
      <c r="Z150" s="175"/>
      <c r="AA150" s="175"/>
      <c r="AB150" s="175"/>
      <c r="AC150" s="175"/>
      <c r="AD150" s="175"/>
      <c r="AE150" s="175"/>
      <c r="AF150" s="175"/>
      <c r="AG150" s="175"/>
      <c r="AH150" s="175"/>
      <c r="AI150" s="175"/>
      <c r="AJ150" s="175"/>
      <c r="AK150" s="175"/>
      <c r="AL150" s="175"/>
      <c r="AM150" s="175"/>
      <c r="AN150" s="175"/>
    </row>
    <row r="151" spans="1:40">
      <c r="A151" s="175"/>
      <c r="B151" s="175"/>
      <c r="C151" s="175"/>
      <c r="D151" s="175"/>
      <c r="E151" s="175"/>
      <c r="F151" s="175"/>
      <c r="G151" s="175"/>
      <c r="H151" s="175"/>
      <c r="I151" s="175"/>
      <c r="J151" s="170"/>
      <c r="K151" s="170"/>
      <c r="L151" s="170"/>
      <c r="M151" s="170"/>
      <c r="N151" s="170"/>
      <c r="O151" s="170"/>
      <c r="P151" s="175"/>
      <c r="Q151" s="175"/>
      <c r="R151" s="175"/>
      <c r="S151" s="175"/>
      <c r="T151" s="175"/>
      <c r="U151" s="175"/>
      <c r="V151" s="175"/>
      <c r="W151" s="175"/>
      <c r="X151" s="175"/>
      <c r="Y151" s="175"/>
      <c r="Z151" s="175"/>
      <c r="AA151" s="175"/>
      <c r="AB151" s="175"/>
      <c r="AC151" s="175"/>
      <c r="AD151" s="175"/>
      <c r="AE151" s="175"/>
      <c r="AF151" s="175"/>
      <c r="AG151" s="175"/>
      <c r="AH151" s="175"/>
      <c r="AI151" s="175"/>
      <c r="AJ151" s="175"/>
      <c r="AK151" s="175"/>
      <c r="AL151" s="175"/>
      <c r="AM151" s="175"/>
      <c r="AN151" s="175"/>
    </row>
    <row r="152" spans="1:40">
      <c r="A152" s="175"/>
      <c r="B152" s="175"/>
      <c r="C152" s="175"/>
      <c r="D152" s="175"/>
      <c r="E152" s="175"/>
      <c r="F152" s="175"/>
      <c r="G152" s="175"/>
      <c r="H152" s="175"/>
      <c r="I152" s="175"/>
      <c r="J152" s="170"/>
      <c r="K152" s="170"/>
      <c r="L152" s="170"/>
      <c r="M152" s="170"/>
      <c r="N152" s="170"/>
      <c r="O152" s="170"/>
      <c r="P152" s="175"/>
      <c r="Q152" s="175"/>
      <c r="R152" s="175"/>
      <c r="S152" s="175"/>
      <c r="T152" s="175"/>
      <c r="U152" s="175"/>
      <c r="V152" s="175"/>
      <c r="W152" s="175"/>
      <c r="X152" s="175"/>
      <c r="Y152" s="175"/>
      <c r="Z152" s="175"/>
      <c r="AA152" s="175"/>
      <c r="AB152" s="175"/>
      <c r="AC152" s="175"/>
      <c r="AD152" s="175"/>
      <c r="AE152" s="175"/>
      <c r="AF152" s="175"/>
      <c r="AG152" s="175"/>
      <c r="AH152" s="175"/>
      <c r="AI152" s="175"/>
      <c r="AJ152" s="175"/>
      <c r="AK152" s="175"/>
      <c r="AL152" s="175"/>
      <c r="AM152" s="175"/>
      <c r="AN152" s="175"/>
    </row>
    <row r="153" spans="1:40">
      <c r="A153" s="175"/>
      <c r="B153" s="175"/>
      <c r="C153" s="175"/>
      <c r="D153" s="175"/>
      <c r="E153" s="175"/>
      <c r="F153" s="175"/>
      <c r="G153" s="175"/>
      <c r="H153" s="175"/>
      <c r="I153" s="175"/>
      <c r="J153" s="170"/>
      <c r="K153" s="170"/>
      <c r="L153" s="170"/>
      <c r="M153" s="170"/>
      <c r="N153" s="170"/>
      <c r="O153" s="170"/>
      <c r="P153" s="175"/>
      <c r="Q153" s="175"/>
      <c r="R153" s="175"/>
      <c r="S153" s="175"/>
      <c r="T153" s="175"/>
      <c r="U153" s="175"/>
      <c r="V153" s="175"/>
      <c r="W153" s="175"/>
      <c r="X153" s="175"/>
      <c r="Y153" s="175"/>
      <c r="Z153" s="175"/>
      <c r="AA153" s="175"/>
      <c r="AB153" s="175"/>
      <c r="AC153" s="175"/>
      <c r="AD153" s="175"/>
      <c r="AE153" s="175"/>
      <c r="AF153" s="175"/>
      <c r="AG153" s="175"/>
      <c r="AH153" s="175"/>
      <c r="AI153" s="175"/>
      <c r="AJ153" s="175"/>
      <c r="AK153" s="175"/>
      <c r="AL153" s="175"/>
      <c r="AM153" s="175"/>
      <c r="AN153" s="175"/>
    </row>
    <row r="154" spans="1:40">
      <c r="A154" s="175"/>
      <c r="B154" s="175"/>
      <c r="C154" s="175"/>
      <c r="D154" s="175"/>
      <c r="E154" s="175"/>
      <c r="F154" s="175"/>
      <c r="G154" s="175"/>
      <c r="H154" s="175"/>
      <c r="I154" s="175"/>
      <c r="J154" s="170"/>
      <c r="K154" s="170"/>
      <c r="L154" s="170"/>
      <c r="M154" s="170"/>
      <c r="N154" s="170"/>
      <c r="O154" s="170"/>
      <c r="P154" s="175"/>
      <c r="Q154" s="175"/>
      <c r="R154" s="175"/>
      <c r="S154" s="175"/>
      <c r="T154" s="175"/>
      <c r="U154" s="175"/>
      <c r="V154" s="175"/>
      <c r="W154" s="175"/>
      <c r="X154" s="175"/>
      <c r="Y154" s="175"/>
      <c r="Z154" s="175"/>
      <c r="AA154" s="175"/>
      <c r="AB154" s="175"/>
      <c r="AC154" s="175"/>
      <c r="AD154" s="175"/>
      <c r="AE154" s="175"/>
      <c r="AF154" s="175"/>
      <c r="AG154" s="175"/>
      <c r="AH154" s="175"/>
      <c r="AI154" s="175"/>
      <c r="AJ154" s="175"/>
      <c r="AK154" s="175"/>
      <c r="AL154" s="175"/>
      <c r="AM154" s="175"/>
      <c r="AN154" s="175"/>
    </row>
    <row r="155" spans="1:40">
      <c r="A155" s="175"/>
      <c r="B155" s="175"/>
      <c r="C155" s="175"/>
      <c r="D155" s="175"/>
      <c r="E155" s="175"/>
      <c r="F155" s="175"/>
      <c r="G155" s="175"/>
      <c r="H155" s="175"/>
      <c r="I155" s="175"/>
      <c r="J155" s="170"/>
      <c r="K155" s="170"/>
      <c r="L155" s="170"/>
      <c r="M155" s="170"/>
      <c r="N155" s="170"/>
      <c r="O155" s="170"/>
      <c r="P155" s="175"/>
      <c r="Q155" s="175"/>
      <c r="R155" s="175"/>
      <c r="S155" s="175"/>
      <c r="T155" s="175"/>
      <c r="U155" s="175"/>
      <c r="V155" s="175"/>
      <c r="W155" s="175"/>
      <c r="X155" s="175"/>
      <c r="Y155" s="175"/>
      <c r="Z155" s="175"/>
      <c r="AA155" s="175"/>
      <c r="AB155" s="175"/>
      <c r="AC155" s="175"/>
      <c r="AD155" s="175"/>
      <c r="AE155" s="175"/>
      <c r="AF155" s="175"/>
      <c r="AG155" s="175"/>
      <c r="AH155" s="175"/>
      <c r="AI155" s="175"/>
      <c r="AJ155" s="175"/>
      <c r="AK155" s="175"/>
      <c r="AL155" s="175"/>
      <c r="AM155" s="175"/>
      <c r="AN155" s="175"/>
    </row>
    <row r="156" spans="1:40">
      <c r="A156" s="175"/>
      <c r="B156" s="175"/>
      <c r="C156" s="175"/>
      <c r="D156" s="175"/>
      <c r="E156" s="175"/>
      <c r="F156" s="175"/>
      <c r="G156" s="175"/>
      <c r="H156" s="175"/>
      <c r="I156" s="175"/>
      <c r="J156" s="170"/>
      <c r="K156" s="170"/>
      <c r="L156" s="170"/>
      <c r="M156" s="170"/>
      <c r="N156" s="170"/>
      <c r="O156" s="170"/>
      <c r="P156" s="175"/>
      <c r="Q156" s="175"/>
      <c r="R156" s="175"/>
      <c r="S156" s="175"/>
      <c r="T156" s="175"/>
      <c r="U156" s="175"/>
      <c r="V156" s="175"/>
      <c r="W156" s="175"/>
      <c r="X156" s="175"/>
      <c r="Y156" s="175"/>
      <c r="Z156" s="175"/>
      <c r="AA156" s="175"/>
      <c r="AB156" s="175"/>
      <c r="AC156" s="175"/>
      <c r="AD156" s="175"/>
      <c r="AE156" s="175"/>
      <c r="AF156" s="175"/>
      <c r="AG156" s="175"/>
      <c r="AH156" s="175"/>
      <c r="AI156" s="175"/>
      <c r="AJ156" s="175"/>
      <c r="AK156" s="175"/>
      <c r="AL156" s="175"/>
      <c r="AM156" s="175"/>
      <c r="AN156" s="175"/>
    </row>
    <row r="157" spans="1:40">
      <c r="A157" s="175"/>
      <c r="B157" s="175"/>
      <c r="C157" s="175"/>
      <c r="D157" s="175"/>
      <c r="E157" s="175"/>
      <c r="F157" s="175"/>
      <c r="G157" s="175"/>
      <c r="H157" s="175"/>
      <c r="I157" s="175"/>
      <c r="J157" s="170"/>
      <c r="K157" s="170"/>
      <c r="L157" s="170"/>
      <c r="M157" s="170"/>
      <c r="N157" s="170"/>
      <c r="O157" s="170"/>
      <c r="P157" s="175"/>
      <c r="Q157" s="175"/>
      <c r="R157" s="175"/>
      <c r="S157" s="175"/>
      <c r="T157" s="175"/>
      <c r="U157" s="175"/>
      <c r="V157" s="175"/>
      <c r="W157" s="175"/>
      <c r="X157" s="175"/>
      <c r="Y157" s="175"/>
      <c r="Z157" s="175"/>
      <c r="AA157" s="175"/>
      <c r="AB157" s="175"/>
      <c r="AC157" s="175"/>
      <c r="AD157" s="175"/>
      <c r="AE157" s="175"/>
      <c r="AF157" s="175"/>
      <c r="AG157" s="175"/>
      <c r="AH157" s="175"/>
      <c r="AI157" s="175"/>
      <c r="AJ157" s="175"/>
      <c r="AK157" s="175"/>
      <c r="AL157" s="175"/>
      <c r="AM157" s="175"/>
      <c r="AN157" s="175"/>
    </row>
    <row r="158" spans="1:40">
      <c r="A158" s="175"/>
      <c r="B158" s="175"/>
      <c r="C158" s="175"/>
      <c r="D158" s="175"/>
      <c r="E158" s="175"/>
      <c r="F158" s="175"/>
      <c r="G158" s="175"/>
      <c r="H158" s="175"/>
      <c r="I158" s="175"/>
      <c r="J158" s="170"/>
      <c r="K158" s="170"/>
      <c r="L158" s="170"/>
      <c r="M158" s="170"/>
      <c r="N158" s="170"/>
      <c r="O158" s="170"/>
      <c r="P158" s="175"/>
      <c r="Q158" s="175"/>
      <c r="R158" s="175"/>
      <c r="S158" s="175"/>
      <c r="T158" s="175"/>
      <c r="U158" s="175"/>
      <c r="V158" s="175"/>
      <c r="W158" s="175"/>
      <c r="X158" s="175"/>
      <c r="Y158" s="175"/>
      <c r="Z158" s="175"/>
      <c r="AA158" s="175"/>
      <c r="AB158" s="175"/>
      <c r="AC158" s="175"/>
      <c r="AD158" s="175"/>
      <c r="AE158" s="175"/>
      <c r="AF158" s="175"/>
      <c r="AG158" s="175"/>
      <c r="AH158" s="175"/>
      <c r="AI158" s="175"/>
      <c r="AJ158" s="175"/>
      <c r="AK158" s="175"/>
      <c r="AL158" s="175"/>
      <c r="AM158" s="175"/>
      <c r="AN158" s="175"/>
    </row>
    <row r="159" spans="1:40">
      <c r="A159" s="175"/>
      <c r="B159" s="175"/>
      <c r="C159" s="175"/>
      <c r="D159" s="175"/>
      <c r="E159" s="175"/>
      <c r="F159" s="175"/>
      <c r="G159" s="175"/>
      <c r="H159" s="175"/>
      <c r="I159" s="175"/>
      <c r="J159" s="170"/>
      <c r="K159" s="170"/>
      <c r="L159" s="170"/>
      <c r="M159" s="170"/>
      <c r="N159" s="170"/>
      <c r="O159" s="170"/>
      <c r="P159" s="175"/>
      <c r="Q159" s="175"/>
      <c r="R159" s="175"/>
      <c r="S159" s="175"/>
      <c r="T159" s="175"/>
      <c r="U159" s="175"/>
      <c r="V159" s="175"/>
      <c r="W159" s="175"/>
      <c r="X159" s="175"/>
      <c r="Y159" s="175"/>
      <c r="Z159" s="175"/>
      <c r="AA159" s="175"/>
      <c r="AB159" s="175"/>
      <c r="AC159" s="175"/>
      <c r="AD159" s="175"/>
      <c r="AE159" s="175"/>
      <c r="AF159" s="175"/>
      <c r="AG159" s="175"/>
      <c r="AH159" s="175"/>
      <c r="AI159" s="175"/>
      <c r="AJ159" s="175"/>
      <c r="AK159" s="175"/>
      <c r="AL159" s="175"/>
      <c r="AM159" s="175"/>
      <c r="AN159" s="175"/>
    </row>
    <row r="160" spans="1:40">
      <c r="A160" s="175"/>
      <c r="B160" s="175"/>
      <c r="C160" s="175"/>
      <c r="D160" s="175"/>
      <c r="E160" s="175"/>
      <c r="F160" s="175"/>
      <c r="G160" s="175"/>
      <c r="H160" s="175"/>
      <c r="I160" s="175"/>
      <c r="J160" s="170"/>
      <c r="K160" s="170"/>
      <c r="L160" s="170"/>
      <c r="M160" s="170"/>
      <c r="N160" s="170"/>
      <c r="O160" s="170"/>
      <c r="P160" s="175"/>
      <c r="Q160" s="175"/>
      <c r="R160" s="175"/>
      <c r="S160" s="175"/>
      <c r="T160" s="175"/>
      <c r="U160" s="175"/>
      <c r="V160" s="175"/>
      <c r="W160" s="175"/>
      <c r="X160" s="175"/>
      <c r="Y160" s="175"/>
      <c r="Z160" s="175"/>
      <c r="AA160" s="175"/>
      <c r="AB160" s="175"/>
      <c r="AC160" s="175"/>
      <c r="AD160" s="175"/>
      <c r="AE160" s="175"/>
      <c r="AF160" s="175"/>
      <c r="AG160" s="175"/>
      <c r="AH160" s="175"/>
      <c r="AI160" s="175"/>
      <c r="AJ160" s="175"/>
      <c r="AK160" s="175"/>
      <c r="AL160" s="175"/>
      <c r="AM160" s="175"/>
      <c r="AN160" s="175"/>
    </row>
    <row r="161" spans="1:40">
      <c r="A161" s="175"/>
      <c r="B161" s="175"/>
      <c r="C161" s="175"/>
      <c r="D161" s="175"/>
      <c r="E161" s="175"/>
      <c r="F161" s="175"/>
      <c r="G161" s="175"/>
      <c r="H161" s="175"/>
      <c r="I161" s="175"/>
      <c r="J161" s="170"/>
      <c r="K161" s="170"/>
      <c r="L161" s="170"/>
      <c r="M161" s="170"/>
      <c r="N161" s="170"/>
      <c r="O161" s="170"/>
      <c r="P161" s="175"/>
      <c r="Q161" s="175"/>
      <c r="R161" s="175"/>
      <c r="S161" s="175"/>
      <c r="T161" s="175"/>
      <c r="U161" s="175"/>
      <c r="V161" s="175"/>
      <c r="W161" s="175"/>
      <c r="X161" s="175"/>
      <c r="Y161" s="175"/>
      <c r="Z161" s="175"/>
      <c r="AA161" s="175"/>
      <c r="AB161" s="175"/>
      <c r="AC161" s="175"/>
      <c r="AD161" s="175"/>
      <c r="AE161" s="175"/>
      <c r="AF161" s="175"/>
      <c r="AG161" s="175"/>
      <c r="AH161" s="175"/>
      <c r="AI161" s="175"/>
      <c r="AJ161" s="175"/>
      <c r="AK161" s="175"/>
      <c r="AL161" s="175"/>
      <c r="AM161" s="175"/>
      <c r="AN161" s="175"/>
    </row>
    <row r="162" spans="1:40">
      <c r="A162" s="175"/>
      <c r="B162" s="175"/>
      <c r="C162" s="175"/>
      <c r="D162" s="175"/>
      <c r="E162" s="175"/>
      <c r="F162" s="175"/>
      <c r="G162" s="175"/>
      <c r="H162" s="175"/>
      <c r="I162" s="175"/>
      <c r="J162" s="170"/>
      <c r="K162" s="170"/>
      <c r="L162" s="170"/>
      <c r="M162" s="170"/>
      <c r="N162" s="170"/>
      <c r="O162" s="170"/>
      <c r="P162" s="175"/>
      <c r="Q162" s="175"/>
      <c r="R162" s="175"/>
      <c r="S162" s="175"/>
      <c r="T162" s="175"/>
      <c r="U162" s="175"/>
      <c r="V162" s="175"/>
      <c r="W162" s="175"/>
      <c r="X162" s="175"/>
      <c r="Y162" s="175"/>
      <c r="Z162" s="175"/>
      <c r="AA162" s="175"/>
      <c r="AB162" s="175"/>
      <c r="AC162" s="175"/>
      <c r="AD162" s="175"/>
      <c r="AE162" s="175"/>
      <c r="AF162" s="175"/>
      <c r="AG162" s="175"/>
      <c r="AH162" s="175"/>
      <c r="AI162" s="175"/>
      <c r="AJ162" s="175"/>
      <c r="AK162" s="175"/>
      <c r="AL162" s="175"/>
      <c r="AM162" s="175"/>
      <c r="AN162" s="175"/>
    </row>
    <row r="163" spans="1:40">
      <c r="A163" s="175"/>
      <c r="B163" s="175"/>
      <c r="C163" s="175"/>
      <c r="D163" s="175"/>
      <c r="E163" s="175"/>
      <c r="F163" s="175"/>
      <c r="G163" s="175"/>
      <c r="H163" s="175"/>
      <c r="I163" s="175"/>
      <c r="J163" s="170"/>
      <c r="K163" s="170"/>
      <c r="L163" s="170"/>
      <c r="M163" s="170"/>
      <c r="N163" s="170"/>
      <c r="O163" s="170"/>
      <c r="P163" s="175"/>
      <c r="Q163" s="175"/>
      <c r="R163" s="175"/>
      <c r="S163" s="175"/>
      <c r="T163" s="175"/>
      <c r="U163" s="175"/>
      <c r="V163" s="175"/>
      <c r="W163" s="175"/>
      <c r="X163" s="175"/>
      <c r="Y163" s="175"/>
      <c r="Z163" s="175"/>
      <c r="AA163" s="175"/>
      <c r="AB163" s="175"/>
      <c r="AC163" s="175"/>
      <c r="AD163" s="175"/>
      <c r="AE163" s="175"/>
      <c r="AF163" s="175"/>
      <c r="AG163" s="175"/>
      <c r="AH163" s="175"/>
      <c r="AI163" s="175"/>
      <c r="AJ163" s="175"/>
      <c r="AK163" s="175"/>
      <c r="AL163" s="175"/>
      <c r="AM163" s="175"/>
      <c r="AN163" s="175"/>
    </row>
    <row r="164" spans="1:40">
      <c r="A164" s="175"/>
      <c r="B164" s="175"/>
      <c r="C164" s="175"/>
      <c r="D164" s="175"/>
      <c r="E164" s="175"/>
      <c r="F164" s="175"/>
      <c r="G164" s="175"/>
      <c r="H164" s="175"/>
      <c r="I164" s="175"/>
      <c r="J164" s="170"/>
      <c r="K164" s="170"/>
      <c r="L164" s="170"/>
      <c r="M164" s="170"/>
      <c r="N164" s="170"/>
      <c r="O164" s="170"/>
      <c r="P164" s="175"/>
      <c r="Q164" s="175"/>
      <c r="R164" s="175"/>
      <c r="S164" s="175"/>
      <c r="T164" s="175"/>
      <c r="U164" s="175"/>
      <c r="V164" s="175"/>
      <c r="W164" s="175"/>
      <c r="X164" s="175"/>
      <c r="Y164" s="175"/>
      <c r="Z164" s="175"/>
      <c r="AA164" s="175"/>
      <c r="AB164" s="175"/>
      <c r="AC164" s="175"/>
      <c r="AD164" s="175"/>
      <c r="AE164" s="175"/>
      <c r="AF164" s="175"/>
      <c r="AG164" s="175"/>
      <c r="AH164" s="175"/>
      <c r="AI164" s="175"/>
      <c r="AJ164" s="175"/>
      <c r="AK164" s="175"/>
      <c r="AL164" s="175"/>
      <c r="AM164" s="175"/>
      <c r="AN164" s="175"/>
    </row>
    <row r="165" spans="1:40">
      <c r="A165" s="175"/>
      <c r="B165" s="175"/>
      <c r="C165" s="175"/>
      <c r="D165" s="175"/>
      <c r="E165" s="175"/>
      <c r="F165" s="175"/>
      <c r="G165" s="175"/>
      <c r="H165" s="175"/>
      <c r="I165" s="175"/>
      <c r="J165" s="170"/>
      <c r="K165" s="170"/>
      <c r="L165" s="170"/>
      <c r="M165" s="170"/>
      <c r="N165" s="170"/>
      <c r="O165" s="170"/>
      <c r="P165" s="175"/>
      <c r="Q165" s="175"/>
      <c r="R165" s="175"/>
      <c r="S165" s="175"/>
      <c r="T165" s="175"/>
      <c r="U165" s="175"/>
      <c r="V165" s="175"/>
      <c r="W165" s="175"/>
      <c r="X165" s="175"/>
      <c r="Y165" s="175"/>
      <c r="Z165" s="175"/>
      <c r="AA165" s="175"/>
      <c r="AB165" s="175"/>
      <c r="AC165" s="175"/>
      <c r="AD165" s="175"/>
      <c r="AE165" s="175"/>
      <c r="AF165" s="175"/>
      <c r="AG165" s="175"/>
      <c r="AH165" s="175"/>
      <c r="AI165" s="175"/>
      <c r="AJ165" s="175"/>
      <c r="AK165" s="175"/>
      <c r="AL165" s="175"/>
      <c r="AM165" s="175"/>
      <c r="AN165" s="175"/>
    </row>
    <row r="166" spans="1:40">
      <c r="A166" s="175"/>
      <c r="B166" s="175"/>
      <c r="C166" s="175"/>
      <c r="D166" s="175"/>
      <c r="E166" s="175"/>
      <c r="F166" s="175"/>
      <c r="G166" s="175"/>
      <c r="H166" s="175"/>
      <c r="I166" s="175"/>
      <c r="J166" s="170"/>
      <c r="K166" s="170"/>
      <c r="L166" s="170"/>
      <c r="M166" s="170"/>
      <c r="N166" s="170"/>
      <c r="O166" s="170"/>
      <c r="P166" s="175"/>
      <c r="Q166" s="175"/>
      <c r="R166" s="175"/>
      <c r="S166" s="175"/>
      <c r="T166" s="175"/>
      <c r="U166" s="175"/>
      <c r="V166" s="175"/>
      <c r="W166" s="175"/>
      <c r="X166" s="175"/>
      <c r="Y166" s="175"/>
      <c r="Z166" s="175"/>
      <c r="AA166" s="175"/>
      <c r="AB166" s="175"/>
      <c r="AC166" s="175"/>
      <c r="AD166" s="175"/>
      <c r="AE166" s="175"/>
      <c r="AF166" s="175"/>
      <c r="AG166" s="175"/>
      <c r="AH166" s="175"/>
      <c r="AI166" s="175"/>
      <c r="AJ166" s="175"/>
      <c r="AK166" s="175"/>
      <c r="AL166" s="175"/>
      <c r="AM166" s="175"/>
      <c r="AN166" s="175"/>
    </row>
    <row r="167" spans="1:40">
      <c r="A167" s="175"/>
      <c r="B167" s="175"/>
      <c r="C167" s="175"/>
      <c r="D167" s="175"/>
      <c r="E167" s="175"/>
      <c r="F167" s="175"/>
      <c r="G167" s="175"/>
      <c r="H167" s="175"/>
      <c r="I167" s="175"/>
      <c r="J167" s="170"/>
      <c r="K167" s="170"/>
      <c r="L167" s="170"/>
      <c r="M167" s="170"/>
      <c r="N167" s="170"/>
      <c r="O167" s="170"/>
      <c r="P167" s="175"/>
      <c r="Q167" s="175"/>
      <c r="R167" s="175"/>
      <c r="S167" s="175"/>
      <c r="T167" s="175"/>
      <c r="U167" s="175"/>
      <c r="V167" s="175"/>
      <c r="W167" s="175"/>
      <c r="X167" s="175"/>
      <c r="Y167" s="175"/>
      <c r="Z167" s="175"/>
      <c r="AA167" s="175"/>
      <c r="AB167" s="175"/>
      <c r="AC167" s="175"/>
      <c r="AD167" s="175"/>
      <c r="AE167" s="175"/>
      <c r="AF167" s="175"/>
      <c r="AG167" s="175"/>
      <c r="AH167" s="175"/>
      <c r="AI167" s="175"/>
      <c r="AJ167" s="175"/>
      <c r="AK167" s="175"/>
      <c r="AL167" s="175"/>
      <c r="AM167" s="175"/>
      <c r="AN167" s="175"/>
    </row>
    <row r="168" spans="1:40">
      <c r="A168" s="175"/>
      <c r="B168" s="175"/>
      <c r="C168" s="175"/>
      <c r="D168" s="175"/>
      <c r="E168" s="175"/>
      <c r="F168" s="175"/>
      <c r="G168" s="175"/>
      <c r="H168" s="175"/>
      <c r="I168" s="175"/>
      <c r="J168" s="170"/>
      <c r="K168" s="170"/>
      <c r="L168" s="170"/>
      <c r="M168" s="170"/>
      <c r="N168" s="170"/>
      <c r="O168" s="170"/>
      <c r="P168" s="175"/>
      <c r="Q168" s="175"/>
      <c r="R168" s="175"/>
      <c r="S168" s="175"/>
      <c r="T168" s="175"/>
      <c r="U168" s="175"/>
      <c r="V168" s="175"/>
      <c r="W168" s="175"/>
      <c r="X168" s="175"/>
      <c r="Y168" s="175"/>
      <c r="Z168" s="175"/>
      <c r="AA168" s="175"/>
      <c r="AB168" s="175"/>
      <c r="AC168" s="175"/>
      <c r="AD168" s="175"/>
      <c r="AE168" s="175"/>
      <c r="AF168" s="175"/>
      <c r="AG168" s="175"/>
      <c r="AH168" s="175"/>
      <c r="AI168" s="175"/>
      <c r="AJ168" s="175"/>
      <c r="AK168" s="175"/>
      <c r="AL168" s="175"/>
      <c r="AM168" s="175"/>
      <c r="AN168" s="175"/>
    </row>
    <row r="169" spans="1:40">
      <c r="A169" s="175"/>
      <c r="B169" s="175"/>
      <c r="C169" s="175"/>
      <c r="D169" s="175"/>
      <c r="E169" s="175"/>
      <c r="F169" s="175"/>
      <c r="G169" s="175"/>
      <c r="H169" s="175"/>
      <c r="I169" s="175"/>
      <c r="J169" s="170"/>
      <c r="K169" s="170"/>
      <c r="L169" s="170"/>
      <c r="M169" s="170"/>
      <c r="N169" s="170"/>
      <c r="O169" s="170"/>
      <c r="P169" s="175"/>
      <c r="Q169" s="175"/>
      <c r="R169" s="175"/>
      <c r="S169" s="175"/>
      <c r="T169" s="175"/>
      <c r="U169" s="175"/>
      <c r="V169" s="175"/>
      <c r="W169" s="175"/>
      <c r="X169" s="175"/>
      <c r="Y169" s="175"/>
      <c r="Z169" s="175"/>
      <c r="AA169" s="175"/>
      <c r="AB169" s="175"/>
      <c r="AC169" s="175"/>
      <c r="AD169" s="175"/>
      <c r="AE169" s="175"/>
      <c r="AF169" s="175"/>
      <c r="AG169" s="175"/>
      <c r="AH169" s="175"/>
      <c r="AI169" s="175"/>
      <c r="AJ169" s="175"/>
      <c r="AK169" s="175"/>
      <c r="AL169" s="175"/>
      <c r="AM169" s="175"/>
      <c r="AN169" s="175"/>
    </row>
    <row r="170" spans="1:40">
      <c r="A170" s="175"/>
      <c r="B170" s="175"/>
      <c r="C170" s="175"/>
      <c r="D170" s="175"/>
      <c r="E170" s="175"/>
      <c r="F170" s="175"/>
      <c r="G170" s="175"/>
      <c r="H170" s="175"/>
      <c r="I170" s="175"/>
      <c r="J170" s="170"/>
      <c r="K170" s="170"/>
      <c r="L170" s="170"/>
      <c r="M170" s="170"/>
      <c r="N170" s="170"/>
      <c r="O170" s="170"/>
      <c r="P170" s="175"/>
      <c r="Q170" s="175"/>
      <c r="R170" s="175"/>
      <c r="S170" s="175"/>
      <c r="T170" s="175"/>
      <c r="U170" s="175"/>
      <c r="V170" s="175"/>
      <c r="W170" s="175"/>
      <c r="X170" s="175"/>
      <c r="Y170" s="175"/>
      <c r="Z170" s="175"/>
      <c r="AA170" s="175"/>
      <c r="AB170" s="175"/>
      <c r="AC170" s="175"/>
      <c r="AD170" s="175"/>
      <c r="AE170" s="175"/>
      <c r="AF170" s="175"/>
      <c r="AG170" s="175"/>
      <c r="AH170" s="175"/>
      <c r="AI170" s="175"/>
      <c r="AJ170" s="175"/>
      <c r="AK170" s="175"/>
      <c r="AL170" s="175"/>
      <c r="AM170" s="175"/>
      <c r="AN170" s="175"/>
    </row>
    <row r="171" spans="1:40">
      <c r="A171" s="175"/>
      <c r="B171" s="175"/>
      <c r="C171" s="175"/>
      <c r="D171" s="175"/>
      <c r="E171" s="175"/>
      <c r="F171" s="175"/>
      <c r="G171" s="175"/>
      <c r="H171" s="175"/>
      <c r="I171" s="175"/>
      <c r="J171" s="170"/>
      <c r="K171" s="170"/>
      <c r="L171" s="170"/>
      <c r="M171" s="170"/>
      <c r="N171" s="170"/>
      <c r="O171" s="170"/>
      <c r="P171" s="175"/>
      <c r="Q171" s="175"/>
      <c r="R171" s="175"/>
      <c r="S171" s="175"/>
      <c r="T171" s="175"/>
      <c r="U171" s="175"/>
      <c r="V171" s="175"/>
      <c r="W171" s="175"/>
      <c r="X171" s="175"/>
      <c r="Y171" s="175"/>
      <c r="Z171" s="175"/>
      <c r="AA171" s="175"/>
      <c r="AB171" s="175"/>
      <c r="AC171" s="175"/>
      <c r="AD171" s="175"/>
      <c r="AE171" s="175"/>
      <c r="AF171" s="175"/>
      <c r="AG171" s="175"/>
      <c r="AH171" s="175"/>
      <c r="AI171" s="175"/>
      <c r="AJ171" s="175"/>
      <c r="AK171" s="175"/>
      <c r="AL171" s="175"/>
      <c r="AM171" s="175"/>
      <c r="AN171" s="175"/>
    </row>
    <row r="172" spans="1:40">
      <c r="A172" s="175"/>
      <c r="B172" s="175"/>
      <c r="C172" s="175"/>
      <c r="D172" s="175"/>
      <c r="E172" s="175"/>
      <c r="F172" s="175"/>
      <c r="G172" s="175"/>
      <c r="H172" s="175"/>
      <c r="I172" s="175"/>
      <c r="J172" s="170"/>
      <c r="K172" s="170"/>
      <c r="L172" s="170"/>
      <c r="M172" s="170"/>
      <c r="N172" s="170"/>
      <c r="O172" s="170"/>
      <c r="P172" s="175"/>
      <c r="Q172" s="175"/>
      <c r="R172" s="175"/>
      <c r="S172" s="175"/>
      <c r="T172" s="175"/>
      <c r="U172" s="175"/>
      <c r="V172" s="175"/>
      <c r="W172" s="175"/>
      <c r="X172" s="175"/>
      <c r="Y172" s="175"/>
      <c r="Z172" s="175"/>
      <c r="AA172" s="175"/>
      <c r="AB172" s="175"/>
      <c r="AC172" s="175"/>
      <c r="AD172" s="175"/>
      <c r="AE172" s="175"/>
      <c r="AF172" s="175"/>
      <c r="AG172" s="175"/>
      <c r="AH172" s="175"/>
      <c r="AI172" s="175"/>
      <c r="AJ172" s="175"/>
      <c r="AK172" s="175"/>
      <c r="AL172" s="175"/>
      <c r="AM172" s="175"/>
      <c r="AN172" s="175"/>
    </row>
    <row r="173" spans="1:40">
      <c r="A173" s="175"/>
      <c r="B173" s="175"/>
      <c r="C173" s="175"/>
      <c r="D173" s="175"/>
      <c r="E173" s="175"/>
      <c r="F173" s="175"/>
      <c r="G173" s="175"/>
      <c r="H173" s="175"/>
      <c r="I173" s="175"/>
      <c r="J173" s="170"/>
      <c r="K173" s="170"/>
      <c r="L173" s="170"/>
      <c r="M173" s="170"/>
      <c r="N173" s="170"/>
      <c r="O173" s="170"/>
      <c r="P173" s="175"/>
      <c r="Q173" s="175"/>
      <c r="R173" s="175"/>
      <c r="S173" s="175"/>
      <c r="T173" s="175"/>
      <c r="U173" s="175"/>
      <c r="V173" s="175"/>
      <c r="W173" s="175"/>
      <c r="X173" s="175"/>
      <c r="Y173" s="175"/>
      <c r="Z173" s="175"/>
      <c r="AA173" s="175"/>
      <c r="AB173" s="175"/>
      <c r="AC173" s="175"/>
      <c r="AD173" s="175"/>
      <c r="AE173" s="175"/>
      <c r="AF173" s="175"/>
      <c r="AG173" s="175"/>
      <c r="AH173" s="175"/>
      <c r="AI173" s="175"/>
      <c r="AJ173" s="175"/>
      <c r="AK173" s="175"/>
      <c r="AL173" s="175"/>
      <c r="AM173" s="175"/>
      <c r="AN173" s="175"/>
    </row>
    <row r="174" spans="1:40">
      <c r="A174" s="175"/>
      <c r="B174" s="175"/>
      <c r="C174" s="175"/>
      <c r="D174" s="175"/>
      <c r="E174" s="175"/>
      <c r="F174" s="175"/>
      <c r="G174" s="175"/>
      <c r="H174" s="175"/>
      <c r="I174" s="175"/>
      <c r="J174" s="170"/>
      <c r="K174" s="170"/>
      <c r="L174" s="170"/>
      <c r="M174" s="170"/>
      <c r="N174" s="170"/>
      <c r="O174" s="170"/>
      <c r="P174" s="175"/>
      <c r="Q174" s="175"/>
      <c r="R174" s="175"/>
      <c r="S174" s="175"/>
      <c r="T174" s="175"/>
      <c r="U174" s="175"/>
      <c r="V174" s="175"/>
      <c r="W174" s="175"/>
      <c r="X174" s="175"/>
      <c r="Y174" s="175"/>
      <c r="Z174" s="175"/>
      <c r="AA174" s="175"/>
      <c r="AB174" s="175"/>
      <c r="AC174" s="175"/>
      <c r="AD174" s="175"/>
      <c r="AE174" s="175"/>
      <c r="AF174" s="175"/>
      <c r="AG174" s="175"/>
      <c r="AH174" s="175"/>
      <c r="AI174" s="175"/>
      <c r="AJ174" s="175"/>
      <c r="AK174" s="175"/>
      <c r="AL174" s="175"/>
      <c r="AM174" s="175"/>
      <c r="AN174" s="175"/>
    </row>
    <row r="175" spans="1:40">
      <c r="A175" s="175"/>
      <c r="B175" s="175"/>
      <c r="C175" s="175"/>
      <c r="D175" s="175"/>
      <c r="E175" s="175"/>
      <c r="F175" s="175"/>
      <c r="G175" s="175"/>
      <c r="H175" s="175"/>
      <c r="I175" s="175"/>
      <c r="J175" s="170"/>
      <c r="K175" s="170"/>
      <c r="L175" s="170"/>
      <c r="M175" s="170"/>
      <c r="N175" s="170"/>
      <c r="O175" s="170"/>
      <c r="P175" s="175"/>
      <c r="Q175" s="175"/>
      <c r="R175" s="175"/>
      <c r="S175" s="175"/>
      <c r="T175" s="175"/>
      <c r="U175" s="175"/>
      <c r="V175" s="175"/>
      <c r="W175" s="175"/>
      <c r="X175" s="175"/>
      <c r="Y175" s="175"/>
      <c r="Z175" s="175"/>
      <c r="AA175" s="175"/>
      <c r="AB175" s="175"/>
      <c r="AC175" s="175"/>
      <c r="AD175" s="175"/>
      <c r="AE175" s="175"/>
      <c r="AF175" s="175"/>
      <c r="AG175" s="175"/>
      <c r="AH175" s="175"/>
      <c r="AI175" s="175"/>
      <c r="AJ175" s="175"/>
      <c r="AK175" s="175"/>
      <c r="AL175" s="175"/>
      <c r="AM175" s="175"/>
      <c r="AN175" s="175"/>
    </row>
    <row r="176" spans="1:40">
      <c r="A176" s="175"/>
      <c r="B176" s="175"/>
      <c r="C176" s="175"/>
      <c r="D176" s="175"/>
      <c r="E176" s="175"/>
      <c r="F176" s="175"/>
      <c r="G176" s="175"/>
      <c r="H176" s="175"/>
      <c r="I176" s="175"/>
      <c r="J176" s="170"/>
      <c r="K176" s="170"/>
      <c r="L176" s="170"/>
      <c r="M176" s="170"/>
      <c r="N176" s="170"/>
      <c r="O176" s="170"/>
      <c r="P176" s="175"/>
      <c r="Q176" s="175"/>
      <c r="R176" s="175"/>
      <c r="S176" s="175"/>
      <c r="T176" s="175"/>
      <c r="U176" s="175"/>
      <c r="V176" s="175"/>
      <c r="W176" s="175"/>
      <c r="X176" s="175"/>
      <c r="Y176" s="175"/>
      <c r="Z176" s="175"/>
      <c r="AA176" s="175"/>
      <c r="AB176" s="175"/>
      <c r="AC176" s="175"/>
      <c r="AD176" s="175"/>
      <c r="AE176" s="175"/>
      <c r="AF176" s="175"/>
      <c r="AG176" s="175"/>
      <c r="AH176" s="175"/>
      <c r="AI176" s="175"/>
      <c r="AJ176" s="175"/>
      <c r="AK176" s="175"/>
      <c r="AL176" s="175"/>
      <c r="AM176" s="175"/>
      <c r="AN176" s="175"/>
    </row>
    <row r="177" spans="1:40">
      <c r="A177" s="175"/>
      <c r="B177" s="175"/>
      <c r="C177" s="175"/>
      <c r="D177" s="175"/>
      <c r="E177" s="175"/>
      <c r="F177" s="175"/>
      <c r="G177" s="175"/>
      <c r="H177" s="175"/>
      <c r="I177" s="175"/>
      <c r="J177" s="170"/>
      <c r="K177" s="170"/>
      <c r="L177" s="170"/>
      <c r="M177" s="170"/>
      <c r="N177" s="170"/>
      <c r="O177" s="170"/>
      <c r="P177" s="175"/>
      <c r="Q177" s="175"/>
      <c r="R177" s="175"/>
      <c r="S177" s="175"/>
      <c r="T177" s="175"/>
      <c r="U177" s="175"/>
      <c r="V177" s="175"/>
      <c r="W177" s="175"/>
      <c r="X177" s="175"/>
      <c r="Y177" s="175"/>
      <c r="Z177" s="175"/>
      <c r="AA177" s="175"/>
      <c r="AB177" s="175"/>
      <c r="AC177" s="175"/>
      <c r="AD177" s="175"/>
      <c r="AE177" s="175"/>
      <c r="AF177" s="175"/>
      <c r="AG177" s="175"/>
      <c r="AH177" s="175"/>
      <c r="AI177" s="175"/>
      <c r="AJ177" s="175"/>
      <c r="AK177" s="175"/>
      <c r="AL177" s="175"/>
      <c r="AM177" s="175"/>
      <c r="AN177" s="175"/>
    </row>
    <row r="178" spans="1:40">
      <c r="A178" s="175"/>
      <c r="B178" s="175"/>
      <c r="C178" s="175"/>
      <c r="D178" s="175"/>
      <c r="E178" s="175"/>
      <c r="F178" s="175"/>
      <c r="G178" s="175"/>
      <c r="H178" s="175"/>
      <c r="I178" s="175"/>
      <c r="J178" s="170"/>
      <c r="K178" s="170"/>
      <c r="L178" s="170"/>
      <c r="M178" s="170"/>
      <c r="N178" s="170"/>
      <c r="O178" s="170"/>
      <c r="P178" s="175"/>
      <c r="Q178" s="175"/>
      <c r="R178" s="175"/>
      <c r="S178" s="175"/>
      <c r="T178" s="175"/>
      <c r="U178" s="175"/>
      <c r="V178" s="175"/>
      <c r="W178" s="175"/>
      <c r="X178" s="175"/>
      <c r="Y178" s="175"/>
      <c r="Z178" s="175"/>
      <c r="AA178" s="175"/>
      <c r="AB178" s="175"/>
      <c r="AC178" s="175"/>
      <c r="AD178" s="175"/>
      <c r="AE178" s="175"/>
      <c r="AF178" s="175"/>
      <c r="AG178" s="175"/>
      <c r="AH178" s="175"/>
      <c r="AI178" s="175"/>
      <c r="AJ178" s="175"/>
      <c r="AK178" s="175"/>
      <c r="AL178" s="175"/>
      <c r="AM178" s="175"/>
      <c r="AN178" s="175"/>
    </row>
    <row r="179" spans="1:40">
      <c r="A179" s="175"/>
      <c r="B179" s="175"/>
      <c r="C179" s="175"/>
      <c r="D179" s="175"/>
      <c r="E179" s="175"/>
      <c r="F179" s="175"/>
      <c r="G179" s="175"/>
      <c r="H179" s="175"/>
      <c r="I179" s="175"/>
      <c r="J179" s="170"/>
      <c r="K179" s="170"/>
      <c r="L179" s="170"/>
      <c r="M179" s="170"/>
      <c r="N179" s="170"/>
      <c r="O179" s="170"/>
      <c r="P179" s="175"/>
      <c r="Q179" s="175"/>
      <c r="R179" s="175"/>
      <c r="S179" s="175"/>
      <c r="T179" s="175"/>
      <c r="U179" s="175"/>
      <c r="V179" s="175"/>
      <c r="W179" s="175"/>
      <c r="X179" s="175"/>
      <c r="Y179" s="175"/>
      <c r="Z179" s="175"/>
      <c r="AA179" s="175"/>
      <c r="AB179" s="175"/>
      <c r="AC179" s="175"/>
      <c r="AD179" s="175"/>
      <c r="AE179" s="175"/>
      <c r="AF179" s="175"/>
      <c r="AG179" s="175"/>
      <c r="AH179" s="175"/>
      <c r="AI179" s="175"/>
      <c r="AJ179" s="175"/>
      <c r="AK179" s="175"/>
      <c r="AL179" s="175"/>
      <c r="AM179" s="175"/>
      <c r="AN179" s="175"/>
    </row>
    <row r="180" spans="1:40">
      <c r="A180" s="175"/>
      <c r="B180" s="175"/>
      <c r="C180" s="175"/>
      <c r="D180" s="175"/>
      <c r="E180" s="175"/>
      <c r="F180" s="175"/>
      <c r="G180" s="175"/>
      <c r="H180" s="175"/>
      <c r="I180" s="175"/>
      <c r="J180" s="170"/>
      <c r="K180" s="170"/>
      <c r="L180" s="170"/>
      <c r="M180" s="170"/>
      <c r="N180" s="170"/>
      <c r="O180" s="170"/>
      <c r="P180" s="175"/>
      <c r="Q180" s="175"/>
      <c r="R180" s="175"/>
      <c r="S180" s="175"/>
      <c r="T180" s="175"/>
      <c r="U180" s="175"/>
      <c r="V180" s="175"/>
      <c r="W180" s="175"/>
      <c r="X180" s="175"/>
      <c r="Y180" s="175"/>
      <c r="Z180" s="175"/>
      <c r="AA180" s="175"/>
      <c r="AB180" s="175"/>
      <c r="AC180" s="175"/>
      <c r="AD180" s="175"/>
      <c r="AE180" s="175"/>
      <c r="AF180" s="175"/>
      <c r="AG180" s="175"/>
      <c r="AH180" s="175"/>
      <c r="AI180" s="175"/>
      <c r="AJ180" s="175"/>
      <c r="AK180" s="175"/>
      <c r="AL180" s="175"/>
      <c r="AM180" s="175"/>
      <c r="AN180" s="175"/>
    </row>
    <row r="181" spans="1:40">
      <c r="A181" s="175"/>
      <c r="B181" s="175"/>
      <c r="C181" s="175"/>
      <c r="D181" s="175"/>
      <c r="E181" s="175"/>
      <c r="F181" s="175"/>
      <c r="G181" s="175"/>
      <c r="H181" s="175"/>
      <c r="I181" s="175"/>
      <c r="J181" s="170"/>
      <c r="K181" s="170"/>
      <c r="L181" s="170"/>
      <c r="M181" s="170"/>
      <c r="N181" s="170"/>
      <c r="O181" s="170"/>
      <c r="P181" s="175"/>
      <c r="Q181" s="175"/>
      <c r="R181" s="175"/>
      <c r="S181" s="175"/>
      <c r="T181" s="175"/>
      <c r="U181" s="175"/>
      <c r="V181" s="175"/>
      <c r="W181" s="175"/>
      <c r="X181" s="175"/>
      <c r="Y181" s="175"/>
      <c r="Z181" s="175"/>
      <c r="AA181" s="175"/>
      <c r="AB181" s="175"/>
      <c r="AC181" s="175"/>
      <c r="AD181" s="175"/>
      <c r="AE181" s="175"/>
      <c r="AF181" s="175"/>
      <c r="AG181" s="175"/>
      <c r="AH181" s="175"/>
      <c r="AI181" s="175"/>
      <c r="AJ181" s="175"/>
      <c r="AK181" s="175"/>
      <c r="AL181" s="175"/>
      <c r="AM181" s="175"/>
      <c r="AN181" s="175"/>
    </row>
    <row r="182" spans="1:40">
      <c r="A182" s="175"/>
      <c r="B182" s="175"/>
      <c r="C182" s="175"/>
      <c r="D182" s="175"/>
      <c r="E182" s="175"/>
      <c r="F182" s="175"/>
      <c r="G182" s="175"/>
      <c r="H182" s="175"/>
      <c r="I182" s="175"/>
      <c r="J182" s="170"/>
      <c r="K182" s="170"/>
      <c r="L182" s="170"/>
      <c r="M182" s="170"/>
      <c r="N182" s="170"/>
      <c r="O182" s="170"/>
      <c r="P182" s="175"/>
      <c r="Q182" s="175"/>
      <c r="R182" s="175"/>
      <c r="S182" s="175"/>
      <c r="T182" s="175"/>
      <c r="U182" s="175"/>
      <c r="V182" s="175"/>
      <c r="W182" s="175"/>
      <c r="X182" s="175"/>
      <c r="Y182" s="175"/>
      <c r="Z182" s="175"/>
      <c r="AA182" s="175"/>
      <c r="AB182" s="175"/>
      <c r="AC182" s="175"/>
      <c r="AD182" s="175"/>
      <c r="AE182" s="175"/>
      <c r="AF182" s="175"/>
      <c r="AG182" s="175"/>
      <c r="AH182" s="175"/>
      <c r="AI182" s="175"/>
      <c r="AJ182" s="175"/>
      <c r="AK182" s="175"/>
      <c r="AL182" s="175"/>
      <c r="AM182" s="175"/>
      <c r="AN182" s="175"/>
    </row>
    <row r="183" spans="1:40">
      <c r="A183" s="175"/>
      <c r="B183" s="175"/>
      <c r="C183" s="175"/>
      <c r="D183" s="175"/>
      <c r="E183" s="175"/>
      <c r="F183" s="175"/>
      <c r="G183" s="175"/>
      <c r="H183" s="175"/>
      <c r="I183" s="175"/>
      <c r="J183" s="170"/>
      <c r="K183" s="170"/>
      <c r="L183" s="170"/>
      <c r="M183" s="170"/>
      <c r="N183" s="170"/>
      <c r="O183" s="170"/>
      <c r="P183" s="175"/>
      <c r="Q183" s="175"/>
      <c r="R183" s="175"/>
      <c r="S183" s="175"/>
      <c r="T183" s="175"/>
      <c r="U183" s="175"/>
      <c r="V183" s="175"/>
      <c r="W183" s="175"/>
      <c r="X183" s="175"/>
      <c r="Y183" s="175"/>
      <c r="Z183" s="175"/>
      <c r="AA183" s="175"/>
      <c r="AB183" s="175"/>
      <c r="AC183" s="175"/>
      <c r="AD183" s="175"/>
      <c r="AE183" s="175"/>
      <c r="AF183" s="175"/>
      <c r="AG183" s="175"/>
      <c r="AH183" s="175"/>
      <c r="AI183" s="175"/>
      <c r="AJ183" s="175"/>
      <c r="AK183" s="175"/>
      <c r="AL183" s="175"/>
      <c r="AM183" s="175"/>
      <c r="AN183" s="175"/>
    </row>
    <row r="184" spans="1:40">
      <c r="A184" s="175"/>
      <c r="B184" s="175"/>
      <c r="C184" s="175"/>
      <c r="D184" s="175"/>
      <c r="E184" s="175"/>
      <c r="F184" s="175"/>
      <c r="G184" s="175"/>
      <c r="H184" s="175"/>
      <c r="I184" s="175"/>
      <c r="J184" s="170"/>
      <c r="K184" s="170"/>
      <c r="L184" s="170"/>
      <c r="M184" s="170"/>
      <c r="N184" s="170"/>
      <c r="O184" s="170"/>
      <c r="P184" s="175"/>
      <c r="Q184" s="175"/>
      <c r="R184" s="175"/>
      <c r="S184" s="175"/>
      <c r="T184" s="175"/>
      <c r="U184" s="175"/>
      <c r="V184" s="175"/>
      <c r="W184" s="175"/>
      <c r="X184" s="175"/>
      <c r="Y184" s="175"/>
      <c r="Z184" s="175"/>
      <c r="AA184" s="175"/>
      <c r="AB184" s="175"/>
      <c r="AC184" s="175"/>
      <c r="AD184" s="175"/>
      <c r="AE184" s="175"/>
      <c r="AF184" s="175"/>
      <c r="AG184" s="175"/>
      <c r="AH184" s="175"/>
      <c r="AI184" s="175"/>
      <c r="AJ184" s="175"/>
      <c r="AK184" s="175"/>
      <c r="AL184" s="175"/>
      <c r="AM184" s="175"/>
      <c r="AN184" s="175"/>
    </row>
    <row r="185" spans="1:40">
      <c r="A185" s="175"/>
      <c r="B185" s="175"/>
      <c r="C185" s="175"/>
      <c r="D185" s="175"/>
      <c r="E185" s="175"/>
      <c r="F185" s="175"/>
      <c r="G185" s="175"/>
      <c r="H185" s="175"/>
      <c r="I185" s="175"/>
      <c r="J185" s="170"/>
      <c r="K185" s="170"/>
      <c r="L185" s="170"/>
      <c r="M185" s="170"/>
      <c r="N185" s="170"/>
      <c r="O185" s="170"/>
      <c r="P185" s="175"/>
      <c r="Q185" s="175"/>
      <c r="R185" s="175"/>
      <c r="S185" s="175"/>
      <c r="T185" s="175"/>
      <c r="U185" s="175"/>
      <c r="V185" s="175"/>
      <c r="W185" s="175"/>
      <c r="X185" s="175"/>
      <c r="Y185" s="175"/>
      <c r="Z185" s="175"/>
      <c r="AA185" s="175"/>
      <c r="AB185" s="175"/>
      <c r="AC185" s="175"/>
      <c r="AD185" s="175"/>
      <c r="AE185" s="175"/>
      <c r="AF185" s="175"/>
      <c r="AG185" s="175"/>
      <c r="AH185" s="175"/>
      <c r="AI185" s="175"/>
      <c r="AJ185" s="175"/>
      <c r="AK185" s="175"/>
      <c r="AL185" s="175"/>
      <c r="AM185" s="175"/>
      <c r="AN185" s="175"/>
    </row>
    <row r="186" spans="1:40">
      <c r="A186" s="175"/>
      <c r="B186" s="175"/>
      <c r="C186" s="175"/>
      <c r="D186" s="175"/>
      <c r="E186" s="175"/>
      <c r="F186" s="175"/>
      <c r="G186" s="175"/>
      <c r="H186" s="175"/>
      <c r="I186" s="175"/>
      <c r="J186" s="170"/>
      <c r="K186" s="170"/>
      <c r="L186" s="170"/>
      <c r="M186" s="170"/>
      <c r="N186" s="170"/>
      <c r="O186" s="170"/>
      <c r="P186" s="175"/>
      <c r="Q186" s="175"/>
      <c r="R186" s="175"/>
      <c r="S186" s="175"/>
      <c r="T186" s="175"/>
      <c r="U186" s="175"/>
      <c r="V186" s="175"/>
      <c r="W186" s="175"/>
      <c r="X186" s="175"/>
      <c r="Y186" s="175"/>
      <c r="Z186" s="175"/>
      <c r="AA186" s="175"/>
      <c r="AB186" s="175"/>
      <c r="AC186" s="175"/>
      <c r="AD186" s="175"/>
      <c r="AE186" s="175"/>
      <c r="AF186" s="175"/>
      <c r="AG186" s="175"/>
      <c r="AH186" s="175"/>
      <c r="AI186" s="175"/>
      <c r="AJ186" s="175"/>
      <c r="AK186" s="175"/>
      <c r="AL186" s="175"/>
      <c r="AM186" s="175"/>
      <c r="AN186" s="175"/>
    </row>
    <row r="187" spans="1:40">
      <c r="A187" s="175"/>
      <c r="B187" s="175"/>
      <c r="C187" s="175"/>
      <c r="D187" s="175"/>
      <c r="E187" s="175"/>
      <c r="F187" s="175"/>
      <c r="G187" s="175"/>
      <c r="H187" s="175"/>
      <c r="I187" s="175"/>
      <c r="J187" s="170"/>
      <c r="K187" s="170"/>
      <c r="L187" s="170"/>
      <c r="M187" s="170"/>
      <c r="N187" s="170"/>
      <c r="O187" s="170"/>
      <c r="P187" s="175"/>
      <c r="Q187" s="175"/>
      <c r="R187" s="175"/>
      <c r="S187" s="175"/>
      <c r="T187" s="175"/>
      <c r="U187" s="175"/>
      <c r="V187" s="175"/>
      <c r="W187" s="175"/>
      <c r="X187" s="175"/>
      <c r="Y187" s="175"/>
      <c r="Z187" s="175"/>
      <c r="AA187" s="175"/>
      <c r="AB187" s="175"/>
      <c r="AC187" s="175"/>
      <c r="AD187" s="175"/>
      <c r="AE187" s="175"/>
      <c r="AF187" s="175"/>
      <c r="AG187" s="175"/>
      <c r="AH187" s="175"/>
      <c r="AI187" s="175"/>
      <c r="AJ187" s="175"/>
      <c r="AK187" s="175"/>
      <c r="AL187" s="175"/>
      <c r="AM187" s="175"/>
      <c r="AN187" s="175"/>
    </row>
    <row r="188" spans="1:40">
      <c r="A188" s="175"/>
      <c r="B188" s="175"/>
      <c r="C188" s="175"/>
      <c r="D188" s="175"/>
      <c r="E188" s="175"/>
      <c r="F188" s="175"/>
      <c r="G188" s="175"/>
      <c r="H188" s="175"/>
      <c r="I188" s="175"/>
      <c r="J188" s="170"/>
      <c r="K188" s="170"/>
      <c r="L188" s="170"/>
      <c r="M188" s="170"/>
      <c r="N188" s="170"/>
      <c r="O188" s="170"/>
      <c r="P188" s="175"/>
      <c r="Q188" s="175"/>
      <c r="R188" s="175"/>
      <c r="S188" s="175"/>
      <c r="T188" s="175"/>
      <c r="U188" s="175"/>
      <c r="V188" s="175"/>
      <c r="W188" s="175"/>
      <c r="X188" s="175"/>
      <c r="Y188" s="175"/>
      <c r="Z188" s="175"/>
      <c r="AA188" s="175"/>
      <c r="AB188" s="175"/>
      <c r="AC188" s="175"/>
      <c r="AD188" s="175"/>
      <c r="AE188" s="175"/>
      <c r="AF188" s="175"/>
      <c r="AG188" s="175"/>
      <c r="AH188" s="175"/>
      <c r="AI188" s="175"/>
      <c r="AJ188" s="175"/>
      <c r="AK188" s="175"/>
      <c r="AL188" s="175"/>
      <c r="AM188" s="175"/>
      <c r="AN188" s="175"/>
    </row>
    <row r="189" spans="1:40">
      <c r="A189" s="175"/>
      <c r="B189" s="175"/>
      <c r="C189" s="175"/>
      <c r="D189" s="175"/>
      <c r="E189" s="175"/>
      <c r="F189" s="175"/>
      <c r="G189" s="175"/>
      <c r="H189" s="175"/>
      <c r="I189" s="175"/>
      <c r="J189" s="170"/>
      <c r="K189" s="170"/>
      <c r="L189" s="170"/>
      <c r="M189" s="170"/>
      <c r="N189" s="170"/>
      <c r="O189" s="170"/>
      <c r="P189" s="175"/>
      <c r="Q189" s="175"/>
      <c r="R189" s="175"/>
      <c r="S189" s="175"/>
      <c r="T189" s="175"/>
      <c r="U189" s="175"/>
      <c r="V189" s="175"/>
      <c r="W189" s="175"/>
      <c r="X189" s="175"/>
      <c r="Y189" s="175"/>
      <c r="Z189" s="175"/>
      <c r="AA189" s="175"/>
      <c r="AB189" s="175"/>
      <c r="AC189" s="175"/>
      <c r="AD189" s="175"/>
      <c r="AE189" s="175"/>
      <c r="AF189" s="175"/>
      <c r="AG189" s="175"/>
      <c r="AH189" s="175"/>
      <c r="AI189" s="175"/>
      <c r="AJ189" s="175"/>
      <c r="AK189" s="175"/>
      <c r="AL189" s="175"/>
      <c r="AM189" s="175"/>
      <c r="AN189" s="175"/>
    </row>
    <row r="190" spans="1:40">
      <c r="A190" s="175"/>
      <c r="B190" s="175"/>
      <c r="C190" s="175"/>
      <c r="D190" s="175"/>
      <c r="E190" s="175"/>
      <c r="F190" s="175"/>
      <c r="G190" s="175"/>
      <c r="H190" s="175"/>
      <c r="I190" s="175"/>
      <c r="J190" s="170"/>
      <c r="K190" s="170"/>
      <c r="L190" s="170"/>
      <c r="M190" s="170"/>
      <c r="N190" s="170"/>
      <c r="O190" s="170"/>
      <c r="P190" s="175"/>
      <c r="Q190" s="175"/>
      <c r="R190" s="175"/>
      <c r="S190" s="175"/>
      <c r="T190" s="175"/>
      <c r="U190" s="175"/>
      <c r="V190" s="175"/>
      <c r="W190" s="175"/>
      <c r="X190" s="175"/>
      <c r="Y190" s="175"/>
      <c r="Z190" s="175"/>
      <c r="AA190" s="175"/>
      <c r="AB190" s="175"/>
      <c r="AC190" s="175"/>
      <c r="AD190" s="175"/>
      <c r="AE190" s="175"/>
      <c r="AF190" s="175"/>
      <c r="AG190" s="175"/>
      <c r="AH190" s="175"/>
      <c r="AI190" s="175"/>
      <c r="AJ190" s="175"/>
      <c r="AK190" s="175"/>
      <c r="AL190" s="175"/>
      <c r="AM190" s="175"/>
      <c r="AN190" s="175"/>
    </row>
    <row r="191" spans="1:40">
      <c r="A191" s="175"/>
      <c r="B191" s="175"/>
      <c r="C191" s="175"/>
      <c r="D191" s="175"/>
      <c r="E191" s="175"/>
      <c r="F191" s="175"/>
      <c r="G191" s="175"/>
      <c r="H191" s="175"/>
      <c r="I191" s="175"/>
      <c r="J191" s="170"/>
      <c r="K191" s="170"/>
      <c r="L191" s="170"/>
      <c r="M191" s="170"/>
      <c r="N191" s="170"/>
      <c r="O191" s="170"/>
      <c r="P191" s="175"/>
      <c r="Q191" s="175"/>
      <c r="R191" s="175"/>
      <c r="S191" s="175"/>
      <c r="T191" s="175"/>
      <c r="U191" s="175"/>
      <c r="V191" s="175"/>
      <c r="W191" s="175"/>
      <c r="X191" s="175"/>
      <c r="Y191" s="175"/>
      <c r="Z191" s="175"/>
      <c r="AA191" s="175"/>
      <c r="AB191" s="175"/>
      <c r="AC191" s="175"/>
      <c r="AD191" s="175"/>
      <c r="AE191" s="175"/>
      <c r="AF191" s="175"/>
      <c r="AG191" s="175"/>
      <c r="AH191" s="175"/>
      <c r="AI191" s="175"/>
      <c r="AJ191" s="175"/>
      <c r="AK191" s="175"/>
      <c r="AL191" s="175"/>
      <c r="AM191" s="175"/>
      <c r="AN191" s="175"/>
    </row>
    <row r="192" spans="1:40">
      <c r="A192" s="175"/>
      <c r="B192" s="175"/>
      <c r="C192" s="175"/>
      <c r="D192" s="175"/>
      <c r="E192" s="175"/>
      <c r="F192" s="175"/>
      <c r="G192" s="175"/>
      <c r="H192" s="175"/>
      <c r="I192" s="175"/>
      <c r="J192" s="170"/>
      <c r="K192" s="170"/>
      <c r="L192" s="170"/>
      <c r="M192" s="170"/>
      <c r="N192" s="170"/>
      <c r="O192" s="170"/>
      <c r="P192" s="175"/>
      <c r="Q192" s="175"/>
      <c r="R192" s="175"/>
      <c r="S192" s="175"/>
      <c r="T192" s="175"/>
      <c r="U192" s="175"/>
      <c r="V192" s="175"/>
      <c r="W192" s="175"/>
      <c r="X192" s="175"/>
      <c r="Y192" s="175"/>
      <c r="Z192" s="175"/>
      <c r="AA192" s="175"/>
      <c r="AB192" s="175"/>
      <c r="AC192" s="175"/>
      <c r="AD192" s="175"/>
      <c r="AE192" s="175"/>
      <c r="AF192" s="175"/>
      <c r="AG192" s="175"/>
      <c r="AH192" s="175"/>
      <c r="AI192" s="175"/>
      <c r="AJ192" s="175"/>
      <c r="AK192" s="175"/>
      <c r="AL192" s="175"/>
      <c r="AM192" s="175"/>
      <c r="AN192" s="175"/>
    </row>
    <row r="193" spans="1:40">
      <c r="A193" s="175"/>
      <c r="B193" s="175"/>
      <c r="C193" s="175"/>
      <c r="D193" s="175"/>
      <c r="E193" s="175"/>
      <c r="F193" s="175"/>
      <c r="G193" s="175"/>
      <c r="H193" s="175"/>
      <c r="I193" s="175"/>
      <c r="J193" s="170"/>
      <c r="K193" s="170"/>
      <c r="L193" s="170"/>
      <c r="M193" s="170"/>
      <c r="N193" s="170"/>
      <c r="O193" s="170"/>
      <c r="P193" s="175"/>
      <c r="Q193" s="175"/>
      <c r="R193" s="175"/>
      <c r="S193" s="175"/>
      <c r="T193" s="175"/>
      <c r="U193" s="175"/>
      <c r="V193" s="175"/>
      <c r="W193" s="175"/>
      <c r="X193" s="175"/>
      <c r="Y193" s="175"/>
      <c r="Z193" s="175"/>
      <c r="AA193" s="175"/>
      <c r="AB193" s="175"/>
      <c r="AC193" s="175"/>
      <c r="AD193" s="175"/>
      <c r="AE193" s="175"/>
      <c r="AF193" s="175"/>
      <c r="AG193" s="175"/>
      <c r="AH193" s="175"/>
      <c r="AI193" s="175"/>
      <c r="AJ193" s="175"/>
      <c r="AK193" s="175"/>
      <c r="AL193" s="175"/>
      <c r="AM193" s="175"/>
      <c r="AN193" s="175"/>
    </row>
    <row r="194" spans="1:40">
      <c r="A194" s="175"/>
      <c r="B194" s="175"/>
      <c r="C194" s="175"/>
      <c r="D194" s="175"/>
      <c r="E194" s="175"/>
      <c r="F194" s="175"/>
      <c r="G194" s="175"/>
      <c r="H194" s="175"/>
      <c r="I194" s="175"/>
      <c r="J194" s="170"/>
      <c r="K194" s="170"/>
      <c r="L194" s="170"/>
      <c r="M194" s="170"/>
      <c r="N194" s="170"/>
      <c r="O194" s="170"/>
      <c r="P194" s="175"/>
      <c r="Q194" s="175"/>
      <c r="R194" s="175"/>
      <c r="S194" s="175"/>
      <c r="T194" s="175"/>
      <c r="U194" s="175"/>
      <c r="V194" s="175"/>
      <c r="W194" s="175"/>
      <c r="X194" s="175"/>
      <c r="Y194" s="175"/>
      <c r="Z194" s="175"/>
      <c r="AA194" s="175"/>
      <c r="AB194" s="175"/>
      <c r="AC194" s="175"/>
      <c r="AD194" s="175"/>
      <c r="AE194" s="175"/>
      <c r="AF194" s="175"/>
      <c r="AG194" s="175"/>
      <c r="AH194" s="175"/>
      <c r="AI194" s="175"/>
      <c r="AJ194" s="175"/>
      <c r="AK194" s="175"/>
      <c r="AL194" s="175"/>
      <c r="AM194" s="175"/>
      <c r="AN194" s="175"/>
    </row>
    <row r="195" spans="1:40">
      <c r="A195" s="175"/>
      <c r="B195" s="175"/>
      <c r="C195" s="175"/>
      <c r="D195" s="175"/>
      <c r="E195" s="175"/>
      <c r="F195" s="175"/>
      <c r="G195" s="175"/>
      <c r="H195" s="175"/>
      <c r="I195" s="175"/>
      <c r="J195" s="170"/>
      <c r="K195" s="170"/>
      <c r="L195" s="170"/>
      <c r="M195" s="170"/>
      <c r="N195" s="170"/>
      <c r="O195" s="170"/>
      <c r="P195" s="175"/>
      <c r="Q195" s="175"/>
      <c r="R195" s="175"/>
      <c r="S195" s="175"/>
      <c r="T195" s="175"/>
      <c r="U195" s="175"/>
      <c r="V195" s="175"/>
      <c r="W195" s="175"/>
      <c r="X195" s="175"/>
      <c r="Y195" s="175"/>
      <c r="Z195" s="175"/>
      <c r="AA195" s="175"/>
      <c r="AB195" s="175"/>
      <c r="AC195" s="175"/>
      <c r="AD195" s="175"/>
      <c r="AE195" s="175"/>
      <c r="AF195" s="175"/>
      <c r="AG195" s="175"/>
      <c r="AH195" s="175"/>
      <c r="AI195" s="175"/>
      <c r="AJ195" s="175"/>
      <c r="AK195" s="175"/>
      <c r="AL195" s="175"/>
      <c r="AM195" s="175"/>
      <c r="AN195" s="175"/>
    </row>
    <row r="196" spans="1:40">
      <c r="A196" s="175"/>
      <c r="B196" s="175"/>
      <c r="C196" s="175"/>
      <c r="D196" s="175"/>
      <c r="E196" s="175"/>
      <c r="F196" s="175"/>
      <c r="G196" s="175"/>
      <c r="H196" s="175"/>
      <c r="I196" s="175"/>
      <c r="J196" s="170"/>
      <c r="K196" s="170"/>
      <c r="L196" s="170"/>
      <c r="M196" s="170"/>
      <c r="N196" s="170"/>
      <c r="O196" s="170"/>
      <c r="P196" s="175"/>
      <c r="Q196" s="175"/>
      <c r="R196" s="175"/>
      <c r="S196" s="175"/>
      <c r="T196" s="175"/>
      <c r="U196" s="175"/>
      <c r="V196" s="175"/>
      <c r="W196" s="175"/>
      <c r="X196" s="175"/>
      <c r="Y196" s="175"/>
      <c r="Z196" s="175"/>
      <c r="AA196" s="175"/>
      <c r="AB196" s="175"/>
      <c r="AC196" s="175"/>
      <c r="AD196" s="175"/>
      <c r="AE196" s="175"/>
      <c r="AF196" s="175"/>
      <c r="AG196" s="175"/>
      <c r="AH196" s="175"/>
      <c r="AI196" s="175"/>
      <c r="AJ196" s="175"/>
      <c r="AK196" s="175"/>
      <c r="AL196" s="175"/>
      <c r="AM196" s="175"/>
      <c r="AN196" s="175"/>
    </row>
    <row r="197" spans="1:40">
      <c r="A197" s="175"/>
      <c r="B197" s="175"/>
      <c r="C197" s="175"/>
      <c r="D197" s="175"/>
      <c r="E197" s="175"/>
      <c r="F197" s="175"/>
      <c r="G197" s="175"/>
      <c r="H197" s="175"/>
      <c r="I197" s="175"/>
      <c r="J197" s="170"/>
      <c r="K197" s="170"/>
      <c r="L197" s="170"/>
      <c r="M197" s="170"/>
      <c r="N197" s="170"/>
      <c r="O197" s="170"/>
      <c r="P197" s="175"/>
      <c r="Q197" s="175"/>
      <c r="R197" s="175"/>
      <c r="S197" s="175"/>
      <c r="T197" s="175"/>
      <c r="U197" s="175"/>
      <c r="V197" s="175"/>
      <c r="W197" s="175"/>
      <c r="X197" s="175"/>
      <c r="Y197" s="175"/>
      <c r="Z197" s="175"/>
      <c r="AA197" s="175"/>
      <c r="AB197" s="175"/>
      <c r="AC197" s="175"/>
      <c r="AD197" s="175"/>
      <c r="AE197" s="175"/>
      <c r="AF197" s="175"/>
      <c r="AG197" s="175"/>
      <c r="AH197" s="175"/>
      <c r="AI197" s="175"/>
      <c r="AJ197" s="175"/>
      <c r="AK197" s="175"/>
      <c r="AL197" s="175"/>
      <c r="AM197" s="175"/>
      <c r="AN197" s="175"/>
    </row>
    <row r="198" spans="1:40">
      <c r="A198" s="175"/>
      <c r="B198" s="175"/>
      <c r="C198" s="175"/>
      <c r="D198" s="175"/>
      <c r="E198" s="175"/>
      <c r="F198" s="175"/>
      <c r="G198" s="175"/>
      <c r="H198" s="175"/>
      <c r="I198" s="175"/>
      <c r="J198" s="170"/>
      <c r="K198" s="170"/>
      <c r="L198" s="170"/>
      <c r="M198" s="170"/>
      <c r="N198" s="170"/>
      <c r="O198" s="170"/>
      <c r="P198" s="175"/>
      <c r="Q198" s="175"/>
      <c r="R198" s="175"/>
      <c r="S198" s="175"/>
      <c r="T198" s="175"/>
      <c r="U198" s="175"/>
      <c r="V198" s="175"/>
      <c r="W198" s="175"/>
      <c r="X198" s="175"/>
      <c r="Y198" s="175"/>
      <c r="Z198" s="175"/>
      <c r="AA198" s="175"/>
      <c r="AB198" s="175"/>
      <c r="AC198" s="175"/>
      <c r="AD198" s="175"/>
      <c r="AE198" s="175"/>
      <c r="AF198" s="175"/>
      <c r="AG198" s="175"/>
      <c r="AH198" s="175"/>
      <c r="AI198" s="175"/>
      <c r="AJ198" s="175"/>
      <c r="AK198" s="175"/>
      <c r="AL198" s="175"/>
      <c r="AM198" s="175"/>
      <c r="AN198" s="175"/>
    </row>
    <row r="199" spans="1:40">
      <c r="A199" s="175"/>
      <c r="B199" s="175"/>
      <c r="C199" s="175"/>
      <c r="D199" s="175"/>
      <c r="E199" s="175"/>
      <c r="F199" s="175"/>
      <c r="G199" s="175"/>
      <c r="H199" s="175"/>
      <c r="I199" s="175"/>
      <c r="J199" s="170"/>
      <c r="K199" s="170"/>
      <c r="L199" s="170"/>
      <c r="M199" s="170"/>
      <c r="N199" s="170"/>
      <c r="O199" s="170"/>
      <c r="P199" s="175"/>
      <c r="Q199" s="175"/>
      <c r="R199" s="175"/>
      <c r="S199" s="175"/>
      <c r="T199" s="175"/>
      <c r="U199" s="175"/>
      <c r="V199" s="175"/>
      <c r="W199" s="175"/>
      <c r="X199" s="175"/>
      <c r="Y199" s="175"/>
      <c r="Z199" s="175"/>
      <c r="AA199" s="175"/>
      <c r="AB199" s="175"/>
      <c r="AC199" s="175"/>
      <c r="AD199" s="175"/>
      <c r="AE199" s="175"/>
      <c r="AF199" s="175"/>
      <c r="AG199" s="175"/>
      <c r="AH199" s="175"/>
      <c r="AI199" s="175"/>
      <c r="AJ199" s="175"/>
      <c r="AK199" s="175"/>
      <c r="AL199" s="175"/>
      <c r="AM199" s="175"/>
      <c r="AN199" s="175"/>
    </row>
    <row r="200" spans="1:40">
      <c r="A200" s="175"/>
      <c r="B200" s="175"/>
      <c r="C200" s="175"/>
      <c r="D200" s="175"/>
      <c r="E200" s="175"/>
      <c r="F200" s="175"/>
      <c r="G200" s="175"/>
      <c r="H200" s="175"/>
      <c r="I200" s="175"/>
      <c r="J200" s="170"/>
      <c r="K200" s="170"/>
      <c r="L200" s="170"/>
      <c r="M200" s="170"/>
      <c r="N200" s="170"/>
      <c r="O200" s="170"/>
      <c r="P200" s="175"/>
      <c r="Q200" s="175"/>
      <c r="R200" s="175"/>
      <c r="S200" s="175"/>
      <c r="T200" s="175"/>
      <c r="U200" s="175"/>
      <c r="V200" s="175"/>
      <c r="W200" s="175"/>
      <c r="X200" s="175"/>
      <c r="Y200" s="175"/>
      <c r="Z200" s="175"/>
      <c r="AA200" s="175"/>
      <c r="AB200" s="175"/>
      <c r="AC200" s="175"/>
      <c r="AD200" s="175"/>
      <c r="AE200" s="175"/>
      <c r="AF200" s="175"/>
      <c r="AG200" s="175"/>
      <c r="AH200" s="175"/>
      <c r="AI200" s="175"/>
      <c r="AJ200" s="175"/>
      <c r="AK200" s="175"/>
      <c r="AL200" s="175"/>
      <c r="AM200" s="175"/>
      <c r="AN200" s="175"/>
    </row>
    <row r="201" spans="1:40">
      <c r="A201" s="175"/>
      <c r="B201" s="175"/>
      <c r="C201" s="175"/>
      <c r="D201" s="175"/>
      <c r="E201" s="175"/>
      <c r="F201" s="175"/>
      <c r="G201" s="175"/>
      <c r="H201" s="175"/>
      <c r="I201" s="175"/>
      <c r="J201" s="170"/>
      <c r="K201" s="170"/>
      <c r="L201" s="170"/>
      <c r="M201" s="170"/>
      <c r="N201" s="170"/>
      <c r="O201" s="170"/>
      <c r="P201" s="175"/>
      <c r="Q201" s="175"/>
      <c r="R201" s="175"/>
      <c r="S201" s="175"/>
      <c r="T201" s="175"/>
      <c r="U201" s="175"/>
      <c r="V201" s="175"/>
      <c r="W201" s="175"/>
      <c r="X201" s="175"/>
      <c r="Y201" s="175"/>
      <c r="Z201" s="175"/>
      <c r="AA201" s="175"/>
      <c r="AB201" s="175"/>
      <c r="AC201" s="175"/>
      <c r="AD201" s="175"/>
      <c r="AE201" s="175"/>
      <c r="AF201" s="175"/>
      <c r="AG201" s="175"/>
      <c r="AH201" s="175"/>
      <c r="AI201" s="175"/>
      <c r="AJ201" s="175"/>
      <c r="AK201" s="175"/>
      <c r="AL201" s="175"/>
      <c r="AM201" s="175"/>
      <c r="AN201" s="175"/>
    </row>
    <row r="202" spans="1:40">
      <c r="A202" s="175"/>
      <c r="B202" s="175"/>
      <c r="C202" s="175"/>
      <c r="D202" s="175"/>
      <c r="E202" s="175"/>
      <c r="F202" s="175"/>
      <c r="G202" s="175"/>
      <c r="H202" s="175"/>
      <c r="I202" s="175"/>
      <c r="J202" s="170"/>
      <c r="K202" s="170"/>
      <c r="L202" s="170"/>
      <c r="M202" s="170"/>
      <c r="N202" s="170"/>
      <c r="O202" s="170"/>
      <c r="P202" s="175"/>
      <c r="Q202" s="175"/>
      <c r="R202" s="175"/>
      <c r="S202" s="175"/>
      <c r="T202" s="175"/>
      <c r="U202" s="175"/>
      <c r="V202" s="175"/>
      <c r="W202" s="175"/>
      <c r="X202" s="175"/>
      <c r="Y202" s="175"/>
      <c r="Z202" s="175"/>
      <c r="AA202" s="175"/>
      <c r="AB202" s="175"/>
      <c r="AC202" s="175"/>
      <c r="AD202" s="175"/>
      <c r="AE202" s="175"/>
      <c r="AF202" s="175"/>
      <c r="AG202" s="175"/>
      <c r="AH202" s="175"/>
      <c r="AI202" s="175"/>
      <c r="AJ202" s="175"/>
      <c r="AK202" s="175"/>
      <c r="AL202" s="175"/>
      <c r="AM202" s="175"/>
      <c r="AN202" s="175"/>
    </row>
    <row r="203" spans="1:40">
      <c r="A203" s="175"/>
      <c r="B203" s="175"/>
      <c r="C203" s="175"/>
      <c r="D203" s="175"/>
      <c r="E203" s="175"/>
      <c r="F203" s="175"/>
      <c r="G203" s="175"/>
      <c r="H203" s="175"/>
      <c r="I203" s="175"/>
      <c r="J203" s="170"/>
      <c r="K203" s="170"/>
      <c r="L203" s="170"/>
      <c r="M203" s="170"/>
      <c r="N203" s="170"/>
      <c r="O203" s="170"/>
      <c r="P203" s="175"/>
      <c r="Q203" s="175"/>
      <c r="R203" s="175"/>
      <c r="S203" s="175"/>
      <c r="T203" s="175"/>
      <c r="U203" s="175"/>
      <c r="V203" s="175"/>
      <c r="W203" s="175"/>
      <c r="X203" s="175"/>
      <c r="Y203" s="175"/>
      <c r="Z203" s="175"/>
      <c r="AA203" s="175"/>
      <c r="AB203" s="175"/>
      <c r="AC203" s="175"/>
      <c r="AD203" s="175"/>
      <c r="AE203" s="175"/>
      <c r="AF203" s="175"/>
      <c r="AG203" s="175"/>
      <c r="AH203" s="175"/>
      <c r="AI203" s="175"/>
      <c r="AJ203" s="175"/>
      <c r="AK203" s="175"/>
      <c r="AL203" s="175"/>
      <c r="AM203" s="175"/>
      <c r="AN203" s="175"/>
    </row>
    <row r="204" spans="1:40">
      <c r="A204" s="175"/>
      <c r="B204" s="175"/>
      <c r="C204" s="175"/>
      <c r="D204" s="175"/>
      <c r="E204" s="175"/>
      <c r="F204" s="175"/>
      <c r="G204" s="175"/>
      <c r="H204" s="175"/>
      <c r="I204" s="175"/>
      <c r="J204" s="170"/>
      <c r="K204" s="170"/>
      <c r="L204" s="170"/>
      <c r="M204" s="170"/>
      <c r="N204" s="170"/>
      <c r="O204" s="170"/>
      <c r="P204" s="175"/>
      <c r="Q204" s="175"/>
      <c r="R204" s="175"/>
      <c r="S204" s="175"/>
      <c r="T204" s="175"/>
      <c r="U204" s="175"/>
      <c r="V204" s="175"/>
      <c r="W204" s="175"/>
      <c r="X204" s="175"/>
      <c r="Y204" s="175"/>
      <c r="Z204" s="175"/>
      <c r="AA204" s="175"/>
      <c r="AB204" s="175"/>
      <c r="AC204" s="175"/>
      <c r="AD204" s="175"/>
      <c r="AE204" s="175"/>
      <c r="AF204" s="175"/>
      <c r="AG204" s="175"/>
      <c r="AH204" s="175"/>
      <c r="AI204" s="175"/>
      <c r="AJ204" s="175"/>
      <c r="AK204" s="175"/>
      <c r="AL204" s="175"/>
      <c r="AM204" s="175"/>
      <c r="AN204" s="175"/>
    </row>
    <row r="205" spans="1:40">
      <c r="A205" s="175"/>
      <c r="B205" s="175"/>
      <c r="C205" s="175"/>
      <c r="D205" s="175"/>
      <c r="E205" s="175"/>
      <c r="F205" s="175"/>
      <c r="G205" s="175"/>
      <c r="H205" s="175"/>
      <c r="I205" s="175"/>
      <c r="J205" s="170"/>
      <c r="K205" s="170"/>
      <c r="L205" s="170"/>
      <c r="M205" s="170"/>
      <c r="N205" s="170"/>
      <c r="O205" s="170"/>
      <c r="P205" s="175"/>
      <c r="Q205" s="175"/>
      <c r="R205" s="175"/>
      <c r="S205" s="175"/>
      <c r="T205" s="175"/>
      <c r="U205" s="175"/>
      <c r="V205" s="175"/>
      <c r="W205" s="175"/>
      <c r="X205" s="175"/>
      <c r="Y205" s="175"/>
      <c r="Z205" s="175"/>
      <c r="AA205" s="175"/>
      <c r="AB205" s="175"/>
      <c r="AC205" s="175"/>
      <c r="AD205" s="175"/>
      <c r="AE205" s="175"/>
      <c r="AF205" s="175"/>
      <c r="AG205" s="175"/>
      <c r="AH205" s="175"/>
      <c r="AI205" s="175"/>
      <c r="AJ205" s="175"/>
      <c r="AK205" s="175"/>
      <c r="AL205" s="175"/>
      <c r="AM205" s="175"/>
      <c r="AN205" s="175"/>
    </row>
    <row r="206" spans="1:40">
      <c r="A206" s="175"/>
      <c r="B206" s="175"/>
      <c r="C206" s="175"/>
      <c r="D206" s="175"/>
      <c r="E206" s="175"/>
      <c r="F206" s="175"/>
      <c r="G206" s="175"/>
      <c r="H206" s="175"/>
      <c r="I206" s="175"/>
      <c r="J206" s="170"/>
      <c r="K206" s="170"/>
      <c r="L206" s="170"/>
      <c r="M206" s="170"/>
      <c r="N206" s="170"/>
      <c r="O206" s="170"/>
      <c r="P206" s="175"/>
      <c r="Q206" s="175"/>
      <c r="R206" s="175"/>
      <c r="S206" s="175"/>
      <c r="T206" s="175"/>
      <c r="U206" s="175"/>
      <c r="V206" s="175"/>
      <c r="W206" s="175"/>
      <c r="X206" s="175"/>
      <c r="Y206" s="175"/>
      <c r="Z206" s="175"/>
      <c r="AA206" s="175"/>
      <c r="AB206" s="175"/>
      <c r="AC206" s="175"/>
      <c r="AD206" s="175"/>
      <c r="AE206" s="175"/>
      <c r="AF206" s="175"/>
      <c r="AG206" s="175"/>
      <c r="AH206" s="175"/>
      <c r="AI206" s="175"/>
      <c r="AJ206" s="175"/>
      <c r="AK206" s="175"/>
      <c r="AL206" s="175"/>
      <c r="AM206" s="175"/>
      <c r="AN206" s="175"/>
    </row>
    <row r="207" spans="1:40">
      <c r="A207" s="175"/>
      <c r="B207" s="175"/>
      <c r="C207" s="175"/>
      <c r="D207" s="175"/>
      <c r="E207" s="175"/>
      <c r="F207" s="175"/>
      <c r="G207" s="175"/>
      <c r="H207" s="175"/>
      <c r="I207" s="175"/>
      <c r="J207" s="170"/>
      <c r="K207" s="170"/>
      <c r="L207" s="170"/>
      <c r="M207" s="170"/>
      <c r="N207" s="170"/>
      <c r="O207" s="170"/>
      <c r="P207" s="175"/>
      <c r="Q207" s="175"/>
      <c r="R207" s="175"/>
      <c r="S207" s="175"/>
      <c r="T207" s="175"/>
      <c r="U207" s="175"/>
      <c r="V207" s="175"/>
      <c r="W207" s="175"/>
      <c r="X207" s="175"/>
      <c r="Y207" s="175"/>
      <c r="Z207" s="175"/>
      <c r="AA207" s="175"/>
      <c r="AB207" s="175"/>
      <c r="AC207" s="175"/>
      <c r="AD207" s="175"/>
      <c r="AE207" s="175"/>
      <c r="AF207" s="175"/>
      <c r="AG207" s="175"/>
      <c r="AH207" s="175"/>
      <c r="AI207" s="175"/>
      <c r="AJ207" s="175"/>
      <c r="AK207" s="175"/>
      <c r="AL207" s="175"/>
      <c r="AM207" s="175"/>
      <c r="AN207" s="175"/>
    </row>
    <row r="208" spans="1:40">
      <c r="A208" s="175"/>
      <c r="B208" s="175"/>
      <c r="C208" s="175"/>
      <c r="D208" s="175"/>
      <c r="E208" s="175"/>
      <c r="F208" s="175"/>
      <c r="G208" s="175"/>
      <c r="H208" s="175"/>
      <c r="I208" s="175"/>
      <c r="J208" s="170"/>
      <c r="K208" s="170"/>
      <c r="L208" s="170"/>
      <c r="M208" s="170"/>
      <c r="N208" s="170"/>
      <c r="O208" s="170"/>
      <c r="P208" s="175"/>
      <c r="Q208" s="175"/>
      <c r="R208" s="175"/>
      <c r="S208" s="175"/>
      <c r="T208" s="175"/>
      <c r="U208" s="175"/>
      <c r="V208" s="175"/>
      <c r="W208" s="175"/>
      <c r="X208" s="175"/>
      <c r="Y208" s="175"/>
      <c r="Z208" s="175"/>
      <c r="AA208" s="175"/>
      <c r="AB208" s="175"/>
      <c r="AC208" s="175"/>
      <c r="AD208" s="175"/>
      <c r="AE208" s="175"/>
      <c r="AF208" s="175"/>
      <c r="AG208" s="175"/>
      <c r="AH208" s="175"/>
      <c r="AI208" s="175"/>
      <c r="AJ208" s="175"/>
      <c r="AK208" s="175"/>
      <c r="AL208" s="175"/>
      <c r="AM208" s="175"/>
      <c r="AN208" s="175"/>
    </row>
    <row r="209" spans="1:40">
      <c r="A209" s="175"/>
      <c r="B209" s="175"/>
      <c r="C209" s="175"/>
      <c r="D209" s="175"/>
      <c r="E209" s="175"/>
      <c r="F209" s="175"/>
      <c r="G209" s="175"/>
      <c r="H209" s="175"/>
      <c r="I209" s="175"/>
      <c r="J209" s="170"/>
      <c r="K209" s="170"/>
      <c r="L209" s="170"/>
      <c r="M209" s="170"/>
      <c r="N209" s="170"/>
      <c r="O209" s="170"/>
      <c r="P209" s="175"/>
      <c r="Q209" s="175"/>
      <c r="R209" s="175"/>
      <c r="S209" s="175"/>
      <c r="T209" s="175"/>
      <c r="U209" s="175"/>
      <c r="V209" s="175"/>
      <c r="W209" s="175"/>
      <c r="X209" s="175"/>
      <c r="Y209" s="175"/>
      <c r="Z209" s="175"/>
      <c r="AA209" s="175"/>
      <c r="AB209" s="175"/>
      <c r="AC209" s="175"/>
      <c r="AD209" s="175"/>
      <c r="AE209" s="175"/>
      <c r="AF209" s="175"/>
      <c r="AG209" s="175"/>
      <c r="AH209" s="175"/>
      <c r="AI209" s="175"/>
      <c r="AJ209" s="175"/>
      <c r="AK209" s="175"/>
      <c r="AL209" s="175"/>
      <c r="AM209" s="175"/>
      <c r="AN209" s="175"/>
    </row>
    <row r="210" spans="1:40">
      <c r="A210" s="175"/>
      <c r="B210" s="175"/>
      <c r="C210" s="175"/>
      <c r="D210" s="175"/>
      <c r="E210" s="175"/>
      <c r="F210" s="175"/>
      <c r="G210" s="175"/>
      <c r="H210" s="175"/>
      <c r="I210" s="175"/>
      <c r="J210" s="170"/>
      <c r="K210" s="170"/>
      <c r="L210" s="170"/>
      <c r="M210" s="170"/>
      <c r="N210" s="170"/>
      <c r="O210" s="170"/>
      <c r="P210" s="175"/>
      <c r="Q210" s="175"/>
      <c r="R210" s="175"/>
      <c r="S210" s="175"/>
      <c r="T210" s="175"/>
      <c r="U210" s="175"/>
      <c r="V210" s="175"/>
      <c r="W210" s="175"/>
      <c r="X210" s="175"/>
      <c r="Y210" s="175"/>
      <c r="Z210" s="175"/>
      <c r="AA210" s="175"/>
      <c r="AB210" s="175"/>
      <c r="AC210" s="175"/>
      <c r="AD210" s="175"/>
      <c r="AE210" s="175"/>
      <c r="AF210" s="175"/>
      <c r="AG210" s="175"/>
      <c r="AH210" s="175"/>
      <c r="AI210" s="175"/>
      <c r="AJ210" s="175"/>
      <c r="AK210" s="175"/>
      <c r="AL210" s="175"/>
      <c r="AM210" s="175"/>
      <c r="AN210" s="175"/>
    </row>
    <row r="211" spans="1:40">
      <c r="A211" s="175"/>
      <c r="B211" s="175"/>
      <c r="C211" s="175"/>
      <c r="D211" s="175"/>
      <c r="E211" s="175"/>
      <c r="F211" s="175"/>
      <c r="G211" s="175"/>
      <c r="H211" s="175"/>
      <c r="I211" s="175"/>
      <c r="J211" s="170"/>
      <c r="K211" s="170"/>
      <c r="L211" s="170"/>
      <c r="M211" s="170"/>
      <c r="N211" s="170"/>
      <c r="O211" s="170"/>
      <c r="P211" s="175"/>
      <c r="Q211" s="175"/>
      <c r="R211" s="175"/>
      <c r="S211" s="175"/>
      <c r="T211" s="175"/>
      <c r="U211" s="175"/>
      <c r="V211" s="175"/>
      <c r="W211" s="175"/>
      <c r="X211" s="175"/>
      <c r="Y211" s="175"/>
      <c r="Z211" s="175"/>
      <c r="AA211" s="175"/>
      <c r="AB211" s="175"/>
      <c r="AC211" s="175"/>
      <c r="AD211" s="175"/>
      <c r="AE211" s="175"/>
      <c r="AF211" s="175"/>
      <c r="AG211" s="175"/>
      <c r="AH211" s="175"/>
      <c r="AI211" s="175"/>
      <c r="AJ211" s="175"/>
      <c r="AK211" s="175"/>
      <c r="AL211" s="175"/>
      <c r="AM211" s="175"/>
      <c r="AN211" s="175"/>
    </row>
    <row r="212" spans="1:40">
      <c r="A212" s="175"/>
      <c r="B212" s="175"/>
      <c r="C212" s="175"/>
      <c r="D212" s="175"/>
      <c r="E212" s="175"/>
      <c r="F212" s="175"/>
      <c r="G212" s="175"/>
      <c r="H212" s="175"/>
      <c r="I212" s="175"/>
      <c r="J212" s="170"/>
      <c r="K212" s="170"/>
      <c r="L212" s="170"/>
      <c r="M212" s="170"/>
      <c r="N212" s="170"/>
      <c r="O212" s="170"/>
      <c r="P212" s="175"/>
      <c r="Q212" s="175"/>
      <c r="R212" s="175"/>
      <c r="S212" s="175"/>
      <c r="T212" s="175"/>
      <c r="U212" s="175"/>
      <c r="V212" s="175"/>
      <c r="W212" s="175"/>
      <c r="X212" s="175"/>
      <c r="Y212" s="175"/>
      <c r="Z212" s="175"/>
      <c r="AA212" s="175"/>
      <c r="AB212" s="175"/>
      <c r="AC212" s="175"/>
      <c r="AD212" s="175"/>
      <c r="AE212" s="175"/>
      <c r="AF212" s="175"/>
      <c r="AG212" s="175"/>
      <c r="AH212" s="175"/>
      <c r="AI212" s="175"/>
      <c r="AJ212" s="175"/>
      <c r="AK212" s="175"/>
      <c r="AL212" s="175"/>
      <c r="AM212" s="175"/>
      <c r="AN212" s="175"/>
    </row>
    <row r="213" spans="1:40">
      <c r="A213" s="175"/>
      <c r="B213" s="175"/>
      <c r="C213" s="175"/>
      <c r="D213" s="175"/>
      <c r="E213" s="175"/>
      <c r="F213" s="175"/>
      <c r="G213" s="175"/>
      <c r="H213" s="175"/>
      <c r="I213" s="175"/>
      <c r="J213" s="170"/>
      <c r="K213" s="170"/>
      <c r="L213" s="170"/>
      <c r="M213" s="170"/>
      <c r="N213" s="170"/>
      <c r="O213" s="170"/>
      <c r="P213" s="175"/>
      <c r="Q213" s="175"/>
      <c r="R213" s="175"/>
      <c r="S213" s="175"/>
      <c r="T213" s="175"/>
      <c r="U213" s="175"/>
      <c r="V213" s="175"/>
      <c r="W213" s="175"/>
      <c r="X213" s="175"/>
      <c r="Y213" s="175"/>
      <c r="Z213" s="175"/>
      <c r="AA213" s="175"/>
      <c r="AB213" s="175"/>
      <c r="AC213" s="175"/>
      <c r="AD213" s="175"/>
      <c r="AE213" s="175"/>
      <c r="AF213" s="175"/>
      <c r="AG213" s="175"/>
      <c r="AH213" s="175"/>
      <c r="AI213" s="175"/>
      <c r="AJ213" s="175"/>
      <c r="AK213" s="175"/>
      <c r="AL213" s="175"/>
      <c r="AM213" s="175"/>
      <c r="AN213" s="175"/>
    </row>
    <row r="214" spans="1:40">
      <c r="A214" s="175"/>
      <c r="B214" s="175"/>
      <c r="C214" s="175"/>
      <c r="D214" s="175"/>
      <c r="E214" s="175"/>
      <c r="F214" s="175"/>
      <c r="G214" s="175"/>
      <c r="H214" s="175"/>
      <c r="I214" s="175"/>
      <c r="J214" s="170"/>
      <c r="K214" s="170"/>
      <c r="L214" s="170"/>
      <c r="M214" s="170"/>
      <c r="N214" s="170"/>
      <c r="O214" s="170"/>
      <c r="P214" s="175"/>
      <c r="Q214" s="175"/>
      <c r="R214" s="175"/>
      <c r="S214" s="175"/>
      <c r="T214" s="175"/>
      <c r="U214" s="175"/>
      <c r="V214" s="175"/>
      <c r="W214" s="175"/>
      <c r="X214" s="175"/>
      <c r="Y214" s="175"/>
      <c r="Z214" s="175"/>
      <c r="AA214" s="175"/>
      <c r="AB214" s="175"/>
      <c r="AC214" s="175"/>
      <c r="AD214" s="175"/>
      <c r="AE214" s="175"/>
      <c r="AF214" s="175"/>
      <c r="AG214" s="175"/>
      <c r="AH214" s="175"/>
      <c r="AI214" s="175"/>
      <c r="AJ214" s="175"/>
      <c r="AK214" s="175"/>
      <c r="AL214" s="175"/>
      <c r="AM214" s="175"/>
      <c r="AN214" s="175"/>
    </row>
    <row r="215" spans="1:40">
      <c r="A215" s="175"/>
      <c r="B215" s="175"/>
      <c r="C215" s="175"/>
      <c r="D215" s="175"/>
      <c r="E215" s="175"/>
      <c r="F215" s="175"/>
      <c r="G215" s="175"/>
      <c r="H215" s="175"/>
      <c r="I215" s="175"/>
      <c r="J215" s="170"/>
      <c r="K215" s="170"/>
      <c r="L215" s="170"/>
      <c r="M215" s="170"/>
      <c r="N215" s="170"/>
      <c r="O215" s="170"/>
      <c r="P215" s="175"/>
      <c r="Q215" s="175"/>
      <c r="R215" s="175"/>
      <c r="S215" s="175"/>
      <c r="T215" s="175"/>
      <c r="U215" s="175"/>
      <c r="V215" s="175"/>
      <c r="W215" s="175"/>
      <c r="X215" s="175"/>
      <c r="Y215" s="175"/>
      <c r="Z215" s="175"/>
      <c r="AA215" s="175"/>
      <c r="AB215" s="175"/>
      <c r="AC215" s="175"/>
      <c r="AD215" s="175"/>
      <c r="AE215" s="175"/>
      <c r="AF215" s="175"/>
      <c r="AG215" s="175"/>
      <c r="AH215" s="175"/>
      <c r="AI215" s="175"/>
      <c r="AJ215" s="175"/>
      <c r="AK215" s="175"/>
      <c r="AL215" s="175"/>
      <c r="AM215" s="175"/>
      <c r="AN215" s="175"/>
    </row>
    <row r="216" spans="1:40">
      <c r="A216" s="175"/>
      <c r="B216" s="175"/>
      <c r="C216" s="175"/>
      <c r="D216" s="175"/>
      <c r="E216" s="175"/>
      <c r="F216" s="175"/>
      <c r="G216" s="175"/>
      <c r="H216" s="175"/>
      <c r="I216" s="175"/>
      <c r="J216" s="170"/>
      <c r="K216" s="170"/>
      <c r="L216" s="170"/>
      <c r="M216" s="170"/>
      <c r="N216" s="170"/>
      <c r="O216" s="170"/>
      <c r="P216" s="175"/>
      <c r="Q216" s="175"/>
      <c r="R216" s="175"/>
      <c r="S216" s="175"/>
      <c r="T216" s="175"/>
      <c r="U216" s="175"/>
      <c r="V216" s="175"/>
      <c r="W216" s="175"/>
      <c r="X216" s="175"/>
      <c r="Y216" s="175"/>
      <c r="Z216" s="175"/>
      <c r="AA216" s="175"/>
      <c r="AB216" s="175"/>
      <c r="AC216" s="175"/>
      <c r="AD216" s="175"/>
      <c r="AE216" s="175"/>
      <c r="AF216" s="175"/>
      <c r="AG216" s="175"/>
      <c r="AH216" s="175"/>
      <c r="AI216" s="175"/>
      <c r="AJ216" s="175"/>
      <c r="AK216" s="175"/>
      <c r="AL216" s="175"/>
      <c r="AM216" s="175"/>
      <c r="AN216" s="175"/>
    </row>
    <row r="217" spans="1:40">
      <c r="A217" s="175"/>
      <c r="B217" s="175"/>
      <c r="C217" s="175"/>
      <c r="D217" s="175"/>
      <c r="E217" s="175"/>
      <c r="F217" s="175"/>
      <c r="G217" s="175"/>
      <c r="H217" s="175"/>
      <c r="I217" s="175"/>
      <c r="J217" s="170"/>
      <c r="K217" s="170"/>
      <c r="L217" s="170"/>
      <c r="M217" s="170"/>
      <c r="N217" s="170"/>
      <c r="O217" s="170"/>
      <c r="P217" s="175"/>
      <c r="Q217" s="175"/>
      <c r="R217" s="175"/>
      <c r="S217" s="175"/>
      <c r="T217" s="175"/>
      <c r="U217" s="175"/>
      <c r="V217" s="175"/>
      <c r="W217" s="175"/>
      <c r="X217" s="175"/>
      <c r="Y217" s="175"/>
      <c r="Z217" s="175"/>
      <c r="AA217" s="175"/>
      <c r="AB217" s="175"/>
      <c r="AC217" s="175"/>
      <c r="AD217" s="175"/>
      <c r="AE217" s="175"/>
      <c r="AF217" s="175"/>
      <c r="AG217" s="175"/>
      <c r="AH217" s="175"/>
      <c r="AI217" s="175"/>
      <c r="AJ217" s="175"/>
      <c r="AK217" s="175"/>
      <c r="AL217" s="175"/>
      <c r="AM217" s="175"/>
      <c r="AN217" s="175"/>
    </row>
    <row r="218" spans="1:40">
      <c r="A218" s="175"/>
      <c r="B218" s="175"/>
      <c r="C218" s="175"/>
      <c r="D218" s="175"/>
      <c r="E218" s="175"/>
      <c r="F218" s="175"/>
      <c r="G218" s="175"/>
      <c r="H218" s="175"/>
      <c r="I218" s="175"/>
      <c r="J218" s="170"/>
      <c r="K218" s="170"/>
      <c r="L218" s="170"/>
      <c r="M218" s="170"/>
      <c r="N218" s="170"/>
      <c r="O218" s="170"/>
      <c r="P218" s="175"/>
      <c r="Q218" s="175"/>
      <c r="R218" s="175"/>
      <c r="S218" s="175"/>
      <c r="T218" s="175"/>
      <c r="U218" s="175"/>
      <c r="V218" s="175"/>
      <c r="W218" s="175"/>
      <c r="X218" s="175"/>
      <c r="Y218" s="175"/>
      <c r="Z218" s="175"/>
      <c r="AA218" s="175"/>
      <c r="AB218" s="175"/>
      <c r="AC218" s="175"/>
      <c r="AD218" s="175"/>
      <c r="AE218" s="175"/>
      <c r="AF218" s="175"/>
      <c r="AG218" s="175"/>
      <c r="AH218" s="175"/>
      <c r="AI218" s="175"/>
      <c r="AJ218" s="175"/>
      <c r="AK218" s="175"/>
      <c r="AL218" s="175"/>
      <c r="AM218" s="175"/>
      <c r="AN218" s="175"/>
    </row>
    <row r="219" spans="1:40">
      <c r="A219" s="175"/>
      <c r="B219" s="175"/>
      <c r="C219" s="175"/>
      <c r="D219" s="175"/>
      <c r="E219" s="175"/>
      <c r="F219" s="175"/>
      <c r="G219" s="175"/>
      <c r="H219" s="175"/>
      <c r="I219" s="175"/>
      <c r="J219" s="170"/>
      <c r="K219" s="170"/>
      <c r="L219" s="170"/>
      <c r="M219" s="170"/>
      <c r="N219" s="170"/>
      <c r="O219" s="170"/>
      <c r="P219" s="175"/>
      <c r="Q219" s="175"/>
      <c r="R219" s="175"/>
      <c r="S219" s="175"/>
      <c r="T219" s="175"/>
      <c r="U219" s="175"/>
      <c r="V219" s="175"/>
      <c r="W219" s="175"/>
      <c r="X219" s="175"/>
      <c r="Y219" s="175"/>
      <c r="Z219" s="175"/>
      <c r="AA219" s="175"/>
      <c r="AB219" s="175"/>
      <c r="AC219" s="175"/>
      <c r="AD219" s="175"/>
      <c r="AE219" s="175"/>
      <c r="AF219" s="175"/>
      <c r="AG219" s="175"/>
      <c r="AH219" s="175"/>
      <c r="AI219" s="175"/>
      <c r="AJ219" s="175"/>
      <c r="AK219" s="175"/>
      <c r="AL219" s="175"/>
      <c r="AM219" s="175"/>
      <c r="AN219" s="175"/>
    </row>
    <row r="220" spans="1:40">
      <c r="A220" s="175"/>
      <c r="B220" s="175"/>
      <c r="C220" s="175"/>
      <c r="D220" s="175"/>
      <c r="E220" s="175"/>
      <c r="F220" s="175"/>
      <c r="G220" s="175"/>
      <c r="H220" s="175"/>
      <c r="I220" s="175"/>
      <c r="J220" s="170"/>
      <c r="K220" s="170"/>
      <c r="L220" s="170"/>
      <c r="M220" s="170"/>
      <c r="N220" s="170"/>
      <c r="O220" s="170"/>
      <c r="P220" s="175"/>
      <c r="Q220" s="175"/>
      <c r="R220" s="175"/>
      <c r="S220" s="175"/>
      <c r="T220" s="175"/>
      <c r="U220" s="175"/>
      <c r="V220" s="175"/>
      <c r="W220" s="175"/>
      <c r="X220" s="175"/>
      <c r="Y220" s="175"/>
      <c r="Z220" s="175"/>
      <c r="AA220" s="175"/>
      <c r="AB220" s="175"/>
      <c r="AC220" s="175"/>
      <c r="AD220" s="175"/>
      <c r="AE220" s="175"/>
      <c r="AF220" s="175"/>
      <c r="AG220" s="175"/>
      <c r="AH220" s="175"/>
      <c r="AI220" s="175"/>
      <c r="AJ220" s="175"/>
      <c r="AK220" s="175"/>
      <c r="AL220" s="175"/>
      <c r="AM220" s="175"/>
      <c r="AN220" s="175"/>
    </row>
    <row r="221" spans="1:40">
      <c r="A221" s="175"/>
      <c r="B221" s="175"/>
      <c r="C221" s="175"/>
      <c r="D221" s="175"/>
      <c r="E221" s="175"/>
      <c r="F221" s="175"/>
      <c r="G221" s="175"/>
      <c r="H221" s="175"/>
      <c r="I221" s="175"/>
      <c r="J221" s="170"/>
      <c r="K221" s="170"/>
      <c r="L221" s="170"/>
      <c r="M221" s="170"/>
      <c r="N221" s="170"/>
      <c r="O221" s="170"/>
      <c r="P221" s="175"/>
      <c r="Q221" s="175"/>
      <c r="R221" s="175"/>
      <c r="S221" s="175"/>
      <c r="T221" s="175"/>
      <c r="U221" s="175"/>
      <c r="V221" s="175"/>
      <c r="W221" s="175"/>
      <c r="X221" s="175"/>
      <c r="Y221" s="175"/>
      <c r="Z221" s="175"/>
      <c r="AA221" s="175"/>
      <c r="AB221" s="175"/>
      <c r="AC221" s="175"/>
      <c r="AD221" s="175"/>
      <c r="AE221" s="175"/>
      <c r="AF221" s="175"/>
      <c r="AG221" s="175"/>
      <c r="AH221" s="175"/>
      <c r="AI221" s="175"/>
      <c r="AJ221" s="175"/>
      <c r="AK221" s="175"/>
      <c r="AL221" s="175"/>
      <c r="AM221" s="175"/>
      <c r="AN221" s="175"/>
    </row>
    <row r="222" spans="1:40">
      <c r="A222" s="175"/>
      <c r="B222" s="175"/>
      <c r="C222" s="175"/>
      <c r="D222" s="175"/>
      <c r="E222" s="175"/>
      <c r="F222" s="175"/>
      <c r="G222" s="175"/>
      <c r="H222" s="175"/>
      <c r="I222" s="175"/>
      <c r="J222" s="170"/>
      <c r="K222" s="170"/>
      <c r="L222" s="170"/>
      <c r="M222" s="170"/>
      <c r="N222" s="170"/>
      <c r="O222" s="170"/>
      <c r="P222" s="175"/>
      <c r="Q222" s="175"/>
      <c r="R222" s="175"/>
      <c r="S222" s="175"/>
      <c r="T222" s="175"/>
      <c r="U222" s="175"/>
      <c r="V222" s="175"/>
      <c r="W222" s="175"/>
      <c r="X222" s="175"/>
      <c r="Y222" s="175"/>
      <c r="Z222" s="175"/>
      <c r="AA222" s="175"/>
      <c r="AB222" s="175"/>
      <c r="AC222" s="175"/>
      <c r="AD222" s="175"/>
      <c r="AE222" s="175"/>
      <c r="AF222" s="175"/>
      <c r="AG222" s="175"/>
      <c r="AH222" s="175"/>
      <c r="AI222" s="175"/>
      <c r="AJ222" s="175"/>
      <c r="AK222" s="175"/>
      <c r="AL222" s="175"/>
      <c r="AM222" s="175"/>
      <c r="AN222" s="175"/>
    </row>
    <row r="223" spans="1:40">
      <c r="A223" s="175"/>
      <c r="B223" s="175"/>
      <c r="C223" s="175"/>
      <c r="D223" s="175"/>
      <c r="E223" s="175"/>
      <c r="F223" s="175"/>
      <c r="G223" s="175"/>
      <c r="H223" s="175"/>
      <c r="I223" s="175"/>
      <c r="J223" s="170"/>
      <c r="K223" s="170"/>
      <c r="L223" s="170"/>
      <c r="M223" s="170"/>
      <c r="N223" s="170"/>
      <c r="O223" s="170"/>
      <c r="P223" s="175"/>
      <c r="Q223" s="175"/>
      <c r="R223" s="175"/>
      <c r="S223" s="175"/>
      <c r="T223" s="175"/>
      <c r="U223" s="175"/>
      <c r="V223" s="175"/>
      <c r="W223" s="175"/>
      <c r="X223" s="175"/>
      <c r="Y223" s="175"/>
      <c r="Z223" s="175"/>
      <c r="AA223" s="175"/>
      <c r="AB223" s="175"/>
      <c r="AC223" s="175"/>
      <c r="AD223" s="175"/>
      <c r="AE223" s="175"/>
      <c r="AF223" s="175"/>
      <c r="AG223" s="175"/>
      <c r="AH223" s="175"/>
      <c r="AI223" s="175"/>
      <c r="AJ223" s="175"/>
      <c r="AK223" s="175"/>
      <c r="AL223" s="175"/>
      <c r="AM223" s="175"/>
      <c r="AN223" s="175"/>
    </row>
    <row r="224" spans="1:40">
      <c r="A224" s="175"/>
      <c r="B224" s="175"/>
      <c r="C224" s="175"/>
      <c r="D224" s="175"/>
      <c r="E224" s="175"/>
      <c r="F224" s="175"/>
      <c r="G224" s="175"/>
      <c r="H224" s="175"/>
      <c r="I224" s="175"/>
      <c r="J224" s="170"/>
      <c r="K224" s="170"/>
      <c r="L224" s="170"/>
      <c r="M224" s="170"/>
      <c r="N224" s="170"/>
      <c r="O224" s="170"/>
      <c r="P224" s="175"/>
      <c r="Q224" s="175"/>
      <c r="R224" s="175"/>
      <c r="S224" s="175"/>
      <c r="T224" s="175"/>
      <c r="U224" s="175"/>
      <c r="V224" s="175"/>
      <c r="W224" s="175"/>
      <c r="X224" s="175"/>
      <c r="Y224" s="175"/>
      <c r="Z224" s="175"/>
      <c r="AA224" s="175"/>
      <c r="AB224" s="175"/>
      <c r="AC224" s="175"/>
      <c r="AD224" s="175"/>
      <c r="AE224" s="175"/>
      <c r="AF224" s="175"/>
      <c r="AG224" s="175"/>
      <c r="AH224" s="175"/>
      <c r="AI224" s="175"/>
      <c r="AJ224" s="175"/>
      <c r="AK224" s="175"/>
      <c r="AL224" s="175"/>
      <c r="AM224" s="175"/>
      <c r="AN224" s="175"/>
    </row>
    <row r="225" spans="1:40">
      <c r="A225" s="175"/>
      <c r="B225" s="175"/>
      <c r="C225" s="175"/>
      <c r="D225" s="175"/>
      <c r="E225" s="175"/>
      <c r="F225" s="175"/>
      <c r="G225" s="175"/>
      <c r="H225" s="175"/>
      <c r="I225" s="175"/>
      <c r="J225" s="170"/>
      <c r="K225" s="170"/>
      <c r="L225" s="170"/>
      <c r="M225" s="170"/>
      <c r="N225" s="170"/>
      <c r="O225" s="170"/>
      <c r="P225" s="175"/>
      <c r="Q225" s="175"/>
      <c r="R225" s="175"/>
      <c r="S225" s="175"/>
      <c r="T225" s="175"/>
      <c r="U225" s="175"/>
      <c r="V225" s="175"/>
      <c r="W225" s="175"/>
      <c r="X225" s="175"/>
      <c r="Y225" s="175"/>
      <c r="Z225" s="175"/>
      <c r="AA225" s="175"/>
      <c r="AB225" s="175"/>
      <c r="AC225" s="175"/>
      <c r="AD225" s="175"/>
      <c r="AE225" s="175"/>
      <c r="AF225" s="175"/>
      <c r="AG225" s="175"/>
      <c r="AH225" s="175"/>
      <c r="AI225" s="175"/>
      <c r="AJ225" s="175"/>
      <c r="AK225" s="175"/>
      <c r="AL225" s="175"/>
      <c r="AM225" s="175"/>
      <c r="AN225" s="175"/>
    </row>
    <row r="226" spans="1:40">
      <c r="A226" s="175"/>
      <c r="B226" s="175"/>
      <c r="C226" s="175"/>
      <c r="D226" s="175"/>
      <c r="E226" s="175"/>
      <c r="F226" s="175"/>
      <c r="G226" s="175"/>
      <c r="H226" s="175"/>
      <c r="I226" s="175"/>
      <c r="J226" s="170"/>
      <c r="K226" s="170"/>
      <c r="L226" s="170"/>
      <c r="M226" s="170"/>
      <c r="N226" s="170"/>
      <c r="O226" s="170"/>
      <c r="P226" s="175"/>
      <c r="Q226" s="175"/>
      <c r="R226" s="175"/>
      <c r="S226" s="175"/>
      <c r="T226" s="175"/>
      <c r="U226" s="175"/>
      <c r="V226" s="175"/>
      <c r="W226" s="175"/>
      <c r="X226" s="175"/>
      <c r="Y226" s="175"/>
      <c r="Z226" s="175"/>
      <c r="AA226" s="175"/>
      <c r="AB226" s="175"/>
      <c r="AC226" s="175"/>
      <c r="AD226" s="175"/>
      <c r="AE226" s="175"/>
      <c r="AF226" s="175"/>
      <c r="AG226" s="175"/>
      <c r="AH226" s="175"/>
      <c r="AI226" s="175"/>
      <c r="AJ226" s="175"/>
      <c r="AK226" s="175"/>
      <c r="AL226" s="175"/>
      <c r="AM226" s="175"/>
      <c r="AN226" s="175"/>
    </row>
    <row r="227" spans="1:40">
      <c r="A227" s="175"/>
      <c r="B227" s="175"/>
      <c r="C227" s="175"/>
      <c r="D227" s="175"/>
      <c r="E227" s="175"/>
      <c r="F227" s="175"/>
      <c r="G227" s="175"/>
      <c r="H227" s="175"/>
      <c r="I227" s="175"/>
      <c r="J227" s="170"/>
      <c r="K227" s="170"/>
      <c r="L227" s="170"/>
      <c r="M227" s="170"/>
      <c r="N227" s="170"/>
      <c r="O227" s="170"/>
      <c r="P227" s="175"/>
      <c r="Q227" s="175"/>
      <c r="R227" s="175"/>
      <c r="S227" s="175"/>
      <c r="T227" s="175"/>
      <c r="U227" s="175"/>
      <c r="V227" s="175"/>
      <c r="W227" s="175"/>
      <c r="X227" s="175"/>
      <c r="Y227" s="175"/>
      <c r="Z227" s="175"/>
      <c r="AA227" s="175"/>
      <c r="AB227" s="175"/>
      <c r="AC227" s="175"/>
      <c r="AD227" s="175"/>
      <c r="AE227" s="175"/>
      <c r="AF227" s="175"/>
      <c r="AG227" s="175"/>
      <c r="AH227" s="175"/>
      <c r="AI227" s="175"/>
      <c r="AJ227" s="175"/>
      <c r="AK227" s="175"/>
      <c r="AL227" s="175"/>
      <c r="AM227" s="175"/>
      <c r="AN227" s="175"/>
    </row>
    <row r="228" spans="1:40">
      <c r="A228" s="175"/>
      <c r="B228" s="175"/>
      <c r="C228" s="175"/>
      <c r="D228" s="175"/>
      <c r="E228" s="175"/>
      <c r="F228" s="175"/>
      <c r="G228" s="175"/>
      <c r="H228" s="175"/>
      <c r="I228" s="175"/>
      <c r="J228" s="170"/>
      <c r="K228" s="170"/>
      <c r="L228" s="170"/>
      <c r="M228" s="170"/>
      <c r="N228" s="170"/>
      <c r="O228" s="170"/>
      <c r="P228" s="175"/>
      <c r="Q228" s="175"/>
      <c r="R228" s="175"/>
      <c r="S228" s="175"/>
      <c r="T228" s="175"/>
      <c r="U228" s="175"/>
      <c r="V228" s="175"/>
      <c r="W228" s="175"/>
      <c r="X228" s="175"/>
      <c r="Y228" s="175"/>
      <c r="Z228" s="175"/>
      <c r="AA228" s="175"/>
      <c r="AB228" s="175"/>
      <c r="AC228" s="175"/>
      <c r="AD228" s="175"/>
      <c r="AE228" s="175"/>
      <c r="AF228" s="175"/>
      <c r="AG228" s="175"/>
      <c r="AH228" s="175"/>
      <c r="AI228" s="175"/>
      <c r="AJ228" s="175"/>
      <c r="AK228" s="175"/>
      <c r="AL228" s="175"/>
      <c r="AM228" s="175"/>
      <c r="AN228" s="175"/>
    </row>
    <row r="229" spans="1:40">
      <c r="A229" s="175"/>
      <c r="B229" s="175"/>
      <c r="C229" s="175"/>
      <c r="D229" s="175"/>
      <c r="E229" s="175"/>
      <c r="F229" s="175"/>
      <c r="G229" s="175"/>
      <c r="H229" s="175"/>
      <c r="I229" s="175"/>
      <c r="J229" s="170"/>
      <c r="K229" s="170"/>
      <c r="L229" s="170"/>
      <c r="M229" s="170"/>
      <c r="N229" s="170"/>
      <c r="O229" s="170"/>
      <c r="P229" s="175"/>
      <c r="Q229" s="175"/>
      <c r="R229" s="175"/>
      <c r="S229" s="175"/>
      <c r="T229" s="175"/>
      <c r="U229" s="175"/>
      <c r="V229" s="175"/>
      <c r="W229" s="175"/>
      <c r="X229" s="175"/>
      <c r="Y229" s="175"/>
      <c r="Z229" s="175"/>
      <c r="AA229" s="175"/>
      <c r="AB229" s="175"/>
      <c r="AC229" s="175"/>
      <c r="AD229" s="175"/>
      <c r="AE229" s="175"/>
      <c r="AF229" s="175"/>
      <c r="AG229" s="175"/>
      <c r="AH229" s="175"/>
      <c r="AI229" s="175"/>
      <c r="AJ229" s="175"/>
      <c r="AK229" s="175"/>
      <c r="AL229" s="175"/>
      <c r="AM229" s="175"/>
      <c r="AN229" s="175"/>
    </row>
    <row r="230" spans="1:40">
      <c r="A230" s="175"/>
      <c r="B230" s="175"/>
      <c r="C230" s="175"/>
      <c r="D230" s="175"/>
      <c r="E230" s="175"/>
      <c r="F230" s="175"/>
      <c r="G230" s="175"/>
      <c r="H230" s="175"/>
      <c r="I230" s="175"/>
      <c r="J230" s="170"/>
      <c r="K230" s="170"/>
      <c r="L230" s="170"/>
      <c r="M230" s="170"/>
      <c r="N230" s="170"/>
      <c r="O230" s="170"/>
      <c r="P230" s="175"/>
      <c r="Q230" s="175"/>
      <c r="R230" s="175"/>
      <c r="S230" s="175"/>
      <c r="T230" s="175"/>
      <c r="U230" s="175"/>
      <c r="V230" s="175"/>
      <c r="W230" s="175"/>
      <c r="X230" s="175"/>
      <c r="Y230" s="175"/>
      <c r="Z230" s="175"/>
      <c r="AA230" s="175"/>
      <c r="AB230" s="175"/>
      <c r="AC230" s="175"/>
      <c r="AD230" s="175"/>
      <c r="AE230" s="175"/>
      <c r="AF230" s="175"/>
      <c r="AG230" s="175"/>
      <c r="AH230" s="175"/>
      <c r="AI230" s="175"/>
      <c r="AJ230" s="175"/>
      <c r="AK230" s="175"/>
      <c r="AL230" s="175"/>
      <c r="AM230" s="175"/>
      <c r="AN230" s="175"/>
    </row>
    <row r="231" spans="1:40">
      <c r="A231" s="175"/>
      <c r="B231" s="175"/>
      <c r="C231" s="175"/>
      <c r="D231" s="175"/>
      <c r="E231" s="175"/>
      <c r="F231" s="175"/>
      <c r="G231" s="175"/>
      <c r="H231" s="175"/>
      <c r="I231" s="175"/>
      <c r="J231" s="170"/>
      <c r="K231" s="170"/>
      <c r="L231" s="170"/>
      <c r="M231" s="170"/>
      <c r="N231" s="170"/>
      <c r="O231" s="170"/>
      <c r="P231" s="175"/>
      <c r="Q231" s="175"/>
      <c r="R231" s="175"/>
      <c r="S231" s="175"/>
      <c r="T231" s="175"/>
      <c r="U231" s="175"/>
      <c r="V231" s="175"/>
      <c r="W231" s="175"/>
      <c r="X231" s="175"/>
      <c r="Y231" s="175"/>
      <c r="Z231" s="175"/>
      <c r="AA231" s="175"/>
      <c r="AB231" s="175"/>
      <c r="AC231" s="175"/>
      <c r="AD231" s="175"/>
      <c r="AE231" s="175"/>
      <c r="AF231" s="175"/>
      <c r="AG231" s="175"/>
      <c r="AH231" s="175"/>
      <c r="AI231" s="175"/>
      <c r="AJ231" s="175"/>
      <c r="AK231" s="175"/>
      <c r="AL231" s="175"/>
      <c r="AM231" s="175"/>
      <c r="AN231" s="175"/>
    </row>
    <row r="232" spans="1:40">
      <c r="A232" s="175"/>
      <c r="B232" s="175"/>
      <c r="C232" s="175"/>
      <c r="D232" s="175"/>
      <c r="E232" s="175"/>
      <c r="F232" s="175"/>
      <c r="G232" s="175"/>
      <c r="H232" s="175"/>
      <c r="I232" s="175"/>
      <c r="J232" s="170"/>
      <c r="K232" s="170"/>
      <c r="L232" s="170"/>
      <c r="M232" s="170"/>
      <c r="N232" s="170"/>
      <c r="O232" s="170"/>
      <c r="P232" s="175"/>
      <c r="Q232" s="175"/>
      <c r="R232" s="175"/>
      <c r="S232" s="175"/>
      <c r="T232" s="175"/>
      <c r="U232" s="175"/>
      <c r="V232" s="175"/>
      <c r="W232" s="175"/>
      <c r="X232" s="175"/>
      <c r="Y232" s="175"/>
      <c r="Z232" s="175"/>
      <c r="AA232" s="175"/>
      <c r="AB232" s="175"/>
      <c r="AC232" s="175"/>
      <c r="AD232" s="175"/>
      <c r="AE232" s="175"/>
      <c r="AF232" s="175"/>
      <c r="AG232" s="175"/>
      <c r="AH232" s="175"/>
      <c r="AI232" s="175"/>
      <c r="AJ232" s="175"/>
      <c r="AK232" s="175"/>
      <c r="AL232" s="175"/>
      <c r="AM232" s="175"/>
      <c r="AN232" s="175"/>
    </row>
    <row r="233" spans="1:40">
      <c r="A233" s="175"/>
      <c r="B233" s="175"/>
      <c r="C233" s="175"/>
      <c r="D233" s="175"/>
      <c r="E233" s="175"/>
      <c r="F233" s="175"/>
      <c r="G233" s="175"/>
      <c r="H233" s="175"/>
      <c r="I233" s="175"/>
      <c r="J233" s="170"/>
      <c r="K233" s="170"/>
      <c r="L233" s="170"/>
      <c r="M233" s="170"/>
      <c r="N233" s="170"/>
      <c r="O233" s="170"/>
      <c r="P233" s="175"/>
      <c r="Q233" s="175"/>
      <c r="R233" s="175"/>
      <c r="S233" s="175"/>
      <c r="T233" s="175"/>
      <c r="U233" s="175"/>
      <c r="V233" s="175"/>
      <c r="W233" s="175"/>
      <c r="X233" s="175"/>
      <c r="Y233" s="175"/>
      <c r="Z233" s="175"/>
      <c r="AA233" s="175"/>
      <c r="AB233" s="175"/>
      <c r="AC233" s="175"/>
      <c r="AD233" s="175"/>
      <c r="AE233" s="175"/>
      <c r="AF233" s="175"/>
      <c r="AG233" s="175"/>
      <c r="AH233" s="175"/>
      <c r="AI233" s="175"/>
      <c r="AJ233" s="175"/>
      <c r="AK233" s="175"/>
      <c r="AL233" s="175"/>
      <c r="AM233" s="175"/>
      <c r="AN233" s="175"/>
    </row>
    <row r="234" spans="1:40">
      <c r="A234" s="175"/>
      <c r="B234" s="175"/>
      <c r="C234" s="175"/>
      <c r="D234" s="175"/>
      <c r="E234" s="175"/>
      <c r="F234" s="175"/>
      <c r="G234" s="175"/>
      <c r="H234" s="175"/>
      <c r="I234" s="175"/>
      <c r="J234" s="170"/>
      <c r="K234" s="170"/>
      <c r="L234" s="170"/>
      <c r="M234" s="170"/>
      <c r="N234" s="170"/>
      <c r="O234" s="170"/>
      <c r="P234" s="175"/>
      <c r="Q234" s="175"/>
      <c r="R234" s="175"/>
      <c r="S234" s="175"/>
      <c r="T234" s="175"/>
      <c r="U234" s="175"/>
      <c r="V234" s="175"/>
      <c r="W234" s="175"/>
      <c r="X234" s="175"/>
      <c r="Y234" s="175"/>
      <c r="Z234" s="175"/>
      <c r="AA234" s="175"/>
      <c r="AB234" s="175"/>
      <c r="AC234" s="175"/>
      <c r="AD234" s="175"/>
      <c r="AE234" s="175"/>
      <c r="AF234" s="175"/>
      <c r="AG234" s="175"/>
      <c r="AH234" s="175"/>
      <c r="AI234" s="175"/>
      <c r="AJ234" s="175"/>
      <c r="AK234" s="175"/>
      <c r="AL234" s="175"/>
      <c r="AM234" s="175"/>
      <c r="AN234" s="175"/>
    </row>
    <row r="235" spans="1:40">
      <c r="A235" s="175"/>
      <c r="B235" s="175"/>
      <c r="C235" s="175"/>
      <c r="D235" s="175"/>
      <c r="E235" s="175"/>
      <c r="F235" s="175"/>
      <c r="G235" s="175"/>
      <c r="H235" s="175"/>
      <c r="I235" s="175"/>
      <c r="J235" s="170"/>
      <c r="K235" s="170"/>
      <c r="L235" s="170"/>
      <c r="M235" s="170"/>
      <c r="N235" s="170"/>
      <c r="O235" s="170"/>
      <c r="P235" s="175"/>
      <c r="Q235" s="175"/>
      <c r="R235" s="175"/>
      <c r="S235" s="175"/>
      <c r="T235" s="175"/>
      <c r="U235" s="175"/>
      <c r="V235" s="175"/>
      <c r="W235" s="175"/>
      <c r="X235" s="175"/>
      <c r="Y235" s="175"/>
      <c r="Z235" s="175"/>
      <c r="AA235" s="175"/>
      <c r="AB235" s="175"/>
      <c r="AC235" s="175"/>
      <c r="AD235" s="175"/>
      <c r="AE235" s="175"/>
      <c r="AF235" s="175"/>
      <c r="AG235" s="175"/>
      <c r="AH235" s="175"/>
      <c r="AI235" s="175"/>
      <c r="AJ235" s="175"/>
      <c r="AK235" s="175"/>
      <c r="AL235" s="175"/>
      <c r="AM235" s="175"/>
      <c r="AN235" s="175"/>
    </row>
    <row r="236" spans="1:40">
      <c r="A236" s="175"/>
      <c r="B236" s="175"/>
      <c r="C236" s="175"/>
      <c r="D236" s="175"/>
      <c r="E236" s="175"/>
      <c r="F236" s="175"/>
      <c r="G236" s="175"/>
      <c r="H236" s="175"/>
      <c r="I236" s="175"/>
      <c r="J236" s="170"/>
      <c r="K236" s="170"/>
      <c r="L236" s="170"/>
      <c r="M236" s="170"/>
      <c r="N236" s="170"/>
      <c r="O236" s="170"/>
      <c r="P236" s="175"/>
      <c r="Q236" s="175"/>
      <c r="R236" s="175"/>
      <c r="S236" s="175"/>
      <c r="T236" s="175"/>
      <c r="U236" s="175"/>
      <c r="V236" s="175"/>
      <c r="W236" s="175"/>
      <c r="X236" s="175"/>
      <c r="Y236" s="175"/>
      <c r="Z236" s="175"/>
      <c r="AA236" s="175"/>
      <c r="AB236" s="175"/>
      <c r="AC236" s="175"/>
      <c r="AD236" s="175"/>
      <c r="AE236" s="175"/>
      <c r="AF236" s="175"/>
      <c r="AG236" s="175"/>
      <c r="AH236" s="175"/>
      <c r="AI236" s="175"/>
      <c r="AJ236" s="175"/>
      <c r="AK236" s="175"/>
      <c r="AL236" s="175"/>
      <c r="AM236" s="175"/>
      <c r="AN236" s="175"/>
    </row>
    <row r="237" spans="1:40">
      <c r="A237" s="175"/>
      <c r="B237" s="175"/>
      <c r="C237" s="175"/>
      <c r="D237" s="175"/>
      <c r="E237" s="175"/>
      <c r="F237" s="175"/>
      <c r="G237" s="175"/>
      <c r="H237" s="175"/>
      <c r="I237" s="175"/>
      <c r="J237" s="170"/>
      <c r="K237" s="170"/>
      <c r="L237" s="170"/>
      <c r="M237" s="170"/>
      <c r="N237" s="170"/>
      <c r="O237" s="170"/>
      <c r="P237" s="175"/>
      <c r="Q237" s="175"/>
      <c r="R237" s="175"/>
      <c r="S237" s="175"/>
      <c r="T237" s="175"/>
      <c r="U237" s="175"/>
      <c r="V237" s="175"/>
      <c r="W237" s="175"/>
      <c r="X237" s="175"/>
      <c r="Y237" s="175"/>
      <c r="Z237" s="175"/>
      <c r="AA237" s="175"/>
      <c r="AB237" s="175"/>
      <c r="AC237" s="175"/>
      <c r="AD237" s="175"/>
      <c r="AE237" s="175"/>
      <c r="AF237" s="175"/>
      <c r="AG237" s="175"/>
      <c r="AH237" s="175"/>
      <c r="AI237" s="175"/>
      <c r="AJ237" s="175"/>
      <c r="AK237" s="175"/>
      <c r="AL237" s="175"/>
      <c r="AM237" s="175"/>
      <c r="AN237" s="175"/>
    </row>
    <row r="238" spans="1:40">
      <c r="A238" s="175"/>
      <c r="B238" s="175"/>
      <c r="C238" s="175"/>
      <c r="D238" s="175"/>
      <c r="E238" s="175"/>
      <c r="F238" s="175"/>
      <c r="G238" s="175"/>
      <c r="H238" s="175"/>
      <c r="I238" s="175"/>
      <c r="J238" s="170"/>
      <c r="K238" s="170"/>
      <c r="L238" s="170"/>
      <c r="M238" s="170"/>
      <c r="N238" s="170"/>
      <c r="O238" s="170"/>
      <c r="P238" s="175"/>
      <c r="Q238" s="175"/>
      <c r="R238" s="175"/>
      <c r="S238" s="175"/>
      <c r="T238" s="175"/>
      <c r="U238" s="175"/>
      <c r="V238" s="175"/>
      <c r="W238" s="175"/>
      <c r="X238" s="175"/>
      <c r="Y238" s="175"/>
      <c r="Z238" s="175"/>
      <c r="AA238" s="175"/>
      <c r="AB238" s="175"/>
      <c r="AC238" s="175"/>
      <c r="AD238" s="175"/>
      <c r="AE238" s="175"/>
      <c r="AF238" s="175"/>
      <c r="AG238" s="175"/>
      <c r="AH238" s="175"/>
      <c r="AI238" s="175"/>
      <c r="AJ238" s="175"/>
      <c r="AK238" s="175"/>
      <c r="AL238" s="175"/>
      <c r="AM238" s="175"/>
      <c r="AN238" s="175"/>
    </row>
    <row r="239" spans="1:40">
      <c r="A239" s="175"/>
      <c r="B239" s="175"/>
      <c r="C239" s="175"/>
      <c r="D239" s="175"/>
      <c r="E239" s="175"/>
      <c r="F239" s="175"/>
      <c r="G239" s="175"/>
      <c r="H239" s="175"/>
      <c r="I239" s="175"/>
      <c r="J239" s="170"/>
      <c r="K239" s="170"/>
      <c r="L239" s="170"/>
      <c r="M239" s="170"/>
      <c r="N239" s="170"/>
      <c r="O239" s="170"/>
      <c r="P239" s="175"/>
      <c r="Q239" s="175"/>
      <c r="R239" s="175"/>
      <c r="S239" s="175"/>
      <c r="T239" s="175"/>
      <c r="U239" s="175"/>
      <c r="V239" s="175"/>
      <c r="W239" s="175"/>
      <c r="X239" s="175"/>
      <c r="Y239" s="175"/>
      <c r="Z239" s="175"/>
      <c r="AA239" s="175"/>
      <c r="AB239" s="175"/>
      <c r="AC239" s="175"/>
      <c r="AD239" s="175"/>
      <c r="AE239" s="175"/>
      <c r="AF239" s="175"/>
      <c r="AG239" s="175"/>
      <c r="AH239" s="175"/>
      <c r="AI239" s="175"/>
      <c r="AJ239" s="175"/>
      <c r="AK239" s="175"/>
      <c r="AL239" s="175"/>
      <c r="AM239" s="175"/>
      <c r="AN239" s="175"/>
    </row>
    <row r="240" spans="1:40">
      <c r="A240" s="175"/>
      <c r="B240" s="175"/>
      <c r="C240" s="175"/>
      <c r="D240" s="175"/>
      <c r="E240" s="175"/>
      <c r="F240" s="175"/>
      <c r="G240" s="175"/>
      <c r="H240" s="175"/>
      <c r="I240" s="175"/>
      <c r="J240" s="170"/>
      <c r="K240" s="170"/>
      <c r="L240" s="170"/>
      <c r="M240" s="170"/>
      <c r="N240" s="170"/>
      <c r="O240" s="170"/>
      <c r="P240" s="175"/>
      <c r="Q240" s="175"/>
      <c r="R240" s="175"/>
      <c r="S240" s="175"/>
      <c r="T240" s="175"/>
      <c r="U240" s="175"/>
      <c r="V240" s="175"/>
      <c r="W240" s="175"/>
      <c r="X240" s="175"/>
      <c r="Y240" s="175"/>
      <c r="Z240" s="175"/>
      <c r="AA240" s="175"/>
      <c r="AB240" s="175"/>
      <c r="AC240" s="175"/>
      <c r="AD240" s="175"/>
      <c r="AE240" s="175"/>
      <c r="AF240" s="175"/>
      <c r="AG240" s="175"/>
      <c r="AH240" s="175"/>
      <c r="AI240" s="175"/>
      <c r="AJ240" s="175"/>
      <c r="AK240" s="175"/>
      <c r="AL240" s="175"/>
      <c r="AM240" s="175"/>
      <c r="AN240" s="175"/>
    </row>
    <row r="241" spans="1:40">
      <c r="A241" s="175"/>
      <c r="B241" s="175"/>
      <c r="C241" s="175"/>
      <c r="D241" s="175"/>
      <c r="E241" s="175"/>
      <c r="F241" s="175"/>
      <c r="G241" s="175"/>
      <c r="H241" s="175"/>
      <c r="I241" s="175"/>
      <c r="J241" s="170"/>
      <c r="K241" s="170"/>
      <c r="L241" s="170"/>
      <c r="M241" s="170"/>
      <c r="N241" s="170"/>
      <c r="O241" s="170"/>
      <c r="P241" s="175"/>
      <c r="Q241" s="175"/>
      <c r="R241" s="175"/>
      <c r="S241" s="175"/>
      <c r="T241" s="175"/>
      <c r="U241" s="175"/>
      <c r="V241" s="175"/>
      <c r="W241" s="175"/>
      <c r="X241" s="175"/>
      <c r="Y241" s="175"/>
      <c r="Z241" s="175"/>
      <c r="AA241" s="175"/>
      <c r="AB241" s="175"/>
      <c r="AC241" s="175"/>
      <c r="AD241" s="175"/>
      <c r="AE241" s="175"/>
      <c r="AF241" s="175"/>
      <c r="AG241" s="175"/>
      <c r="AH241" s="175"/>
      <c r="AI241" s="175"/>
      <c r="AJ241" s="175"/>
      <c r="AK241" s="175"/>
      <c r="AL241" s="175"/>
      <c r="AM241" s="175"/>
      <c r="AN241" s="175"/>
    </row>
    <row r="242" spans="1:40">
      <c r="A242" s="175"/>
      <c r="B242" s="175"/>
      <c r="C242" s="175"/>
      <c r="D242" s="175"/>
      <c r="E242" s="175"/>
      <c r="F242" s="175"/>
      <c r="G242" s="175"/>
      <c r="H242" s="175"/>
      <c r="I242" s="175"/>
      <c r="J242" s="170"/>
      <c r="K242" s="170"/>
      <c r="L242" s="170"/>
      <c r="M242" s="170"/>
      <c r="N242" s="170"/>
      <c r="O242" s="170"/>
      <c r="P242" s="175"/>
      <c r="Q242" s="175"/>
      <c r="R242" s="175"/>
      <c r="S242" s="175"/>
      <c r="T242" s="175"/>
      <c r="U242" s="175"/>
      <c r="V242" s="175"/>
      <c r="W242" s="175"/>
      <c r="X242" s="175"/>
      <c r="Y242" s="175"/>
      <c r="Z242" s="175"/>
      <c r="AA242" s="175"/>
      <c r="AB242" s="175"/>
      <c r="AC242" s="175"/>
      <c r="AD242" s="175"/>
      <c r="AE242" s="175"/>
      <c r="AF242" s="175"/>
      <c r="AG242" s="175"/>
      <c r="AH242" s="175"/>
      <c r="AI242" s="175"/>
      <c r="AJ242" s="175"/>
      <c r="AK242" s="175"/>
      <c r="AL242" s="175"/>
      <c r="AM242" s="175"/>
      <c r="AN242" s="175"/>
    </row>
    <row r="243" spans="1:40">
      <c r="A243" s="175"/>
      <c r="B243" s="175"/>
      <c r="C243" s="175"/>
      <c r="D243" s="175"/>
      <c r="E243" s="175"/>
      <c r="F243" s="175"/>
      <c r="G243" s="175"/>
      <c r="H243" s="175"/>
      <c r="I243" s="175"/>
      <c r="J243" s="170"/>
      <c r="K243" s="170"/>
      <c r="L243" s="170"/>
      <c r="M243" s="170"/>
      <c r="N243" s="170"/>
      <c r="O243" s="170"/>
      <c r="P243" s="175"/>
      <c r="Q243" s="175"/>
      <c r="R243" s="175"/>
      <c r="S243" s="175"/>
      <c r="T243" s="175"/>
      <c r="U243" s="175"/>
      <c r="V243" s="175"/>
      <c r="W243" s="175"/>
      <c r="X243" s="175"/>
      <c r="Y243" s="175"/>
      <c r="Z243" s="175"/>
      <c r="AA243" s="175"/>
      <c r="AB243" s="175"/>
      <c r="AC243" s="175"/>
      <c r="AD243" s="175"/>
      <c r="AE243" s="175"/>
      <c r="AF243" s="175"/>
      <c r="AG243" s="175"/>
      <c r="AH243" s="175"/>
      <c r="AI243" s="175"/>
      <c r="AJ243" s="175"/>
      <c r="AK243" s="175"/>
      <c r="AL243" s="175"/>
      <c r="AM243" s="175"/>
      <c r="AN243" s="175"/>
    </row>
    <row r="244" spans="1:40">
      <c r="A244" s="175"/>
      <c r="B244" s="175"/>
      <c r="C244" s="175"/>
      <c r="D244" s="175"/>
      <c r="E244" s="175"/>
      <c r="F244" s="175"/>
      <c r="G244" s="175"/>
      <c r="H244" s="175"/>
      <c r="I244" s="175"/>
      <c r="J244" s="170"/>
      <c r="K244" s="170"/>
      <c r="L244" s="170"/>
      <c r="M244" s="170"/>
      <c r="N244" s="170"/>
      <c r="O244" s="170"/>
      <c r="P244" s="175"/>
      <c r="Q244" s="175"/>
      <c r="R244" s="175"/>
      <c r="S244" s="175"/>
      <c r="T244" s="175"/>
      <c r="U244" s="175"/>
      <c r="V244" s="175"/>
      <c r="W244" s="175"/>
      <c r="X244" s="175"/>
      <c r="Y244" s="175"/>
      <c r="Z244" s="175"/>
      <c r="AA244" s="175"/>
      <c r="AB244" s="175"/>
      <c r="AC244" s="175"/>
      <c r="AD244" s="175"/>
      <c r="AE244" s="175"/>
      <c r="AF244" s="175"/>
      <c r="AG244" s="175"/>
      <c r="AH244" s="175"/>
      <c r="AI244" s="175"/>
      <c r="AJ244" s="175"/>
      <c r="AK244" s="175"/>
      <c r="AL244" s="175"/>
      <c r="AM244" s="175"/>
      <c r="AN244" s="175"/>
    </row>
    <row r="245" spans="1:40">
      <c r="A245" s="175"/>
      <c r="B245" s="175"/>
      <c r="C245" s="175"/>
      <c r="D245" s="175"/>
      <c r="E245" s="175"/>
      <c r="F245" s="175"/>
      <c r="G245" s="175"/>
      <c r="H245" s="175"/>
      <c r="I245" s="175"/>
      <c r="J245" s="170"/>
      <c r="K245" s="170"/>
      <c r="L245" s="170"/>
      <c r="M245" s="170"/>
      <c r="N245" s="170"/>
      <c r="O245" s="170"/>
      <c r="P245" s="175"/>
      <c r="Q245" s="175"/>
      <c r="R245" s="175"/>
      <c r="S245" s="175"/>
      <c r="T245" s="175"/>
      <c r="U245" s="175"/>
      <c r="V245" s="175"/>
      <c r="W245" s="175"/>
      <c r="X245" s="175"/>
      <c r="Y245" s="175"/>
      <c r="Z245" s="175"/>
      <c r="AA245" s="175"/>
      <c r="AB245" s="175"/>
      <c r="AC245" s="175"/>
      <c r="AD245" s="175"/>
      <c r="AE245" s="175"/>
      <c r="AF245" s="175"/>
      <c r="AG245" s="175"/>
      <c r="AH245" s="175"/>
      <c r="AI245" s="175"/>
      <c r="AJ245" s="175"/>
      <c r="AK245" s="175"/>
      <c r="AL245" s="175"/>
      <c r="AM245" s="175"/>
      <c r="AN245" s="175"/>
    </row>
    <row r="246" spans="1:40">
      <c r="A246" s="175"/>
      <c r="B246" s="175"/>
      <c r="C246" s="175"/>
      <c r="D246" s="175"/>
      <c r="E246" s="175"/>
      <c r="F246" s="175"/>
      <c r="G246" s="175"/>
      <c r="H246" s="175"/>
      <c r="I246" s="175"/>
      <c r="J246" s="170"/>
      <c r="K246" s="170"/>
      <c r="L246" s="170"/>
      <c r="M246" s="170"/>
      <c r="N246" s="170"/>
      <c r="O246" s="170"/>
      <c r="P246" s="175"/>
      <c r="Q246" s="175"/>
      <c r="R246" s="175"/>
      <c r="S246" s="175"/>
      <c r="T246" s="175"/>
      <c r="U246" s="175"/>
      <c r="V246" s="175"/>
      <c r="W246" s="175"/>
      <c r="X246" s="175"/>
      <c r="Y246" s="175"/>
      <c r="Z246" s="175"/>
      <c r="AA246" s="175"/>
      <c r="AB246" s="175"/>
      <c r="AC246" s="175"/>
      <c r="AD246" s="175"/>
      <c r="AE246" s="175"/>
      <c r="AF246" s="175"/>
      <c r="AG246" s="175"/>
      <c r="AH246" s="175"/>
      <c r="AI246" s="175"/>
      <c r="AJ246" s="175"/>
      <c r="AK246" s="175"/>
      <c r="AL246" s="175"/>
      <c r="AM246" s="175"/>
      <c r="AN246" s="175"/>
    </row>
    <row r="247" spans="1:40">
      <c r="A247" s="175"/>
      <c r="B247" s="175"/>
      <c r="C247" s="175"/>
      <c r="D247" s="175"/>
      <c r="E247" s="175"/>
      <c r="F247" s="175"/>
      <c r="G247" s="175"/>
      <c r="H247" s="175"/>
      <c r="I247" s="175"/>
      <c r="J247" s="170"/>
      <c r="K247" s="170"/>
      <c r="L247" s="170"/>
      <c r="M247" s="170"/>
      <c r="N247" s="170"/>
      <c r="O247" s="170"/>
      <c r="P247" s="175"/>
      <c r="Q247" s="175"/>
      <c r="R247" s="175"/>
      <c r="S247" s="175"/>
      <c r="T247" s="175"/>
      <c r="U247" s="175"/>
      <c r="V247" s="175"/>
      <c r="W247" s="175"/>
      <c r="X247" s="175"/>
      <c r="Y247" s="175"/>
      <c r="Z247" s="175"/>
      <c r="AA247" s="175"/>
      <c r="AB247" s="175"/>
      <c r="AC247" s="175"/>
      <c r="AD247" s="175"/>
      <c r="AE247" s="175"/>
      <c r="AF247" s="175"/>
      <c r="AG247" s="175"/>
      <c r="AH247" s="175"/>
      <c r="AI247" s="175"/>
      <c r="AJ247" s="175"/>
      <c r="AK247" s="175"/>
      <c r="AL247" s="175"/>
      <c r="AM247" s="175"/>
      <c r="AN247" s="175"/>
    </row>
    <row r="248" spans="1:40">
      <c r="A248" s="175"/>
      <c r="B248" s="175"/>
      <c r="C248" s="175"/>
      <c r="D248" s="175"/>
      <c r="E248" s="175"/>
      <c r="F248" s="175"/>
      <c r="G248" s="175"/>
      <c r="H248" s="175"/>
      <c r="I248" s="175"/>
      <c r="J248" s="170"/>
      <c r="K248" s="170"/>
      <c r="L248" s="170"/>
      <c r="M248" s="170"/>
      <c r="N248" s="170"/>
      <c r="O248" s="170"/>
      <c r="P248" s="175"/>
      <c r="Q248" s="175"/>
      <c r="R248" s="175"/>
      <c r="S248" s="175"/>
      <c r="T248" s="175"/>
      <c r="U248" s="175"/>
      <c r="V248" s="175"/>
      <c r="W248" s="175"/>
      <c r="X248" s="175"/>
      <c r="Y248" s="175"/>
      <c r="Z248" s="175"/>
      <c r="AA248" s="175"/>
      <c r="AB248" s="175"/>
      <c r="AC248" s="175"/>
      <c r="AD248" s="175"/>
      <c r="AE248" s="175"/>
      <c r="AF248" s="175"/>
      <c r="AG248" s="175"/>
      <c r="AH248" s="175"/>
      <c r="AI248" s="175"/>
      <c r="AJ248" s="175"/>
      <c r="AK248" s="175"/>
      <c r="AL248" s="175"/>
      <c r="AM248" s="175"/>
      <c r="AN248" s="175"/>
    </row>
    <row r="249" spans="1:40">
      <c r="A249" s="175"/>
      <c r="B249" s="175"/>
      <c r="C249" s="175"/>
      <c r="D249" s="175"/>
      <c r="E249" s="175"/>
      <c r="F249" s="175"/>
      <c r="G249" s="175"/>
      <c r="H249" s="175"/>
      <c r="I249" s="175"/>
      <c r="J249" s="170"/>
      <c r="K249" s="170"/>
      <c r="L249" s="170"/>
      <c r="M249" s="170"/>
      <c r="N249" s="170"/>
      <c r="O249" s="170"/>
      <c r="P249" s="175"/>
      <c r="Q249" s="175"/>
      <c r="R249" s="175"/>
      <c r="S249" s="175"/>
      <c r="T249" s="175"/>
      <c r="U249" s="175"/>
      <c r="V249" s="175"/>
      <c r="W249" s="175"/>
      <c r="X249" s="175"/>
      <c r="Y249" s="175"/>
      <c r="Z249" s="175"/>
      <c r="AA249" s="175"/>
      <c r="AB249" s="175"/>
      <c r="AC249" s="175"/>
      <c r="AD249" s="175"/>
      <c r="AE249" s="175"/>
      <c r="AF249" s="175"/>
      <c r="AG249" s="175"/>
      <c r="AH249" s="175"/>
      <c r="AI249" s="175"/>
      <c r="AJ249" s="175"/>
      <c r="AK249" s="175"/>
      <c r="AL249" s="175"/>
      <c r="AM249" s="175"/>
      <c r="AN249" s="175"/>
    </row>
    <row r="250" spans="1:40">
      <c r="A250" s="175"/>
      <c r="B250" s="175"/>
      <c r="C250" s="175"/>
      <c r="D250" s="175"/>
      <c r="E250" s="175"/>
      <c r="F250" s="175"/>
      <c r="G250" s="175"/>
      <c r="H250" s="175"/>
      <c r="I250" s="175"/>
      <c r="J250" s="170"/>
      <c r="K250" s="170"/>
      <c r="L250" s="170"/>
      <c r="M250" s="170"/>
      <c r="N250" s="170"/>
      <c r="O250" s="170"/>
      <c r="P250" s="175"/>
      <c r="Q250" s="175"/>
      <c r="R250" s="175"/>
      <c r="S250" s="175"/>
      <c r="T250" s="175"/>
      <c r="U250" s="175"/>
      <c r="V250" s="175"/>
      <c r="W250" s="175"/>
      <c r="X250" s="175"/>
      <c r="Y250" s="175"/>
      <c r="Z250" s="175"/>
      <c r="AA250" s="175"/>
      <c r="AB250" s="175"/>
      <c r="AC250" s="175"/>
      <c r="AD250" s="175"/>
      <c r="AE250" s="175"/>
      <c r="AF250" s="175"/>
      <c r="AG250" s="175"/>
      <c r="AH250" s="175"/>
      <c r="AI250" s="175"/>
      <c r="AJ250" s="175"/>
      <c r="AK250" s="175"/>
      <c r="AL250" s="175"/>
      <c r="AM250" s="175"/>
      <c r="AN250" s="175"/>
    </row>
    <row r="251" spans="1:40">
      <c r="A251" s="175"/>
      <c r="B251" s="175"/>
      <c r="C251" s="175"/>
      <c r="D251" s="175"/>
      <c r="E251" s="175"/>
      <c r="F251" s="175"/>
      <c r="G251" s="175"/>
      <c r="H251" s="175"/>
      <c r="I251" s="175"/>
      <c r="J251" s="170"/>
      <c r="K251" s="170"/>
      <c r="L251" s="170"/>
      <c r="M251" s="170"/>
      <c r="N251" s="170"/>
      <c r="O251" s="170"/>
      <c r="P251" s="175"/>
      <c r="Q251" s="175"/>
      <c r="R251" s="175"/>
      <c r="S251" s="175"/>
      <c r="T251" s="175"/>
      <c r="U251" s="175"/>
      <c r="V251" s="175"/>
      <c r="W251" s="175"/>
      <c r="X251" s="175"/>
      <c r="Y251" s="175"/>
      <c r="Z251" s="175"/>
      <c r="AA251" s="175"/>
      <c r="AB251" s="175"/>
      <c r="AC251" s="175"/>
      <c r="AD251" s="175"/>
      <c r="AE251" s="175"/>
      <c r="AF251" s="175"/>
      <c r="AG251" s="175"/>
      <c r="AH251" s="175"/>
      <c r="AI251" s="175"/>
      <c r="AJ251" s="175"/>
      <c r="AK251" s="175"/>
      <c r="AL251" s="175"/>
      <c r="AM251" s="175"/>
      <c r="AN251" s="175"/>
    </row>
    <row r="252" spans="1:40">
      <c r="A252" s="175"/>
      <c r="B252" s="175"/>
      <c r="C252" s="175"/>
      <c r="D252" s="175"/>
      <c r="E252" s="175"/>
      <c r="F252" s="175"/>
      <c r="G252" s="175"/>
      <c r="H252" s="175"/>
      <c r="I252" s="175"/>
      <c r="J252" s="170"/>
      <c r="K252" s="170"/>
      <c r="L252" s="170"/>
      <c r="M252" s="170"/>
      <c r="N252" s="170"/>
      <c r="O252" s="170"/>
      <c r="P252" s="175"/>
      <c r="Q252" s="175"/>
      <c r="R252" s="175"/>
      <c r="S252" s="175"/>
      <c r="T252" s="175"/>
      <c r="U252" s="175"/>
      <c r="V252" s="175"/>
      <c r="W252" s="175"/>
      <c r="X252" s="175"/>
      <c r="Y252" s="175"/>
      <c r="Z252" s="175"/>
      <c r="AA252" s="175"/>
      <c r="AB252" s="175"/>
      <c r="AC252" s="175"/>
      <c r="AD252" s="175"/>
      <c r="AE252" s="175"/>
      <c r="AF252" s="175"/>
      <c r="AG252" s="175"/>
      <c r="AH252" s="175"/>
      <c r="AI252" s="175"/>
      <c r="AJ252" s="175"/>
      <c r="AK252" s="175"/>
      <c r="AL252" s="175"/>
      <c r="AM252" s="175"/>
      <c r="AN252" s="175"/>
    </row>
    <row r="253" spans="1:40">
      <c r="A253" s="175"/>
      <c r="B253" s="175"/>
      <c r="C253" s="175"/>
      <c r="D253" s="175"/>
      <c r="E253" s="175"/>
      <c r="F253" s="175"/>
      <c r="G253" s="175"/>
      <c r="H253" s="175"/>
      <c r="I253" s="175"/>
      <c r="J253" s="170"/>
      <c r="K253" s="170"/>
      <c r="L253" s="170"/>
      <c r="M253" s="170"/>
      <c r="N253" s="170"/>
      <c r="O253" s="170"/>
      <c r="P253" s="175"/>
      <c r="Q253" s="175"/>
      <c r="R253" s="175"/>
      <c r="S253" s="175"/>
      <c r="T253" s="175"/>
      <c r="U253" s="175"/>
      <c r="V253" s="175"/>
      <c r="W253" s="175"/>
      <c r="X253" s="175"/>
      <c r="Y253" s="175"/>
      <c r="Z253" s="175"/>
      <c r="AA253" s="175"/>
      <c r="AB253" s="175"/>
      <c r="AC253" s="175"/>
      <c r="AD253" s="175"/>
      <c r="AE253" s="175"/>
      <c r="AF253" s="175"/>
      <c r="AG253" s="175"/>
      <c r="AH253" s="175"/>
      <c r="AI253" s="175"/>
      <c r="AJ253" s="175"/>
      <c r="AK253" s="175"/>
      <c r="AL253" s="175"/>
      <c r="AM253" s="175"/>
      <c r="AN253" s="175"/>
    </row>
    <row r="254" spans="1:40">
      <c r="A254" s="175"/>
      <c r="B254" s="175"/>
      <c r="C254" s="175"/>
      <c r="D254" s="175"/>
      <c r="E254" s="175"/>
      <c r="F254" s="175"/>
      <c r="G254" s="175"/>
      <c r="H254" s="175"/>
      <c r="I254" s="175"/>
      <c r="J254" s="170"/>
      <c r="K254" s="170"/>
      <c r="L254" s="170"/>
      <c r="M254" s="170"/>
      <c r="N254" s="170"/>
      <c r="O254" s="170"/>
      <c r="P254" s="175"/>
      <c r="Q254" s="175"/>
      <c r="R254" s="175"/>
      <c r="S254" s="175"/>
      <c r="T254" s="175"/>
      <c r="U254" s="175"/>
      <c r="V254" s="175"/>
      <c r="W254" s="175"/>
      <c r="X254" s="175"/>
      <c r="Y254" s="175"/>
      <c r="Z254" s="175"/>
      <c r="AA254" s="175"/>
      <c r="AB254" s="175"/>
      <c r="AC254" s="175"/>
      <c r="AD254" s="175"/>
      <c r="AE254" s="175"/>
      <c r="AF254" s="175"/>
      <c r="AG254" s="175"/>
      <c r="AH254" s="175"/>
      <c r="AI254" s="175"/>
      <c r="AJ254" s="175"/>
      <c r="AK254" s="175"/>
      <c r="AL254" s="175"/>
      <c r="AM254" s="175"/>
      <c r="AN254" s="175"/>
    </row>
    <row r="255" spans="1:40">
      <c r="A255" s="175"/>
      <c r="B255" s="175"/>
      <c r="C255" s="175"/>
      <c r="D255" s="175"/>
      <c r="E255" s="175"/>
      <c r="F255" s="175"/>
      <c r="G255" s="175"/>
      <c r="H255" s="175"/>
      <c r="I255" s="175"/>
      <c r="J255" s="170"/>
      <c r="K255" s="170"/>
      <c r="L255" s="170"/>
      <c r="M255" s="170"/>
      <c r="N255" s="170"/>
      <c r="O255" s="170"/>
      <c r="P255" s="175"/>
      <c r="Q255" s="175"/>
      <c r="R255" s="175"/>
      <c r="S255" s="175"/>
      <c r="T255" s="175"/>
      <c r="U255" s="175"/>
      <c r="V255" s="175"/>
      <c r="W255" s="175"/>
      <c r="X255" s="175"/>
      <c r="Y255" s="175"/>
      <c r="Z255" s="175"/>
      <c r="AA255" s="175"/>
      <c r="AB255" s="175"/>
      <c r="AC255" s="175"/>
      <c r="AD255" s="175"/>
      <c r="AE255" s="175"/>
      <c r="AF255" s="175"/>
      <c r="AG255" s="175"/>
      <c r="AH255" s="175"/>
      <c r="AI255" s="175"/>
      <c r="AJ255" s="175"/>
      <c r="AK255" s="175"/>
      <c r="AL255" s="175"/>
      <c r="AM255" s="175"/>
      <c r="AN255" s="175"/>
    </row>
    <row r="256" spans="1:40">
      <c r="A256" s="175"/>
      <c r="B256" s="175"/>
      <c r="C256" s="175"/>
      <c r="D256" s="175"/>
      <c r="E256" s="175"/>
      <c r="F256" s="175"/>
      <c r="G256" s="175"/>
      <c r="H256" s="175"/>
      <c r="I256" s="175"/>
      <c r="J256" s="170"/>
      <c r="K256" s="170"/>
      <c r="L256" s="170"/>
      <c r="M256" s="170"/>
      <c r="N256" s="170"/>
      <c r="O256" s="170"/>
      <c r="P256" s="175"/>
      <c r="Q256" s="175"/>
      <c r="R256" s="175"/>
      <c r="S256" s="175"/>
      <c r="T256" s="175"/>
      <c r="U256" s="175"/>
      <c r="V256" s="175"/>
      <c r="W256" s="175"/>
      <c r="X256" s="175"/>
      <c r="Y256" s="175"/>
      <c r="Z256" s="175"/>
      <c r="AA256" s="175"/>
      <c r="AB256" s="175"/>
      <c r="AC256" s="175"/>
      <c r="AD256" s="175"/>
      <c r="AE256" s="175"/>
      <c r="AF256" s="175"/>
      <c r="AG256" s="175"/>
      <c r="AH256" s="175"/>
      <c r="AI256" s="175"/>
      <c r="AJ256" s="175"/>
      <c r="AK256" s="175"/>
      <c r="AL256" s="175"/>
      <c r="AM256" s="175"/>
      <c r="AN256" s="175"/>
    </row>
    <row r="257" spans="1:40">
      <c r="A257" s="175"/>
      <c r="B257" s="175"/>
      <c r="C257" s="175"/>
      <c r="D257" s="175"/>
      <c r="E257" s="175"/>
      <c r="F257" s="175"/>
      <c r="G257" s="175"/>
      <c r="H257" s="175"/>
      <c r="I257" s="175"/>
      <c r="J257" s="170"/>
      <c r="K257" s="170"/>
      <c r="L257" s="170"/>
      <c r="M257" s="170"/>
      <c r="N257" s="170"/>
      <c r="O257" s="170"/>
      <c r="P257" s="175"/>
      <c r="Q257" s="175"/>
      <c r="R257" s="175"/>
      <c r="S257" s="175"/>
      <c r="T257" s="175"/>
      <c r="U257" s="175"/>
      <c r="V257" s="175"/>
      <c r="W257" s="175"/>
      <c r="X257" s="175"/>
      <c r="Y257" s="175"/>
      <c r="Z257" s="175"/>
      <c r="AA257" s="175"/>
      <c r="AB257" s="175"/>
      <c r="AC257" s="175"/>
      <c r="AD257" s="175"/>
      <c r="AE257" s="175"/>
      <c r="AF257" s="175"/>
      <c r="AG257" s="175"/>
      <c r="AH257" s="175"/>
      <c r="AI257" s="175"/>
      <c r="AJ257" s="175"/>
      <c r="AK257" s="175"/>
      <c r="AL257" s="175"/>
      <c r="AM257" s="175"/>
      <c r="AN257" s="175"/>
    </row>
    <row r="258" spans="1:40">
      <c r="A258" s="175"/>
      <c r="B258" s="175"/>
      <c r="C258" s="175"/>
      <c r="D258" s="175"/>
      <c r="E258" s="175"/>
      <c r="F258" s="175"/>
      <c r="G258" s="175"/>
      <c r="H258" s="175"/>
      <c r="I258" s="175"/>
      <c r="J258" s="170"/>
      <c r="K258" s="170"/>
      <c r="L258" s="170"/>
      <c r="M258" s="170"/>
      <c r="N258" s="170"/>
      <c r="O258" s="170"/>
      <c r="P258" s="175"/>
      <c r="Q258" s="175"/>
      <c r="R258" s="175"/>
      <c r="S258" s="175"/>
      <c r="T258" s="175"/>
      <c r="U258" s="175"/>
      <c r="V258" s="175"/>
      <c r="W258" s="175"/>
      <c r="X258" s="175"/>
      <c r="Y258" s="175"/>
      <c r="Z258" s="175"/>
      <c r="AA258" s="175"/>
      <c r="AB258" s="175"/>
      <c r="AC258" s="175"/>
      <c r="AD258" s="175"/>
      <c r="AE258" s="175"/>
      <c r="AF258" s="175"/>
      <c r="AG258" s="175"/>
      <c r="AH258" s="175"/>
      <c r="AI258" s="175"/>
      <c r="AJ258" s="175"/>
      <c r="AK258" s="175"/>
      <c r="AL258" s="175"/>
      <c r="AM258" s="175"/>
      <c r="AN258" s="175"/>
    </row>
    <row r="259" spans="1:40">
      <c r="A259" s="175"/>
      <c r="B259" s="175"/>
      <c r="C259" s="175"/>
      <c r="D259" s="175"/>
      <c r="E259" s="175"/>
      <c r="F259" s="175"/>
      <c r="G259" s="175"/>
      <c r="H259" s="175"/>
      <c r="I259" s="175"/>
      <c r="J259" s="170"/>
      <c r="K259" s="170"/>
      <c r="L259" s="170"/>
      <c r="M259" s="170"/>
      <c r="N259" s="170"/>
      <c r="O259" s="170"/>
      <c r="P259" s="175"/>
      <c r="Q259" s="175"/>
      <c r="R259" s="175"/>
      <c r="S259" s="175"/>
      <c r="T259" s="175"/>
      <c r="U259" s="175"/>
      <c r="V259" s="175"/>
      <c r="W259" s="175"/>
      <c r="X259" s="175"/>
      <c r="Y259" s="175"/>
      <c r="Z259" s="175"/>
      <c r="AA259" s="175"/>
      <c r="AB259" s="175"/>
      <c r="AC259" s="175"/>
      <c r="AD259" s="175"/>
      <c r="AE259" s="175"/>
      <c r="AF259" s="175"/>
      <c r="AG259" s="175"/>
      <c r="AH259" s="175"/>
      <c r="AI259" s="175"/>
      <c r="AJ259" s="175"/>
      <c r="AK259" s="175"/>
      <c r="AL259" s="175"/>
      <c r="AM259" s="175"/>
      <c r="AN259" s="175"/>
    </row>
    <row r="260" spans="1:40">
      <c r="A260" s="175"/>
      <c r="B260" s="175"/>
      <c r="C260" s="175"/>
      <c r="D260" s="175"/>
      <c r="E260" s="175"/>
      <c r="F260" s="175"/>
      <c r="G260" s="175"/>
      <c r="H260" s="175"/>
      <c r="I260" s="175"/>
      <c r="J260" s="170"/>
      <c r="K260" s="170"/>
      <c r="L260" s="170"/>
      <c r="M260" s="170"/>
      <c r="N260" s="170"/>
      <c r="O260" s="170"/>
      <c r="P260" s="175"/>
      <c r="Q260" s="175"/>
      <c r="R260" s="175"/>
      <c r="S260" s="175"/>
      <c r="T260" s="175"/>
      <c r="U260" s="175"/>
      <c r="V260" s="175"/>
      <c r="W260" s="175"/>
      <c r="X260" s="175"/>
      <c r="Y260" s="175"/>
      <c r="Z260" s="175"/>
      <c r="AA260" s="175"/>
      <c r="AB260" s="175"/>
      <c r="AC260" s="175"/>
      <c r="AD260" s="175"/>
      <c r="AE260" s="175"/>
      <c r="AF260" s="175"/>
      <c r="AG260" s="175"/>
      <c r="AH260" s="175"/>
      <c r="AI260" s="175"/>
      <c r="AJ260" s="175"/>
      <c r="AK260" s="175"/>
      <c r="AL260" s="175"/>
      <c r="AM260" s="175"/>
      <c r="AN260" s="175"/>
    </row>
    <row r="261" spans="1:40">
      <c r="A261" s="175"/>
      <c r="B261" s="175"/>
      <c r="C261" s="175"/>
      <c r="D261" s="175"/>
      <c r="E261" s="175"/>
      <c r="F261" s="175"/>
      <c r="G261" s="175"/>
      <c r="H261" s="175"/>
      <c r="I261" s="175"/>
      <c r="J261" s="170"/>
      <c r="K261" s="170"/>
      <c r="L261" s="170"/>
      <c r="M261" s="170"/>
      <c r="N261" s="170"/>
      <c r="O261" s="170"/>
      <c r="P261" s="175"/>
      <c r="Q261" s="175"/>
      <c r="R261" s="175"/>
      <c r="S261" s="175"/>
      <c r="T261" s="175"/>
      <c r="U261" s="175"/>
      <c r="V261" s="175"/>
      <c r="W261" s="175"/>
      <c r="X261" s="175"/>
      <c r="Y261" s="175"/>
      <c r="Z261" s="175"/>
      <c r="AA261" s="175"/>
      <c r="AB261" s="175"/>
      <c r="AC261" s="175"/>
      <c r="AD261" s="175"/>
      <c r="AE261" s="175"/>
      <c r="AF261" s="175"/>
      <c r="AG261" s="175"/>
      <c r="AH261" s="175"/>
      <c r="AI261" s="175"/>
      <c r="AJ261" s="175"/>
      <c r="AK261" s="175"/>
      <c r="AL261" s="175"/>
      <c r="AM261" s="175"/>
      <c r="AN261" s="175"/>
    </row>
    <row r="262" spans="1:40">
      <c r="A262" s="175"/>
      <c r="B262" s="175"/>
      <c r="C262" s="175"/>
      <c r="D262" s="175"/>
      <c r="E262" s="175"/>
      <c r="F262" s="175"/>
      <c r="G262" s="175"/>
      <c r="H262" s="175"/>
      <c r="I262" s="175"/>
      <c r="J262" s="170"/>
      <c r="K262" s="170"/>
      <c r="L262" s="170"/>
      <c r="M262" s="170"/>
      <c r="N262" s="170"/>
      <c r="O262" s="170"/>
      <c r="P262" s="175"/>
      <c r="Q262" s="175"/>
      <c r="R262" s="175"/>
      <c r="S262" s="175"/>
      <c r="T262" s="175"/>
      <c r="U262" s="175"/>
      <c r="V262" s="175"/>
      <c r="W262" s="175"/>
      <c r="X262" s="175"/>
      <c r="Y262" s="175"/>
      <c r="Z262" s="175"/>
      <c r="AA262" s="175"/>
      <c r="AB262" s="175"/>
      <c r="AC262" s="175"/>
      <c r="AD262" s="175"/>
      <c r="AE262" s="175"/>
      <c r="AF262" s="175"/>
      <c r="AG262" s="175"/>
      <c r="AH262" s="175"/>
      <c r="AI262" s="175"/>
      <c r="AJ262" s="175"/>
      <c r="AK262" s="175"/>
      <c r="AL262" s="175"/>
      <c r="AM262" s="175"/>
      <c r="AN262" s="175"/>
    </row>
    <row r="263" spans="1:40">
      <c r="A263" s="175"/>
      <c r="B263" s="175"/>
      <c r="C263" s="175"/>
      <c r="D263" s="175"/>
      <c r="E263" s="175"/>
      <c r="F263" s="175"/>
      <c r="G263" s="175"/>
      <c r="H263" s="175"/>
      <c r="I263" s="175"/>
      <c r="J263" s="170"/>
      <c r="K263" s="170"/>
      <c r="L263" s="170"/>
      <c r="M263" s="170"/>
      <c r="N263" s="170"/>
      <c r="O263" s="170"/>
      <c r="P263" s="175"/>
      <c r="Q263" s="175"/>
      <c r="R263" s="175"/>
      <c r="S263" s="175"/>
      <c r="T263" s="175"/>
      <c r="U263" s="175"/>
      <c r="V263" s="175"/>
      <c r="W263" s="175"/>
      <c r="X263" s="175"/>
      <c r="Y263" s="175"/>
      <c r="Z263" s="175"/>
      <c r="AA263" s="175"/>
      <c r="AB263" s="175"/>
      <c r="AC263" s="175"/>
      <c r="AD263" s="175"/>
      <c r="AE263" s="175"/>
      <c r="AF263" s="175"/>
      <c r="AG263" s="175"/>
      <c r="AH263" s="175"/>
      <c r="AI263" s="175"/>
      <c r="AJ263" s="175"/>
      <c r="AK263" s="175"/>
      <c r="AL263" s="175"/>
      <c r="AM263" s="175"/>
      <c r="AN263" s="175"/>
    </row>
    <row r="264" spans="1:40">
      <c r="A264" s="175"/>
      <c r="B264" s="175"/>
      <c r="C264" s="175"/>
      <c r="D264" s="175"/>
      <c r="E264" s="175"/>
      <c r="F264" s="175"/>
      <c r="G264" s="175"/>
      <c r="H264" s="175"/>
      <c r="I264" s="175"/>
      <c r="J264" s="170"/>
      <c r="K264" s="170"/>
      <c r="L264" s="170"/>
      <c r="M264" s="170"/>
      <c r="N264" s="170"/>
      <c r="O264" s="170"/>
      <c r="P264" s="175"/>
      <c r="Q264" s="175"/>
      <c r="R264" s="175"/>
      <c r="S264" s="175"/>
      <c r="T264" s="175"/>
      <c r="U264" s="175"/>
      <c r="V264" s="175"/>
      <c r="W264" s="175"/>
      <c r="X264" s="175"/>
      <c r="Y264" s="175"/>
      <c r="Z264" s="175"/>
      <c r="AA264" s="175"/>
      <c r="AB264" s="175"/>
      <c r="AC264" s="175"/>
      <c r="AD264" s="175"/>
      <c r="AE264" s="175"/>
      <c r="AF264" s="175"/>
      <c r="AG264" s="175"/>
      <c r="AH264" s="175"/>
      <c r="AI264" s="175"/>
      <c r="AJ264" s="175"/>
      <c r="AK264" s="175"/>
      <c r="AL264" s="175"/>
      <c r="AM264" s="175"/>
      <c r="AN264" s="175"/>
    </row>
    <row r="265" spans="1:40">
      <c r="A265" s="175"/>
      <c r="B265" s="175"/>
      <c r="C265" s="175"/>
      <c r="D265" s="175"/>
      <c r="E265" s="175"/>
      <c r="F265" s="175"/>
      <c r="G265" s="175"/>
      <c r="H265" s="175"/>
      <c r="I265" s="175"/>
      <c r="J265" s="170"/>
      <c r="K265" s="170"/>
      <c r="L265" s="170"/>
      <c r="M265" s="170"/>
      <c r="N265" s="170"/>
      <c r="O265" s="170"/>
      <c r="P265" s="175"/>
      <c r="Q265" s="175"/>
      <c r="R265" s="175"/>
      <c r="S265" s="175"/>
      <c r="T265" s="175"/>
      <c r="U265" s="175"/>
      <c r="V265" s="175"/>
      <c r="W265" s="175"/>
      <c r="X265" s="175"/>
      <c r="Y265" s="175"/>
      <c r="Z265" s="175"/>
      <c r="AA265" s="175"/>
      <c r="AB265" s="175"/>
      <c r="AC265" s="175"/>
      <c r="AD265" s="175"/>
      <c r="AE265" s="175"/>
      <c r="AF265" s="175"/>
      <c r="AG265" s="175"/>
      <c r="AH265" s="175"/>
      <c r="AI265" s="175"/>
      <c r="AJ265" s="175"/>
      <c r="AK265" s="175"/>
      <c r="AL265" s="175"/>
      <c r="AM265" s="175"/>
      <c r="AN265" s="175"/>
    </row>
    <row r="266" spans="1:40">
      <c r="A266" s="175"/>
      <c r="B266" s="175"/>
      <c r="C266" s="175"/>
      <c r="D266" s="175"/>
      <c r="E266" s="175"/>
      <c r="F266" s="175"/>
      <c r="G266" s="175"/>
      <c r="H266" s="175"/>
      <c r="I266" s="175"/>
      <c r="J266" s="170"/>
      <c r="K266" s="170"/>
      <c r="L266" s="170"/>
      <c r="M266" s="170"/>
      <c r="N266" s="170"/>
      <c r="O266" s="170"/>
      <c r="P266" s="175"/>
      <c r="Q266" s="175"/>
      <c r="R266" s="175"/>
      <c r="S266" s="175"/>
      <c r="T266" s="175"/>
      <c r="U266" s="175"/>
      <c r="V266" s="175"/>
      <c r="W266" s="175"/>
      <c r="X266" s="175"/>
      <c r="Y266" s="175"/>
      <c r="Z266" s="175"/>
      <c r="AA266" s="175"/>
      <c r="AB266" s="175"/>
      <c r="AC266" s="175"/>
      <c r="AD266" s="175"/>
      <c r="AE266" s="175"/>
      <c r="AF266" s="175"/>
      <c r="AG266" s="175"/>
      <c r="AH266" s="175"/>
      <c r="AI266" s="175"/>
      <c r="AJ266" s="175"/>
      <c r="AK266" s="175"/>
      <c r="AL266" s="175"/>
      <c r="AM266" s="175"/>
      <c r="AN266" s="175"/>
    </row>
    <row r="267" spans="1:40">
      <c r="A267" s="175"/>
      <c r="B267" s="175"/>
      <c r="C267" s="175"/>
      <c r="D267" s="175"/>
      <c r="E267" s="175"/>
      <c r="F267" s="175"/>
      <c r="G267" s="175"/>
      <c r="H267" s="175"/>
      <c r="I267" s="175"/>
      <c r="J267" s="170"/>
      <c r="K267" s="170"/>
      <c r="L267" s="170"/>
      <c r="M267" s="170"/>
      <c r="N267" s="170"/>
      <c r="O267" s="170"/>
      <c r="P267" s="175"/>
      <c r="Q267" s="175"/>
      <c r="R267" s="175"/>
      <c r="S267" s="175"/>
      <c r="T267" s="175"/>
      <c r="U267" s="175"/>
      <c r="V267" s="175"/>
      <c r="W267" s="175"/>
      <c r="X267" s="175"/>
      <c r="Y267" s="175"/>
      <c r="Z267" s="175"/>
      <c r="AA267" s="175"/>
      <c r="AB267" s="175"/>
      <c r="AC267" s="175"/>
      <c r="AD267" s="175"/>
      <c r="AE267" s="175"/>
      <c r="AF267" s="175"/>
      <c r="AG267" s="175"/>
      <c r="AH267" s="175"/>
      <c r="AI267" s="175"/>
      <c r="AJ267" s="175"/>
      <c r="AK267" s="175"/>
      <c r="AL267" s="175"/>
      <c r="AM267" s="175"/>
      <c r="AN267" s="175"/>
    </row>
    <row r="268" spans="1:40">
      <c r="A268" s="175"/>
      <c r="B268" s="175"/>
      <c r="C268" s="175"/>
      <c r="D268" s="175"/>
      <c r="E268" s="175"/>
      <c r="F268" s="175"/>
      <c r="G268" s="175"/>
      <c r="H268" s="175"/>
      <c r="I268" s="175"/>
      <c r="J268" s="170"/>
      <c r="K268" s="170"/>
      <c r="L268" s="170"/>
      <c r="M268" s="170"/>
      <c r="N268" s="170"/>
      <c r="O268" s="170"/>
      <c r="P268" s="175"/>
      <c r="Q268" s="175"/>
      <c r="R268" s="175"/>
      <c r="S268" s="175"/>
      <c r="T268" s="175"/>
      <c r="U268" s="175"/>
      <c r="V268" s="175"/>
      <c r="W268" s="175"/>
      <c r="X268" s="175"/>
      <c r="Y268" s="175"/>
      <c r="Z268" s="175"/>
      <c r="AA268" s="175"/>
      <c r="AB268" s="175"/>
      <c r="AC268" s="175"/>
      <c r="AD268" s="175"/>
      <c r="AE268" s="175"/>
      <c r="AF268" s="175"/>
      <c r="AG268" s="175"/>
      <c r="AH268" s="175"/>
      <c r="AI268" s="175"/>
      <c r="AJ268" s="175"/>
      <c r="AK268" s="175"/>
      <c r="AL268" s="175"/>
      <c r="AM268" s="175"/>
      <c r="AN268" s="175"/>
    </row>
    <row r="269" spans="1:40">
      <c r="A269" s="175"/>
      <c r="B269" s="175"/>
      <c r="C269" s="175"/>
      <c r="D269" s="175"/>
      <c r="E269" s="175"/>
      <c r="F269" s="175"/>
      <c r="G269" s="175"/>
      <c r="H269" s="175"/>
      <c r="I269" s="175"/>
      <c r="J269" s="170"/>
      <c r="K269" s="170"/>
      <c r="L269" s="170"/>
      <c r="M269" s="170"/>
      <c r="N269" s="170"/>
      <c r="O269" s="170"/>
      <c r="P269" s="175"/>
      <c r="Q269" s="175"/>
      <c r="R269" s="175"/>
      <c r="S269" s="175"/>
      <c r="T269" s="175"/>
      <c r="U269" s="175"/>
      <c r="V269" s="175"/>
      <c r="W269" s="175"/>
      <c r="X269" s="175"/>
      <c r="Y269" s="175"/>
      <c r="Z269" s="175"/>
      <c r="AA269" s="175"/>
      <c r="AB269" s="175"/>
      <c r="AC269" s="175"/>
      <c r="AD269" s="175"/>
      <c r="AE269" s="175"/>
      <c r="AF269" s="175"/>
      <c r="AG269" s="175"/>
      <c r="AH269" s="175"/>
      <c r="AI269" s="175"/>
      <c r="AJ269" s="175"/>
      <c r="AK269" s="175"/>
      <c r="AL269" s="175"/>
      <c r="AM269" s="175"/>
      <c r="AN269" s="175"/>
    </row>
    <row r="270" spans="1:40">
      <c r="A270" s="175"/>
      <c r="B270" s="175"/>
      <c r="C270" s="175"/>
      <c r="D270" s="175"/>
      <c r="E270" s="175"/>
      <c r="F270" s="175"/>
      <c r="G270" s="175"/>
      <c r="H270" s="175"/>
      <c r="I270" s="175"/>
      <c r="J270" s="170"/>
      <c r="K270" s="170"/>
      <c r="L270" s="170"/>
      <c r="M270" s="170"/>
      <c r="N270" s="170"/>
      <c r="O270" s="170"/>
      <c r="P270" s="175"/>
      <c r="Q270" s="175"/>
      <c r="R270" s="175"/>
      <c r="S270" s="175"/>
      <c r="T270" s="175"/>
      <c r="U270" s="175"/>
      <c r="V270" s="175"/>
      <c r="W270" s="175"/>
      <c r="X270" s="175"/>
      <c r="Y270" s="175"/>
      <c r="Z270" s="175"/>
      <c r="AA270" s="175"/>
      <c r="AB270" s="175"/>
      <c r="AC270" s="175"/>
      <c r="AD270" s="175"/>
      <c r="AE270" s="175"/>
      <c r="AF270" s="175"/>
      <c r="AG270" s="175"/>
      <c r="AH270" s="175"/>
      <c r="AI270" s="175"/>
      <c r="AJ270" s="175"/>
      <c r="AK270" s="175"/>
      <c r="AL270" s="175"/>
      <c r="AM270" s="175"/>
      <c r="AN270" s="175"/>
    </row>
    <row r="271" spans="1:40">
      <c r="A271" s="175"/>
      <c r="B271" s="175"/>
      <c r="C271" s="175"/>
      <c r="D271" s="175"/>
      <c r="E271" s="175"/>
      <c r="F271" s="175"/>
      <c r="G271" s="175"/>
      <c r="H271" s="175"/>
      <c r="I271" s="175"/>
      <c r="J271" s="170"/>
      <c r="K271" s="170"/>
      <c r="L271" s="170"/>
      <c r="M271" s="170"/>
      <c r="N271" s="170"/>
      <c r="O271" s="170"/>
      <c r="P271" s="175"/>
      <c r="Q271" s="175"/>
      <c r="R271" s="175"/>
      <c r="S271" s="175"/>
      <c r="T271" s="175"/>
      <c r="U271" s="175"/>
      <c r="V271" s="175"/>
      <c r="W271" s="175"/>
      <c r="X271" s="175"/>
      <c r="Y271" s="175"/>
      <c r="Z271" s="175"/>
      <c r="AA271" s="175"/>
      <c r="AB271" s="175"/>
      <c r="AC271" s="175"/>
      <c r="AD271" s="175"/>
      <c r="AE271" s="175"/>
      <c r="AF271" s="175"/>
      <c r="AG271" s="175"/>
      <c r="AH271" s="175"/>
      <c r="AI271" s="175"/>
      <c r="AJ271" s="175"/>
      <c r="AK271" s="175"/>
      <c r="AL271" s="175"/>
      <c r="AM271" s="175"/>
      <c r="AN271" s="175"/>
    </row>
    <row r="272" spans="1:40">
      <c r="A272" s="175"/>
      <c r="B272" s="175"/>
      <c r="C272" s="175"/>
      <c r="D272" s="175"/>
      <c r="E272" s="175"/>
      <c r="F272" s="175"/>
      <c r="G272" s="175"/>
      <c r="H272" s="175"/>
      <c r="I272" s="175"/>
      <c r="J272" s="170"/>
      <c r="K272" s="170"/>
      <c r="L272" s="170"/>
      <c r="M272" s="170"/>
      <c r="N272" s="170"/>
      <c r="O272" s="170"/>
      <c r="P272" s="175"/>
      <c r="Q272" s="175"/>
      <c r="R272" s="175"/>
      <c r="S272" s="175"/>
      <c r="T272" s="175"/>
      <c r="U272" s="175"/>
      <c r="V272" s="175"/>
      <c r="W272" s="175"/>
      <c r="X272" s="175"/>
      <c r="Y272" s="175"/>
      <c r="Z272" s="175"/>
      <c r="AA272" s="175"/>
      <c r="AB272" s="175"/>
      <c r="AC272" s="175"/>
      <c r="AD272" s="175"/>
      <c r="AE272" s="175"/>
      <c r="AF272" s="175"/>
      <c r="AG272" s="175"/>
      <c r="AH272" s="175"/>
      <c r="AI272" s="175"/>
      <c r="AJ272" s="175"/>
      <c r="AK272" s="175"/>
      <c r="AL272" s="175"/>
      <c r="AM272" s="175"/>
      <c r="AN272" s="175"/>
    </row>
    <row r="273" spans="1:40">
      <c r="A273" s="175"/>
      <c r="B273" s="175"/>
      <c r="C273" s="175"/>
      <c r="D273" s="175"/>
      <c r="E273" s="175"/>
      <c r="F273" s="175"/>
      <c r="G273" s="175"/>
      <c r="H273" s="175"/>
      <c r="I273" s="175"/>
      <c r="J273" s="170"/>
      <c r="K273" s="170"/>
      <c r="L273" s="170"/>
      <c r="M273" s="170"/>
      <c r="N273" s="170"/>
      <c r="O273" s="170"/>
      <c r="P273" s="175"/>
      <c r="Q273" s="175"/>
      <c r="R273" s="175"/>
      <c r="S273" s="175"/>
      <c r="T273" s="175"/>
      <c r="U273" s="175"/>
      <c r="V273" s="175"/>
      <c r="W273" s="175"/>
      <c r="X273" s="175"/>
      <c r="Y273" s="175"/>
      <c r="Z273" s="175"/>
      <c r="AA273" s="175"/>
      <c r="AB273" s="175"/>
      <c r="AC273" s="175"/>
      <c r="AD273" s="175"/>
      <c r="AE273" s="175"/>
      <c r="AF273" s="175"/>
      <c r="AG273" s="175"/>
      <c r="AH273" s="175"/>
      <c r="AI273" s="175"/>
      <c r="AJ273" s="175"/>
      <c r="AK273" s="175"/>
      <c r="AL273" s="175"/>
      <c r="AM273" s="175"/>
      <c r="AN273" s="175"/>
    </row>
    <row r="274" spans="1:40">
      <c r="A274" s="175"/>
      <c r="B274" s="175"/>
      <c r="C274" s="175"/>
      <c r="D274" s="175"/>
      <c r="E274" s="175"/>
      <c r="F274" s="175"/>
      <c r="G274" s="175"/>
      <c r="H274" s="175"/>
      <c r="I274" s="175"/>
      <c r="J274" s="170"/>
      <c r="K274" s="170"/>
      <c r="L274" s="170"/>
      <c r="M274" s="170"/>
      <c r="N274" s="170"/>
      <c r="O274" s="170"/>
      <c r="P274" s="175"/>
      <c r="Q274" s="175"/>
      <c r="R274" s="175"/>
      <c r="S274" s="175"/>
      <c r="T274" s="175"/>
      <c r="U274" s="175"/>
      <c r="V274" s="175"/>
      <c r="W274" s="175"/>
      <c r="X274" s="175"/>
      <c r="Y274" s="175"/>
      <c r="Z274" s="175"/>
      <c r="AA274" s="175"/>
      <c r="AB274" s="175"/>
      <c r="AC274" s="175"/>
      <c r="AD274" s="175"/>
      <c r="AE274" s="175"/>
      <c r="AF274" s="175"/>
      <c r="AG274" s="175"/>
      <c r="AH274" s="175"/>
      <c r="AI274" s="175"/>
      <c r="AJ274" s="175"/>
      <c r="AK274" s="175"/>
      <c r="AL274" s="175"/>
      <c r="AM274" s="175"/>
      <c r="AN274" s="175"/>
    </row>
    <row r="275" spans="1:40">
      <c r="A275" s="175"/>
      <c r="B275" s="175"/>
      <c r="C275" s="175"/>
      <c r="D275" s="175"/>
      <c r="E275" s="175"/>
      <c r="F275" s="175"/>
      <c r="G275" s="175"/>
      <c r="H275" s="175"/>
      <c r="I275" s="175"/>
      <c r="J275" s="170"/>
      <c r="K275" s="170"/>
      <c r="L275" s="170"/>
      <c r="M275" s="170"/>
      <c r="N275" s="170"/>
      <c r="O275" s="170"/>
      <c r="P275" s="175"/>
      <c r="Q275" s="175"/>
      <c r="R275" s="175"/>
      <c r="S275" s="175"/>
      <c r="T275" s="175"/>
      <c r="U275" s="175"/>
      <c r="V275" s="175"/>
      <c r="W275" s="175"/>
      <c r="X275" s="175"/>
      <c r="Y275" s="175"/>
      <c r="Z275" s="175"/>
      <c r="AA275" s="175"/>
      <c r="AB275" s="175"/>
      <c r="AC275" s="175"/>
      <c r="AD275" s="175"/>
      <c r="AE275" s="175"/>
      <c r="AF275" s="175"/>
      <c r="AG275" s="175"/>
      <c r="AH275" s="175"/>
      <c r="AI275" s="175"/>
      <c r="AJ275" s="175"/>
      <c r="AK275" s="175"/>
      <c r="AL275" s="175"/>
      <c r="AM275" s="175"/>
      <c r="AN275" s="175"/>
    </row>
    <row r="276" spans="1:40">
      <c r="A276" s="175"/>
      <c r="B276" s="175"/>
      <c r="C276" s="175"/>
      <c r="D276" s="175"/>
      <c r="E276" s="175"/>
      <c r="F276" s="175"/>
      <c r="G276" s="175"/>
      <c r="H276" s="175"/>
      <c r="I276" s="175"/>
      <c r="J276" s="170"/>
      <c r="K276" s="170"/>
      <c r="L276" s="170"/>
      <c r="M276" s="170"/>
      <c r="N276" s="170"/>
      <c r="O276" s="170"/>
      <c r="P276" s="175"/>
      <c r="Q276" s="175"/>
      <c r="R276" s="175"/>
      <c r="S276" s="175"/>
      <c r="T276" s="175"/>
      <c r="U276" s="175"/>
      <c r="V276" s="175"/>
      <c r="W276" s="175"/>
      <c r="X276" s="175"/>
      <c r="Y276" s="175"/>
      <c r="Z276" s="175"/>
      <c r="AA276" s="175"/>
      <c r="AB276" s="175"/>
      <c r="AC276" s="175"/>
      <c r="AD276" s="175"/>
      <c r="AE276" s="175"/>
      <c r="AF276" s="175"/>
      <c r="AG276" s="175"/>
      <c r="AH276" s="175"/>
      <c r="AI276" s="175"/>
      <c r="AJ276" s="175"/>
      <c r="AK276" s="175"/>
      <c r="AL276" s="175"/>
      <c r="AM276" s="175"/>
      <c r="AN276" s="175"/>
    </row>
    <row r="277" spans="1:40">
      <c r="A277" s="175"/>
      <c r="B277" s="175"/>
      <c r="C277" s="175"/>
      <c r="D277" s="175"/>
      <c r="E277" s="175"/>
      <c r="F277" s="175"/>
      <c r="G277" s="175"/>
      <c r="H277" s="175"/>
      <c r="I277" s="175"/>
      <c r="J277" s="170"/>
      <c r="K277" s="170"/>
      <c r="L277" s="170"/>
      <c r="M277" s="170"/>
      <c r="N277" s="170"/>
      <c r="O277" s="170"/>
      <c r="P277" s="175"/>
      <c r="Q277" s="175"/>
      <c r="R277" s="175"/>
      <c r="S277" s="175"/>
      <c r="T277" s="175"/>
      <c r="U277" s="175"/>
      <c r="V277" s="175"/>
      <c r="W277" s="175"/>
      <c r="X277" s="175"/>
      <c r="Y277" s="175"/>
      <c r="Z277" s="175"/>
      <c r="AA277" s="175"/>
      <c r="AB277" s="175"/>
      <c r="AC277" s="175"/>
      <c r="AD277" s="175"/>
      <c r="AE277" s="175"/>
      <c r="AF277" s="175"/>
      <c r="AG277" s="175"/>
      <c r="AH277" s="175"/>
      <c r="AI277" s="175"/>
      <c r="AJ277" s="175"/>
      <c r="AK277" s="175"/>
      <c r="AL277" s="175"/>
      <c r="AM277" s="175"/>
      <c r="AN277" s="175"/>
    </row>
    <row r="278" spans="1:40">
      <c r="A278" s="175"/>
      <c r="B278" s="175"/>
      <c r="C278" s="175"/>
      <c r="D278" s="175"/>
      <c r="E278" s="175"/>
      <c r="F278" s="175"/>
      <c r="G278" s="175"/>
      <c r="H278" s="175"/>
      <c r="I278" s="175"/>
      <c r="J278" s="170"/>
      <c r="K278" s="170"/>
      <c r="L278" s="170"/>
      <c r="M278" s="170"/>
      <c r="N278" s="170"/>
      <c r="O278" s="170"/>
      <c r="P278" s="175"/>
      <c r="Q278" s="175"/>
      <c r="R278" s="175"/>
      <c r="S278" s="175"/>
      <c r="T278" s="175"/>
      <c r="U278" s="175"/>
      <c r="V278" s="175"/>
      <c r="W278" s="175"/>
      <c r="X278" s="175"/>
      <c r="Y278" s="175"/>
      <c r="Z278" s="175"/>
      <c r="AA278" s="175"/>
      <c r="AB278" s="175"/>
      <c r="AC278" s="175"/>
      <c r="AD278" s="175"/>
      <c r="AE278" s="175"/>
      <c r="AF278" s="175"/>
      <c r="AG278" s="175"/>
      <c r="AH278" s="175"/>
      <c r="AI278" s="175"/>
      <c r="AJ278" s="175"/>
      <c r="AK278" s="175"/>
      <c r="AL278" s="175"/>
      <c r="AM278" s="175"/>
      <c r="AN278" s="175"/>
    </row>
    <row r="279" spans="1:40">
      <c r="A279" s="175"/>
      <c r="B279" s="175"/>
      <c r="C279" s="175"/>
      <c r="D279" s="175"/>
      <c r="E279" s="175"/>
      <c r="F279" s="175"/>
      <c r="G279" s="175"/>
      <c r="H279" s="175"/>
      <c r="I279" s="175"/>
      <c r="J279" s="170"/>
      <c r="K279" s="170"/>
      <c r="L279" s="170"/>
      <c r="M279" s="170"/>
      <c r="N279" s="170"/>
      <c r="O279" s="170"/>
      <c r="P279" s="175"/>
      <c r="Q279" s="175"/>
      <c r="R279" s="175"/>
      <c r="S279" s="175"/>
      <c r="T279" s="175"/>
      <c r="U279" s="175"/>
      <c r="V279" s="175"/>
      <c r="W279" s="175"/>
      <c r="X279" s="175"/>
      <c r="Y279" s="175"/>
      <c r="Z279" s="175"/>
      <c r="AA279" s="175"/>
      <c r="AB279" s="175"/>
      <c r="AC279" s="175"/>
      <c r="AD279" s="175"/>
      <c r="AE279" s="175"/>
      <c r="AF279" s="175"/>
      <c r="AG279" s="175"/>
      <c r="AH279" s="175"/>
      <c r="AI279" s="175"/>
      <c r="AJ279" s="175"/>
      <c r="AK279" s="175"/>
      <c r="AL279" s="175"/>
      <c r="AM279" s="175"/>
      <c r="AN279" s="175"/>
    </row>
    <row r="280" spans="1:40">
      <c r="A280" s="175"/>
      <c r="B280" s="175"/>
      <c r="C280" s="175"/>
      <c r="D280" s="175"/>
      <c r="E280" s="175"/>
      <c r="F280" s="175"/>
      <c r="G280" s="175"/>
      <c r="H280" s="175"/>
      <c r="I280" s="175"/>
      <c r="J280" s="170"/>
      <c r="K280" s="170"/>
      <c r="L280" s="170"/>
      <c r="M280" s="170"/>
      <c r="N280" s="170"/>
      <c r="O280" s="170"/>
      <c r="P280" s="175"/>
      <c r="Q280" s="175"/>
      <c r="R280" s="175"/>
      <c r="S280" s="175"/>
      <c r="T280" s="175"/>
      <c r="U280" s="175"/>
      <c r="V280" s="175"/>
      <c r="W280" s="175"/>
      <c r="X280" s="175"/>
      <c r="Y280" s="175"/>
      <c r="Z280" s="175"/>
      <c r="AA280" s="175"/>
      <c r="AB280" s="175"/>
      <c r="AC280" s="175"/>
      <c r="AD280" s="175"/>
      <c r="AE280" s="175"/>
      <c r="AF280" s="175"/>
      <c r="AG280" s="175"/>
      <c r="AH280" s="175"/>
      <c r="AI280" s="175"/>
      <c r="AJ280" s="175"/>
      <c r="AK280" s="175"/>
      <c r="AL280" s="175"/>
      <c r="AM280" s="175"/>
      <c r="AN280" s="175"/>
    </row>
    <row r="281" spans="1:40">
      <c r="A281" s="175"/>
      <c r="B281" s="175"/>
      <c r="C281" s="175"/>
      <c r="D281" s="175"/>
      <c r="E281" s="175"/>
      <c r="F281" s="175"/>
      <c r="G281" s="175"/>
      <c r="H281" s="175"/>
      <c r="I281" s="175"/>
      <c r="J281" s="170"/>
      <c r="K281" s="170"/>
      <c r="L281" s="170"/>
      <c r="M281" s="170"/>
      <c r="N281" s="170"/>
      <c r="O281" s="170"/>
      <c r="P281" s="175"/>
      <c r="Q281" s="175"/>
      <c r="R281" s="175"/>
      <c r="S281" s="175"/>
      <c r="T281" s="175"/>
      <c r="U281" s="175"/>
      <c r="V281" s="175"/>
      <c r="W281" s="175"/>
      <c r="X281" s="175"/>
      <c r="Y281" s="175"/>
      <c r="Z281" s="175"/>
      <c r="AA281" s="175"/>
      <c r="AB281" s="175"/>
      <c r="AC281" s="175"/>
      <c r="AD281" s="175"/>
      <c r="AE281" s="175"/>
      <c r="AF281" s="175"/>
      <c r="AG281" s="175"/>
      <c r="AH281" s="175"/>
      <c r="AI281" s="175"/>
      <c r="AJ281" s="175"/>
      <c r="AK281" s="175"/>
      <c r="AL281" s="175"/>
      <c r="AM281" s="175"/>
      <c r="AN281" s="175"/>
    </row>
    <row r="282" spans="1:40">
      <c r="A282" s="175"/>
      <c r="B282" s="175"/>
      <c r="C282" s="175"/>
      <c r="D282" s="175"/>
      <c r="E282" s="175"/>
      <c r="F282" s="175"/>
      <c r="G282" s="175"/>
      <c r="H282" s="175"/>
      <c r="I282" s="175"/>
      <c r="J282" s="170"/>
      <c r="K282" s="170"/>
      <c r="L282" s="170"/>
      <c r="M282" s="170"/>
      <c r="N282" s="170"/>
      <c r="O282" s="170"/>
      <c r="P282" s="175"/>
      <c r="Q282" s="175"/>
      <c r="R282" s="175"/>
      <c r="S282" s="175"/>
      <c r="T282" s="175"/>
      <c r="U282" s="175"/>
      <c r="V282" s="175"/>
      <c r="W282" s="175"/>
      <c r="X282" s="175"/>
      <c r="Y282" s="175"/>
      <c r="Z282" s="175"/>
      <c r="AA282" s="175"/>
      <c r="AB282" s="175"/>
      <c r="AC282" s="175"/>
      <c r="AD282" s="175"/>
      <c r="AE282" s="175"/>
      <c r="AF282" s="175"/>
      <c r="AG282" s="175"/>
      <c r="AH282" s="175"/>
      <c r="AI282" s="175"/>
      <c r="AJ282" s="175"/>
      <c r="AK282" s="175"/>
      <c r="AL282" s="175"/>
      <c r="AM282" s="175"/>
      <c r="AN282" s="175"/>
    </row>
    <row r="283" spans="1:40">
      <c r="A283" s="175"/>
      <c r="B283" s="175"/>
      <c r="C283" s="175"/>
      <c r="D283" s="175"/>
      <c r="E283" s="175"/>
      <c r="F283" s="175"/>
      <c r="G283" s="175"/>
      <c r="H283" s="175"/>
      <c r="I283" s="175"/>
      <c r="J283" s="170"/>
      <c r="K283" s="170"/>
      <c r="L283" s="170"/>
      <c r="M283" s="170"/>
      <c r="N283" s="170"/>
      <c r="O283" s="170"/>
      <c r="P283" s="175"/>
      <c r="Q283" s="175"/>
      <c r="R283" s="175"/>
      <c r="S283" s="175"/>
      <c r="T283" s="175"/>
      <c r="U283" s="175"/>
      <c r="V283" s="175"/>
      <c r="W283" s="175"/>
      <c r="X283" s="175"/>
      <c r="Y283" s="175"/>
      <c r="Z283" s="175"/>
      <c r="AA283" s="175"/>
      <c r="AB283" s="175"/>
      <c r="AC283" s="175"/>
      <c r="AD283" s="175"/>
      <c r="AE283" s="175"/>
      <c r="AF283" s="175"/>
      <c r="AG283" s="175"/>
      <c r="AH283" s="175"/>
      <c r="AI283" s="175"/>
      <c r="AJ283" s="175"/>
      <c r="AK283" s="175"/>
      <c r="AL283" s="175"/>
      <c r="AM283" s="175"/>
      <c r="AN283" s="175"/>
    </row>
    <row r="284" spans="1:40">
      <c r="A284" s="175"/>
      <c r="B284" s="175"/>
      <c r="C284" s="175"/>
      <c r="D284" s="175"/>
      <c r="E284" s="175"/>
      <c r="F284" s="175"/>
      <c r="G284" s="175"/>
      <c r="H284" s="175"/>
      <c r="I284" s="175"/>
      <c r="J284" s="170"/>
      <c r="K284" s="170"/>
      <c r="L284" s="170"/>
      <c r="M284" s="170"/>
      <c r="N284" s="170"/>
      <c r="O284" s="170"/>
      <c r="P284" s="175"/>
      <c r="Q284" s="175"/>
      <c r="R284" s="175"/>
      <c r="S284" s="175"/>
      <c r="T284" s="175"/>
      <c r="U284" s="175"/>
      <c r="V284" s="175"/>
      <c r="W284" s="175"/>
      <c r="X284" s="175"/>
      <c r="Y284" s="175"/>
      <c r="Z284" s="175"/>
      <c r="AA284" s="175"/>
      <c r="AB284" s="175"/>
      <c r="AC284" s="175"/>
      <c r="AD284" s="175"/>
      <c r="AE284" s="175"/>
      <c r="AF284" s="175"/>
      <c r="AG284" s="175"/>
      <c r="AH284" s="175"/>
      <c r="AI284" s="175"/>
      <c r="AJ284" s="175"/>
      <c r="AK284" s="175"/>
      <c r="AL284" s="175"/>
      <c r="AM284" s="175"/>
      <c r="AN284" s="175"/>
    </row>
    <row r="285" spans="1:40">
      <c r="A285" s="175"/>
      <c r="B285" s="175"/>
      <c r="C285" s="175"/>
      <c r="D285" s="175"/>
      <c r="E285" s="175"/>
      <c r="F285" s="175"/>
      <c r="G285" s="175"/>
      <c r="H285" s="175"/>
      <c r="I285" s="175"/>
      <c r="J285" s="170"/>
      <c r="K285" s="170"/>
      <c r="L285" s="170"/>
      <c r="M285" s="170"/>
      <c r="N285" s="170"/>
      <c r="O285" s="170"/>
      <c r="P285" s="175"/>
      <c r="Q285" s="175"/>
      <c r="R285" s="175"/>
      <c r="S285" s="175"/>
      <c r="T285" s="175"/>
      <c r="U285" s="175"/>
      <c r="V285" s="175"/>
      <c r="W285" s="175"/>
      <c r="X285" s="175"/>
      <c r="Y285" s="175"/>
      <c r="Z285" s="175"/>
      <c r="AA285" s="175"/>
      <c r="AB285" s="175"/>
      <c r="AC285" s="175"/>
      <c r="AD285" s="175"/>
      <c r="AE285" s="175"/>
      <c r="AF285" s="175"/>
      <c r="AG285" s="175"/>
      <c r="AH285" s="175"/>
      <c r="AI285" s="175"/>
      <c r="AJ285" s="175"/>
      <c r="AK285" s="175"/>
      <c r="AL285" s="175"/>
      <c r="AM285" s="175"/>
      <c r="AN285" s="175"/>
    </row>
    <row r="286" spans="1:40">
      <c r="A286" s="175"/>
      <c r="B286" s="175"/>
      <c r="C286" s="175"/>
      <c r="D286" s="175"/>
      <c r="E286" s="175"/>
      <c r="F286" s="175"/>
      <c r="G286" s="175"/>
      <c r="H286" s="175"/>
      <c r="I286" s="175"/>
      <c r="J286" s="170"/>
      <c r="K286" s="170"/>
      <c r="L286" s="170"/>
      <c r="M286" s="170"/>
      <c r="N286" s="170"/>
      <c r="O286" s="170"/>
      <c r="P286" s="175"/>
      <c r="Q286" s="175"/>
      <c r="R286" s="175"/>
      <c r="S286" s="175"/>
      <c r="T286" s="175"/>
      <c r="U286" s="175"/>
      <c r="V286" s="175"/>
      <c r="W286" s="175"/>
      <c r="X286" s="175"/>
      <c r="Y286" s="175"/>
      <c r="Z286" s="175"/>
      <c r="AA286" s="175"/>
      <c r="AB286" s="175"/>
      <c r="AC286" s="175"/>
      <c r="AD286" s="175"/>
      <c r="AE286" s="175"/>
      <c r="AF286" s="175"/>
      <c r="AG286" s="175"/>
      <c r="AH286" s="175"/>
      <c r="AI286" s="175"/>
      <c r="AJ286" s="175"/>
      <c r="AK286" s="175"/>
      <c r="AL286" s="175"/>
      <c r="AM286" s="175"/>
      <c r="AN286" s="175"/>
    </row>
    <row r="287" spans="1:40">
      <c r="A287" s="175"/>
      <c r="B287" s="175"/>
      <c r="C287" s="175"/>
      <c r="D287" s="175"/>
      <c r="E287" s="175"/>
      <c r="F287" s="175"/>
      <c r="G287" s="175"/>
      <c r="H287" s="175"/>
      <c r="I287" s="175"/>
      <c r="J287" s="170"/>
      <c r="K287" s="170"/>
      <c r="L287" s="170"/>
      <c r="M287" s="170"/>
      <c r="N287" s="170"/>
      <c r="O287" s="170"/>
      <c r="P287" s="175"/>
      <c r="Q287" s="175"/>
      <c r="R287" s="175"/>
      <c r="S287" s="175"/>
      <c r="T287" s="175"/>
      <c r="U287" s="175"/>
      <c r="V287" s="175"/>
      <c r="W287" s="175"/>
      <c r="X287" s="175"/>
      <c r="Y287" s="175"/>
      <c r="Z287" s="175"/>
      <c r="AA287" s="175"/>
      <c r="AB287" s="175"/>
      <c r="AC287" s="175"/>
      <c r="AD287" s="175"/>
      <c r="AE287" s="175"/>
      <c r="AF287" s="175"/>
      <c r="AG287" s="175"/>
      <c r="AH287" s="175"/>
      <c r="AI287" s="175"/>
      <c r="AJ287" s="175"/>
      <c r="AK287" s="175"/>
      <c r="AL287" s="175"/>
      <c r="AM287" s="175"/>
      <c r="AN287" s="175"/>
    </row>
    <row r="288" spans="1:40">
      <c r="A288" s="175"/>
      <c r="B288" s="175"/>
      <c r="C288" s="175"/>
      <c r="D288" s="175"/>
      <c r="E288" s="175"/>
      <c r="F288" s="175"/>
      <c r="G288" s="175"/>
      <c r="H288" s="175"/>
      <c r="I288" s="175"/>
      <c r="J288" s="170"/>
      <c r="K288" s="170"/>
      <c r="L288" s="170"/>
      <c r="M288" s="170"/>
      <c r="N288" s="170"/>
      <c r="O288" s="170"/>
      <c r="P288" s="175"/>
      <c r="Q288" s="175"/>
      <c r="R288" s="175"/>
      <c r="S288" s="175"/>
      <c r="T288" s="175"/>
      <c r="U288" s="175"/>
      <c r="V288" s="175"/>
      <c r="W288" s="175"/>
      <c r="X288" s="175"/>
      <c r="Y288" s="175"/>
      <c r="Z288" s="175"/>
      <c r="AA288" s="175"/>
      <c r="AB288" s="175"/>
      <c r="AC288" s="175"/>
      <c r="AD288" s="175"/>
      <c r="AE288" s="175"/>
      <c r="AF288" s="175"/>
      <c r="AG288" s="175"/>
      <c r="AH288" s="175"/>
      <c r="AI288" s="175"/>
      <c r="AJ288" s="175"/>
      <c r="AK288" s="175"/>
      <c r="AL288" s="175"/>
      <c r="AM288" s="175"/>
      <c r="AN288" s="175"/>
    </row>
    <row r="289" spans="1:40">
      <c r="A289" s="175"/>
      <c r="B289" s="175"/>
      <c r="C289" s="175"/>
      <c r="D289" s="175"/>
      <c r="E289" s="175"/>
      <c r="F289" s="175"/>
      <c r="G289" s="175"/>
      <c r="H289" s="175"/>
      <c r="I289" s="175"/>
      <c r="J289" s="170"/>
      <c r="K289" s="170"/>
      <c r="L289" s="170"/>
      <c r="M289" s="170"/>
      <c r="N289" s="170"/>
      <c r="O289" s="170"/>
      <c r="P289" s="175"/>
      <c r="Q289" s="175"/>
      <c r="R289" s="175"/>
      <c r="S289" s="175"/>
      <c r="T289" s="175"/>
      <c r="U289" s="175"/>
      <c r="V289" s="175"/>
      <c r="W289" s="175"/>
      <c r="X289" s="175"/>
      <c r="Y289" s="175"/>
      <c r="Z289" s="175"/>
      <c r="AA289" s="175"/>
      <c r="AB289" s="175"/>
      <c r="AC289" s="175"/>
      <c r="AD289" s="175"/>
      <c r="AE289" s="175"/>
      <c r="AF289" s="175"/>
      <c r="AG289" s="175"/>
      <c r="AH289" s="175"/>
      <c r="AI289" s="175"/>
      <c r="AJ289" s="175"/>
      <c r="AK289" s="175"/>
      <c r="AL289" s="175"/>
      <c r="AM289" s="175"/>
      <c r="AN289" s="175"/>
    </row>
    <row r="290" spans="1:40">
      <c r="A290" s="175"/>
      <c r="B290" s="175"/>
      <c r="C290" s="175"/>
      <c r="D290" s="175"/>
      <c r="E290" s="175"/>
      <c r="F290" s="175"/>
      <c r="G290" s="175"/>
      <c r="H290" s="175"/>
      <c r="I290" s="175"/>
      <c r="J290" s="170"/>
      <c r="K290" s="170"/>
      <c r="L290" s="170"/>
      <c r="M290" s="170"/>
      <c r="N290" s="170"/>
      <c r="O290" s="170"/>
      <c r="P290" s="175"/>
      <c r="Q290" s="175"/>
      <c r="R290" s="175"/>
      <c r="S290" s="175"/>
      <c r="T290" s="175"/>
      <c r="U290" s="175"/>
      <c r="V290" s="175"/>
      <c r="W290" s="175"/>
      <c r="X290" s="175"/>
      <c r="Y290" s="175"/>
      <c r="Z290" s="175"/>
      <c r="AA290" s="175"/>
      <c r="AB290" s="175"/>
      <c r="AC290" s="175"/>
      <c r="AD290" s="175"/>
      <c r="AE290" s="175"/>
      <c r="AF290" s="175"/>
      <c r="AG290" s="175"/>
      <c r="AH290" s="175"/>
      <c r="AI290" s="175"/>
      <c r="AJ290" s="175"/>
      <c r="AK290" s="175"/>
      <c r="AL290" s="175"/>
      <c r="AM290" s="175"/>
      <c r="AN290" s="175"/>
    </row>
    <row r="291" spans="1:40">
      <c r="A291" s="175"/>
      <c r="B291" s="175"/>
      <c r="C291" s="175"/>
      <c r="D291" s="175"/>
      <c r="E291" s="175"/>
      <c r="F291" s="175"/>
      <c r="G291" s="175"/>
      <c r="H291" s="175"/>
      <c r="I291" s="175"/>
      <c r="J291" s="170"/>
      <c r="K291" s="170"/>
      <c r="L291" s="170"/>
      <c r="M291" s="170"/>
      <c r="N291" s="170"/>
      <c r="O291" s="170"/>
      <c r="P291" s="175"/>
      <c r="Q291" s="175"/>
      <c r="R291" s="175"/>
      <c r="S291" s="175"/>
      <c r="T291" s="175"/>
      <c r="U291" s="175"/>
      <c r="V291" s="175"/>
      <c r="W291" s="175"/>
      <c r="X291" s="175"/>
      <c r="Y291" s="175"/>
      <c r="Z291" s="175"/>
      <c r="AA291" s="175"/>
      <c r="AB291" s="175"/>
      <c r="AC291" s="175"/>
      <c r="AD291" s="175"/>
      <c r="AE291" s="175"/>
      <c r="AF291" s="175"/>
      <c r="AG291" s="175"/>
      <c r="AH291" s="175"/>
      <c r="AI291" s="175"/>
      <c r="AJ291" s="175"/>
      <c r="AK291" s="175"/>
      <c r="AL291" s="175"/>
      <c r="AM291" s="175"/>
      <c r="AN291" s="175"/>
    </row>
    <row r="292" spans="1:40">
      <c r="A292" s="175"/>
      <c r="B292" s="175"/>
      <c r="C292" s="175"/>
      <c r="D292" s="175"/>
      <c r="E292" s="175"/>
      <c r="F292" s="175"/>
      <c r="G292" s="175"/>
      <c r="H292" s="175"/>
      <c r="I292" s="175"/>
      <c r="J292" s="170"/>
      <c r="K292" s="170"/>
      <c r="L292" s="170"/>
      <c r="M292" s="170"/>
      <c r="N292" s="170"/>
      <c r="O292" s="170"/>
      <c r="P292" s="175"/>
      <c r="Q292" s="175"/>
      <c r="R292" s="175"/>
      <c r="S292" s="175"/>
      <c r="T292" s="175"/>
      <c r="U292" s="175"/>
      <c r="V292" s="175"/>
      <c r="W292" s="175"/>
      <c r="X292" s="175"/>
      <c r="Y292" s="175"/>
      <c r="Z292" s="175"/>
      <c r="AA292" s="175"/>
      <c r="AB292" s="175"/>
      <c r="AC292" s="175"/>
      <c r="AD292" s="175"/>
      <c r="AE292" s="175"/>
      <c r="AF292" s="175"/>
      <c r="AG292" s="175"/>
      <c r="AH292" s="175"/>
      <c r="AI292" s="175"/>
      <c r="AJ292" s="175"/>
      <c r="AK292" s="175"/>
      <c r="AL292" s="175"/>
      <c r="AM292" s="175"/>
      <c r="AN292" s="175"/>
    </row>
    <row r="293" spans="1:40">
      <c r="A293" s="175"/>
      <c r="B293" s="175"/>
      <c r="C293" s="175"/>
      <c r="D293" s="175"/>
      <c r="E293" s="175"/>
      <c r="F293" s="175"/>
      <c r="G293" s="175"/>
      <c r="H293" s="175"/>
      <c r="I293" s="175"/>
      <c r="J293" s="170"/>
      <c r="K293" s="170"/>
      <c r="L293" s="170"/>
      <c r="M293" s="170"/>
      <c r="N293" s="170"/>
      <c r="O293" s="170"/>
      <c r="P293" s="175"/>
      <c r="Q293" s="175"/>
      <c r="R293" s="175"/>
      <c r="S293" s="175"/>
      <c r="T293" s="175"/>
      <c r="U293" s="175"/>
      <c r="V293" s="175"/>
      <c r="W293" s="175"/>
      <c r="X293" s="175"/>
      <c r="Y293" s="175"/>
      <c r="Z293" s="175"/>
      <c r="AA293" s="175"/>
      <c r="AB293" s="175"/>
      <c r="AC293" s="175"/>
      <c r="AD293" s="175"/>
      <c r="AE293" s="175"/>
      <c r="AF293" s="175"/>
      <c r="AG293" s="175"/>
      <c r="AH293" s="175"/>
      <c r="AI293" s="175"/>
      <c r="AJ293" s="175"/>
      <c r="AK293" s="175"/>
      <c r="AL293" s="175"/>
      <c r="AM293" s="175"/>
      <c r="AN293" s="175"/>
    </row>
    <row r="294" spans="1:40">
      <c r="A294" s="175"/>
      <c r="B294" s="175"/>
      <c r="C294" s="175"/>
      <c r="D294" s="175"/>
      <c r="E294" s="175"/>
      <c r="F294" s="175"/>
      <c r="G294" s="175"/>
      <c r="H294" s="175"/>
      <c r="I294" s="175"/>
      <c r="J294" s="170"/>
      <c r="K294" s="170"/>
      <c r="L294" s="170"/>
      <c r="M294" s="170"/>
      <c r="N294" s="170"/>
      <c r="O294" s="170"/>
      <c r="P294" s="175"/>
      <c r="Q294" s="175"/>
      <c r="R294" s="175"/>
      <c r="S294" s="175"/>
      <c r="T294" s="175"/>
      <c r="U294" s="175"/>
      <c r="V294" s="175"/>
      <c r="W294" s="175"/>
      <c r="X294" s="175"/>
      <c r="Y294" s="175"/>
      <c r="Z294" s="175"/>
      <c r="AA294" s="175"/>
      <c r="AB294" s="175"/>
      <c r="AC294" s="175"/>
      <c r="AD294" s="175"/>
      <c r="AE294" s="175"/>
      <c r="AF294" s="175"/>
      <c r="AG294" s="175"/>
      <c r="AH294" s="175"/>
      <c r="AI294" s="175"/>
      <c r="AJ294" s="175"/>
      <c r="AK294" s="175"/>
      <c r="AL294" s="175"/>
      <c r="AM294" s="175"/>
      <c r="AN294" s="175"/>
    </row>
    <row r="295" spans="1:40">
      <c r="A295" s="175"/>
      <c r="B295" s="175"/>
      <c r="C295" s="175"/>
      <c r="D295" s="175"/>
      <c r="E295" s="175"/>
      <c r="F295" s="175"/>
      <c r="G295" s="175"/>
      <c r="H295" s="175"/>
      <c r="I295" s="175"/>
      <c r="J295" s="170"/>
      <c r="K295" s="170"/>
      <c r="L295" s="170"/>
      <c r="M295" s="170"/>
      <c r="N295" s="170"/>
      <c r="O295" s="170"/>
      <c r="P295" s="175"/>
      <c r="Q295" s="175"/>
      <c r="R295" s="175"/>
      <c r="S295" s="175"/>
      <c r="T295" s="175"/>
      <c r="U295" s="175"/>
      <c r="V295" s="175"/>
      <c r="W295" s="175"/>
      <c r="X295" s="175"/>
      <c r="Y295" s="175"/>
      <c r="Z295" s="175"/>
      <c r="AA295" s="175"/>
      <c r="AB295" s="175"/>
      <c r="AC295" s="175"/>
      <c r="AD295" s="175"/>
      <c r="AE295" s="175"/>
      <c r="AF295" s="175"/>
      <c r="AG295" s="175"/>
      <c r="AH295" s="175"/>
      <c r="AI295" s="175"/>
      <c r="AJ295" s="175"/>
      <c r="AK295" s="175"/>
      <c r="AL295" s="175"/>
      <c r="AM295" s="175"/>
      <c r="AN295" s="175"/>
    </row>
    <row r="296" spans="1:40">
      <c r="A296" s="175"/>
      <c r="B296" s="175"/>
      <c r="C296" s="175"/>
      <c r="D296" s="175"/>
      <c r="E296" s="175"/>
      <c r="F296" s="175"/>
      <c r="G296" s="175"/>
      <c r="H296" s="175"/>
      <c r="I296" s="175"/>
      <c r="J296" s="170"/>
      <c r="K296" s="170"/>
      <c r="L296" s="170"/>
      <c r="M296" s="170"/>
      <c r="N296" s="170"/>
      <c r="O296" s="170"/>
      <c r="P296" s="175"/>
      <c r="Q296" s="175"/>
      <c r="R296" s="175"/>
      <c r="S296" s="175"/>
      <c r="T296" s="175"/>
      <c r="U296" s="175"/>
      <c r="V296" s="175"/>
      <c r="W296" s="175"/>
      <c r="X296" s="175"/>
      <c r="Y296" s="175"/>
      <c r="Z296" s="175"/>
      <c r="AA296" s="175"/>
      <c r="AB296" s="175"/>
      <c r="AC296" s="175"/>
      <c r="AD296" s="175"/>
      <c r="AE296" s="175"/>
      <c r="AF296" s="175"/>
      <c r="AG296" s="175"/>
      <c r="AH296" s="175"/>
      <c r="AI296" s="175"/>
      <c r="AJ296" s="175"/>
      <c r="AK296" s="175"/>
      <c r="AL296" s="175"/>
      <c r="AM296" s="175"/>
      <c r="AN296" s="175"/>
    </row>
    <row r="297" spans="1:40">
      <c r="A297" s="175"/>
      <c r="B297" s="175"/>
      <c r="C297" s="175"/>
      <c r="D297" s="175"/>
      <c r="E297" s="175"/>
      <c r="F297" s="175"/>
      <c r="G297" s="175"/>
      <c r="H297" s="175"/>
      <c r="I297" s="175"/>
      <c r="J297" s="170"/>
      <c r="K297" s="170"/>
      <c r="L297" s="170"/>
      <c r="M297" s="170"/>
      <c r="N297" s="170"/>
      <c r="O297" s="170"/>
      <c r="P297" s="175"/>
      <c r="Q297" s="175"/>
      <c r="R297" s="175"/>
      <c r="S297" s="175"/>
      <c r="T297" s="175"/>
      <c r="U297" s="175"/>
      <c r="V297" s="175"/>
      <c r="W297" s="175"/>
      <c r="X297" s="175"/>
      <c r="Y297" s="175"/>
      <c r="Z297" s="175"/>
      <c r="AA297" s="175"/>
      <c r="AB297" s="175"/>
      <c r="AC297" s="175"/>
      <c r="AD297" s="175"/>
      <c r="AE297" s="175"/>
      <c r="AF297" s="175"/>
      <c r="AG297" s="175"/>
      <c r="AH297" s="175"/>
      <c r="AI297" s="175"/>
      <c r="AJ297" s="175"/>
      <c r="AK297" s="175"/>
      <c r="AL297" s="175"/>
      <c r="AM297" s="175"/>
      <c r="AN297" s="175"/>
    </row>
    <row r="298" spans="1:40">
      <c r="A298" s="175"/>
      <c r="B298" s="175"/>
      <c r="C298" s="175"/>
      <c r="D298" s="175"/>
      <c r="E298" s="175"/>
      <c r="F298" s="175"/>
      <c r="G298" s="175"/>
      <c r="H298" s="175"/>
      <c r="I298" s="175"/>
      <c r="J298" s="170"/>
      <c r="K298" s="170"/>
      <c r="L298" s="170"/>
      <c r="M298" s="170"/>
      <c r="N298" s="170"/>
      <c r="O298" s="170"/>
      <c r="P298" s="175"/>
      <c r="Q298" s="175"/>
      <c r="R298" s="175"/>
      <c r="S298" s="175"/>
      <c r="T298" s="175"/>
      <c r="U298" s="175"/>
      <c r="V298" s="175"/>
      <c r="W298" s="175"/>
      <c r="X298" s="175"/>
      <c r="Y298" s="175"/>
      <c r="Z298" s="175"/>
      <c r="AA298" s="175"/>
      <c r="AB298" s="175"/>
      <c r="AC298" s="175"/>
      <c r="AD298" s="175"/>
      <c r="AE298" s="175"/>
      <c r="AF298" s="175"/>
      <c r="AG298" s="175"/>
      <c r="AH298" s="175"/>
      <c r="AI298" s="175"/>
      <c r="AJ298" s="175"/>
      <c r="AK298" s="175"/>
      <c r="AL298" s="175"/>
      <c r="AM298" s="175"/>
      <c r="AN298" s="175"/>
    </row>
    <row r="299" spans="1:40">
      <c r="A299" s="175"/>
      <c r="B299" s="175"/>
      <c r="C299" s="175"/>
      <c r="D299" s="175"/>
      <c r="E299" s="175"/>
      <c r="F299" s="175"/>
      <c r="G299" s="175"/>
      <c r="H299" s="175"/>
      <c r="I299" s="175"/>
      <c r="J299" s="170"/>
      <c r="K299" s="170"/>
      <c r="L299" s="170"/>
      <c r="M299" s="170"/>
      <c r="N299" s="170"/>
      <c r="O299" s="170"/>
      <c r="P299" s="175"/>
      <c r="Q299" s="175"/>
      <c r="R299" s="175"/>
      <c r="S299" s="175"/>
      <c r="T299" s="175"/>
      <c r="U299" s="175"/>
      <c r="V299" s="175"/>
      <c r="W299" s="175"/>
      <c r="X299" s="175"/>
      <c r="Y299" s="175"/>
      <c r="Z299" s="175"/>
      <c r="AA299" s="175"/>
      <c r="AB299" s="175"/>
      <c r="AC299" s="175"/>
      <c r="AD299" s="175"/>
      <c r="AE299" s="175"/>
      <c r="AF299" s="175"/>
      <c r="AG299" s="175"/>
      <c r="AH299" s="175"/>
      <c r="AI299" s="175"/>
      <c r="AJ299" s="175"/>
      <c r="AK299" s="175"/>
      <c r="AL299" s="175"/>
      <c r="AM299" s="175"/>
      <c r="AN299" s="175"/>
    </row>
    <row r="300" spans="1:40">
      <c r="A300" s="175"/>
      <c r="B300" s="175"/>
      <c r="C300" s="175"/>
      <c r="D300" s="175"/>
      <c r="E300" s="175"/>
      <c r="F300" s="175"/>
      <c r="G300" s="175"/>
      <c r="H300" s="175"/>
      <c r="I300" s="175"/>
      <c r="J300" s="170"/>
      <c r="K300" s="170"/>
      <c r="L300" s="170"/>
      <c r="M300" s="170"/>
      <c r="N300" s="170"/>
      <c r="O300" s="170"/>
      <c r="P300" s="175"/>
      <c r="Q300" s="175"/>
      <c r="R300" s="175"/>
      <c r="S300" s="175"/>
      <c r="T300" s="175"/>
      <c r="U300" s="175"/>
      <c r="V300" s="175"/>
      <c r="W300" s="175"/>
      <c r="X300" s="175"/>
      <c r="Y300" s="175"/>
      <c r="Z300" s="175"/>
      <c r="AA300" s="175"/>
      <c r="AB300" s="175"/>
      <c r="AC300" s="175"/>
      <c r="AD300" s="175"/>
      <c r="AE300" s="175"/>
      <c r="AF300" s="175"/>
      <c r="AG300" s="175"/>
      <c r="AH300" s="175"/>
      <c r="AI300" s="175"/>
      <c r="AJ300" s="175"/>
      <c r="AK300" s="175"/>
      <c r="AL300" s="175"/>
      <c r="AM300" s="175"/>
      <c r="AN300" s="175"/>
    </row>
    <row r="301" spans="1:40">
      <c r="A301" s="175"/>
      <c r="B301" s="175"/>
      <c r="C301" s="175"/>
      <c r="D301" s="175"/>
      <c r="E301" s="175"/>
      <c r="F301" s="175"/>
      <c r="G301" s="175"/>
      <c r="H301" s="175"/>
      <c r="I301" s="175"/>
      <c r="J301" s="170"/>
      <c r="K301" s="170"/>
      <c r="L301" s="170"/>
      <c r="M301" s="170"/>
      <c r="N301" s="170"/>
      <c r="O301" s="170"/>
      <c r="P301" s="175"/>
      <c r="Q301" s="175"/>
      <c r="R301" s="175"/>
      <c r="S301" s="175"/>
      <c r="T301" s="175"/>
      <c r="U301" s="175"/>
      <c r="V301" s="175"/>
      <c r="W301" s="175"/>
      <c r="X301" s="175"/>
      <c r="Y301" s="175"/>
      <c r="Z301" s="175"/>
      <c r="AA301" s="175"/>
      <c r="AB301" s="175"/>
      <c r="AC301" s="175"/>
      <c r="AD301" s="175"/>
      <c r="AE301" s="175"/>
      <c r="AF301" s="175"/>
      <c r="AG301" s="175"/>
      <c r="AH301" s="175"/>
      <c r="AI301" s="175"/>
      <c r="AJ301" s="175"/>
      <c r="AK301" s="175"/>
      <c r="AL301" s="175"/>
      <c r="AM301" s="175"/>
      <c r="AN301" s="175"/>
    </row>
    <row r="302" spans="1:40">
      <c r="A302" s="175"/>
      <c r="B302" s="175"/>
      <c r="C302" s="175"/>
      <c r="D302" s="175"/>
      <c r="E302" s="175"/>
      <c r="F302" s="175"/>
      <c r="G302" s="175"/>
      <c r="H302" s="175"/>
      <c r="I302" s="175"/>
      <c r="J302" s="170"/>
      <c r="K302" s="170"/>
      <c r="L302" s="170"/>
      <c r="M302" s="170"/>
      <c r="N302" s="170"/>
      <c r="O302" s="170"/>
      <c r="P302" s="175"/>
      <c r="Q302" s="175"/>
      <c r="R302" s="175"/>
      <c r="S302" s="175"/>
      <c r="T302" s="175"/>
      <c r="U302" s="175"/>
      <c r="V302" s="175"/>
      <c r="W302" s="175"/>
      <c r="X302" s="175"/>
      <c r="Y302" s="175"/>
      <c r="Z302" s="175"/>
      <c r="AA302" s="175"/>
      <c r="AB302" s="175"/>
      <c r="AC302" s="175"/>
      <c r="AD302" s="175"/>
      <c r="AE302" s="175"/>
      <c r="AF302" s="175"/>
      <c r="AG302" s="175"/>
      <c r="AH302" s="175"/>
      <c r="AI302" s="175"/>
      <c r="AJ302" s="175"/>
      <c r="AK302" s="175"/>
      <c r="AL302" s="175"/>
      <c r="AM302" s="175"/>
      <c r="AN302" s="175"/>
    </row>
    <row r="303" spans="1:40">
      <c r="A303" s="175"/>
      <c r="B303" s="175"/>
      <c r="C303" s="175"/>
      <c r="D303" s="175"/>
      <c r="E303" s="175"/>
      <c r="F303" s="175"/>
      <c r="G303" s="175"/>
      <c r="H303" s="175"/>
      <c r="I303" s="175"/>
      <c r="J303" s="170"/>
      <c r="K303" s="170"/>
      <c r="L303" s="170"/>
      <c r="M303" s="170"/>
      <c r="N303" s="170"/>
      <c r="O303" s="170"/>
      <c r="P303" s="175"/>
      <c r="Q303" s="175"/>
      <c r="R303" s="175"/>
      <c r="S303" s="175"/>
      <c r="T303" s="175"/>
      <c r="U303" s="175"/>
      <c r="V303" s="175"/>
      <c r="W303" s="175"/>
      <c r="X303" s="175"/>
      <c r="Y303" s="175"/>
      <c r="Z303" s="175"/>
      <c r="AA303" s="175"/>
      <c r="AB303" s="175"/>
      <c r="AC303" s="175"/>
      <c r="AD303" s="175"/>
      <c r="AE303" s="175"/>
      <c r="AF303" s="175"/>
      <c r="AG303" s="175"/>
      <c r="AH303" s="175"/>
      <c r="AI303" s="175"/>
      <c r="AJ303" s="175"/>
      <c r="AK303" s="175"/>
      <c r="AL303" s="175"/>
      <c r="AM303" s="175"/>
      <c r="AN303" s="175"/>
    </row>
    <row r="304" spans="1:40">
      <c r="A304" s="175"/>
      <c r="B304" s="175"/>
      <c r="C304" s="175"/>
      <c r="D304" s="175"/>
      <c r="E304" s="175"/>
      <c r="F304" s="175"/>
      <c r="G304" s="175"/>
      <c r="H304" s="175"/>
      <c r="I304" s="175"/>
      <c r="J304" s="170"/>
      <c r="K304" s="170"/>
      <c r="L304" s="170"/>
      <c r="M304" s="170"/>
      <c r="N304" s="170"/>
      <c r="O304" s="170"/>
      <c r="P304" s="175"/>
      <c r="Q304" s="175"/>
      <c r="R304" s="175"/>
      <c r="S304" s="175"/>
      <c r="T304" s="175"/>
      <c r="U304" s="175"/>
      <c r="V304" s="175"/>
      <c r="W304" s="175"/>
      <c r="X304" s="175"/>
      <c r="Y304" s="175"/>
      <c r="Z304" s="175"/>
      <c r="AA304" s="175"/>
      <c r="AB304" s="175"/>
      <c r="AC304" s="175"/>
      <c r="AD304" s="175"/>
      <c r="AE304" s="175"/>
      <c r="AF304" s="175"/>
      <c r="AG304" s="175"/>
      <c r="AH304" s="175"/>
      <c r="AI304" s="175"/>
      <c r="AJ304" s="175"/>
      <c r="AK304" s="175"/>
      <c r="AL304" s="175"/>
      <c r="AM304" s="175"/>
      <c r="AN304" s="175"/>
    </row>
    <row r="305" spans="1:40">
      <c r="A305" s="175"/>
      <c r="B305" s="175"/>
      <c r="C305" s="175"/>
      <c r="D305" s="175"/>
      <c r="E305" s="175"/>
      <c r="F305" s="175"/>
      <c r="G305" s="175"/>
      <c r="H305" s="175"/>
      <c r="I305" s="175"/>
      <c r="J305" s="170"/>
      <c r="K305" s="170"/>
      <c r="L305" s="170"/>
      <c r="M305" s="170"/>
      <c r="N305" s="170"/>
      <c r="O305" s="170"/>
      <c r="P305" s="175"/>
      <c r="Q305" s="175"/>
      <c r="R305" s="175"/>
      <c r="S305" s="175"/>
      <c r="T305" s="175"/>
      <c r="U305" s="175"/>
      <c r="V305" s="175"/>
      <c r="W305" s="175"/>
      <c r="X305" s="175"/>
      <c r="Y305" s="175"/>
      <c r="Z305" s="175"/>
      <c r="AA305" s="175"/>
      <c r="AB305" s="175"/>
      <c r="AC305" s="175"/>
      <c r="AD305" s="175"/>
      <c r="AE305" s="175"/>
      <c r="AF305" s="175"/>
      <c r="AG305" s="175"/>
      <c r="AH305" s="175"/>
      <c r="AI305" s="175"/>
      <c r="AJ305" s="175"/>
      <c r="AK305" s="175"/>
      <c r="AL305" s="175"/>
      <c r="AM305" s="175"/>
      <c r="AN305" s="175"/>
    </row>
    <row r="306" spans="1:40">
      <c r="A306" s="175"/>
      <c r="B306" s="175"/>
      <c r="C306" s="175"/>
      <c r="D306" s="175"/>
      <c r="E306" s="175"/>
      <c r="F306" s="175"/>
      <c r="G306" s="175"/>
      <c r="H306" s="175"/>
      <c r="I306" s="175"/>
      <c r="J306" s="170"/>
      <c r="K306" s="170"/>
      <c r="L306" s="170"/>
      <c r="M306" s="170"/>
      <c r="N306" s="170"/>
      <c r="O306" s="170"/>
      <c r="P306" s="175"/>
      <c r="Q306" s="175"/>
      <c r="R306" s="175"/>
      <c r="S306" s="175"/>
      <c r="T306" s="175"/>
      <c r="U306" s="175"/>
      <c r="V306" s="175"/>
      <c r="W306" s="175"/>
      <c r="X306" s="175"/>
      <c r="Y306" s="175"/>
      <c r="Z306" s="175"/>
      <c r="AA306" s="175"/>
      <c r="AB306" s="175"/>
      <c r="AC306" s="175"/>
      <c r="AD306" s="175"/>
      <c r="AE306" s="175"/>
      <c r="AF306" s="175"/>
      <c r="AG306" s="175"/>
      <c r="AH306" s="175"/>
      <c r="AI306" s="175"/>
      <c r="AJ306" s="175"/>
      <c r="AK306" s="175"/>
      <c r="AL306" s="175"/>
      <c r="AM306" s="175"/>
      <c r="AN306" s="175"/>
    </row>
    <row r="307" spans="1:40">
      <c r="A307" s="175"/>
      <c r="B307" s="175"/>
      <c r="C307" s="175"/>
      <c r="D307" s="175"/>
      <c r="E307" s="175"/>
      <c r="F307" s="175"/>
      <c r="G307" s="175"/>
      <c r="H307" s="175"/>
      <c r="I307" s="175"/>
      <c r="J307" s="170"/>
      <c r="K307" s="170"/>
      <c r="L307" s="170"/>
      <c r="M307" s="170"/>
      <c r="N307" s="170"/>
      <c r="O307" s="170"/>
      <c r="P307" s="175"/>
      <c r="Q307" s="175"/>
      <c r="R307" s="175"/>
      <c r="S307" s="175"/>
      <c r="T307" s="175"/>
      <c r="U307" s="175"/>
      <c r="V307" s="175"/>
      <c r="W307" s="175"/>
      <c r="X307" s="175"/>
      <c r="Y307" s="175"/>
      <c r="Z307" s="175"/>
      <c r="AA307" s="175"/>
      <c r="AB307" s="175"/>
      <c r="AC307" s="175"/>
      <c r="AD307" s="175"/>
      <c r="AE307" s="175"/>
      <c r="AF307" s="175"/>
      <c r="AG307" s="175"/>
      <c r="AH307" s="175"/>
      <c r="AI307" s="175"/>
      <c r="AJ307" s="175"/>
      <c r="AK307" s="175"/>
      <c r="AL307" s="175"/>
      <c r="AM307" s="175"/>
      <c r="AN307" s="175"/>
    </row>
    <row r="308" spans="1:40">
      <c r="A308" s="175"/>
      <c r="B308" s="175"/>
      <c r="C308" s="175"/>
      <c r="D308" s="175"/>
      <c r="E308" s="175"/>
      <c r="F308" s="175"/>
      <c r="G308" s="175"/>
      <c r="H308" s="175"/>
      <c r="I308" s="175"/>
      <c r="J308" s="170"/>
      <c r="K308" s="170"/>
      <c r="L308" s="170"/>
      <c r="M308" s="170"/>
      <c r="N308" s="170"/>
      <c r="O308" s="170"/>
      <c r="P308" s="175"/>
      <c r="Q308" s="175"/>
      <c r="R308" s="175"/>
      <c r="S308" s="175"/>
      <c r="T308" s="175"/>
      <c r="U308" s="175"/>
      <c r="V308" s="175"/>
      <c r="W308" s="175"/>
      <c r="X308" s="175"/>
      <c r="Y308" s="175"/>
      <c r="Z308" s="175"/>
      <c r="AA308" s="175"/>
      <c r="AB308" s="175"/>
      <c r="AC308" s="175"/>
      <c r="AD308" s="175"/>
      <c r="AE308" s="175"/>
      <c r="AF308" s="175"/>
      <c r="AG308" s="175"/>
      <c r="AH308" s="175"/>
      <c r="AI308" s="175"/>
      <c r="AJ308" s="175"/>
      <c r="AK308" s="175"/>
      <c r="AL308" s="175"/>
      <c r="AM308" s="175"/>
      <c r="AN308" s="175"/>
    </row>
    <row r="309" spans="1:40">
      <c r="A309" s="175"/>
      <c r="B309" s="175"/>
      <c r="C309" s="175"/>
      <c r="D309" s="175"/>
      <c r="E309" s="175"/>
      <c r="F309" s="175"/>
      <c r="G309" s="175"/>
      <c r="H309" s="175"/>
      <c r="I309" s="175"/>
      <c r="J309" s="170"/>
      <c r="K309" s="170"/>
      <c r="L309" s="170"/>
      <c r="M309" s="170"/>
      <c r="N309" s="170"/>
      <c r="O309" s="170"/>
      <c r="P309" s="175"/>
      <c r="Q309" s="175"/>
      <c r="R309" s="175"/>
      <c r="S309" s="175"/>
      <c r="T309" s="175"/>
      <c r="U309" s="175"/>
      <c r="V309" s="175"/>
      <c r="W309" s="175"/>
      <c r="X309" s="175"/>
      <c r="Y309" s="175"/>
      <c r="Z309" s="175"/>
      <c r="AA309" s="175"/>
      <c r="AB309" s="175"/>
      <c r="AC309" s="175"/>
      <c r="AD309" s="175"/>
      <c r="AE309" s="175"/>
      <c r="AF309" s="175"/>
      <c r="AG309" s="175"/>
      <c r="AH309" s="175"/>
      <c r="AI309" s="175"/>
      <c r="AJ309" s="175"/>
      <c r="AK309" s="175"/>
      <c r="AL309" s="175"/>
      <c r="AM309" s="175"/>
      <c r="AN309" s="175"/>
    </row>
    <row r="310" spans="1:40">
      <c r="A310" s="175"/>
      <c r="B310" s="175"/>
      <c r="C310" s="175"/>
      <c r="D310" s="175"/>
      <c r="E310" s="175"/>
      <c r="F310" s="175"/>
      <c r="G310" s="175"/>
      <c r="H310" s="175"/>
      <c r="I310" s="175"/>
      <c r="J310" s="170"/>
      <c r="K310" s="170"/>
      <c r="L310" s="170"/>
      <c r="M310" s="170"/>
      <c r="N310" s="170"/>
      <c r="O310" s="170"/>
      <c r="P310" s="175"/>
      <c r="Q310" s="175"/>
      <c r="R310" s="175"/>
      <c r="S310" s="175"/>
      <c r="T310" s="175"/>
      <c r="U310" s="175"/>
      <c r="V310" s="175"/>
      <c r="W310" s="175"/>
      <c r="X310" s="175"/>
      <c r="Y310" s="175"/>
      <c r="Z310" s="175"/>
      <c r="AA310" s="175"/>
      <c r="AB310" s="175"/>
      <c r="AC310" s="175"/>
      <c r="AD310" s="175"/>
      <c r="AE310" s="175"/>
      <c r="AF310" s="175"/>
      <c r="AG310" s="175"/>
      <c r="AH310" s="175"/>
      <c r="AI310" s="175"/>
      <c r="AJ310" s="175"/>
      <c r="AK310" s="175"/>
      <c r="AL310" s="175"/>
      <c r="AM310" s="175"/>
      <c r="AN310" s="175"/>
    </row>
    <row r="311" spans="1:40">
      <c r="A311" s="175"/>
      <c r="B311" s="175"/>
      <c r="C311" s="175"/>
      <c r="D311" s="175"/>
      <c r="E311" s="175"/>
      <c r="F311" s="175"/>
      <c r="G311" s="175"/>
      <c r="H311" s="175"/>
      <c r="I311" s="175"/>
      <c r="J311" s="170"/>
      <c r="K311" s="170"/>
      <c r="L311" s="170"/>
      <c r="M311" s="170"/>
      <c r="N311" s="170"/>
      <c r="O311" s="170"/>
      <c r="P311" s="175"/>
      <c r="Q311" s="175"/>
      <c r="R311" s="175"/>
      <c r="S311" s="175"/>
      <c r="T311" s="175"/>
      <c r="U311" s="175"/>
      <c r="V311" s="175"/>
      <c r="W311" s="175"/>
      <c r="X311" s="175"/>
      <c r="Y311" s="175"/>
      <c r="Z311" s="175"/>
      <c r="AA311" s="175"/>
      <c r="AB311" s="175"/>
      <c r="AC311" s="175"/>
      <c r="AD311" s="175"/>
      <c r="AE311" s="175"/>
      <c r="AF311" s="175"/>
      <c r="AG311" s="175"/>
      <c r="AH311" s="175"/>
      <c r="AI311" s="175"/>
      <c r="AJ311" s="175"/>
      <c r="AK311" s="175"/>
      <c r="AL311" s="175"/>
      <c r="AM311" s="175"/>
      <c r="AN311" s="175"/>
    </row>
    <row r="312" spans="1:40">
      <c r="A312" s="175"/>
      <c r="B312" s="175"/>
      <c r="C312" s="175"/>
      <c r="D312" s="175"/>
      <c r="E312" s="175"/>
      <c r="F312" s="175"/>
      <c r="G312" s="175"/>
      <c r="H312" s="175"/>
      <c r="I312" s="175"/>
      <c r="J312" s="170"/>
      <c r="K312" s="170"/>
      <c r="L312" s="170"/>
      <c r="M312" s="170"/>
      <c r="N312" s="170"/>
      <c r="O312" s="170"/>
      <c r="P312" s="175"/>
      <c r="Q312" s="175"/>
      <c r="R312" s="175"/>
      <c r="S312" s="175"/>
      <c r="T312" s="175"/>
      <c r="U312" s="175"/>
      <c r="V312" s="175"/>
      <c r="W312" s="175"/>
      <c r="X312" s="175"/>
      <c r="Y312" s="175"/>
      <c r="Z312" s="175"/>
      <c r="AA312" s="175"/>
      <c r="AB312" s="175"/>
      <c r="AC312" s="175"/>
      <c r="AD312" s="175"/>
      <c r="AE312" s="175"/>
      <c r="AF312" s="175"/>
      <c r="AG312" s="175"/>
      <c r="AH312" s="175"/>
      <c r="AI312" s="175"/>
      <c r="AJ312" s="175"/>
      <c r="AK312" s="175"/>
      <c r="AL312" s="175"/>
      <c r="AM312" s="175"/>
      <c r="AN312" s="175"/>
    </row>
    <row r="313" spans="1:40">
      <c r="A313" s="175"/>
      <c r="B313" s="175"/>
      <c r="C313" s="175"/>
      <c r="D313" s="175"/>
      <c r="E313" s="175"/>
      <c r="F313" s="175"/>
      <c r="G313" s="175"/>
      <c r="H313" s="175"/>
      <c r="I313" s="175"/>
      <c r="J313" s="170"/>
      <c r="K313" s="170"/>
      <c r="L313" s="170"/>
      <c r="M313" s="170"/>
      <c r="N313" s="170"/>
      <c r="O313" s="170"/>
      <c r="P313" s="175"/>
      <c r="Q313" s="175"/>
      <c r="R313" s="175"/>
      <c r="S313" s="175"/>
      <c r="T313" s="175"/>
      <c r="U313" s="175"/>
      <c r="V313" s="175"/>
      <c r="W313" s="175"/>
      <c r="X313" s="175"/>
      <c r="Y313" s="175"/>
      <c r="Z313" s="175"/>
      <c r="AA313" s="175"/>
      <c r="AB313" s="175"/>
      <c r="AC313" s="175"/>
      <c r="AD313" s="175"/>
      <c r="AE313" s="175"/>
      <c r="AF313" s="175"/>
      <c r="AG313" s="175"/>
      <c r="AH313" s="175"/>
      <c r="AI313" s="175"/>
      <c r="AJ313" s="175"/>
      <c r="AK313" s="175"/>
      <c r="AL313" s="175"/>
      <c r="AM313" s="175"/>
      <c r="AN313" s="175"/>
    </row>
    <row r="314" spans="1:40">
      <c r="A314" s="175"/>
      <c r="B314" s="175"/>
      <c r="C314" s="175"/>
      <c r="D314" s="175"/>
      <c r="E314" s="175"/>
      <c r="F314" s="175"/>
      <c r="G314" s="175"/>
      <c r="H314" s="175"/>
      <c r="I314" s="175"/>
      <c r="J314" s="170"/>
      <c r="K314" s="170"/>
      <c r="L314" s="170"/>
      <c r="M314" s="170"/>
      <c r="N314" s="170"/>
      <c r="O314" s="170"/>
      <c r="P314" s="175"/>
      <c r="Q314" s="175"/>
      <c r="R314" s="175"/>
      <c r="S314" s="175"/>
      <c r="T314" s="175"/>
      <c r="U314" s="175"/>
      <c r="V314" s="175"/>
      <c r="W314" s="175"/>
      <c r="X314" s="175"/>
      <c r="Y314" s="175"/>
      <c r="Z314" s="175"/>
      <c r="AA314" s="175"/>
      <c r="AB314" s="175"/>
      <c r="AC314" s="175"/>
      <c r="AD314" s="175"/>
      <c r="AE314" s="175"/>
      <c r="AF314" s="175"/>
      <c r="AG314" s="175"/>
      <c r="AH314" s="175"/>
      <c r="AI314" s="175"/>
      <c r="AJ314" s="175"/>
      <c r="AK314" s="175"/>
      <c r="AL314" s="175"/>
      <c r="AM314" s="175"/>
      <c r="AN314" s="175"/>
    </row>
    <row r="315" spans="1:40">
      <c r="A315" s="175"/>
      <c r="B315" s="175"/>
      <c r="C315" s="175"/>
      <c r="D315" s="175"/>
      <c r="E315" s="175"/>
      <c r="F315" s="175"/>
      <c r="G315" s="175"/>
      <c r="H315" s="175"/>
      <c r="I315" s="175"/>
      <c r="J315" s="170"/>
      <c r="K315" s="170"/>
      <c r="L315" s="170"/>
      <c r="M315" s="170"/>
      <c r="N315" s="170"/>
      <c r="O315" s="170"/>
      <c r="P315" s="175"/>
      <c r="Q315" s="175"/>
      <c r="R315" s="175"/>
      <c r="S315" s="175"/>
      <c r="T315" s="175"/>
      <c r="U315" s="175"/>
      <c r="V315" s="175"/>
      <c r="W315" s="175"/>
      <c r="X315" s="175"/>
      <c r="Y315" s="175"/>
      <c r="Z315" s="175"/>
      <c r="AA315" s="175"/>
      <c r="AB315" s="175"/>
      <c r="AC315" s="175"/>
      <c r="AD315" s="175"/>
      <c r="AE315" s="175"/>
      <c r="AF315" s="175"/>
      <c r="AG315" s="175"/>
      <c r="AH315" s="175"/>
      <c r="AI315" s="175"/>
      <c r="AJ315" s="175"/>
      <c r="AK315" s="175"/>
      <c r="AL315" s="175"/>
      <c r="AM315" s="175"/>
      <c r="AN315" s="175"/>
    </row>
    <row r="316" spans="1:40">
      <c r="A316" s="175"/>
      <c r="B316" s="175"/>
      <c r="C316" s="175"/>
      <c r="D316" s="175"/>
      <c r="E316" s="175"/>
      <c r="F316" s="175"/>
      <c r="G316" s="175"/>
      <c r="H316" s="175"/>
      <c r="I316" s="175"/>
      <c r="J316" s="170"/>
      <c r="K316" s="170"/>
      <c r="L316" s="170"/>
      <c r="M316" s="170"/>
      <c r="N316" s="170"/>
      <c r="O316" s="170"/>
      <c r="P316" s="175"/>
      <c r="Q316" s="175"/>
      <c r="R316" s="175"/>
      <c r="S316" s="175"/>
      <c r="T316" s="175"/>
      <c r="U316" s="175"/>
      <c r="V316" s="175"/>
      <c r="W316" s="175"/>
      <c r="X316" s="175"/>
      <c r="Y316" s="175"/>
      <c r="Z316" s="175"/>
      <c r="AA316" s="175"/>
      <c r="AB316" s="175"/>
      <c r="AC316" s="175"/>
      <c r="AD316" s="175"/>
      <c r="AE316" s="175"/>
      <c r="AF316" s="175"/>
      <c r="AG316" s="175"/>
      <c r="AH316" s="175"/>
      <c r="AI316" s="175"/>
      <c r="AJ316" s="175"/>
      <c r="AK316" s="175"/>
      <c r="AL316" s="175"/>
      <c r="AM316" s="175"/>
      <c r="AN316" s="175"/>
    </row>
    <row r="317" spans="1:40">
      <c r="A317" s="175"/>
      <c r="B317" s="175"/>
      <c r="C317" s="175"/>
      <c r="D317" s="175"/>
      <c r="E317" s="175"/>
      <c r="F317" s="175"/>
      <c r="G317" s="175"/>
      <c r="H317" s="175"/>
      <c r="I317" s="175"/>
      <c r="J317" s="170"/>
      <c r="K317" s="170"/>
      <c r="L317" s="170"/>
      <c r="M317" s="170"/>
      <c r="N317" s="170"/>
      <c r="O317" s="170"/>
      <c r="P317" s="175"/>
      <c r="Q317" s="175"/>
      <c r="R317" s="175"/>
      <c r="S317" s="175"/>
      <c r="T317" s="175"/>
      <c r="U317" s="175"/>
      <c r="V317" s="175"/>
      <c r="W317" s="175"/>
      <c r="X317" s="175"/>
      <c r="Y317" s="175"/>
      <c r="Z317" s="175"/>
      <c r="AA317" s="175"/>
      <c r="AB317" s="175"/>
      <c r="AC317" s="175"/>
      <c r="AD317" s="175"/>
      <c r="AE317" s="175"/>
      <c r="AF317" s="175"/>
      <c r="AG317" s="175"/>
      <c r="AH317" s="175"/>
      <c r="AI317" s="175"/>
      <c r="AJ317" s="175"/>
      <c r="AK317" s="175"/>
      <c r="AL317" s="175"/>
      <c r="AM317" s="175"/>
      <c r="AN317" s="175"/>
    </row>
    <row r="318" spans="1:40">
      <c r="A318" s="175"/>
      <c r="B318" s="175"/>
      <c r="C318" s="175"/>
      <c r="D318" s="175"/>
      <c r="E318" s="175"/>
      <c r="F318" s="175"/>
      <c r="G318" s="175"/>
      <c r="H318" s="175"/>
      <c r="I318" s="175"/>
      <c r="J318" s="170"/>
      <c r="K318" s="170"/>
      <c r="L318" s="170"/>
      <c r="M318" s="170"/>
      <c r="N318" s="170"/>
      <c r="O318" s="170"/>
      <c r="P318" s="175"/>
      <c r="Q318" s="175"/>
      <c r="R318" s="175"/>
      <c r="S318" s="175"/>
      <c r="T318" s="175"/>
      <c r="U318" s="175"/>
      <c r="V318" s="175"/>
      <c r="W318" s="175"/>
      <c r="X318" s="175"/>
      <c r="Y318" s="175"/>
      <c r="Z318" s="175"/>
      <c r="AA318" s="175"/>
      <c r="AB318" s="175"/>
      <c r="AC318" s="175"/>
      <c r="AD318" s="175"/>
      <c r="AE318" s="175"/>
      <c r="AF318" s="175"/>
      <c r="AG318" s="175"/>
      <c r="AH318" s="175"/>
      <c r="AI318" s="175"/>
      <c r="AJ318" s="175"/>
      <c r="AK318" s="175"/>
      <c r="AL318" s="175"/>
      <c r="AM318" s="175"/>
      <c r="AN318" s="175"/>
    </row>
    <row r="319" spans="1:40">
      <c r="A319" s="175"/>
      <c r="B319" s="175"/>
      <c r="C319" s="175"/>
      <c r="D319" s="175"/>
      <c r="E319" s="175"/>
      <c r="F319" s="175"/>
      <c r="G319" s="175"/>
      <c r="H319" s="175"/>
      <c r="I319" s="175"/>
      <c r="J319" s="170"/>
      <c r="K319" s="170"/>
      <c r="L319" s="170"/>
      <c r="M319" s="170"/>
      <c r="N319" s="170"/>
      <c r="O319" s="170"/>
      <c r="P319" s="175"/>
      <c r="Q319" s="175"/>
      <c r="R319" s="175"/>
      <c r="S319" s="175"/>
      <c r="T319" s="175"/>
      <c r="U319" s="175"/>
      <c r="V319" s="175"/>
      <c r="W319" s="175"/>
      <c r="X319" s="175"/>
      <c r="Y319" s="175"/>
      <c r="Z319" s="175"/>
      <c r="AA319" s="175"/>
      <c r="AB319" s="175"/>
      <c r="AC319" s="175"/>
      <c r="AD319" s="175"/>
      <c r="AE319" s="175"/>
      <c r="AF319" s="175"/>
      <c r="AG319" s="175"/>
      <c r="AH319" s="175"/>
      <c r="AI319" s="175"/>
      <c r="AJ319" s="175"/>
      <c r="AK319" s="175"/>
      <c r="AL319" s="175"/>
      <c r="AM319" s="175"/>
      <c r="AN319" s="175"/>
    </row>
    <row r="320" spans="1:40">
      <c r="A320" s="175"/>
      <c r="B320" s="175"/>
      <c r="C320" s="175"/>
      <c r="D320" s="175"/>
      <c r="E320" s="175"/>
      <c r="F320" s="175"/>
      <c r="G320" s="175"/>
      <c r="H320" s="175"/>
      <c r="I320" s="175"/>
      <c r="J320" s="170"/>
      <c r="K320" s="170"/>
      <c r="L320" s="170"/>
      <c r="M320" s="170"/>
      <c r="N320" s="170"/>
      <c r="O320" s="170"/>
      <c r="P320" s="175"/>
      <c r="Q320" s="175"/>
      <c r="R320" s="175"/>
      <c r="S320" s="175"/>
      <c r="T320" s="175"/>
      <c r="U320" s="175"/>
      <c r="V320" s="175"/>
      <c r="W320" s="175"/>
      <c r="X320" s="175"/>
      <c r="Y320" s="175"/>
      <c r="Z320" s="175"/>
      <c r="AA320" s="175"/>
      <c r="AB320" s="175"/>
      <c r="AC320" s="175"/>
      <c r="AD320" s="175"/>
      <c r="AE320" s="175"/>
      <c r="AF320" s="175"/>
      <c r="AG320" s="175"/>
      <c r="AH320" s="175"/>
      <c r="AI320" s="175"/>
      <c r="AJ320" s="175"/>
      <c r="AK320" s="175"/>
      <c r="AL320" s="175"/>
      <c r="AM320" s="175"/>
      <c r="AN320" s="175"/>
    </row>
    <row r="321" spans="1:40">
      <c r="A321" s="175"/>
      <c r="B321" s="175"/>
      <c r="C321" s="175"/>
      <c r="D321" s="175"/>
      <c r="E321" s="175"/>
      <c r="F321" s="175"/>
      <c r="G321" s="175"/>
      <c r="H321" s="175"/>
      <c r="I321" s="175"/>
      <c r="J321" s="170"/>
      <c r="K321" s="170"/>
      <c r="L321" s="170"/>
      <c r="M321" s="170"/>
      <c r="N321" s="170"/>
      <c r="O321" s="170"/>
      <c r="P321" s="175"/>
      <c r="Q321" s="175"/>
      <c r="R321" s="175"/>
      <c r="S321" s="175"/>
      <c r="T321" s="175"/>
      <c r="U321" s="175"/>
      <c r="V321" s="175"/>
      <c r="W321" s="175"/>
      <c r="X321" s="175"/>
      <c r="Y321" s="175"/>
      <c r="Z321" s="175"/>
      <c r="AA321" s="175"/>
      <c r="AB321" s="175"/>
      <c r="AC321" s="175"/>
      <c r="AD321" s="175"/>
      <c r="AE321" s="175"/>
      <c r="AF321" s="175"/>
      <c r="AG321" s="175"/>
      <c r="AH321" s="175"/>
      <c r="AI321" s="175"/>
      <c r="AJ321" s="175"/>
      <c r="AK321" s="175"/>
      <c r="AL321" s="175"/>
      <c r="AM321" s="175"/>
      <c r="AN321" s="175"/>
    </row>
    <row r="322" spans="1:40">
      <c r="A322" s="175"/>
      <c r="B322" s="175"/>
      <c r="C322" s="175"/>
      <c r="D322" s="175"/>
      <c r="E322" s="175"/>
      <c r="F322" s="175"/>
      <c r="G322" s="175"/>
      <c r="H322" s="175"/>
      <c r="I322" s="175"/>
      <c r="J322" s="170"/>
      <c r="K322" s="170"/>
      <c r="L322" s="170"/>
      <c r="M322" s="170"/>
      <c r="N322" s="170"/>
      <c r="O322" s="170"/>
      <c r="P322" s="175"/>
      <c r="Q322" s="175"/>
      <c r="R322" s="175"/>
      <c r="S322" s="175"/>
      <c r="T322" s="175"/>
      <c r="U322" s="175"/>
      <c r="V322" s="175"/>
      <c r="W322" s="175"/>
      <c r="X322" s="175"/>
      <c r="Y322" s="175"/>
      <c r="Z322" s="175"/>
      <c r="AA322" s="175"/>
      <c r="AB322" s="175"/>
      <c r="AC322" s="175"/>
      <c r="AD322" s="175"/>
      <c r="AE322" s="175"/>
      <c r="AF322" s="175"/>
      <c r="AG322" s="175"/>
      <c r="AH322" s="175"/>
      <c r="AI322" s="175"/>
      <c r="AJ322" s="175"/>
      <c r="AK322" s="175"/>
      <c r="AL322" s="175"/>
      <c r="AM322" s="175"/>
      <c r="AN322" s="175"/>
    </row>
    <row r="323" spans="1:40">
      <c r="A323" s="175"/>
      <c r="B323" s="175"/>
      <c r="C323" s="175"/>
      <c r="D323" s="175"/>
      <c r="E323" s="175"/>
      <c r="F323" s="175"/>
      <c r="G323" s="175"/>
      <c r="H323" s="175"/>
      <c r="I323" s="175"/>
      <c r="J323" s="170"/>
      <c r="K323" s="170"/>
      <c r="L323" s="170"/>
      <c r="M323" s="170"/>
      <c r="N323" s="170"/>
      <c r="O323" s="170"/>
      <c r="P323" s="175"/>
      <c r="Q323" s="175"/>
      <c r="R323" s="175"/>
      <c r="S323" s="175"/>
      <c r="T323" s="175"/>
      <c r="U323" s="175"/>
      <c r="V323" s="175"/>
      <c r="W323" s="175"/>
      <c r="X323" s="175"/>
      <c r="Y323" s="175"/>
      <c r="Z323" s="175"/>
      <c r="AA323" s="175"/>
      <c r="AB323" s="175"/>
      <c r="AC323" s="175"/>
      <c r="AD323" s="175"/>
      <c r="AE323" s="175"/>
      <c r="AF323" s="175"/>
      <c r="AG323" s="175"/>
      <c r="AH323" s="175"/>
      <c r="AI323" s="175"/>
      <c r="AJ323" s="175"/>
      <c r="AK323" s="175"/>
      <c r="AL323" s="175"/>
      <c r="AM323" s="175"/>
      <c r="AN323" s="175"/>
    </row>
    <row r="324" spans="1:40">
      <c r="A324" s="175"/>
      <c r="B324" s="175"/>
      <c r="C324" s="175"/>
      <c r="D324" s="175"/>
      <c r="E324" s="175"/>
      <c r="F324" s="175"/>
      <c r="G324" s="175"/>
      <c r="H324" s="175"/>
      <c r="I324" s="175"/>
      <c r="J324" s="170"/>
      <c r="K324" s="170"/>
      <c r="L324" s="170"/>
      <c r="M324" s="170"/>
      <c r="N324" s="170"/>
      <c r="O324" s="170"/>
      <c r="P324" s="175"/>
      <c r="Q324" s="175"/>
      <c r="R324" s="175"/>
      <c r="S324" s="175"/>
      <c r="T324" s="175"/>
      <c r="U324" s="175"/>
      <c r="V324" s="175"/>
      <c r="W324" s="175"/>
      <c r="X324" s="175"/>
      <c r="Y324" s="175"/>
      <c r="Z324" s="175"/>
      <c r="AA324" s="175"/>
      <c r="AB324" s="175"/>
      <c r="AC324" s="175"/>
      <c r="AD324" s="175"/>
      <c r="AE324" s="175"/>
      <c r="AF324" s="175"/>
      <c r="AG324" s="175"/>
      <c r="AH324" s="175"/>
      <c r="AI324" s="175"/>
      <c r="AJ324" s="175"/>
      <c r="AK324" s="175"/>
      <c r="AL324" s="175"/>
      <c r="AM324" s="175"/>
      <c r="AN324" s="175"/>
    </row>
    <row r="325" spans="1:40">
      <c r="A325" s="175"/>
      <c r="B325" s="175"/>
      <c r="C325" s="175"/>
      <c r="D325" s="175"/>
      <c r="E325" s="175"/>
      <c r="F325" s="175"/>
      <c r="G325" s="175"/>
      <c r="H325" s="175"/>
      <c r="I325" s="175"/>
      <c r="J325" s="170"/>
      <c r="K325" s="170"/>
      <c r="L325" s="170"/>
      <c r="M325" s="170"/>
      <c r="N325" s="170"/>
      <c r="O325" s="170"/>
      <c r="P325" s="175"/>
      <c r="Q325" s="175"/>
      <c r="R325" s="175"/>
      <c r="S325" s="175"/>
      <c r="T325" s="175"/>
      <c r="U325" s="175"/>
      <c r="V325" s="175"/>
      <c r="W325" s="175"/>
      <c r="X325" s="175"/>
      <c r="Y325" s="175"/>
      <c r="Z325" s="175"/>
      <c r="AA325" s="175"/>
      <c r="AB325" s="175"/>
      <c r="AC325" s="175"/>
      <c r="AD325" s="175"/>
      <c r="AE325" s="175"/>
      <c r="AF325" s="175"/>
      <c r="AG325" s="175"/>
      <c r="AH325" s="175"/>
      <c r="AI325" s="175"/>
      <c r="AJ325" s="175"/>
      <c r="AK325" s="175"/>
      <c r="AL325" s="175"/>
      <c r="AM325" s="175"/>
      <c r="AN325" s="175"/>
    </row>
    <row r="326" spans="1:40">
      <c r="A326" s="175"/>
      <c r="B326" s="175"/>
      <c r="C326" s="175"/>
      <c r="D326" s="175"/>
      <c r="E326" s="175"/>
      <c r="F326" s="175"/>
      <c r="G326" s="175"/>
      <c r="H326" s="175"/>
      <c r="I326" s="175"/>
      <c r="J326" s="170"/>
      <c r="K326" s="170"/>
      <c r="L326" s="170"/>
      <c r="M326" s="170"/>
      <c r="N326" s="170"/>
      <c r="O326" s="170"/>
      <c r="P326" s="175"/>
      <c r="Q326" s="175"/>
      <c r="R326" s="175"/>
      <c r="S326" s="175"/>
      <c r="T326" s="175"/>
      <c r="U326" s="175"/>
      <c r="V326" s="175"/>
      <c r="W326" s="175"/>
      <c r="X326" s="175"/>
      <c r="Y326" s="175"/>
      <c r="Z326" s="175"/>
      <c r="AA326" s="175"/>
      <c r="AB326" s="175"/>
      <c r="AC326" s="175"/>
      <c r="AD326" s="175"/>
      <c r="AE326" s="175"/>
      <c r="AF326" s="175"/>
      <c r="AG326" s="175"/>
      <c r="AH326" s="175"/>
      <c r="AI326" s="175"/>
      <c r="AJ326" s="175"/>
      <c r="AK326" s="175"/>
      <c r="AL326" s="175"/>
      <c r="AM326" s="175"/>
      <c r="AN326" s="175"/>
    </row>
    <row r="327" spans="1:40">
      <c r="A327" s="175"/>
      <c r="B327" s="175"/>
      <c r="C327" s="175"/>
      <c r="D327" s="175"/>
      <c r="E327" s="175"/>
      <c r="F327" s="175"/>
      <c r="G327" s="175"/>
      <c r="H327" s="175"/>
      <c r="I327" s="175"/>
      <c r="J327" s="170"/>
      <c r="K327" s="170"/>
      <c r="L327" s="170"/>
      <c r="M327" s="170"/>
      <c r="N327" s="170"/>
      <c r="O327" s="170"/>
      <c r="P327" s="175"/>
      <c r="Q327" s="175"/>
      <c r="R327" s="175"/>
      <c r="S327" s="175"/>
      <c r="T327" s="175"/>
      <c r="U327" s="175"/>
      <c r="V327" s="175"/>
      <c r="W327" s="175"/>
      <c r="X327" s="175"/>
      <c r="Y327" s="175"/>
      <c r="Z327" s="175"/>
      <c r="AA327" s="175"/>
      <c r="AB327" s="175"/>
      <c r="AC327" s="175"/>
      <c r="AD327" s="175"/>
      <c r="AE327" s="175"/>
      <c r="AF327" s="175"/>
      <c r="AG327" s="175"/>
      <c r="AH327" s="175"/>
      <c r="AI327" s="175"/>
      <c r="AJ327" s="175"/>
      <c r="AK327" s="175"/>
      <c r="AL327" s="175"/>
      <c r="AM327" s="175"/>
      <c r="AN327" s="175"/>
    </row>
    <row r="328" spans="1:40">
      <c r="A328" s="175"/>
      <c r="B328" s="175"/>
      <c r="C328" s="175"/>
      <c r="D328" s="175"/>
      <c r="E328" s="175"/>
      <c r="F328" s="175"/>
      <c r="G328" s="175"/>
      <c r="H328" s="175"/>
      <c r="I328" s="175"/>
      <c r="J328" s="170"/>
      <c r="K328" s="170"/>
      <c r="L328" s="170"/>
      <c r="M328" s="170"/>
      <c r="N328" s="170"/>
      <c r="O328" s="170"/>
      <c r="P328" s="175"/>
      <c r="Q328" s="175"/>
      <c r="R328" s="175"/>
      <c r="S328" s="175"/>
      <c r="T328" s="175"/>
      <c r="U328" s="175"/>
      <c r="V328" s="175"/>
      <c r="W328" s="175"/>
      <c r="X328" s="175"/>
      <c r="Y328" s="175"/>
      <c r="Z328" s="175"/>
      <c r="AA328" s="175"/>
      <c r="AB328" s="175"/>
      <c r="AC328" s="175"/>
      <c r="AD328" s="175"/>
      <c r="AE328" s="175"/>
      <c r="AF328" s="175"/>
      <c r="AG328" s="175"/>
      <c r="AH328" s="175"/>
      <c r="AI328" s="175"/>
      <c r="AJ328" s="175"/>
      <c r="AK328" s="175"/>
      <c r="AL328" s="175"/>
      <c r="AM328" s="175"/>
      <c r="AN328" s="175"/>
    </row>
    <row r="329" spans="1:40">
      <c r="A329" s="175"/>
      <c r="B329" s="175"/>
      <c r="C329" s="175"/>
      <c r="D329" s="175"/>
      <c r="E329" s="175"/>
      <c r="F329" s="175"/>
      <c r="G329" s="175"/>
      <c r="H329" s="175"/>
      <c r="I329" s="175"/>
      <c r="J329" s="170"/>
      <c r="K329" s="170"/>
      <c r="L329" s="170"/>
      <c r="M329" s="170"/>
      <c r="N329" s="170"/>
      <c r="O329" s="170"/>
      <c r="P329" s="175"/>
      <c r="Q329" s="175"/>
      <c r="R329" s="175"/>
      <c r="S329" s="175"/>
      <c r="T329" s="175"/>
      <c r="U329" s="175"/>
      <c r="V329" s="175"/>
      <c r="W329" s="175"/>
      <c r="X329" s="175"/>
      <c r="Y329" s="175"/>
      <c r="Z329" s="175"/>
      <c r="AA329" s="175"/>
      <c r="AB329" s="175"/>
      <c r="AC329" s="175"/>
      <c r="AD329" s="175"/>
      <c r="AE329" s="175"/>
      <c r="AF329" s="175"/>
      <c r="AG329" s="175"/>
      <c r="AH329" s="175"/>
      <c r="AI329" s="175"/>
      <c r="AJ329" s="175"/>
      <c r="AK329" s="175"/>
      <c r="AL329" s="175"/>
      <c r="AM329" s="175"/>
      <c r="AN329" s="175"/>
    </row>
    <row r="330" spans="1:40">
      <c r="A330" s="175"/>
      <c r="B330" s="175"/>
      <c r="C330" s="175"/>
      <c r="D330" s="175"/>
      <c r="E330" s="175"/>
      <c r="F330" s="175"/>
      <c r="G330" s="175"/>
      <c r="H330" s="175"/>
      <c r="I330" s="175"/>
      <c r="J330" s="170"/>
      <c r="K330" s="170"/>
      <c r="L330" s="170"/>
      <c r="M330" s="170"/>
      <c r="N330" s="170"/>
      <c r="O330" s="170"/>
      <c r="P330" s="175"/>
      <c r="Q330" s="175"/>
      <c r="R330" s="175"/>
      <c r="S330" s="175"/>
      <c r="T330" s="175"/>
      <c r="U330" s="175"/>
      <c r="V330" s="175"/>
      <c r="W330" s="175"/>
      <c r="X330" s="175"/>
      <c r="Y330" s="175"/>
      <c r="Z330" s="175"/>
      <c r="AA330" s="175"/>
      <c r="AB330" s="175"/>
      <c r="AC330" s="175"/>
      <c r="AD330" s="175"/>
      <c r="AE330" s="175"/>
      <c r="AF330" s="175"/>
      <c r="AG330" s="175"/>
      <c r="AH330" s="175"/>
      <c r="AI330" s="175"/>
      <c r="AJ330" s="175"/>
      <c r="AK330" s="175"/>
      <c r="AL330" s="175"/>
      <c r="AM330" s="175"/>
      <c r="AN330" s="175"/>
    </row>
    <row r="331" spans="1:40">
      <c r="A331" s="175"/>
      <c r="B331" s="175"/>
      <c r="C331" s="175"/>
      <c r="D331" s="175"/>
      <c r="E331" s="175"/>
      <c r="F331" s="175"/>
      <c r="G331" s="175"/>
      <c r="H331" s="175"/>
      <c r="I331" s="175"/>
      <c r="J331" s="170"/>
      <c r="K331" s="170"/>
      <c r="L331" s="170"/>
      <c r="M331" s="170"/>
      <c r="N331" s="170"/>
      <c r="O331" s="170"/>
      <c r="P331" s="175"/>
      <c r="Q331" s="175"/>
      <c r="R331" s="175"/>
      <c r="S331" s="175"/>
      <c r="T331" s="175"/>
      <c r="U331" s="175"/>
      <c r="V331" s="175"/>
      <c r="W331" s="175"/>
      <c r="X331" s="175"/>
      <c r="Y331" s="175"/>
      <c r="Z331" s="175"/>
      <c r="AA331" s="175"/>
      <c r="AB331" s="175"/>
      <c r="AC331" s="175"/>
      <c r="AD331" s="175"/>
      <c r="AE331" s="175"/>
      <c r="AF331" s="175"/>
      <c r="AG331" s="175"/>
      <c r="AH331" s="175"/>
      <c r="AI331" s="175"/>
      <c r="AJ331" s="175"/>
      <c r="AK331" s="175"/>
      <c r="AL331" s="175"/>
      <c r="AM331" s="175"/>
      <c r="AN331" s="175"/>
    </row>
    <row r="332" spans="1:40">
      <c r="A332" s="175"/>
      <c r="B332" s="175"/>
      <c r="C332" s="175"/>
      <c r="D332" s="175"/>
      <c r="E332" s="175"/>
      <c r="F332" s="175"/>
      <c r="G332" s="175"/>
      <c r="H332" s="175"/>
      <c r="I332" s="175"/>
      <c r="J332" s="170"/>
      <c r="K332" s="170"/>
      <c r="L332" s="170"/>
      <c r="M332" s="170"/>
      <c r="N332" s="170"/>
      <c r="O332" s="170"/>
      <c r="P332" s="175"/>
      <c r="Q332" s="175"/>
      <c r="R332" s="175"/>
      <c r="S332" s="175"/>
      <c r="T332" s="175"/>
      <c r="U332" s="175"/>
      <c r="V332" s="175"/>
      <c r="W332" s="175"/>
      <c r="X332" s="175"/>
      <c r="Y332" s="175"/>
      <c r="Z332" s="175"/>
      <c r="AA332" s="175"/>
      <c r="AB332" s="175"/>
      <c r="AC332" s="175"/>
      <c r="AD332" s="175"/>
      <c r="AE332" s="175"/>
      <c r="AF332" s="175"/>
      <c r="AG332" s="175"/>
      <c r="AH332" s="175"/>
      <c r="AI332" s="175"/>
      <c r="AJ332" s="175"/>
      <c r="AK332" s="175"/>
      <c r="AL332" s="175"/>
      <c r="AM332" s="175"/>
      <c r="AN332" s="175"/>
    </row>
    <row r="333" spans="1:40">
      <c r="A333" s="175"/>
      <c r="B333" s="175"/>
      <c r="C333" s="175"/>
      <c r="D333" s="175"/>
      <c r="E333" s="175"/>
      <c r="F333" s="175"/>
      <c r="G333" s="175"/>
      <c r="H333" s="175"/>
      <c r="I333" s="175"/>
      <c r="J333" s="170"/>
      <c r="K333" s="170"/>
      <c r="L333" s="170"/>
      <c r="M333" s="170"/>
      <c r="N333" s="170"/>
      <c r="O333" s="170"/>
      <c r="P333" s="175"/>
      <c r="Q333" s="175"/>
      <c r="R333" s="175"/>
      <c r="S333" s="175"/>
      <c r="T333" s="175"/>
      <c r="U333" s="175"/>
      <c r="V333" s="175"/>
      <c r="W333" s="175"/>
      <c r="X333" s="175"/>
      <c r="Y333" s="175"/>
      <c r="Z333" s="175"/>
      <c r="AA333" s="175"/>
      <c r="AB333" s="175"/>
      <c r="AC333" s="175"/>
      <c r="AD333" s="175"/>
      <c r="AE333" s="175"/>
      <c r="AF333" s="175"/>
      <c r="AG333" s="175"/>
      <c r="AH333" s="175"/>
      <c r="AI333" s="175"/>
      <c r="AJ333" s="175"/>
      <c r="AK333" s="175"/>
      <c r="AL333" s="175"/>
      <c r="AM333" s="175"/>
      <c r="AN333" s="175"/>
    </row>
    <row r="334" spans="1:40">
      <c r="A334" s="175"/>
      <c r="B334" s="175"/>
      <c r="C334" s="175"/>
      <c r="D334" s="175"/>
      <c r="E334" s="175"/>
      <c r="F334" s="175"/>
      <c r="G334" s="175"/>
      <c r="H334" s="175"/>
      <c r="I334" s="175"/>
      <c r="J334" s="170"/>
      <c r="K334" s="170"/>
      <c r="L334" s="170"/>
      <c r="M334" s="170"/>
      <c r="N334" s="170"/>
      <c r="O334" s="170"/>
      <c r="P334" s="175"/>
      <c r="Q334" s="175"/>
      <c r="R334" s="175"/>
      <c r="S334" s="175"/>
      <c r="T334" s="175"/>
      <c r="U334" s="175"/>
      <c r="V334" s="175"/>
      <c r="W334" s="175"/>
      <c r="X334" s="175"/>
      <c r="Y334" s="175"/>
      <c r="Z334" s="175"/>
      <c r="AA334" s="175"/>
      <c r="AB334" s="175"/>
      <c r="AC334" s="175"/>
      <c r="AD334" s="175"/>
      <c r="AE334" s="175"/>
      <c r="AF334" s="175"/>
      <c r="AG334" s="175"/>
      <c r="AH334" s="175"/>
      <c r="AI334" s="175"/>
      <c r="AJ334" s="175"/>
      <c r="AK334" s="175"/>
      <c r="AL334" s="175"/>
      <c r="AM334" s="175"/>
      <c r="AN334" s="175"/>
    </row>
    <row r="335" spans="1:40">
      <c r="A335" s="175"/>
      <c r="B335" s="175"/>
      <c r="C335" s="175"/>
      <c r="D335" s="175"/>
      <c r="E335" s="175"/>
      <c r="F335" s="175"/>
      <c r="G335" s="175"/>
      <c r="H335" s="175"/>
      <c r="I335" s="175"/>
      <c r="J335" s="170"/>
      <c r="K335" s="170"/>
      <c r="L335" s="170"/>
      <c r="M335" s="170"/>
      <c r="N335" s="170"/>
      <c r="O335" s="170"/>
      <c r="P335" s="175"/>
      <c r="Q335" s="175"/>
      <c r="R335" s="175"/>
      <c r="S335" s="175"/>
      <c r="T335" s="175"/>
      <c r="U335" s="175"/>
      <c r="V335" s="175"/>
      <c r="W335" s="175"/>
      <c r="X335" s="175"/>
      <c r="Y335" s="175"/>
      <c r="Z335" s="175"/>
      <c r="AA335" s="175"/>
      <c r="AB335" s="175"/>
      <c r="AC335" s="175"/>
      <c r="AD335" s="175"/>
      <c r="AE335" s="175"/>
      <c r="AF335" s="175"/>
      <c r="AG335" s="175"/>
      <c r="AH335" s="175"/>
      <c r="AI335" s="175"/>
      <c r="AJ335" s="175"/>
      <c r="AK335" s="175"/>
      <c r="AL335" s="175"/>
      <c r="AM335" s="175"/>
      <c r="AN335" s="175"/>
    </row>
    <row r="336" spans="1:40">
      <c r="A336" s="175"/>
      <c r="B336" s="175"/>
      <c r="C336" s="175"/>
      <c r="D336" s="175"/>
      <c r="E336" s="175"/>
      <c r="F336" s="175"/>
      <c r="G336" s="175"/>
      <c r="H336" s="175"/>
      <c r="I336" s="175"/>
      <c r="J336" s="170"/>
      <c r="K336" s="170"/>
      <c r="L336" s="170"/>
      <c r="M336" s="170"/>
      <c r="N336" s="170"/>
      <c r="O336" s="170"/>
      <c r="P336" s="175"/>
      <c r="Q336" s="175"/>
      <c r="R336" s="175"/>
      <c r="S336" s="175"/>
      <c r="T336" s="175"/>
      <c r="U336" s="175"/>
      <c r="V336" s="175"/>
      <c r="W336" s="175"/>
      <c r="X336" s="175"/>
      <c r="Y336" s="175"/>
      <c r="Z336" s="175"/>
      <c r="AA336" s="175"/>
      <c r="AB336" s="175"/>
      <c r="AC336" s="175"/>
      <c r="AD336" s="175"/>
      <c r="AE336" s="175"/>
      <c r="AF336" s="175"/>
      <c r="AG336" s="175"/>
      <c r="AH336" s="175"/>
      <c r="AI336" s="175"/>
      <c r="AJ336" s="175"/>
      <c r="AK336" s="175"/>
      <c r="AL336" s="175"/>
      <c r="AM336" s="175"/>
      <c r="AN336" s="175"/>
    </row>
    <row r="337" spans="1:40">
      <c r="A337" s="175"/>
      <c r="B337" s="175"/>
      <c r="C337" s="175"/>
      <c r="D337" s="175"/>
      <c r="E337" s="175"/>
      <c r="F337" s="175"/>
      <c r="G337" s="175"/>
      <c r="H337" s="175"/>
      <c r="I337" s="175"/>
      <c r="J337" s="170"/>
      <c r="K337" s="170"/>
      <c r="L337" s="170"/>
      <c r="M337" s="170"/>
      <c r="N337" s="170"/>
      <c r="O337" s="170"/>
      <c r="P337" s="175"/>
      <c r="Q337" s="175"/>
      <c r="R337" s="175"/>
      <c r="S337" s="175"/>
      <c r="T337" s="175"/>
      <c r="U337" s="175"/>
      <c r="V337" s="175"/>
      <c r="W337" s="175"/>
      <c r="X337" s="175"/>
      <c r="Y337" s="175"/>
      <c r="Z337" s="175"/>
      <c r="AA337" s="175"/>
      <c r="AB337" s="175"/>
      <c r="AC337" s="175"/>
      <c r="AD337" s="175"/>
      <c r="AE337" s="175"/>
      <c r="AF337" s="175"/>
      <c r="AG337" s="175"/>
      <c r="AH337" s="175"/>
      <c r="AI337" s="175"/>
      <c r="AJ337" s="175"/>
      <c r="AK337" s="175"/>
      <c r="AL337" s="175"/>
      <c r="AM337" s="175"/>
      <c r="AN337" s="175"/>
    </row>
    <row r="338" spans="1:40">
      <c r="A338" s="175"/>
      <c r="B338" s="175"/>
      <c r="C338" s="175"/>
      <c r="D338" s="175"/>
      <c r="E338" s="175"/>
      <c r="F338" s="175"/>
      <c r="G338" s="175"/>
      <c r="H338" s="175"/>
      <c r="I338" s="175"/>
      <c r="J338" s="170"/>
      <c r="K338" s="170"/>
      <c r="L338" s="170"/>
      <c r="M338" s="170"/>
      <c r="N338" s="170"/>
      <c r="O338" s="170"/>
      <c r="P338" s="175"/>
      <c r="Q338" s="175"/>
      <c r="R338" s="175"/>
      <c r="S338" s="175"/>
      <c r="T338" s="175"/>
      <c r="U338" s="175"/>
      <c r="V338" s="175"/>
      <c r="W338" s="175"/>
      <c r="X338" s="175"/>
      <c r="Y338" s="175"/>
      <c r="Z338" s="175"/>
      <c r="AA338" s="175"/>
      <c r="AB338" s="175"/>
      <c r="AC338" s="175"/>
      <c r="AD338" s="175"/>
      <c r="AE338" s="175"/>
      <c r="AF338" s="175"/>
      <c r="AG338" s="175"/>
      <c r="AH338" s="175"/>
      <c r="AI338" s="175"/>
      <c r="AJ338" s="175"/>
      <c r="AK338" s="175"/>
      <c r="AL338" s="175"/>
      <c r="AM338" s="175"/>
      <c r="AN338" s="175"/>
    </row>
    <row r="339" spans="1:40">
      <c r="A339" s="175"/>
      <c r="B339" s="175"/>
      <c r="C339" s="175"/>
      <c r="D339" s="175"/>
      <c r="E339" s="175"/>
      <c r="F339" s="175"/>
      <c r="G339" s="175"/>
      <c r="H339" s="175"/>
      <c r="I339" s="175"/>
      <c r="J339" s="170"/>
      <c r="K339" s="170"/>
      <c r="L339" s="170"/>
      <c r="M339" s="170"/>
      <c r="N339" s="170"/>
      <c r="O339" s="170"/>
      <c r="P339" s="175"/>
      <c r="Q339" s="175"/>
      <c r="R339" s="175"/>
      <c r="S339" s="175"/>
      <c r="T339" s="175"/>
      <c r="U339" s="175"/>
      <c r="V339" s="175"/>
      <c r="W339" s="175"/>
      <c r="X339" s="175"/>
      <c r="Y339" s="175"/>
      <c r="Z339" s="175"/>
      <c r="AA339" s="175"/>
      <c r="AB339" s="175"/>
      <c r="AC339" s="175"/>
      <c r="AD339" s="175"/>
      <c r="AE339" s="175"/>
      <c r="AF339" s="175"/>
      <c r="AG339" s="175"/>
      <c r="AH339" s="175"/>
      <c r="AI339" s="175"/>
      <c r="AJ339" s="175"/>
      <c r="AK339" s="175"/>
      <c r="AL339" s="175"/>
      <c r="AM339" s="175"/>
      <c r="AN339" s="175"/>
    </row>
    <row r="340" spans="1:40">
      <c r="A340" s="175"/>
      <c r="B340" s="175"/>
      <c r="C340" s="175"/>
      <c r="D340" s="175"/>
      <c r="E340" s="175"/>
      <c r="F340" s="175"/>
      <c r="G340" s="175"/>
      <c r="H340" s="175"/>
      <c r="I340" s="175"/>
      <c r="J340" s="170"/>
      <c r="K340" s="170"/>
      <c r="L340" s="170"/>
      <c r="M340" s="170"/>
      <c r="N340" s="170"/>
      <c r="O340" s="170"/>
      <c r="P340" s="175"/>
      <c r="Q340" s="175"/>
      <c r="R340" s="175"/>
      <c r="S340" s="175"/>
      <c r="T340" s="175"/>
      <c r="U340" s="175"/>
      <c r="V340" s="175"/>
      <c r="W340" s="175"/>
      <c r="X340" s="175"/>
      <c r="Y340" s="175"/>
      <c r="Z340" s="175"/>
      <c r="AA340" s="175"/>
      <c r="AB340" s="175"/>
      <c r="AC340" s="175"/>
      <c r="AD340" s="175"/>
      <c r="AE340" s="175"/>
      <c r="AF340" s="175"/>
      <c r="AG340" s="175"/>
      <c r="AH340" s="175"/>
      <c r="AI340" s="175"/>
      <c r="AJ340" s="175"/>
      <c r="AK340" s="175"/>
      <c r="AL340" s="175"/>
      <c r="AM340" s="175"/>
      <c r="AN340" s="175"/>
    </row>
    <row r="341" spans="1:40">
      <c r="A341" s="175"/>
      <c r="B341" s="175"/>
      <c r="C341" s="175"/>
      <c r="D341" s="175"/>
      <c r="E341" s="175"/>
      <c r="F341" s="175"/>
      <c r="G341" s="175"/>
      <c r="H341" s="175"/>
      <c r="I341" s="175"/>
      <c r="J341" s="170"/>
      <c r="K341" s="170"/>
      <c r="L341" s="170"/>
      <c r="M341" s="170"/>
      <c r="N341" s="170"/>
      <c r="O341" s="170"/>
      <c r="P341" s="175"/>
      <c r="Q341" s="175"/>
      <c r="R341" s="175"/>
      <c r="S341" s="175"/>
      <c r="T341" s="175"/>
      <c r="U341" s="175"/>
      <c r="V341" s="175"/>
      <c r="W341" s="175"/>
      <c r="X341" s="175"/>
      <c r="Y341" s="175"/>
      <c r="Z341" s="175"/>
      <c r="AA341" s="175"/>
      <c r="AB341" s="175"/>
      <c r="AC341" s="175"/>
      <c r="AD341" s="175"/>
      <c r="AE341" s="175"/>
      <c r="AF341" s="175"/>
      <c r="AG341" s="175"/>
      <c r="AH341" s="175"/>
      <c r="AI341" s="175"/>
      <c r="AJ341" s="175"/>
      <c r="AK341" s="175"/>
      <c r="AL341" s="175"/>
      <c r="AM341" s="175"/>
      <c r="AN341" s="175"/>
    </row>
    <row r="342" spans="1:40">
      <c r="A342" s="175"/>
      <c r="B342" s="175"/>
      <c r="C342" s="175"/>
      <c r="D342" s="175"/>
      <c r="E342" s="175"/>
      <c r="F342" s="175"/>
      <c r="G342" s="175"/>
      <c r="H342" s="175"/>
      <c r="I342" s="175"/>
      <c r="J342" s="170"/>
      <c r="K342" s="170"/>
      <c r="L342" s="170"/>
      <c r="M342" s="170"/>
      <c r="N342" s="170"/>
      <c r="O342" s="170"/>
      <c r="P342" s="175"/>
      <c r="Q342" s="175"/>
      <c r="R342" s="175"/>
      <c r="S342" s="175"/>
      <c r="T342" s="175"/>
      <c r="U342" s="175"/>
      <c r="V342" s="175"/>
      <c r="W342" s="175"/>
      <c r="X342" s="175"/>
      <c r="Y342" s="175"/>
      <c r="Z342" s="175"/>
      <c r="AA342" s="175"/>
      <c r="AB342" s="175"/>
      <c r="AC342" s="175"/>
      <c r="AD342" s="175"/>
      <c r="AE342" s="175"/>
      <c r="AF342" s="175"/>
      <c r="AG342" s="175"/>
      <c r="AH342" s="175"/>
      <c r="AI342" s="175"/>
      <c r="AJ342" s="175"/>
      <c r="AK342" s="175"/>
      <c r="AL342" s="175"/>
      <c r="AM342" s="175"/>
      <c r="AN342" s="175"/>
    </row>
    <row r="343" spans="1:40">
      <c r="A343" s="175"/>
      <c r="B343" s="175"/>
      <c r="C343" s="175"/>
      <c r="D343" s="175"/>
      <c r="E343" s="175"/>
      <c r="F343" s="175"/>
      <c r="G343" s="175"/>
      <c r="H343" s="175"/>
      <c r="I343" s="175"/>
      <c r="J343" s="170"/>
      <c r="K343" s="170"/>
      <c r="L343" s="170"/>
      <c r="M343" s="170"/>
      <c r="N343" s="170"/>
      <c r="O343" s="170"/>
      <c r="P343" s="175"/>
      <c r="Q343" s="175"/>
      <c r="R343" s="175"/>
      <c r="S343" s="175"/>
      <c r="T343" s="175"/>
      <c r="U343" s="175"/>
      <c r="V343" s="175"/>
      <c r="W343" s="175"/>
      <c r="X343" s="175"/>
      <c r="Y343" s="175"/>
      <c r="Z343" s="175"/>
      <c r="AA343" s="175"/>
      <c r="AB343" s="175"/>
      <c r="AC343" s="175"/>
      <c r="AD343" s="175"/>
      <c r="AE343" s="175"/>
      <c r="AF343" s="175"/>
      <c r="AG343" s="175"/>
      <c r="AH343" s="175"/>
      <c r="AI343" s="175"/>
      <c r="AJ343" s="175"/>
      <c r="AK343" s="175"/>
      <c r="AL343" s="175"/>
      <c r="AM343" s="175"/>
      <c r="AN343" s="175"/>
    </row>
    <row r="344" spans="1:40">
      <c r="A344" s="175"/>
      <c r="B344" s="175"/>
      <c r="C344" s="175"/>
      <c r="D344" s="175"/>
      <c r="E344" s="175"/>
      <c r="F344" s="175"/>
      <c r="G344" s="175"/>
      <c r="H344" s="175"/>
      <c r="I344" s="175"/>
      <c r="J344" s="170"/>
      <c r="K344" s="170"/>
      <c r="L344" s="170"/>
      <c r="M344" s="170"/>
      <c r="N344" s="170"/>
      <c r="O344" s="170"/>
      <c r="P344" s="175"/>
      <c r="Q344" s="175"/>
      <c r="R344" s="175"/>
      <c r="S344" s="175"/>
      <c r="T344" s="175"/>
      <c r="U344" s="175"/>
      <c r="V344" s="175"/>
      <c r="W344" s="175"/>
      <c r="X344" s="175"/>
      <c r="Y344" s="175"/>
      <c r="Z344" s="175"/>
      <c r="AA344" s="175"/>
      <c r="AB344" s="175"/>
      <c r="AC344" s="175"/>
      <c r="AD344" s="175"/>
      <c r="AE344" s="175"/>
      <c r="AF344" s="175"/>
      <c r="AG344" s="175"/>
      <c r="AH344" s="175"/>
      <c r="AI344" s="175"/>
      <c r="AJ344" s="175"/>
      <c r="AK344" s="175"/>
      <c r="AL344" s="175"/>
      <c r="AM344" s="175"/>
      <c r="AN344" s="175"/>
    </row>
    <row r="345" spans="1:40">
      <c r="A345" s="175"/>
      <c r="B345" s="175"/>
      <c r="C345" s="175"/>
      <c r="D345" s="175"/>
      <c r="E345" s="175"/>
      <c r="F345" s="175"/>
      <c r="G345" s="175"/>
      <c r="H345" s="175"/>
      <c r="I345" s="175"/>
      <c r="J345" s="170"/>
      <c r="K345" s="170"/>
      <c r="L345" s="170"/>
      <c r="M345" s="170"/>
      <c r="N345" s="170"/>
      <c r="O345" s="170"/>
      <c r="P345" s="175"/>
      <c r="Q345" s="175"/>
      <c r="R345" s="175"/>
      <c r="S345" s="175"/>
      <c r="T345" s="175"/>
      <c r="U345" s="175"/>
      <c r="V345" s="175"/>
      <c r="W345" s="175"/>
      <c r="X345" s="175"/>
      <c r="Y345" s="175"/>
      <c r="Z345" s="175"/>
      <c r="AA345" s="175"/>
      <c r="AB345" s="175"/>
      <c r="AC345" s="175"/>
      <c r="AD345" s="175"/>
      <c r="AE345" s="175"/>
      <c r="AF345" s="175"/>
      <c r="AG345" s="175"/>
      <c r="AH345" s="175"/>
      <c r="AI345" s="175"/>
      <c r="AJ345" s="175"/>
      <c r="AK345" s="175"/>
      <c r="AL345" s="175"/>
      <c r="AM345" s="175"/>
      <c r="AN345" s="175"/>
    </row>
    <row r="346" spans="1:40">
      <c r="A346" s="175"/>
      <c r="B346" s="175"/>
      <c r="C346" s="175"/>
      <c r="D346" s="175"/>
      <c r="E346" s="175"/>
      <c r="F346" s="175"/>
      <c r="G346" s="175"/>
      <c r="H346" s="175"/>
      <c r="I346" s="175"/>
      <c r="J346" s="170"/>
      <c r="K346" s="170"/>
      <c r="L346" s="170"/>
      <c r="M346" s="170"/>
      <c r="N346" s="170"/>
      <c r="O346" s="170"/>
      <c r="P346" s="175"/>
      <c r="Q346" s="175"/>
      <c r="R346" s="175"/>
      <c r="S346" s="175"/>
      <c r="T346" s="175"/>
      <c r="U346" s="175"/>
      <c r="V346" s="175"/>
      <c r="W346" s="175"/>
      <c r="X346" s="175"/>
      <c r="Y346" s="175"/>
      <c r="Z346" s="175"/>
      <c r="AA346" s="175"/>
      <c r="AB346" s="175"/>
      <c r="AC346" s="175"/>
      <c r="AD346" s="175"/>
      <c r="AE346" s="175"/>
      <c r="AF346" s="175"/>
      <c r="AG346" s="175"/>
      <c r="AH346" s="175"/>
      <c r="AI346" s="175"/>
      <c r="AJ346" s="175"/>
      <c r="AK346" s="175"/>
      <c r="AL346" s="175"/>
      <c r="AM346" s="175"/>
      <c r="AN346" s="175"/>
    </row>
    <row r="347" spans="1:40">
      <c r="A347" s="175"/>
      <c r="B347" s="175"/>
      <c r="C347" s="175"/>
      <c r="D347" s="175"/>
      <c r="E347" s="175"/>
      <c r="F347" s="175"/>
      <c r="G347" s="175"/>
      <c r="H347" s="175"/>
      <c r="I347" s="175"/>
      <c r="J347" s="170"/>
      <c r="K347" s="170"/>
      <c r="L347" s="170"/>
      <c r="M347" s="170"/>
      <c r="N347" s="170"/>
      <c r="O347" s="170"/>
      <c r="P347" s="175"/>
      <c r="Q347" s="175"/>
      <c r="R347" s="175"/>
      <c r="S347" s="175"/>
      <c r="T347" s="175"/>
      <c r="U347" s="175"/>
      <c r="V347" s="175"/>
      <c r="W347" s="175"/>
      <c r="X347" s="175"/>
      <c r="Y347" s="175"/>
      <c r="Z347" s="175"/>
      <c r="AA347" s="175"/>
      <c r="AB347" s="175"/>
      <c r="AC347" s="175"/>
      <c r="AD347" s="175"/>
      <c r="AE347" s="175"/>
      <c r="AF347" s="175"/>
      <c r="AG347" s="175"/>
      <c r="AH347" s="175"/>
      <c r="AI347" s="175"/>
      <c r="AJ347" s="175"/>
      <c r="AK347" s="175"/>
      <c r="AL347" s="175"/>
      <c r="AM347" s="175"/>
      <c r="AN347" s="175"/>
    </row>
    <row r="348" spans="1:40">
      <c r="A348" s="175"/>
      <c r="B348" s="175"/>
      <c r="C348" s="175"/>
      <c r="D348" s="175"/>
      <c r="E348" s="175"/>
      <c r="F348" s="175"/>
      <c r="G348" s="175"/>
      <c r="H348" s="175"/>
      <c r="I348" s="175"/>
      <c r="J348" s="170"/>
      <c r="K348" s="170"/>
      <c r="L348" s="170"/>
      <c r="M348" s="170"/>
      <c r="N348" s="170"/>
      <c r="O348" s="170"/>
      <c r="P348" s="175"/>
      <c r="Q348" s="175"/>
      <c r="R348" s="175"/>
      <c r="S348" s="175"/>
      <c r="T348" s="175"/>
      <c r="U348" s="175"/>
      <c r="V348" s="175"/>
      <c r="W348" s="175"/>
      <c r="X348" s="175"/>
      <c r="Y348" s="175"/>
      <c r="Z348" s="175"/>
      <c r="AA348" s="175"/>
      <c r="AB348" s="175"/>
      <c r="AC348" s="175"/>
      <c r="AD348" s="175"/>
      <c r="AE348" s="175"/>
      <c r="AF348" s="175"/>
      <c r="AG348" s="175"/>
      <c r="AH348" s="175"/>
      <c r="AI348" s="175"/>
      <c r="AJ348" s="175"/>
      <c r="AK348" s="175"/>
      <c r="AL348" s="175"/>
      <c r="AM348" s="175"/>
      <c r="AN348" s="175"/>
    </row>
    <row r="349" spans="1:40">
      <c r="A349" s="175"/>
      <c r="B349" s="175"/>
      <c r="C349" s="175"/>
      <c r="D349" s="175"/>
      <c r="E349" s="175"/>
      <c r="F349" s="175"/>
      <c r="G349" s="175"/>
      <c r="H349" s="175"/>
      <c r="I349" s="175"/>
      <c r="J349" s="170"/>
      <c r="K349" s="170"/>
      <c r="L349" s="170"/>
      <c r="M349" s="170"/>
      <c r="N349" s="170"/>
      <c r="O349" s="170"/>
      <c r="P349" s="175"/>
      <c r="Q349" s="175"/>
      <c r="R349" s="175"/>
      <c r="S349" s="175"/>
      <c r="T349" s="175"/>
      <c r="U349" s="175"/>
      <c r="V349" s="175"/>
      <c r="W349" s="175"/>
      <c r="X349" s="175"/>
      <c r="Y349" s="175"/>
      <c r="Z349" s="175"/>
      <c r="AA349" s="175"/>
      <c r="AB349" s="175"/>
      <c r="AC349" s="175"/>
      <c r="AD349" s="175"/>
      <c r="AE349" s="175"/>
      <c r="AF349" s="175"/>
      <c r="AG349" s="175"/>
      <c r="AH349" s="175"/>
      <c r="AI349" s="175"/>
      <c r="AJ349" s="175"/>
      <c r="AK349" s="175"/>
      <c r="AL349" s="175"/>
      <c r="AM349" s="175"/>
      <c r="AN349" s="175"/>
    </row>
    <row r="350" spans="1:40">
      <c r="A350" s="175"/>
      <c r="B350" s="175"/>
      <c r="C350" s="175"/>
      <c r="D350" s="175"/>
      <c r="E350" s="175"/>
      <c r="F350" s="175"/>
      <c r="G350" s="175"/>
      <c r="H350" s="175"/>
      <c r="I350" s="175"/>
      <c r="J350" s="170"/>
      <c r="K350" s="170"/>
      <c r="L350" s="170"/>
      <c r="M350" s="170"/>
      <c r="N350" s="170"/>
      <c r="O350" s="170"/>
      <c r="P350" s="175"/>
      <c r="Q350" s="175"/>
      <c r="R350" s="175"/>
      <c r="S350" s="175"/>
      <c r="T350" s="175"/>
      <c r="U350" s="175"/>
      <c r="V350" s="175"/>
      <c r="W350" s="175"/>
      <c r="X350" s="175"/>
      <c r="Y350" s="175"/>
      <c r="Z350" s="175"/>
      <c r="AA350" s="175"/>
      <c r="AB350" s="175"/>
      <c r="AC350" s="175"/>
      <c r="AD350" s="175"/>
      <c r="AE350" s="175"/>
      <c r="AF350" s="175"/>
      <c r="AG350" s="175"/>
      <c r="AH350" s="175"/>
      <c r="AI350" s="175"/>
      <c r="AJ350" s="175"/>
      <c r="AK350" s="175"/>
      <c r="AL350" s="175"/>
      <c r="AM350" s="175"/>
      <c r="AN350" s="175"/>
    </row>
    <row r="351" spans="1:40">
      <c r="A351" s="175"/>
      <c r="B351" s="175"/>
      <c r="C351" s="175"/>
      <c r="D351" s="175"/>
      <c r="E351" s="175"/>
      <c r="F351" s="175"/>
      <c r="G351" s="175"/>
      <c r="H351" s="175"/>
      <c r="I351" s="175"/>
      <c r="J351" s="170"/>
      <c r="K351" s="170"/>
      <c r="L351" s="170"/>
      <c r="M351" s="170"/>
      <c r="N351" s="170"/>
      <c r="O351" s="170"/>
      <c r="P351" s="175"/>
      <c r="Q351" s="175"/>
      <c r="R351" s="175"/>
      <c r="S351" s="175"/>
      <c r="T351" s="175"/>
      <c r="U351" s="175"/>
      <c r="V351" s="175"/>
      <c r="W351" s="175"/>
      <c r="X351" s="175"/>
      <c r="Y351" s="175"/>
      <c r="Z351" s="175"/>
      <c r="AA351" s="175"/>
      <c r="AB351" s="175"/>
      <c r="AC351" s="175"/>
      <c r="AD351" s="175"/>
      <c r="AE351" s="175"/>
      <c r="AF351" s="175"/>
      <c r="AG351" s="175"/>
      <c r="AH351" s="175"/>
      <c r="AI351" s="175"/>
      <c r="AJ351" s="175"/>
      <c r="AK351" s="175"/>
      <c r="AL351" s="175"/>
      <c r="AM351" s="175"/>
      <c r="AN351" s="175"/>
    </row>
    <row r="352" spans="1:40">
      <c r="A352" s="175"/>
      <c r="B352" s="175"/>
      <c r="C352" s="175"/>
      <c r="D352" s="175"/>
      <c r="E352" s="175"/>
      <c r="F352" s="175"/>
      <c r="G352" s="175"/>
      <c r="H352" s="175"/>
      <c r="I352" s="175"/>
      <c r="J352" s="170"/>
      <c r="K352" s="170"/>
      <c r="L352" s="170"/>
      <c r="M352" s="170"/>
      <c r="N352" s="170"/>
      <c r="O352" s="170"/>
      <c r="P352" s="175"/>
      <c r="Q352" s="175"/>
      <c r="R352" s="175"/>
      <c r="S352" s="175"/>
      <c r="T352" s="175"/>
      <c r="U352" s="175"/>
      <c r="V352" s="175"/>
      <c r="W352" s="175"/>
      <c r="X352" s="175"/>
      <c r="Y352" s="175"/>
      <c r="Z352" s="175"/>
      <c r="AA352" s="175"/>
      <c r="AB352" s="175"/>
      <c r="AC352" s="175"/>
      <c r="AD352" s="175"/>
      <c r="AE352" s="175"/>
      <c r="AF352" s="175"/>
      <c r="AG352" s="175"/>
      <c r="AH352" s="175"/>
      <c r="AI352" s="175"/>
      <c r="AJ352" s="175"/>
      <c r="AK352" s="175"/>
      <c r="AL352" s="175"/>
      <c r="AM352" s="175"/>
      <c r="AN352" s="175"/>
    </row>
    <row r="353" spans="1:40">
      <c r="A353" s="175"/>
      <c r="B353" s="175"/>
      <c r="C353" s="175"/>
      <c r="D353" s="175"/>
      <c r="E353" s="175"/>
      <c r="F353" s="175"/>
      <c r="G353" s="175"/>
      <c r="H353" s="175"/>
      <c r="I353" s="175"/>
      <c r="J353" s="170"/>
      <c r="K353" s="170"/>
      <c r="L353" s="170"/>
      <c r="M353" s="170"/>
      <c r="N353" s="170"/>
      <c r="O353" s="170"/>
      <c r="P353" s="175"/>
      <c r="Q353" s="175"/>
      <c r="R353" s="175"/>
      <c r="S353" s="175"/>
      <c r="T353" s="175"/>
      <c r="U353" s="175"/>
      <c r="V353" s="175"/>
      <c r="W353" s="175"/>
      <c r="X353" s="175"/>
      <c r="Y353" s="175"/>
      <c r="Z353" s="175"/>
      <c r="AA353" s="175"/>
      <c r="AB353" s="175"/>
      <c r="AC353" s="175"/>
      <c r="AD353" s="175"/>
      <c r="AE353" s="175"/>
      <c r="AF353" s="175"/>
      <c r="AG353" s="175"/>
      <c r="AH353" s="175"/>
      <c r="AI353" s="175"/>
      <c r="AJ353" s="175"/>
      <c r="AK353" s="175"/>
      <c r="AL353" s="175"/>
      <c r="AM353" s="175"/>
      <c r="AN353" s="175"/>
    </row>
    <row r="354" spans="1:40">
      <c r="A354" s="175"/>
      <c r="B354" s="175"/>
      <c r="C354" s="175"/>
      <c r="D354" s="175"/>
      <c r="E354" s="175"/>
      <c r="F354" s="175"/>
      <c r="G354" s="175"/>
      <c r="H354" s="175"/>
      <c r="I354" s="175"/>
      <c r="J354" s="170"/>
      <c r="K354" s="170"/>
      <c r="L354" s="170"/>
      <c r="M354" s="170"/>
      <c r="N354" s="170"/>
      <c r="O354" s="170"/>
      <c r="P354" s="175"/>
      <c r="Q354" s="175"/>
      <c r="R354" s="175"/>
      <c r="S354" s="175"/>
      <c r="T354" s="175"/>
      <c r="U354" s="175"/>
      <c r="V354" s="175"/>
      <c r="W354" s="175"/>
      <c r="X354" s="175"/>
      <c r="Y354" s="175"/>
      <c r="Z354" s="175"/>
      <c r="AA354" s="175"/>
      <c r="AB354" s="175"/>
      <c r="AC354" s="175"/>
      <c r="AD354" s="175"/>
      <c r="AE354" s="175"/>
      <c r="AF354" s="175"/>
      <c r="AG354" s="175"/>
      <c r="AH354" s="175"/>
      <c r="AI354" s="175"/>
      <c r="AJ354" s="175"/>
      <c r="AK354" s="175"/>
      <c r="AL354" s="175"/>
      <c r="AM354" s="175"/>
      <c r="AN354" s="175"/>
    </row>
    <row r="355" spans="1:40">
      <c r="A355" s="175"/>
      <c r="B355" s="175"/>
      <c r="C355" s="175"/>
      <c r="D355" s="175"/>
      <c r="E355" s="175"/>
      <c r="F355" s="175"/>
      <c r="G355" s="175"/>
      <c r="H355" s="175"/>
      <c r="I355" s="175"/>
      <c r="J355" s="170"/>
      <c r="K355" s="170"/>
      <c r="L355" s="170"/>
      <c r="M355" s="170"/>
      <c r="N355" s="170"/>
      <c r="O355" s="170"/>
      <c r="P355" s="175"/>
      <c r="Q355" s="175"/>
      <c r="R355" s="175"/>
      <c r="S355" s="175"/>
      <c r="T355" s="175"/>
      <c r="U355" s="175"/>
      <c r="V355" s="175"/>
      <c r="W355" s="175"/>
      <c r="X355" s="175"/>
      <c r="Y355" s="175"/>
      <c r="Z355" s="175"/>
      <c r="AA355" s="175"/>
      <c r="AB355" s="175"/>
      <c r="AC355" s="175"/>
      <c r="AD355" s="175"/>
      <c r="AE355" s="175"/>
      <c r="AF355" s="175"/>
      <c r="AG355" s="175"/>
      <c r="AH355" s="175"/>
      <c r="AI355" s="175"/>
      <c r="AJ355" s="175"/>
      <c r="AK355" s="175"/>
      <c r="AL355" s="175"/>
      <c r="AM355" s="175"/>
      <c r="AN355" s="175"/>
    </row>
    <row r="356" spans="1:40">
      <c r="A356" s="175"/>
      <c r="B356" s="175"/>
      <c r="C356" s="175"/>
      <c r="D356" s="175"/>
      <c r="E356" s="175"/>
      <c r="F356" s="175"/>
      <c r="G356" s="175"/>
      <c r="H356" s="175"/>
      <c r="I356" s="175"/>
      <c r="J356" s="170"/>
      <c r="K356" s="170"/>
      <c r="L356" s="170"/>
      <c r="M356" s="170"/>
      <c r="N356" s="170"/>
      <c r="O356" s="170"/>
      <c r="P356" s="175"/>
      <c r="Q356" s="175"/>
      <c r="R356" s="175"/>
      <c r="S356" s="175"/>
      <c r="T356" s="175"/>
      <c r="U356" s="175"/>
      <c r="V356" s="175"/>
      <c r="W356" s="175"/>
      <c r="X356" s="175"/>
      <c r="Y356" s="175"/>
      <c r="Z356" s="175"/>
      <c r="AA356" s="175"/>
      <c r="AB356" s="175"/>
      <c r="AC356" s="175"/>
      <c r="AD356" s="175"/>
      <c r="AE356" s="175"/>
      <c r="AF356" s="175"/>
      <c r="AG356" s="175"/>
      <c r="AH356" s="175"/>
      <c r="AI356" s="175"/>
      <c r="AJ356" s="175"/>
      <c r="AK356" s="175"/>
      <c r="AL356" s="175"/>
      <c r="AM356" s="175"/>
      <c r="AN356" s="175"/>
    </row>
    <row r="357" spans="1:40">
      <c r="A357" s="175"/>
      <c r="B357" s="175"/>
      <c r="C357" s="175"/>
      <c r="D357" s="175"/>
      <c r="E357" s="175"/>
      <c r="F357" s="175"/>
      <c r="G357" s="175"/>
      <c r="H357" s="175"/>
      <c r="I357" s="175"/>
      <c r="J357" s="170"/>
      <c r="K357" s="170"/>
      <c r="L357" s="170"/>
      <c r="M357" s="170"/>
      <c r="N357" s="170"/>
      <c r="O357" s="170"/>
      <c r="P357" s="175"/>
      <c r="Q357" s="175"/>
      <c r="R357" s="175"/>
      <c r="S357" s="175"/>
      <c r="T357" s="175"/>
      <c r="U357" s="175"/>
      <c r="V357" s="175"/>
      <c r="W357" s="175"/>
      <c r="X357" s="175"/>
      <c r="Y357" s="175"/>
      <c r="Z357" s="175"/>
      <c r="AA357" s="175"/>
      <c r="AB357" s="175"/>
      <c r="AC357" s="175"/>
      <c r="AD357" s="175"/>
      <c r="AE357" s="175"/>
      <c r="AF357" s="175"/>
      <c r="AG357" s="175"/>
      <c r="AH357" s="175"/>
      <c r="AI357" s="175"/>
      <c r="AJ357" s="175"/>
      <c r="AK357" s="175"/>
      <c r="AL357" s="175"/>
      <c r="AM357" s="175"/>
      <c r="AN357" s="175"/>
    </row>
    <row r="358" spans="1:40">
      <c r="A358" s="175"/>
      <c r="B358" s="175"/>
      <c r="C358" s="175"/>
      <c r="D358" s="175"/>
      <c r="E358" s="175"/>
      <c r="F358" s="175"/>
      <c r="G358" s="175"/>
      <c r="H358" s="175"/>
      <c r="I358" s="175"/>
      <c r="J358" s="170"/>
      <c r="K358" s="170"/>
      <c r="L358" s="170"/>
      <c r="M358" s="170"/>
      <c r="N358" s="170"/>
      <c r="O358" s="170"/>
      <c r="P358" s="175"/>
      <c r="Q358" s="175"/>
      <c r="R358" s="175"/>
      <c r="S358" s="175"/>
      <c r="T358" s="175"/>
      <c r="U358" s="175"/>
      <c r="V358" s="175"/>
      <c r="W358" s="175"/>
      <c r="X358" s="175"/>
      <c r="Y358" s="175"/>
      <c r="Z358" s="175"/>
      <c r="AA358" s="175"/>
      <c r="AB358" s="175"/>
      <c r="AC358" s="175"/>
      <c r="AD358" s="175"/>
      <c r="AE358" s="175"/>
      <c r="AF358" s="175"/>
      <c r="AG358" s="175"/>
      <c r="AH358" s="175"/>
      <c r="AI358" s="175"/>
      <c r="AJ358" s="175"/>
      <c r="AK358" s="175"/>
      <c r="AL358" s="175"/>
      <c r="AM358" s="175"/>
      <c r="AN358" s="175"/>
    </row>
    <row r="359" spans="1:40">
      <c r="A359" s="175"/>
      <c r="B359" s="175"/>
      <c r="C359" s="175"/>
      <c r="D359" s="175"/>
      <c r="E359" s="175"/>
      <c r="F359" s="175"/>
      <c r="G359" s="175"/>
      <c r="H359" s="175"/>
      <c r="I359" s="175"/>
      <c r="J359" s="170"/>
      <c r="K359" s="170"/>
      <c r="L359" s="170"/>
      <c r="M359" s="170"/>
      <c r="N359" s="170"/>
      <c r="O359" s="170"/>
      <c r="P359" s="175"/>
      <c r="Q359" s="175"/>
      <c r="R359" s="175"/>
      <c r="S359" s="175"/>
      <c r="T359" s="175"/>
      <c r="U359" s="175"/>
      <c r="V359" s="175"/>
      <c r="W359" s="175"/>
      <c r="X359" s="175"/>
      <c r="Y359" s="175"/>
      <c r="Z359" s="175"/>
      <c r="AA359" s="175"/>
      <c r="AB359" s="175"/>
      <c r="AC359" s="175"/>
      <c r="AD359" s="175"/>
      <c r="AE359" s="175"/>
      <c r="AF359" s="175"/>
      <c r="AG359" s="175"/>
      <c r="AH359" s="175"/>
      <c r="AI359" s="175"/>
      <c r="AJ359" s="175"/>
      <c r="AK359" s="175"/>
      <c r="AL359" s="175"/>
      <c r="AM359" s="175"/>
      <c r="AN359" s="175"/>
    </row>
    <row r="360" spans="1:40">
      <c r="A360" s="175"/>
      <c r="B360" s="175"/>
      <c r="C360" s="175"/>
      <c r="D360" s="175"/>
      <c r="E360" s="175"/>
      <c r="F360" s="175"/>
      <c r="G360" s="175"/>
      <c r="H360" s="175"/>
      <c r="I360" s="175"/>
      <c r="J360" s="170"/>
      <c r="K360" s="170"/>
      <c r="L360" s="170"/>
      <c r="M360" s="170"/>
      <c r="N360" s="170"/>
      <c r="O360" s="170"/>
      <c r="P360" s="175"/>
      <c r="Q360" s="175"/>
      <c r="R360" s="175"/>
      <c r="S360" s="175"/>
      <c r="T360" s="175"/>
      <c r="U360" s="175"/>
      <c r="V360" s="175"/>
      <c r="W360" s="175"/>
      <c r="X360" s="175"/>
      <c r="Y360" s="175"/>
      <c r="Z360" s="175"/>
      <c r="AA360" s="175"/>
      <c r="AB360" s="175"/>
      <c r="AC360" s="175"/>
      <c r="AD360" s="175"/>
      <c r="AE360" s="175"/>
      <c r="AF360" s="175"/>
      <c r="AG360" s="175"/>
      <c r="AH360" s="175"/>
      <c r="AI360" s="175"/>
      <c r="AJ360" s="175"/>
      <c r="AK360" s="175"/>
      <c r="AL360" s="175"/>
      <c r="AM360" s="175"/>
      <c r="AN360" s="175"/>
    </row>
    <row r="361" spans="1:40">
      <c r="A361" s="175"/>
      <c r="B361" s="175"/>
      <c r="C361" s="175"/>
      <c r="D361" s="175"/>
      <c r="E361" s="175"/>
      <c r="F361" s="175"/>
      <c r="G361" s="175"/>
      <c r="H361" s="175"/>
      <c r="I361" s="175"/>
      <c r="J361" s="170"/>
      <c r="K361" s="170"/>
      <c r="L361" s="170"/>
      <c r="M361" s="170"/>
      <c r="N361" s="170"/>
      <c r="O361" s="170"/>
      <c r="P361" s="175"/>
      <c r="Q361" s="175"/>
      <c r="R361" s="175"/>
      <c r="S361" s="175"/>
      <c r="T361" s="175"/>
      <c r="U361" s="175"/>
      <c r="V361" s="175"/>
      <c r="W361" s="175"/>
      <c r="X361" s="175"/>
      <c r="Y361" s="175"/>
      <c r="Z361" s="175"/>
      <c r="AA361" s="175"/>
      <c r="AB361" s="175"/>
      <c r="AC361" s="175"/>
      <c r="AD361" s="175"/>
      <c r="AE361" s="175"/>
      <c r="AF361" s="175"/>
      <c r="AG361" s="175"/>
      <c r="AH361" s="175"/>
      <c r="AI361" s="175"/>
      <c r="AJ361" s="175"/>
      <c r="AK361" s="175"/>
      <c r="AL361" s="175"/>
      <c r="AM361" s="175"/>
      <c r="AN361" s="175"/>
    </row>
    <row r="362" spans="1:40">
      <c r="A362" s="175"/>
      <c r="B362" s="175"/>
      <c r="C362" s="175"/>
      <c r="D362" s="175"/>
      <c r="E362" s="175"/>
      <c r="F362" s="175"/>
      <c r="G362" s="175"/>
      <c r="H362" s="175"/>
      <c r="I362" s="175"/>
      <c r="J362" s="170"/>
      <c r="K362" s="170"/>
      <c r="L362" s="170"/>
      <c r="M362" s="170"/>
      <c r="N362" s="170"/>
      <c r="O362" s="170"/>
      <c r="P362" s="175"/>
      <c r="Q362" s="175"/>
      <c r="R362" s="175"/>
      <c r="S362" s="175"/>
      <c r="T362" s="175"/>
      <c r="U362" s="175"/>
      <c r="V362" s="175"/>
      <c r="W362" s="175"/>
      <c r="X362" s="175"/>
      <c r="Y362" s="175"/>
      <c r="Z362" s="175"/>
      <c r="AA362" s="175"/>
      <c r="AB362" s="175"/>
      <c r="AC362" s="175"/>
      <c r="AD362" s="175"/>
      <c r="AE362" s="175"/>
      <c r="AF362" s="175"/>
      <c r="AG362" s="175"/>
      <c r="AH362" s="175"/>
      <c r="AI362" s="175"/>
      <c r="AJ362" s="175"/>
      <c r="AK362" s="175"/>
      <c r="AL362" s="175"/>
      <c r="AM362" s="175"/>
      <c r="AN362" s="175"/>
    </row>
    <row r="363" spans="1:40">
      <c r="A363" s="175"/>
      <c r="B363" s="175"/>
      <c r="C363" s="175"/>
      <c r="D363" s="175"/>
      <c r="E363" s="175"/>
      <c r="F363" s="175"/>
      <c r="G363" s="175"/>
      <c r="H363" s="175"/>
      <c r="I363" s="175"/>
      <c r="J363" s="170"/>
      <c r="K363" s="170"/>
      <c r="L363" s="170"/>
      <c r="M363" s="170"/>
      <c r="N363" s="170"/>
      <c r="O363" s="170"/>
      <c r="P363" s="175"/>
      <c r="Q363" s="175"/>
      <c r="R363" s="175"/>
      <c r="S363" s="175"/>
      <c r="T363" s="175"/>
      <c r="U363" s="175"/>
      <c r="V363" s="175"/>
      <c r="W363" s="175"/>
      <c r="X363" s="175"/>
      <c r="Y363" s="175"/>
      <c r="Z363" s="175"/>
      <c r="AA363" s="175"/>
      <c r="AB363" s="175"/>
      <c r="AC363" s="175"/>
      <c r="AD363" s="175"/>
      <c r="AE363" s="175"/>
      <c r="AF363" s="175"/>
      <c r="AG363" s="175"/>
      <c r="AH363" s="175"/>
      <c r="AI363" s="175"/>
      <c r="AJ363" s="175"/>
      <c r="AK363" s="175"/>
      <c r="AL363" s="175"/>
      <c r="AM363" s="175"/>
      <c r="AN363" s="175"/>
    </row>
    <row r="364" spans="1:40">
      <c r="A364" s="175"/>
      <c r="B364" s="175"/>
      <c r="C364" s="175"/>
      <c r="D364" s="175"/>
      <c r="E364" s="175"/>
      <c r="F364" s="175"/>
      <c r="G364" s="175"/>
      <c r="H364" s="175"/>
      <c r="I364" s="175"/>
      <c r="J364" s="170"/>
      <c r="K364" s="170"/>
      <c r="L364" s="170"/>
      <c r="M364" s="170"/>
      <c r="N364" s="170"/>
      <c r="O364" s="170"/>
      <c r="P364" s="175"/>
      <c r="Q364" s="175"/>
      <c r="R364" s="175"/>
      <c r="S364" s="175"/>
      <c r="T364" s="175"/>
      <c r="U364" s="175"/>
      <c r="V364" s="175"/>
      <c r="W364" s="175"/>
      <c r="X364" s="175"/>
      <c r="Y364" s="175"/>
      <c r="Z364" s="175"/>
      <c r="AA364" s="175"/>
      <c r="AB364" s="175"/>
      <c r="AC364" s="175"/>
      <c r="AD364" s="175"/>
      <c r="AE364" s="175"/>
      <c r="AF364" s="175"/>
      <c r="AG364" s="175"/>
      <c r="AH364" s="175"/>
      <c r="AI364" s="175"/>
      <c r="AJ364" s="175"/>
      <c r="AK364" s="175"/>
      <c r="AL364" s="175"/>
      <c r="AM364" s="175"/>
      <c r="AN364" s="175"/>
    </row>
    <row r="365" spans="1:40">
      <c r="A365" s="175"/>
      <c r="B365" s="175"/>
      <c r="C365" s="175"/>
      <c r="D365" s="175"/>
      <c r="E365" s="175"/>
      <c r="F365" s="175"/>
      <c r="G365" s="175"/>
      <c r="H365" s="175"/>
      <c r="I365" s="175"/>
      <c r="J365" s="170"/>
      <c r="K365" s="170"/>
      <c r="L365" s="170"/>
      <c r="M365" s="170"/>
      <c r="N365" s="170"/>
      <c r="O365" s="170"/>
      <c r="P365" s="175"/>
      <c r="Q365" s="175"/>
      <c r="R365" s="175"/>
      <c r="S365" s="175"/>
      <c r="T365" s="175"/>
      <c r="U365" s="175"/>
      <c r="V365" s="175"/>
      <c r="W365" s="175"/>
      <c r="X365" s="175"/>
      <c r="Y365" s="175"/>
      <c r="Z365" s="175"/>
      <c r="AA365" s="175"/>
      <c r="AB365" s="175"/>
      <c r="AC365" s="175"/>
      <c r="AD365" s="175"/>
      <c r="AE365" s="175"/>
      <c r="AF365" s="175"/>
      <c r="AG365" s="175"/>
      <c r="AH365" s="175"/>
      <c r="AI365" s="175"/>
      <c r="AJ365" s="175"/>
      <c r="AK365" s="175"/>
      <c r="AL365" s="175"/>
      <c r="AM365" s="175"/>
      <c r="AN365" s="175"/>
    </row>
    <row r="366" spans="1:40">
      <c r="A366" s="175"/>
      <c r="B366" s="175"/>
      <c r="C366" s="175"/>
      <c r="D366" s="175"/>
      <c r="E366" s="175"/>
      <c r="F366" s="175"/>
      <c r="G366" s="175"/>
      <c r="H366" s="175"/>
      <c r="I366" s="175"/>
      <c r="J366" s="170"/>
      <c r="K366" s="170"/>
      <c r="L366" s="170"/>
      <c r="M366" s="170"/>
      <c r="N366" s="170"/>
      <c r="O366" s="170"/>
      <c r="P366" s="175"/>
      <c r="Q366" s="175"/>
      <c r="R366" s="175"/>
      <c r="S366" s="175"/>
      <c r="T366" s="175"/>
      <c r="U366" s="175"/>
      <c r="V366" s="175"/>
      <c r="W366" s="175"/>
      <c r="X366" s="175"/>
      <c r="Y366" s="175"/>
      <c r="Z366" s="175"/>
      <c r="AA366" s="175"/>
      <c r="AB366" s="175"/>
      <c r="AC366" s="175"/>
      <c r="AD366" s="175"/>
      <c r="AE366" s="175"/>
      <c r="AF366" s="175"/>
      <c r="AG366" s="175"/>
      <c r="AH366" s="175"/>
      <c r="AI366" s="175"/>
      <c r="AJ366" s="175"/>
      <c r="AK366" s="175"/>
      <c r="AL366" s="175"/>
      <c r="AM366" s="175"/>
      <c r="AN366" s="175"/>
    </row>
    <row r="367" spans="1:40">
      <c r="A367" s="175"/>
      <c r="B367" s="175"/>
      <c r="C367" s="175"/>
      <c r="D367" s="175"/>
      <c r="E367" s="175"/>
      <c r="F367" s="175"/>
      <c r="G367" s="175"/>
      <c r="H367" s="175"/>
      <c r="I367" s="175"/>
      <c r="J367" s="170"/>
      <c r="K367" s="170"/>
      <c r="L367" s="170"/>
      <c r="M367" s="170"/>
      <c r="N367" s="170"/>
      <c r="O367" s="170"/>
      <c r="P367" s="175"/>
      <c r="Q367" s="175"/>
      <c r="R367" s="175"/>
      <c r="S367" s="175"/>
      <c r="T367" s="175"/>
      <c r="U367" s="175"/>
      <c r="V367" s="175"/>
      <c r="W367" s="175"/>
      <c r="X367" s="175"/>
      <c r="Y367" s="175"/>
      <c r="Z367" s="175"/>
      <c r="AA367" s="175"/>
      <c r="AB367" s="175"/>
      <c r="AC367" s="175"/>
      <c r="AD367" s="175"/>
      <c r="AE367" s="175"/>
      <c r="AF367" s="175"/>
      <c r="AG367" s="175"/>
      <c r="AH367" s="175"/>
      <c r="AI367" s="175"/>
      <c r="AJ367" s="175"/>
      <c r="AK367" s="175"/>
      <c r="AL367" s="175"/>
      <c r="AM367" s="175"/>
      <c r="AN367" s="175"/>
    </row>
    <row r="368" spans="1:40">
      <c r="A368" s="175"/>
      <c r="B368" s="175"/>
      <c r="C368" s="175"/>
      <c r="D368" s="175"/>
      <c r="E368" s="175"/>
      <c r="F368" s="175"/>
      <c r="G368" s="175"/>
      <c r="H368" s="175"/>
      <c r="I368" s="175"/>
      <c r="J368" s="170"/>
      <c r="K368" s="170"/>
      <c r="L368" s="170"/>
      <c r="M368" s="170"/>
      <c r="N368" s="170"/>
      <c r="O368" s="170"/>
      <c r="P368" s="175"/>
      <c r="Q368" s="175"/>
      <c r="R368" s="175"/>
      <c r="S368" s="175"/>
      <c r="T368" s="175"/>
      <c r="U368" s="175"/>
      <c r="V368" s="175"/>
      <c r="W368" s="175"/>
      <c r="X368" s="175"/>
      <c r="Y368" s="175"/>
      <c r="Z368" s="175"/>
      <c r="AA368" s="175"/>
      <c r="AB368" s="175"/>
      <c r="AC368" s="175"/>
      <c r="AD368" s="175"/>
      <c r="AE368" s="175"/>
      <c r="AF368" s="175"/>
      <c r="AG368" s="175"/>
      <c r="AH368" s="175"/>
      <c r="AI368" s="175"/>
      <c r="AJ368" s="175"/>
      <c r="AK368" s="175"/>
      <c r="AL368" s="175"/>
      <c r="AM368" s="175"/>
      <c r="AN368" s="175"/>
    </row>
    <row r="369" spans="1:40">
      <c r="A369" s="175"/>
      <c r="B369" s="175"/>
      <c r="C369" s="175"/>
      <c r="D369" s="175"/>
      <c r="E369" s="175"/>
      <c r="F369" s="175"/>
      <c r="G369" s="175"/>
      <c r="H369" s="175"/>
      <c r="I369" s="175"/>
      <c r="J369" s="170"/>
      <c r="K369" s="170"/>
      <c r="L369" s="170"/>
      <c r="M369" s="170"/>
      <c r="N369" s="170"/>
      <c r="O369" s="170"/>
      <c r="P369" s="175"/>
      <c r="Q369" s="175"/>
      <c r="R369" s="175"/>
      <c r="S369" s="175"/>
      <c r="T369" s="175"/>
      <c r="U369" s="175"/>
      <c r="V369" s="175"/>
      <c r="W369" s="175"/>
      <c r="X369" s="175"/>
      <c r="Y369" s="175"/>
      <c r="Z369" s="175"/>
      <c r="AA369" s="175"/>
      <c r="AB369" s="175"/>
      <c r="AC369" s="175"/>
      <c r="AD369" s="175"/>
      <c r="AE369" s="175"/>
      <c r="AF369" s="175"/>
      <c r="AG369" s="175"/>
      <c r="AH369" s="175"/>
      <c r="AI369" s="175"/>
      <c r="AJ369" s="175"/>
      <c r="AK369" s="175"/>
      <c r="AL369" s="175"/>
      <c r="AM369" s="175"/>
      <c r="AN369" s="175"/>
    </row>
    <row r="370" spans="1:40">
      <c r="A370" s="175"/>
      <c r="B370" s="175"/>
      <c r="C370" s="175"/>
      <c r="D370" s="175"/>
      <c r="E370" s="175"/>
      <c r="F370" s="175"/>
      <c r="G370" s="175"/>
      <c r="H370" s="175"/>
      <c r="I370" s="175"/>
      <c r="J370" s="170"/>
      <c r="K370" s="170"/>
      <c r="L370" s="170"/>
      <c r="M370" s="170"/>
      <c r="N370" s="170"/>
      <c r="O370" s="170"/>
      <c r="P370" s="175"/>
      <c r="Q370" s="175"/>
      <c r="R370" s="175"/>
      <c r="S370" s="175"/>
      <c r="T370" s="175"/>
      <c r="U370" s="175"/>
      <c r="V370" s="175"/>
      <c r="W370" s="175"/>
      <c r="X370" s="175"/>
      <c r="Y370" s="175"/>
      <c r="Z370" s="175"/>
      <c r="AA370" s="175"/>
      <c r="AB370" s="175"/>
      <c r="AC370" s="175"/>
      <c r="AD370" s="175"/>
      <c r="AE370" s="175"/>
      <c r="AF370" s="175"/>
      <c r="AG370" s="175"/>
      <c r="AH370" s="175"/>
      <c r="AI370" s="175"/>
      <c r="AJ370" s="175"/>
      <c r="AK370" s="175"/>
      <c r="AL370" s="175"/>
      <c r="AM370" s="175"/>
      <c r="AN370" s="175"/>
    </row>
    <row r="371" spans="1:40">
      <c r="A371" s="175"/>
      <c r="B371" s="175"/>
      <c r="C371" s="175"/>
      <c r="D371" s="175"/>
      <c r="E371" s="175"/>
      <c r="F371" s="175"/>
      <c r="G371" s="175"/>
      <c r="H371" s="175"/>
      <c r="I371" s="175"/>
      <c r="J371" s="170"/>
      <c r="K371" s="170"/>
      <c r="L371" s="170"/>
      <c r="M371" s="170"/>
      <c r="N371" s="170"/>
      <c r="O371" s="170"/>
      <c r="P371" s="175"/>
      <c r="Q371" s="175"/>
      <c r="R371" s="175"/>
      <c r="S371" s="175"/>
      <c r="T371" s="175"/>
      <c r="U371" s="175"/>
      <c r="V371" s="175"/>
      <c r="W371" s="175"/>
      <c r="X371" s="175"/>
      <c r="Y371" s="175"/>
      <c r="Z371" s="175"/>
      <c r="AA371" s="175"/>
      <c r="AB371" s="175"/>
      <c r="AC371" s="175"/>
      <c r="AD371" s="175"/>
      <c r="AE371" s="175"/>
      <c r="AF371" s="175"/>
      <c r="AG371" s="175"/>
      <c r="AH371" s="175"/>
      <c r="AI371" s="175"/>
      <c r="AJ371" s="175"/>
      <c r="AK371" s="175"/>
      <c r="AL371" s="175"/>
      <c r="AM371" s="175"/>
      <c r="AN371" s="175"/>
    </row>
    <row r="372" spans="1:40">
      <c r="A372" s="175"/>
      <c r="B372" s="175"/>
      <c r="C372" s="175"/>
      <c r="D372" s="175"/>
      <c r="E372" s="175"/>
      <c r="F372" s="175"/>
      <c r="G372" s="175"/>
      <c r="H372" s="175"/>
      <c r="I372" s="175"/>
      <c r="J372" s="170"/>
      <c r="K372" s="170"/>
      <c r="L372" s="170"/>
      <c r="M372" s="170"/>
      <c r="N372" s="170"/>
      <c r="O372" s="170"/>
      <c r="P372" s="175"/>
      <c r="Q372" s="175"/>
      <c r="R372" s="175"/>
      <c r="S372" s="175"/>
      <c r="T372" s="175"/>
      <c r="U372" s="175"/>
      <c r="V372" s="175"/>
      <c r="W372" s="175"/>
      <c r="X372" s="175"/>
      <c r="Y372" s="175"/>
      <c r="Z372" s="175"/>
      <c r="AA372" s="175"/>
      <c r="AB372" s="175"/>
      <c r="AC372" s="175"/>
      <c r="AD372" s="175"/>
      <c r="AE372" s="175"/>
      <c r="AF372" s="175"/>
      <c r="AG372" s="175"/>
      <c r="AH372" s="175"/>
      <c r="AI372" s="175"/>
      <c r="AJ372" s="175"/>
      <c r="AK372" s="175"/>
      <c r="AL372" s="175"/>
      <c r="AM372" s="175"/>
      <c r="AN372" s="175"/>
    </row>
    <row r="373" spans="1:40">
      <c r="A373" s="175"/>
      <c r="B373" s="175"/>
      <c r="C373" s="175"/>
      <c r="D373" s="175"/>
      <c r="E373" s="175"/>
      <c r="F373" s="175"/>
      <c r="G373" s="175"/>
      <c r="H373" s="175"/>
      <c r="I373" s="175"/>
      <c r="J373" s="170"/>
      <c r="K373" s="170"/>
      <c r="L373" s="170"/>
      <c r="M373" s="170"/>
      <c r="N373" s="170"/>
      <c r="O373" s="170"/>
      <c r="P373" s="175"/>
      <c r="Q373" s="175"/>
      <c r="R373" s="175"/>
      <c r="S373" s="175"/>
      <c r="T373" s="175"/>
      <c r="U373" s="175"/>
      <c r="V373" s="175"/>
      <c r="W373" s="175"/>
      <c r="X373" s="175"/>
      <c r="Y373" s="175"/>
      <c r="Z373" s="175"/>
      <c r="AA373" s="175"/>
      <c r="AB373" s="175"/>
      <c r="AC373" s="175"/>
      <c r="AD373" s="175"/>
      <c r="AE373" s="175"/>
      <c r="AF373" s="175"/>
      <c r="AG373" s="175"/>
      <c r="AH373" s="175"/>
      <c r="AI373" s="175"/>
      <c r="AJ373" s="175"/>
      <c r="AK373" s="175"/>
      <c r="AL373" s="175"/>
      <c r="AM373" s="175"/>
      <c r="AN373" s="175"/>
    </row>
    <row r="374" spans="1:40">
      <c r="A374" s="175"/>
      <c r="B374" s="175"/>
      <c r="C374" s="175"/>
      <c r="D374" s="175"/>
      <c r="E374" s="175"/>
      <c r="F374" s="175"/>
      <c r="G374" s="175"/>
      <c r="H374" s="175"/>
      <c r="I374" s="175"/>
      <c r="J374" s="170"/>
      <c r="K374" s="170"/>
      <c r="L374" s="170"/>
      <c r="M374" s="170"/>
      <c r="N374" s="170"/>
      <c r="O374" s="170"/>
      <c r="P374" s="175"/>
      <c r="Q374" s="175"/>
      <c r="R374" s="175"/>
      <c r="S374" s="175"/>
      <c r="T374" s="175"/>
      <c r="U374" s="175"/>
      <c r="V374" s="175"/>
      <c r="W374" s="175"/>
      <c r="X374" s="175"/>
      <c r="Y374" s="175"/>
      <c r="Z374" s="175"/>
      <c r="AA374" s="175"/>
      <c r="AB374" s="175"/>
      <c r="AC374" s="175"/>
      <c r="AD374" s="175"/>
      <c r="AE374" s="175"/>
      <c r="AF374" s="175"/>
      <c r="AG374" s="175"/>
      <c r="AH374" s="175"/>
      <c r="AI374" s="175"/>
      <c r="AJ374" s="175"/>
      <c r="AK374" s="175"/>
      <c r="AL374" s="175"/>
      <c r="AM374" s="175"/>
      <c r="AN374" s="175"/>
    </row>
    <row r="375" spans="1:40">
      <c r="A375" s="175"/>
      <c r="B375" s="175"/>
      <c r="C375" s="175"/>
      <c r="D375" s="175"/>
      <c r="E375" s="175"/>
      <c r="F375" s="175"/>
      <c r="G375" s="175"/>
      <c r="H375" s="175"/>
      <c r="I375" s="175"/>
      <c r="J375" s="170"/>
      <c r="K375" s="170"/>
      <c r="L375" s="170"/>
      <c r="M375" s="170"/>
      <c r="N375" s="170"/>
      <c r="O375" s="170"/>
      <c r="P375" s="175"/>
      <c r="Q375" s="175"/>
      <c r="R375" s="175"/>
      <c r="S375" s="175"/>
      <c r="T375" s="175"/>
      <c r="U375" s="175"/>
      <c r="V375" s="175"/>
      <c r="W375" s="175"/>
      <c r="X375" s="175"/>
      <c r="Y375" s="175"/>
      <c r="Z375" s="175"/>
      <c r="AA375" s="175"/>
      <c r="AB375" s="175"/>
      <c r="AC375" s="175"/>
      <c r="AD375" s="175"/>
      <c r="AE375" s="175"/>
      <c r="AF375" s="175"/>
      <c r="AG375" s="175"/>
      <c r="AH375" s="175"/>
      <c r="AI375" s="175"/>
      <c r="AJ375" s="175"/>
      <c r="AK375" s="175"/>
      <c r="AL375" s="175"/>
      <c r="AM375" s="175"/>
      <c r="AN375" s="175"/>
    </row>
    <row r="376" spans="1:40">
      <c r="A376" s="175"/>
      <c r="B376" s="175"/>
      <c r="C376" s="175"/>
      <c r="D376" s="175"/>
      <c r="E376" s="175"/>
      <c r="F376" s="175"/>
      <c r="G376" s="175"/>
      <c r="H376" s="175"/>
      <c r="I376" s="175"/>
      <c r="J376" s="170"/>
      <c r="K376" s="170"/>
      <c r="L376" s="170"/>
      <c r="M376" s="170"/>
      <c r="N376" s="170"/>
      <c r="O376" s="170"/>
      <c r="P376" s="175"/>
      <c r="Q376" s="175"/>
      <c r="R376" s="175"/>
      <c r="S376" s="175"/>
      <c r="T376" s="175"/>
      <c r="U376" s="175"/>
      <c r="V376" s="175"/>
      <c r="W376" s="175"/>
      <c r="X376" s="175"/>
      <c r="Y376" s="175"/>
      <c r="Z376" s="175"/>
      <c r="AA376" s="175"/>
      <c r="AB376" s="175"/>
      <c r="AC376" s="175"/>
      <c r="AD376" s="175"/>
      <c r="AE376" s="175"/>
      <c r="AF376" s="175"/>
      <c r="AG376" s="175"/>
      <c r="AH376" s="175"/>
      <c r="AI376" s="175"/>
      <c r="AJ376" s="175"/>
      <c r="AK376" s="175"/>
      <c r="AL376" s="175"/>
      <c r="AM376" s="175"/>
      <c r="AN376" s="175"/>
    </row>
    <row r="377" spans="1:40">
      <c r="A377" s="175"/>
      <c r="B377" s="175"/>
      <c r="C377" s="175"/>
      <c r="D377" s="175"/>
      <c r="E377" s="175"/>
      <c r="F377" s="175"/>
      <c r="G377" s="175"/>
      <c r="H377" s="175"/>
      <c r="I377" s="175"/>
      <c r="J377" s="170"/>
      <c r="K377" s="170"/>
      <c r="L377" s="170"/>
      <c r="M377" s="170"/>
      <c r="N377" s="170"/>
      <c r="O377" s="170"/>
      <c r="P377" s="175"/>
      <c r="Q377" s="175"/>
      <c r="R377" s="175"/>
      <c r="S377" s="175"/>
      <c r="T377" s="175"/>
      <c r="U377" s="175"/>
      <c r="V377" s="175"/>
      <c r="W377" s="175"/>
      <c r="X377" s="175"/>
      <c r="Y377" s="175"/>
      <c r="Z377" s="175"/>
      <c r="AA377" s="175"/>
      <c r="AB377" s="175"/>
      <c r="AC377" s="175"/>
      <c r="AD377" s="175"/>
      <c r="AE377" s="175"/>
      <c r="AF377" s="175"/>
      <c r="AG377" s="175"/>
      <c r="AH377" s="175"/>
      <c r="AI377" s="175"/>
      <c r="AJ377" s="175"/>
      <c r="AK377" s="175"/>
      <c r="AL377" s="175"/>
      <c r="AM377" s="175"/>
      <c r="AN377" s="175"/>
    </row>
    <row r="378" spans="1:40">
      <c r="A378" s="175"/>
      <c r="B378" s="175"/>
      <c r="C378" s="175"/>
      <c r="D378" s="175"/>
      <c r="E378" s="175"/>
      <c r="F378" s="175"/>
      <c r="G378" s="175"/>
      <c r="H378" s="175"/>
      <c r="I378" s="175"/>
      <c r="J378" s="170"/>
      <c r="K378" s="170"/>
      <c r="L378" s="170"/>
      <c r="M378" s="170"/>
      <c r="N378" s="170"/>
      <c r="O378" s="170"/>
      <c r="P378" s="175"/>
      <c r="Q378" s="175"/>
      <c r="R378" s="175"/>
      <c r="S378" s="175"/>
      <c r="T378" s="175"/>
      <c r="U378" s="175"/>
      <c r="V378" s="175"/>
      <c r="W378" s="175"/>
      <c r="X378" s="175"/>
      <c r="Y378" s="175"/>
      <c r="Z378" s="175"/>
      <c r="AA378" s="175"/>
      <c r="AB378" s="175"/>
      <c r="AC378" s="175"/>
      <c r="AD378" s="175"/>
      <c r="AE378" s="175"/>
      <c r="AF378" s="175"/>
      <c r="AG378" s="175"/>
      <c r="AH378" s="175"/>
      <c r="AI378" s="175"/>
      <c r="AJ378" s="175"/>
      <c r="AK378" s="175"/>
      <c r="AL378" s="175"/>
      <c r="AM378" s="175"/>
      <c r="AN378" s="175"/>
    </row>
    <row r="379" spans="1:40">
      <c r="A379" s="175"/>
      <c r="B379" s="175"/>
      <c r="C379" s="175"/>
      <c r="D379" s="175"/>
      <c r="E379" s="175"/>
      <c r="F379" s="175"/>
      <c r="G379" s="175"/>
      <c r="H379" s="175"/>
      <c r="I379" s="175"/>
      <c r="J379" s="170"/>
      <c r="K379" s="170"/>
      <c r="L379" s="170"/>
      <c r="M379" s="170"/>
      <c r="N379" s="170"/>
      <c r="O379" s="170"/>
      <c r="P379" s="175"/>
      <c r="Q379" s="175"/>
      <c r="R379" s="175"/>
      <c r="S379" s="175"/>
      <c r="T379" s="175"/>
      <c r="U379" s="175"/>
      <c r="V379" s="175"/>
      <c r="W379" s="175"/>
      <c r="X379" s="175"/>
      <c r="Y379" s="175"/>
      <c r="Z379" s="175"/>
      <c r="AA379" s="175"/>
      <c r="AB379" s="175"/>
      <c r="AC379" s="175"/>
      <c r="AD379" s="175"/>
      <c r="AE379" s="175"/>
      <c r="AF379" s="175"/>
      <c r="AG379" s="175"/>
      <c r="AH379" s="175"/>
      <c r="AI379" s="175"/>
      <c r="AJ379" s="175"/>
      <c r="AK379" s="175"/>
      <c r="AL379" s="175"/>
      <c r="AM379" s="175"/>
      <c r="AN379" s="175"/>
    </row>
    <row r="380" spans="1:40">
      <c r="A380" s="175"/>
      <c r="B380" s="175"/>
      <c r="C380" s="175"/>
      <c r="D380" s="175"/>
      <c r="E380" s="175"/>
      <c r="F380" s="175"/>
      <c r="G380" s="175"/>
      <c r="H380" s="175"/>
      <c r="I380" s="175"/>
      <c r="J380" s="170"/>
      <c r="K380" s="170"/>
      <c r="L380" s="170"/>
      <c r="M380" s="170"/>
      <c r="N380" s="170"/>
      <c r="O380" s="170"/>
      <c r="P380" s="175"/>
      <c r="Q380" s="175"/>
      <c r="R380" s="175"/>
      <c r="S380" s="175"/>
      <c r="T380" s="175"/>
      <c r="U380" s="175"/>
      <c r="V380" s="175"/>
      <c r="W380" s="175"/>
      <c r="X380" s="175"/>
      <c r="Y380" s="175"/>
      <c r="Z380" s="175"/>
      <c r="AA380" s="175"/>
      <c r="AB380" s="175"/>
      <c r="AC380" s="175"/>
      <c r="AD380" s="175"/>
      <c r="AE380" s="175"/>
      <c r="AF380" s="175"/>
      <c r="AG380" s="175"/>
      <c r="AH380" s="175"/>
      <c r="AI380" s="175"/>
      <c r="AJ380" s="175"/>
      <c r="AK380" s="175"/>
      <c r="AL380" s="175"/>
      <c r="AM380" s="175"/>
      <c r="AN380" s="175"/>
    </row>
    <row r="381" spans="1:40">
      <c r="A381" s="175"/>
      <c r="B381" s="175"/>
      <c r="C381" s="175"/>
      <c r="D381" s="175"/>
      <c r="E381" s="175"/>
      <c r="F381" s="175"/>
      <c r="G381" s="175"/>
      <c r="H381" s="175"/>
      <c r="I381" s="175"/>
      <c r="J381" s="170"/>
      <c r="K381" s="170"/>
      <c r="L381" s="170"/>
      <c r="M381" s="170"/>
      <c r="N381" s="170"/>
      <c r="O381" s="170"/>
      <c r="P381" s="175"/>
      <c r="Q381" s="175"/>
      <c r="R381" s="175"/>
      <c r="S381" s="175"/>
      <c r="T381" s="175"/>
      <c r="U381" s="175"/>
      <c r="V381" s="175"/>
      <c r="W381" s="175"/>
      <c r="X381" s="175"/>
      <c r="Y381" s="175"/>
      <c r="Z381" s="175"/>
      <c r="AA381" s="175"/>
      <c r="AB381" s="175"/>
      <c r="AC381" s="175"/>
      <c r="AD381" s="175"/>
      <c r="AE381" s="175"/>
      <c r="AF381" s="175"/>
      <c r="AG381" s="175"/>
      <c r="AH381" s="175"/>
      <c r="AI381" s="175"/>
      <c r="AJ381" s="175"/>
      <c r="AK381" s="175"/>
      <c r="AL381" s="175"/>
      <c r="AM381" s="175"/>
      <c r="AN381" s="175"/>
    </row>
    <row r="382" spans="1:40">
      <c r="A382" s="175"/>
      <c r="B382" s="175"/>
      <c r="C382" s="175"/>
      <c r="D382" s="175"/>
      <c r="E382" s="175"/>
      <c r="F382" s="175"/>
      <c r="G382" s="175"/>
      <c r="H382" s="175"/>
      <c r="I382" s="175"/>
      <c r="J382" s="170"/>
      <c r="K382" s="170"/>
      <c r="L382" s="170"/>
      <c r="M382" s="170"/>
      <c r="N382" s="170"/>
      <c r="O382" s="170"/>
      <c r="P382" s="175"/>
      <c r="Q382" s="175"/>
      <c r="R382" s="175"/>
      <c r="S382" s="175"/>
      <c r="T382" s="175"/>
      <c r="U382" s="175"/>
      <c r="V382" s="175"/>
      <c r="W382" s="175"/>
      <c r="X382" s="175"/>
      <c r="Y382" s="175"/>
      <c r="Z382" s="175"/>
      <c r="AA382" s="175"/>
      <c r="AB382" s="175"/>
      <c r="AC382" s="175"/>
      <c r="AD382" s="175"/>
      <c r="AE382" s="175"/>
      <c r="AF382" s="175"/>
      <c r="AG382" s="175"/>
      <c r="AH382" s="175"/>
      <c r="AI382" s="175"/>
      <c r="AJ382" s="175"/>
      <c r="AK382" s="175"/>
      <c r="AL382" s="175"/>
      <c r="AM382" s="175"/>
      <c r="AN382" s="175"/>
    </row>
    <row r="383" spans="1:40">
      <c r="A383" s="175"/>
      <c r="B383" s="175"/>
      <c r="C383" s="175"/>
      <c r="D383" s="175"/>
      <c r="E383" s="175"/>
      <c r="F383" s="175"/>
      <c r="G383" s="175"/>
      <c r="H383" s="175"/>
      <c r="I383" s="175"/>
      <c r="J383" s="170"/>
      <c r="K383" s="170"/>
      <c r="L383" s="170"/>
      <c r="M383" s="170"/>
      <c r="N383" s="170"/>
      <c r="O383" s="170"/>
      <c r="P383" s="175"/>
      <c r="Q383" s="175"/>
      <c r="R383" s="175"/>
      <c r="S383" s="175"/>
      <c r="T383" s="175"/>
      <c r="U383" s="175"/>
      <c r="V383" s="175"/>
      <c r="W383" s="175"/>
      <c r="X383" s="175"/>
      <c r="Y383" s="175"/>
      <c r="Z383" s="175"/>
      <c r="AA383" s="175"/>
      <c r="AB383" s="175"/>
      <c r="AC383" s="175"/>
      <c r="AD383" s="175"/>
      <c r="AE383" s="175"/>
      <c r="AF383" s="175"/>
      <c r="AG383" s="175"/>
      <c r="AH383" s="175"/>
      <c r="AI383" s="175"/>
      <c r="AJ383" s="175"/>
      <c r="AK383" s="175"/>
      <c r="AL383" s="175"/>
      <c r="AM383" s="175"/>
      <c r="AN383" s="175"/>
    </row>
    <row r="384" spans="1:40">
      <c r="A384" s="175"/>
      <c r="B384" s="175"/>
      <c r="C384" s="175"/>
      <c r="D384" s="175"/>
      <c r="E384" s="175"/>
      <c r="F384" s="175"/>
      <c r="G384" s="175"/>
      <c r="H384" s="175"/>
      <c r="I384" s="175"/>
      <c r="J384" s="170"/>
      <c r="K384" s="170"/>
      <c r="L384" s="170"/>
      <c r="M384" s="170"/>
      <c r="N384" s="170"/>
      <c r="O384" s="170"/>
      <c r="P384" s="175"/>
      <c r="Q384" s="175"/>
      <c r="R384" s="175"/>
      <c r="S384" s="175"/>
      <c r="T384" s="175"/>
      <c r="U384" s="175"/>
      <c r="V384" s="175"/>
      <c r="W384" s="175"/>
      <c r="X384" s="175"/>
      <c r="Y384" s="175"/>
      <c r="Z384" s="175"/>
      <c r="AA384" s="175"/>
      <c r="AB384" s="175"/>
      <c r="AC384" s="175"/>
      <c r="AD384" s="175"/>
      <c r="AE384" s="175"/>
      <c r="AF384" s="175"/>
      <c r="AG384" s="175"/>
      <c r="AH384" s="175"/>
      <c r="AI384" s="175"/>
      <c r="AJ384" s="175"/>
      <c r="AK384" s="175"/>
      <c r="AL384" s="175"/>
      <c r="AM384" s="175"/>
      <c r="AN384" s="175"/>
    </row>
    <row r="385" spans="1:40">
      <c r="A385" s="175"/>
      <c r="B385" s="175"/>
      <c r="C385" s="175"/>
      <c r="D385" s="175"/>
      <c r="E385" s="175"/>
      <c r="F385" s="175"/>
      <c r="G385" s="175"/>
      <c r="H385" s="175"/>
      <c r="I385" s="175"/>
      <c r="J385" s="170"/>
      <c r="K385" s="170"/>
      <c r="L385" s="170"/>
      <c r="M385" s="170"/>
      <c r="N385" s="170"/>
      <c r="O385" s="170"/>
      <c r="P385" s="175"/>
      <c r="Q385" s="175"/>
      <c r="R385" s="175"/>
      <c r="S385" s="175"/>
      <c r="T385" s="175"/>
      <c r="U385" s="175"/>
      <c r="V385" s="175"/>
      <c r="W385" s="175"/>
      <c r="X385" s="175"/>
      <c r="Y385" s="175"/>
      <c r="Z385" s="175"/>
      <c r="AA385" s="175"/>
      <c r="AB385" s="175"/>
      <c r="AC385" s="175"/>
      <c r="AD385" s="175"/>
      <c r="AE385" s="175"/>
      <c r="AF385" s="175"/>
      <c r="AG385" s="175"/>
      <c r="AH385" s="175"/>
      <c r="AI385" s="175"/>
      <c r="AJ385" s="175"/>
      <c r="AK385" s="175"/>
      <c r="AL385" s="175"/>
      <c r="AM385" s="175"/>
      <c r="AN385" s="175"/>
    </row>
    <row r="386" spans="1:40">
      <c r="A386" s="175"/>
      <c r="B386" s="175"/>
      <c r="C386" s="175"/>
      <c r="D386" s="175"/>
      <c r="E386" s="175"/>
      <c r="F386" s="175"/>
      <c r="G386" s="175"/>
      <c r="H386" s="175"/>
      <c r="I386" s="175"/>
      <c r="J386" s="170"/>
      <c r="K386" s="170"/>
      <c r="L386" s="170"/>
      <c r="M386" s="170"/>
      <c r="N386" s="170"/>
      <c r="O386" s="170"/>
      <c r="P386" s="175"/>
      <c r="Q386" s="175"/>
      <c r="R386" s="175"/>
      <c r="S386" s="175"/>
      <c r="T386" s="175"/>
      <c r="U386" s="175"/>
      <c r="V386" s="175"/>
      <c r="W386" s="175"/>
      <c r="X386" s="175"/>
      <c r="Y386" s="175"/>
      <c r="Z386" s="175"/>
      <c r="AA386" s="175"/>
      <c r="AB386" s="175"/>
      <c r="AC386" s="175"/>
      <c r="AD386" s="175"/>
      <c r="AE386" s="175"/>
      <c r="AF386" s="175"/>
      <c r="AG386" s="175"/>
      <c r="AH386" s="175"/>
      <c r="AI386" s="175"/>
      <c r="AJ386" s="175"/>
      <c r="AK386" s="175"/>
      <c r="AL386" s="175"/>
      <c r="AM386" s="175"/>
      <c r="AN386" s="175"/>
    </row>
    <row r="387" spans="1:40">
      <c r="A387" s="175"/>
      <c r="B387" s="175"/>
      <c r="C387" s="175"/>
      <c r="D387" s="175"/>
      <c r="E387" s="175"/>
      <c r="F387" s="175"/>
      <c r="G387" s="175"/>
      <c r="H387" s="175"/>
      <c r="I387" s="175"/>
      <c r="J387" s="170"/>
      <c r="K387" s="170"/>
      <c r="L387" s="170"/>
      <c r="M387" s="170"/>
      <c r="N387" s="170"/>
      <c r="O387" s="170"/>
      <c r="P387" s="175"/>
      <c r="Q387" s="175"/>
      <c r="R387" s="175"/>
      <c r="S387" s="175"/>
      <c r="T387" s="175"/>
      <c r="U387" s="175"/>
      <c r="V387" s="175"/>
      <c r="W387" s="175"/>
      <c r="X387" s="175"/>
      <c r="Y387" s="175"/>
      <c r="Z387" s="175"/>
      <c r="AA387" s="175"/>
      <c r="AB387" s="175"/>
      <c r="AC387" s="175"/>
      <c r="AD387" s="175"/>
      <c r="AE387" s="175"/>
      <c r="AF387" s="175"/>
      <c r="AG387" s="175"/>
      <c r="AH387" s="175"/>
      <c r="AI387" s="175"/>
      <c r="AJ387" s="175"/>
      <c r="AK387" s="175"/>
      <c r="AL387" s="175"/>
      <c r="AM387" s="175"/>
      <c r="AN387" s="175"/>
    </row>
    <row r="388" spans="1:40">
      <c r="A388" s="175"/>
      <c r="B388" s="175"/>
      <c r="C388" s="175"/>
      <c r="D388" s="175"/>
      <c r="E388" s="175"/>
      <c r="F388" s="175"/>
      <c r="G388" s="175"/>
      <c r="H388" s="175"/>
      <c r="I388" s="175"/>
      <c r="J388" s="170"/>
      <c r="K388" s="170"/>
      <c r="L388" s="170"/>
      <c r="M388" s="170"/>
      <c r="N388" s="170"/>
      <c r="O388" s="170"/>
      <c r="P388" s="175"/>
      <c r="Q388" s="175"/>
      <c r="R388" s="175"/>
      <c r="S388" s="175"/>
      <c r="T388" s="175"/>
      <c r="U388" s="175"/>
      <c r="V388" s="175"/>
      <c r="W388" s="175"/>
      <c r="X388" s="175"/>
      <c r="Y388" s="175"/>
      <c r="Z388" s="175"/>
      <c r="AA388" s="175"/>
      <c r="AB388" s="175"/>
      <c r="AC388" s="175"/>
      <c r="AD388" s="175"/>
      <c r="AE388" s="175"/>
      <c r="AF388" s="175"/>
      <c r="AG388" s="175"/>
      <c r="AH388" s="175"/>
      <c r="AI388" s="175"/>
      <c r="AJ388" s="175"/>
      <c r="AK388" s="175"/>
      <c r="AL388" s="175"/>
      <c r="AM388" s="175"/>
      <c r="AN388" s="175"/>
    </row>
    <row r="389" spans="1:40">
      <c r="A389" s="175"/>
      <c r="B389" s="175"/>
      <c r="C389" s="175"/>
      <c r="D389" s="175"/>
      <c r="E389" s="175"/>
      <c r="F389" s="175"/>
      <c r="G389" s="175"/>
      <c r="H389" s="175"/>
      <c r="I389" s="175"/>
      <c r="J389" s="170"/>
      <c r="K389" s="170"/>
      <c r="L389" s="170"/>
      <c r="M389" s="170"/>
      <c r="N389" s="170"/>
      <c r="O389" s="170"/>
      <c r="P389" s="175"/>
      <c r="Q389" s="175"/>
      <c r="R389" s="175"/>
      <c r="S389" s="175"/>
      <c r="T389" s="175"/>
      <c r="U389" s="175"/>
      <c r="V389" s="175"/>
      <c r="W389" s="175"/>
      <c r="X389" s="175"/>
      <c r="Y389" s="175"/>
      <c r="Z389" s="175"/>
      <c r="AA389" s="175"/>
      <c r="AB389" s="175"/>
      <c r="AC389" s="175"/>
      <c r="AD389" s="175"/>
      <c r="AE389" s="175"/>
      <c r="AF389" s="175"/>
      <c r="AG389" s="175"/>
      <c r="AH389" s="175"/>
      <c r="AI389" s="175"/>
      <c r="AJ389" s="175"/>
      <c r="AK389" s="175"/>
      <c r="AL389" s="175"/>
      <c r="AM389" s="175"/>
      <c r="AN389" s="175"/>
    </row>
    <row r="390" spans="1:40">
      <c r="A390" s="175"/>
      <c r="B390" s="175"/>
      <c r="C390" s="175"/>
      <c r="D390" s="175"/>
      <c r="E390" s="175"/>
      <c r="F390" s="175"/>
      <c r="G390" s="175"/>
      <c r="H390" s="175"/>
      <c r="I390" s="175"/>
      <c r="J390" s="170"/>
      <c r="K390" s="170"/>
      <c r="L390" s="170"/>
      <c r="M390" s="170"/>
      <c r="N390" s="170"/>
      <c r="O390" s="170"/>
      <c r="P390" s="175"/>
      <c r="Q390" s="175"/>
      <c r="R390" s="175"/>
      <c r="S390" s="175"/>
      <c r="T390" s="175"/>
      <c r="U390" s="175"/>
      <c r="V390" s="175"/>
      <c r="W390" s="175"/>
      <c r="X390" s="175"/>
      <c r="Y390" s="175"/>
      <c r="Z390" s="175"/>
      <c r="AA390" s="175"/>
      <c r="AB390" s="175"/>
      <c r="AC390" s="175"/>
      <c r="AD390" s="175"/>
      <c r="AE390" s="175"/>
      <c r="AF390" s="175"/>
      <c r="AG390" s="175"/>
      <c r="AH390" s="175"/>
      <c r="AI390" s="175"/>
      <c r="AJ390" s="175"/>
      <c r="AK390" s="175"/>
      <c r="AL390" s="175"/>
      <c r="AM390" s="175"/>
      <c r="AN390" s="175"/>
    </row>
    <row r="391" spans="1:40">
      <c r="A391" s="175"/>
      <c r="B391" s="175"/>
      <c r="C391" s="175"/>
      <c r="D391" s="175"/>
      <c r="E391" s="175"/>
      <c r="F391" s="175"/>
      <c r="G391" s="175"/>
      <c r="H391" s="175"/>
      <c r="I391" s="175"/>
      <c r="J391" s="170"/>
      <c r="K391" s="170"/>
      <c r="L391" s="170"/>
      <c r="M391" s="170"/>
      <c r="N391" s="170"/>
      <c r="O391" s="170"/>
      <c r="P391" s="175"/>
      <c r="Q391" s="175"/>
      <c r="R391" s="175"/>
      <c r="S391" s="175"/>
      <c r="T391" s="175"/>
      <c r="U391" s="175"/>
      <c r="V391" s="175"/>
      <c r="W391" s="175"/>
      <c r="X391" s="175"/>
      <c r="Y391" s="175"/>
      <c r="Z391" s="175"/>
      <c r="AA391" s="175"/>
      <c r="AB391" s="175"/>
      <c r="AC391" s="175"/>
      <c r="AD391" s="175"/>
      <c r="AE391" s="175"/>
      <c r="AF391" s="175"/>
      <c r="AG391" s="175"/>
      <c r="AH391" s="175"/>
      <c r="AI391" s="175"/>
      <c r="AJ391" s="175"/>
      <c r="AK391" s="175"/>
      <c r="AL391" s="175"/>
      <c r="AM391" s="175"/>
      <c r="AN391" s="175"/>
    </row>
    <row r="392" spans="1:40">
      <c r="A392" s="175"/>
      <c r="B392" s="175"/>
      <c r="C392" s="175"/>
      <c r="D392" s="175"/>
      <c r="E392" s="175"/>
      <c r="F392" s="175"/>
      <c r="G392" s="175"/>
      <c r="H392" s="175"/>
      <c r="I392" s="175"/>
      <c r="J392" s="170"/>
      <c r="K392" s="170"/>
      <c r="L392" s="170"/>
      <c r="M392" s="170"/>
      <c r="N392" s="170"/>
      <c r="O392" s="170"/>
      <c r="P392" s="175"/>
      <c r="Q392" s="175"/>
      <c r="R392" s="175"/>
      <c r="S392" s="175"/>
      <c r="T392" s="175"/>
      <c r="U392" s="175"/>
      <c r="V392" s="175"/>
      <c r="W392" s="175"/>
      <c r="X392" s="175"/>
      <c r="Y392" s="175"/>
      <c r="Z392" s="175"/>
      <c r="AA392" s="175"/>
      <c r="AB392" s="175"/>
      <c r="AC392" s="175"/>
      <c r="AD392" s="175"/>
      <c r="AE392" s="175"/>
      <c r="AF392" s="175"/>
      <c r="AG392" s="175"/>
      <c r="AH392" s="175"/>
      <c r="AI392" s="175"/>
      <c r="AJ392" s="175"/>
      <c r="AK392" s="175"/>
      <c r="AL392" s="175"/>
      <c r="AM392" s="175"/>
      <c r="AN392" s="175"/>
    </row>
    <row r="393" spans="1:40">
      <c r="A393" s="175"/>
      <c r="B393" s="175"/>
      <c r="C393" s="175"/>
      <c r="D393" s="175"/>
      <c r="E393" s="175"/>
      <c r="F393" s="175"/>
      <c r="G393" s="175"/>
      <c r="H393" s="175"/>
      <c r="I393" s="175"/>
      <c r="J393" s="170"/>
      <c r="K393" s="170"/>
      <c r="L393" s="170"/>
      <c r="M393" s="170"/>
      <c r="N393" s="170"/>
      <c r="O393" s="170"/>
      <c r="P393" s="175"/>
      <c r="Q393" s="175"/>
      <c r="R393" s="175"/>
      <c r="S393" s="175"/>
      <c r="T393" s="175"/>
      <c r="U393" s="175"/>
      <c r="V393" s="175"/>
      <c r="W393" s="175"/>
      <c r="X393" s="175"/>
      <c r="Y393" s="175"/>
      <c r="Z393" s="175"/>
      <c r="AA393" s="175"/>
      <c r="AB393" s="175"/>
      <c r="AC393" s="175"/>
      <c r="AD393" s="175"/>
      <c r="AE393" s="175"/>
      <c r="AF393" s="175"/>
      <c r="AG393" s="175"/>
      <c r="AH393" s="175"/>
      <c r="AI393" s="175"/>
      <c r="AJ393" s="175"/>
      <c r="AK393" s="175"/>
      <c r="AL393" s="175"/>
      <c r="AM393" s="175"/>
      <c r="AN393" s="175"/>
    </row>
    <row r="394" spans="1:40">
      <c r="A394" s="175"/>
      <c r="B394" s="175"/>
      <c r="C394" s="175"/>
      <c r="D394" s="175"/>
      <c r="E394" s="175"/>
      <c r="F394" s="175"/>
      <c r="G394" s="175"/>
      <c r="H394" s="175"/>
      <c r="I394" s="175"/>
      <c r="J394" s="170"/>
      <c r="K394" s="170"/>
      <c r="L394" s="170"/>
      <c r="M394" s="170"/>
      <c r="N394" s="170"/>
      <c r="O394" s="170"/>
      <c r="P394" s="175"/>
      <c r="Q394" s="175"/>
      <c r="R394" s="175"/>
      <c r="S394" s="175"/>
      <c r="T394" s="175"/>
      <c r="U394" s="175"/>
      <c r="V394" s="175"/>
      <c r="W394" s="175"/>
      <c r="X394" s="175"/>
      <c r="Y394" s="175"/>
      <c r="Z394" s="175"/>
      <c r="AA394" s="175"/>
      <c r="AB394" s="175"/>
      <c r="AC394" s="175"/>
      <c r="AD394" s="175"/>
      <c r="AE394" s="175"/>
      <c r="AF394" s="175"/>
      <c r="AG394" s="175"/>
      <c r="AH394" s="175"/>
      <c r="AI394" s="175"/>
      <c r="AJ394" s="175"/>
      <c r="AK394" s="175"/>
      <c r="AL394" s="175"/>
      <c r="AM394" s="175"/>
      <c r="AN394" s="175"/>
    </row>
    <row r="395" spans="1:40">
      <c r="A395" s="175"/>
      <c r="B395" s="175"/>
      <c r="C395" s="175"/>
      <c r="D395" s="175"/>
      <c r="E395" s="175"/>
      <c r="F395" s="175"/>
      <c r="G395" s="175"/>
      <c r="H395" s="175"/>
      <c r="I395" s="175"/>
      <c r="J395" s="170"/>
      <c r="K395" s="170"/>
      <c r="L395" s="170"/>
      <c r="M395" s="170"/>
      <c r="N395" s="170"/>
      <c r="O395" s="170"/>
      <c r="P395" s="175"/>
      <c r="Q395" s="175"/>
      <c r="R395" s="175"/>
      <c r="S395" s="175"/>
      <c r="T395" s="175"/>
      <c r="U395" s="175"/>
      <c r="V395" s="175"/>
      <c r="W395" s="175"/>
      <c r="X395" s="175"/>
      <c r="Y395" s="175"/>
      <c r="Z395" s="175"/>
      <c r="AA395" s="175"/>
      <c r="AB395" s="175"/>
      <c r="AC395" s="175"/>
      <c r="AD395" s="175"/>
      <c r="AE395" s="175"/>
      <c r="AF395" s="175"/>
      <c r="AG395" s="175"/>
      <c r="AH395" s="175"/>
      <c r="AI395" s="175"/>
      <c r="AJ395" s="175"/>
      <c r="AK395" s="175"/>
      <c r="AL395" s="175"/>
      <c r="AM395" s="175"/>
      <c r="AN395" s="175"/>
    </row>
    <row r="396" spans="1:40">
      <c r="A396" s="175"/>
      <c r="B396" s="175"/>
      <c r="C396" s="175"/>
      <c r="D396" s="175"/>
      <c r="E396" s="175"/>
      <c r="F396" s="175"/>
      <c r="G396" s="175"/>
      <c r="H396" s="175"/>
      <c r="I396" s="175"/>
      <c r="J396" s="170"/>
      <c r="K396" s="170"/>
      <c r="L396" s="170"/>
      <c r="M396" s="170"/>
      <c r="N396" s="170"/>
      <c r="O396" s="170"/>
      <c r="P396" s="175"/>
      <c r="Q396" s="175"/>
      <c r="R396" s="175"/>
      <c r="S396" s="175"/>
      <c r="T396" s="175"/>
      <c r="U396" s="175"/>
      <c r="V396" s="175"/>
      <c r="W396" s="175"/>
      <c r="X396" s="175"/>
      <c r="Y396" s="175"/>
      <c r="Z396" s="175"/>
      <c r="AA396" s="175"/>
      <c r="AB396" s="175"/>
      <c r="AC396" s="175"/>
      <c r="AD396" s="175"/>
      <c r="AE396" s="175"/>
      <c r="AF396" s="175"/>
      <c r="AG396" s="175"/>
      <c r="AH396" s="175"/>
      <c r="AI396" s="175"/>
      <c r="AJ396" s="175"/>
      <c r="AK396" s="175"/>
      <c r="AL396" s="175"/>
      <c r="AM396" s="175"/>
      <c r="AN396" s="175"/>
    </row>
    <row r="397" spans="1:40">
      <c r="A397" s="175"/>
      <c r="B397" s="175"/>
      <c r="C397" s="175"/>
      <c r="D397" s="175"/>
      <c r="E397" s="175"/>
      <c r="F397" s="175"/>
      <c r="G397" s="175"/>
      <c r="H397" s="175"/>
      <c r="I397" s="175"/>
      <c r="J397" s="170"/>
      <c r="K397" s="170"/>
      <c r="L397" s="170"/>
      <c r="M397" s="170"/>
      <c r="N397" s="170"/>
      <c r="O397" s="170"/>
      <c r="P397" s="175"/>
      <c r="Q397" s="175"/>
      <c r="R397" s="175"/>
      <c r="S397" s="175"/>
      <c r="T397" s="175"/>
      <c r="U397" s="175"/>
      <c r="V397" s="175"/>
      <c r="W397" s="175"/>
      <c r="X397" s="175"/>
      <c r="Y397" s="175"/>
      <c r="Z397" s="175"/>
      <c r="AA397" s="175"/>
      <c r="AB397" s="175"/>
      <c r="AC397" s="175"/>
      <c r="AD397" s="175"/>
      <c r="AE397" s="175"/>
      <c r="AF397" s="175"/>
      <c r="AG397" s="175"/>
      <c r="AH397" s="175"/>
      <c r="AI397" s="175"/>
      <c r="AJ397" s="175"/>
      <c r="AK397" s="175"/>
      <c r="AL397" s="175"/>
      <c r="AM397" s="175"/>
      <c r="AN397" s="175"/>
    </row>
    <row r="398" spans="1:40">
      <c r="A398" s="175"/>
      <c r="B398" s="175"/>
      <c r="C398" s="175"/>
      <c r="D398" s="175"/>
      <c r="E398" s="175"/>
      <c r="F398" s="175"/>
      <c r="G398" s="175"/>
      <c r="H398" s="175"/>
      <c r="I398" s="175"/>
      <c r="J398" s="170"/>
      <c r="K398" s="170"/>
      <c r="L398" s="170"/>
      <c r="M398" s="170"/>
      <c r="N398" s="170"/>
      <c r="O398" s="170"/>
      <c r="P398" s="175"/>
      <c r="Q398" s="175"/>
      <c r="R398" s="175"/>
      <c r="S398" s="175"/>
      <c r="T398" s="175"/>
      <c r="U398" s="175"/>
      <c r="V398" s="175"/>
      <c r="W398" s="175"/>
      <c r="X398" s="175"/>
      <c r="Y398" s="175"/>
      <c r="Z398" s="175"/>
      <c r="AA398" s="175"/>
      <c r="AB398" s="175"/>
      <c r="AC398" s="175"/>
      <c r="AD398" s="175"/>
      <c r="AE398" s="175"/>
      <c r="AF398" s="175"/>
      <c r="AG398" s="175"/>
      <c r="AH398" s="175"/>
      <c r="AI398" s="175"/>
      <c r="AJ398" s="175"/>
      <c r="AK398" s="175"/>
      <c r="AL398" s="175"/>
      <c r="AM398" s="175"/>
      <c r="AN398" s="175"/>
    </row>
    <row r="399" spans="1:40">
      <c r="A399" s="175"/>
      <c r="B399" s="175"/>
      <c r="C399" s="175"/>
      <c r="D399" s="175"/>
      <c r="E399" s="175"/>
      <c r="F399" s="175"/>
      <c r="G399" s="175"/>
      <c r="H399" s="175"/>
      <c r="I399" s="175"/>
      <c r="J399" s="170"/>
      <c r="K399" s="170"/>
      <c r="L399" s="170"/>
      <c r="M399" s="170"/>
      <c r="N399" s="170"/>
      <c r="O399" s="170"/>
      <c r="P399" s="175"/>
      <c r="Q399" s="175"/>
      <c r="R399" s="175"/>
      <c r="S399" s="175"/>
      <c r="T399" s="175"/>
      <c r="U399" s="175"/>
      <c r="V399" s="175"/>
      <c r="W399" s="175"/>
      <c r="X399" s="175"/>
      <c r="Y399" s="175"/>
      <c r="Z399" s="175"/>
      <c r="AA399" s="175"/>
      <c r="AB399" s="175"/>
      <c r="AC399" s="175"/>
      <c r="AD399" s="175"/>
      <c r="AE399" s="175"/>
      <c r="AF399" s="175"/>
      <c r="AG399" s="175"/>
      <c r="AH399" s="175"/>
      <c r="AI399" s="175"/>
      <c r="AJ399" s="175"/>
      <c r="AK399" s="175"/>
      <c r="AL399" s="175"/>
      <c r="AM399" s="175"/>
      <c r="AN399" s="175"/>
    </row>
    <row r="400" spans="1:40">
      <c r="A400" s="175"/>
      <c r="B400" s="175"/>
      <c r="C400" s="175"/>
      <c r="D400" s="175"/>
      <c r="E400" s="175"/>
      <c r="F400" s="175"/>
      <c r="G400" s="175"/>
      <c r="H400" s="175"/>
      <c r="I400" s="175"/>
      <c r="J400" s="170"/>
      <c r="K400" s="170"/>
      <c r="L400" s="170"/>
      <c r="M400" s="170"/>
      <c r="N400" s="170"/>
      <c r="O400" s="170"/>
      <c r="P400" s="175"/>
      <c r="Q400" s="175"/>
      <c r="R400" s="175"/>
      <c r="S400" s="175"/>
      <c r="T400" s="175"/>
      <c r="U400" s="175"/>
      <c r="V400" s="175"/>
      <c r="W400" s="175"/>
      <c r="X400" s="175"/>
      <c r="Y400" s="175"/>
      <c r="Z400" s="175"/>
      <c r="AA400" s="175"/>
      <c r="AB400" s="175"/>
      <c r="AC400" s="175"/>
      <c r="AD400" s="175"/>
      <c r="AE400" s="175"/>
      <c r="AF400" s="175"/>
      <c r="AG400" s="175"/>
      <c r="AH400" s="175"/>
      <c r="AI400" s="175"/>
      <c r="AJ400" s="175"/>
      <c r="AK400" s="175"/>
      <c r="AL400" s="175"/>
      <c r="AM400" s="175"/>
      <c r="AN400" s="175"/>
    </row>
    <row r="401" spans="1:40">
      <c r="A401" s="175"/>
      <c r="B401" s="175"/>
      <c r="C401" s="175"/>
      <c r="D401" s="175"/>
      <c r="E401" s="175"/>
      <c r="F401" s="175"/>
      <c r="G401" s="175"/>
      <c r="H401" s="175"/>
      <c r="I401" s="175"/>
      <c r="J401" s="170"/>
      <c r="K401" s="170"/>
      <c r="L401" s="170"/>
      <c r="M401" s="170"/>
      <c r="N401" s="170"/>
      <c r="O401" s="170"/>
      <c r="P401" s="175"/>
      <c r="Q401" s="175"/>
      <c r="R401" s="175"/>
      <c r="S401" s="175"/>
      <c r="T401" s="175"/>
      <c r="U401" s="175"/>
      <c r="V401" s="175"/>
      <c r="W401" s="175"/>
      <c r="X401" s="175"/>
      <c r="Y401" s="175"/>
      <c r="Z401" s="175"/>
      <c r="AA401" s="175"/>
      <c r="AB401" s="175"/>
      <c r="AC401" s="175"/>
      <c r="AD401" s="175"/>
      <c r="AE401" s="175"/>
      <c r="AF401" s="175"/>
      <c r="AG401" s="175"/>
      <c r="AH401" s="175"/>
      <c r="AI401" s="175"/>
      <c r="AJ401" s="175"/>
      <c r="AK401" s="175"/>
      <c r="AL401" s="175"/>
      <c r="AM401" s="175"/>
      <c r="AN401" s="175"/>
    </row>
    <row r="402" spans="1:40">
      <c r="A402" s="175"/>
      <c r="B402" s="175"/>
      <c r="C402" s="175"/>
      <c r="D402" s="175"/>
      <c r="E402" s="175"/>
      <c r="F402" s="175"/>
      <c r="G402" s="175"/>
      <c r="H402" s="175"/>
      <c r="I402" s="175"/>
      <c r="J402" s="170"/>
      <c r="K402" s="170"/>
      <c r="L402" s="170"/>
      <c r="M402" s="170"/>
      <c r="N402" s="170"/>
      <c r="O402" s="170"/>
      <c r="P402" s="175"/>
      <c r="Q402" s="175"/>
      <c r="R402" s="175"/>
      <c r="S402" s="175"/>
      <c r="T402" s="175"/>
      <c r="U402" s="175"/>
      <c r="V402" s="175"/>
      <c r="W402" s="175"/>
      <c r="X402" s="175"/>
      <c r="Y402" s="175"/>
      <c r="Z402" s="175"/>
      <c r="AA402" s="175"/>
      <c r="AB402" s="175"/>
      <c r="AC402" s="175"/>
      <c r="AD402" s="175"/>
      <c r="AE402" s="175"/>
      <c r="AF402" s="175"/>
      <c r="AG402" s="175"/>
      <c r="AH402" s="175"/>
      <c r="AI402" s="175"/>
      <c r="AJ402" s="175"/>
      <c r="AK402" s="175"/>
      <c r="AL402" s="175"/>
      <c r="AM402" s="175"/>
      <c r="AN402" s="175"/>
    </row>
    <row r="403" spans="1:40">
      <c r="A403" s="175"/>
      <c r="B403" s="175"/>
      <c r="C403" s="175"/>
      <c r="D403" s="175"/>
      <c r="E403" s="175"/>
      <c r="F403" s="175"/>
      <c r="G403" s="175"/>
      <c r="H403" s="175"/>
      <c r="I403" s="175"/>
      <c r="J403" s="170"/>
      <c r="K403" s="170"/>
      <c r="L403" s="170"/>
      <c r="M403" s="170"/>
      <c r="N403" s="170"/>
      <c r="O403" s="170"/>
      <c r="P403" s="175"/>
      <c r="Q403" s="175"/>
      <c r="R403" s="175"/>
      <c r="S403" s="175"/>
      <c r="T403" s="175"/>
      <c r="U403" s="175"/>
      <c r="V403" s="175"/>
      <c r="W403" s="175"/>
      <c r="X403" s="175"/>
      <c r="Y403" s="175"/>
      <c r="Z403" s="175"/>
      <c r="AA403" s="175"/>
      <c r="AB403" s="175"/>
      <c r="AC403" s="175"/>
      <c r="AD403" s="175"/>
      <c r="AE403" s="175"/>
      <c r="AF403" s="175"/>
      <c r="AG403" s="175"/>
      <c r="AH403" s="175"/>
      <c r="AI403" s="175"/>
      <c r="AJ403" s="175"/>
      <c r="AK403" s="175"/>
      <c r="AL403" s="175"/>
      <c r="AM403" s="175"/>
      <c r="AN403" s="175"/>
    </row>
    <row r="404" spans="1:40">
      <c r="A404" s="175"/>
      <c r="B404" s="175"/>
      <c r="C404" s="175"/>
      <c r="D404" s="175"/>
      <c r="E404" s="175"/>
      <c r="F404" s="175"/>
      <c r="G404" s="175"/>
      <c r="H404" s="175"/>
      <c r="I404" s="175"/>
      <c r="J404" s="170"/>
      <c r="K404" s="170"/>
      <c r="L404" s="170"/>
      <c r="M404" s="170"/>
      <c r="N404" s="170"/>
      <c r="O404" s="170"/>
      <c r="P404" s="175"/>
      <c r="Q404" s="175"/>
      <c r="R404" s="175"/>
      <c r="S404" s="175"/>
      <c r="T404" s="175"/>
      <c r="U404" s="175"/>
      <c r="V404" s="175"/>
      <c r="W404" s="175"/>
      <c r="X404" s="175"/>
      <c r="Y404" s="175"/>
      <c r="Z404" s="175"/>
      <c r="AA404" s="175"/>
      <c r="AB404" s="175"/>
      <c r="AC404" s="175"/>
      <c r="AD404" s="175"/>
      <c r="AE404" s="175"/>
      <c r="AF404" s="175"/>
      <c r="AG404" s="175"/>
      <c r="AH404" s="175"/>
      <c r="AI404" s="175"/>
      <c r="AJ404" s="175"/>
      <c r="AK404" s="175"/>
      <c r="AL404" s="175"/>
      <c r="AM404" s="175"/>
      <c r="AN404" s="175"/>
    </row>
    <row r="405" spans="1:40">
      <c r="A405" s="175"/>
      <c r="B405" s="175"/>
      <c r="C405" s="175"/>
      <c r="D405" s="175"/>
      <c r="E405" s="175"/>
      <c r="F405" s="175"/>
      <c r="G405" s="175"/>
      <c r="H405" s="175"/>
      <c r="I405" s="175"/>
      <c r="J405" s="170"/>
      <c r="K405" s="170"/>
      <c r="L405" s="170"/>
      <c r="M405" s="170"/>
      <c r="N405" s="170"/>
      <c r="O405" s="170"/>
      <c r="P405" s="175"/>
      <c r="Q405" s="175"/>
      <c r="R405" s="175"/>
      <c r="S405" s="175"/>
      <c r="T405" s="175"/>
      <c r="U405" s="175"/>
      <c r="V405" s="175"/>
      <c r="W405" s="175"/>
      <c r="X405" s="175"/>
      <c r="Y405" s="175"/>
      <c r="Z405" s="175"/>
      <c r="AA405" s="175"/>
      <c r="AB405" s="175"/>
      <c r="AC405" s="175"/>
      <c r="AD405" s="175"/>
      <c r="AE405" s="175"/>
      <c r="AF405" s="175"/>
      <c r="AG405" s="175"/>
      <c r="AH405" s="175"/>
      <c r="AI405" s="175"/>
      <c r="AJ405" s="175"/>
      <c r="AK405" s="175"/>
      <c r="AL405" s="175"/>
      <c r="AM405" s="175"/>
      <c r="AN405" s="175"/>
    </row>
    <row r="406" spans="1:40">
      <c r="A406" s="175"/>
      <c r="B406" s="175"/>
      <c r="C406" s="175"/>
      <c r="D406" s="175"/>
      <c r="E406" s="175"/>
      <c r="F406" s="175"/>
      <c r="G406" s="175"/>
      <c r="H406" s="175"/>
      <c r="I406" s="175"/>
      <c r="J406" s="170"/>
      <c r="K406" s="170"/>
      <c r="L406" s="170"/>
      <c r="M406" s="170"/>
      <c r="N406" s="170"/>
      <c r="O406" s="170"/>
      <c r="P406" s="175"/>
      <c r="Q406" s="175"/>
      <c r="R406" s="175"/>
      <c r="S406" s="175"/>
      <c r="T406" s="175"/>
      <c r="U406" s="175"/>
      <c r="V406" s="175"/>
      <c r="W406" s="175"/>
      <c r="X406" s="175"/>
      <c r="Y406" s="175"/>
      <c r="Z406" s="175"/>
      <c r="AA406" s="175"/>
      <c r="AB406" s="175"/>
      <c r="AC406" s="175"/>
      <c r="AD406" s="175"/>
      <c r="AE406" s="175"/>
      <c r="AF406" s="175"/>
      <c r="AG406" s="175"/>
      <c r="AH406" s="175"/>
      <c r="AI406" s="175"/>
      <c r="AJ406" s="175"/>
      <c r="AK406" s="175"/>
      <c r="AL406" s="175"/>
      <c r="AM406" s="175"/>
      <c r="AN406" s="175"/>
    </row>
    <row r="407" spans="1:40">
      <c r="A407" s="175"/>
      <c r="B407" s="175"/>
      <c r="C407" s="175"/>
      <c r="D407" s="175"/>
      <c r="E407" s="175"/>
      <c r="F407" s="175"/>
      <c r="G407" s="175"/>
      <c r="H407" s="175"/>
      <c r="I407" s="175"/>
      <c r="J407" s="170"/>
      <c r="K407" s="170"/>
      <c r="L407" s="170"/>
      <c r="M407" s="170"/>
      <c r="N407" s="170"/>
      <c r="O407" s="170"/>
      <c r="P407" s="175"/>
      <c r="Q407" s="175"/>
      <c r="R407" s="175"/>
      <c r="S407" s="175"/>
      <c r="T407" s="175"/>
      <c r="U407" s="175"/>
      <c r="V407" s="175"/>
      <c r="W407" s="175"/>
      <c r="X407" s="175"/>
      <c r="Y407" s="175"/>
      <c r="Z407" s="175"/>
      <c r="AA407" s="175"/>
      <c r="AB407" s="175"/>
      <c r="AC407" s="175"/>
      <c r="AD407" s="175"/>
      <c r="AE407" s="175"/>
      <c r="AF407" s="175"/>
      <c r="AG407" s="175"/>
      <c r="AH407" s="175"/>
      <c r="AI407" s="175"/>
      <c r="AJ407" s="175"/>
      <c r="AK407" s="175"/>
      <c r="AL407" s="175"/>
      <c r="AM407" s="175"/>
      <c r="AN407" s="175"/>
    </row>
    <row r="408" spans="1:40">
      <c r="A408" s="175"/>
      <c r="B408" s="175"/>
      <c r="C408" s="175"/>
      <c r="D408" s="175"/>
      <c r="E408" s="175"/>
      <c r="F408" s="175"/>
      <c r="G408" s="175"/>
      <c r="H408" s="175"/>
      <c r="I408" s="175"/>
      <c r="J408" s="170"/>
      <c r="K408" s="170"/>
      <c r="L408" s="170"/>
      <c r="M408" s="170"/>
      <c r="N408" s="170"/>
      <c r="O408" s="170"/>
      <c r="P408" s="175"/>
      <c r="Q408" s="175"/>
      <c r="R408" s="175"/>
      <c r="S408" s="175"/>
      <c r="T408" s="175"/>
      <c r="U408" s="175"/>
      <c r="V408" s="175"/>
      <c r="W408" s="175"/>
      <c r="X408" s="175"/>
      <c r="Y408" s="175"/>
      <c r="Z408" s="175"/>
      <c r="AA408" s="175"/>
      <c r="AB408" s="175"/>
      <c r="AC408" s="175"/>
      <c r="AD408" s="175"/>
      <c r="AE408" s="175"/>
      <c r="AF408" s="175"/>
      <c r="AG408" s="175"/>
      <c r="AH408" s="175"/>
      <c r="AI408" s="175"/>
      <c r="AJ408" s="175"/>
      <c r="AK408" s="175"/>
      <c r="AL408" s="175"/>
      <c r="AM408" s="175"/>
      <c r="AN408" s="175"/>
    </row>
    <row r="409" spans="1:40">
      <c r="A409" s="175"/>
      <c r="B409" s="175"/>
      <c r="C409" s="175"/>
      <c r="D409" s="175"/>
      <c r="E409" s="175"/>
      <c r="F409" s="175"/>
      <c r="G409" s="175"/>
      <c r="H409" s="175"/>
      <c r="I409" s="175"/>
      <c r="J409" s="170"/>
      <c r="K409" s="170"/>
      <c r="L409" s="170"/>
      <c r="M409" s="170"/>
      <c r="N409" s="170"/>
      <c r="O409" s="170"/>
      <c r="P409" s="175"/>
      <c r="Q409" s="175"/>
      <c r="R409" s="175"/>
      <c r="S409" s="175"/>
      <c r="T409" s="175"/>
      <c r="U409" s="175"/>
      <c r="V409" s="175"/>
      <c r="W409" s="175"/>
      <c r="X409" s="175"/>
      <c r="Y409" s="175"/>
      <c r="Z409" s="175"/>
      <c r="AA409" s="175"/>
      <c r="AB409" s="175"/>
      <c r="AC409" s="175"/>
      <c r="AD409" s="175"/>
      <c r="AE409" s="175"/>
      <c r="AF409" s="175"/>
      <c r="AG409" s="175"/>
      <c r="AH409" s="175"/>
      <c r="AI409" s="175"/>
      <c r="AJ409" s="175"/>
      <c r="AK409" s="175"/>
      <c r="AL409" s="175"/>
      <c r="AM409" s="175"/>
      <c r="AN409" s="175"/>
    </row>
    <row r="410" spans="1:40">
      <c r="A410" s="175"/>
      <c r="B410" s="175"/>
      <c r="C410" s="175"/>
      <c r="D410" s="175"/>
      <c r="E410" s="175"/>
      <c r="F410" s="175"/>
      <c r="G410" s="175"/>
      <c r="H410" s="175"/>
      <c r="I410" s="175"/>
      <c r="J410" s="170"/>
      <c r="K410" s="170"/>
      <c r="L410" s="170"/>
      <c r="M410" s="170"/>
      <c r="N410" s="170"/>
      <c r="O410" s="170"/>
      <c r="P410" s="175"/>
      <c r="Q410" s="175"/>
      <c r="R410" s="175"/>
      <c r="S410" s="175"/>
      <c r="T410" s="175"/>
      <c r="U410" s="175"/>
      <c r="V410" s="175"/>
      <c r="W410" s="175"/>
      <c r="X410" s="175"/>
      <c r="Y410" s="175"/>
      <c r="Z410" s="175"/>
      <c r="AA410" s="175"/>
      <c r="AB410" s="175"/>
      <c r="AC410" s="175"/>
      <c r="AD410" s="175"/>
      <c r="AE410" s="175"/>
      <c r="AF410" s="175"/>
      <c r="AG410" s="175"/>
      <c r="AH410" s="175"/>
      <c r="AI410" s="175"/>
      <c r="AJ410" s="175"/>
      <c r="AK410" s="175"/>
      <c r="AL410" s="175"/>
      <c r="AM410" s="175"/>
      <c r="AN410" s="175"/>
    </row>
    <row r="411" spans="1:40">
      <c r="A411" s="175"/>
      <c r="B411" s="175"/>
      <c r="C411" s="175"/>
      <c r="D411" s="175"/>
      <c r="E411" s="175"/>
      <c r="F411" s="175"/>
      <c r="G411" s="175"/>
      <c r="H411" s="175"/>
      <c r="I411" s="175"/>
      <c r="J411" s="170"/>
      <c r="K411" s="170"/>
      <c r="L411" s="170"/>
      <c r="M411" s="170"/>
      <c r="N411" s="170"/>
      <c r="O411" s="170"/>
      <c r="P411" s="175"/>
      <c r="Q411" s="175"/>
      <c r="R411" s="175"/>
      <c r="S411" s="175"/>
      <c r="T411" s="175"/>
      <c r="U411" s="175"/>
      <c r="V411" s="175"/>
      <c r="W411" s="175"/>
      <c r="X411" s="175"/>
      <c r="Y411" s="175"/>
      <c r="Z411" s="175"/>
      <c r="AA411" s="175"/>
      <c r="AB411" s="175"/>
      <c r="AC411" s="175"/>
      <c r="AD411" s="175"/>
      <c r="AE411" s="175"/>
      <c r="AF411" s="175"/>
      <c r="AG411" s="175"/>
      <c r="AH411" s="175"/>
      <c r="AI411" s="175"/>
      <c r="AJ411" s="175"/>
      <c r="AK411" s="175"/>
      <c r="AL411" s="175"/>
      <c r="AM411" s="175"/>
      <c r="AN411" s="175"/>
    </row>
    <row r="412" spans="1:40">
      <c r="A412" s="175"/>
      <c r="B412" s="175"/>
      <c r="C412" s="175"/>
      <c r="D412" s="175"/>
      <c r="E412" s="175"/>
      <c r="F412" s="175"/>
      <c r="G412" s="175"/>
      <c r="H412" s="175"/>
      <c r="I412" s="175"/>
      <c r="J412" s="170"/>
      <c r="K412" s="170"/>
      <c r="L412" s="170"/>
      <c r="M412" s="170"/>
      <c r="N412" s="170"/>
      <c r="O412" s="170"/>
      <c r="P412" s="175"/>
      <c r="Q412" s="175"/>
      <c r="R412" s="175"/>
      <c r="S412" s="175"/>
      <c r="T412" s="175"/>
      <c r="U412" s="175"/>
      <c r="V412" s="175"/>
      <c r="W412" s="175"/>
      <c r="X412" s="175"/>
      <c r="Y412" s="175"/>
      <c r="Z412" s="175"/>
      <c r="AA412" s="175"/>
      <c r="AB412" s="175"/>
      <c r="AC412" s="175"/>
      <c r="AD412" s="175"/>
      <c r="AE412" s="175"/>
      <c r="AF412" s="175"/>
      <c r="AG412" s="175"/>
      <c r="AH412" s="175"/>
      <c r="AI412" s="175"/>
      <c r="AJ412" s="175"/>
      <c r="AK412" s="175"/>
      <c r="AL412" s="175"/>
      <c r="AM412" s="175"/>
      <c r="AN412" s="175"/>
    </row>
    <row r="413" spans="1:40">
      <c r="A413" s="175"/>
      <c r="B413" s="175"/>
      <c r="C413" s="175"/>
      <c r="D413" s="175"/>
      <c r="E413" s="175"/>
      <c r="F413" s="175"/>
      <c r="G413" s="175"/>
      <c r="H413" s="175"/>
      <c r="I413" s="175"/>
      <c r="J413" s="170"/>
      <c r="K413" s="170"/>
      <c r="L413" s="170"/>
      <c r="M413" s="170"/>
      <c r="N413" s="170"/>
      <c r="O413" s="170"/>
      <c r="P413" s="175"/>
      <c r="Q413" s="175"/>
      <c r="R413" s="175"/>
      <c r="S413" s="175"/>
      <c r="T413" s="175"/>
      <c r="U413" s="175"/>
      <c r="V413" s="175"/>
      <c r="W413" s="175"/>
      <c r="X413" s="175"/>
      <c r="Y413" s="175"/>
      <c r="Z413" s="175"/>
      <c r="AA413" s="175"/>
      <c r="AB413" s="175"/>
      <c r="AC413" s="175"/>
      <c r="AD413" s="175"/>
      <c r="AE413" s="175"/>
      <c r="AF413" s="175"/>
      <c r="AG413" s="175"/>
      <c r="AH413" s="175"/>
      <c r="AI413" s="175"/>
      <c r="AJ413" s="175"/>
      <c r="AK413" s="175"/>
      <c r="AL413" s="175"/>
      <c r="AM413" s="175"/>
      <c r="AN413" s="175"/>
    </row>
    <row r="414" spans="1:40">
      <c r="A414" s="175"/>
      <c r="B414" s="175"/>
      <c r="C414" s="175"/>
      <c r="D414" s="175"/>
      <c r="E414" s="175"/>
      <c r="F414" s="175"/>
      <c r="G414" s="175"/>
      <c r="H414" s="175"/>
      <c r="I414" s="175"/>
      <c r="J414" s="170"/>
      <c r="K414" s="170"/>
      <c r="L414" s="170"/>
      <c r="M414" s="170"/>
      <c r="N414" s="170"/>
      <c r="O414" s="170"/>
      <c r="P414" s="175"/>
      <c r="Q414" s="175"/>
      <c r="R414" s="175"/>
      <c r="S414" s="175"/>
      <c r="T414" s="175"/>
      <c r="U414" s="175"/>
      <c r="V414" s="175"/>
      <c r="W414" s="175"/>
      <c r="X414" s="175"/>
      <c r="Y414" s="175"/>
      <c r="Z414" s="175"/>
      <c r="AA414" s="175"/>
      <c r="AB414" s="175"/>
      <c r="AC414" s="175"/>
      <c r="AD414" s="175"/>
      <c r="AE414" s="175"/>
      <c r="AF414" s="175"/>
      <c r="AG414" s="175"/>
      <c r="AH414" s="175"/>
      <c r="AI414" s="175"/>
      <c r="AJ414" s="175"/>
      <c r="AK414" s="175"/>
      <c r="AL414" s="175"/>
      <c r="AM414" s="175"/>
      <c r="AN414" s="175"/>
    </row>
    <row r="415" spans="1:40">
      <c r="A415" s="175"/>
      <c r="B415" s="175"/>
      <c r="C415" s="175"/>
      <c r="D415" s="175"/>
      <c r="E415" s="175"/>
      <c r="F415" s="175"/>
      <c r="G415" s="175"/>
      <c r="H415" s="175"/>
      <c r="I415" s="175"/>
      <c r="J415" s="170"/>
      <c r="K415" s="170"/>
      <c r="L415" s="170"/>
      <c r="M415" s="170"/>
      <c r="N415" s="170"/>
      <c r="O415" s="170"/>
      <c r="P415" s="175"/>
      <c r="Q415" s="175"/>
      <c r="R415" s="175"/>
      <c r="S415" s="175"/>
      <c r="T415" s="175"/>
      <c r="U415" s="175"/>
      <c r="V415" s="175"/>
      <c r="W415" s="175"/>
      <c r="X415" s="175"/>
      <c r="Y415" s="175"/>
      <c r="Z415" s="175"/>
      <c r="AA415" s="175"/>
      <c r="AB415" s="175"/>
      <c r="AC415" s="175"/>
      <c r="AD415" s="175"/>
      <c r="AE415" s="175"/>
      <c r="AF415" s="175"/>
      <c r="AG415" s="175"/>
      <c r="AH415" s="175"/>
      <c r="AI415" s="175"/>
      <c r="AJ415" s="175"/>
      <c r="AK415" s="175"/>
      <c r="AL415" s="175"/>
      <c r="AM415" s="175"/>
      <c r="AN415" s="175"/>
    </row>
    <row r="416" spans="1:40">
      <c r="A416" s="175"/>
      <c r="B416" s="175"/>
      <c r="C416" s="175"/>
      <c r="D416" s="175"/>
      <c r="E416" s="175"/>
      <c r="F416" s="175"/>
      <c r="G416" s="175"/>
      <c r="H416" s="175"/>
      <c r="I416" s="175"/>
      <c r="J416" s="170"/>
      <c r="K416" s="170"/>
      <c r="L416" s="170"/>
      <c r="M416" s="170"/>
      <c r="N416" s="170"/>
      <c r="O416" s="170"/>
      <c r="P416" s="175"/>
      <c r="Q416" s="175"/>
      <c r="R416" s="175"/>
      <c r="S416" s="175"/>
      <c r="T416" s="175"/>
      <c r="U416" s="175"/>
      <c r="V416" s="175"/>
      <c r="W416" s="175"/>
      <c r="X416" s="175"/>
      <c r="Y416" s="175"/>
      <c r="Z416" s="175"/>
      <c r="AA416" s="175"/>
      <c r="AB416" s="175"/>
      <c r="AC416" s="175"/>
      <c r="AD416" s="175"/>
      <c r="AE416" s="175"/>
      <c r="AF416" s="175"/>
      <c r="AG416" s="175"/>
      <c r="AH416" s="175"/>
      <c r="AI416" s="175"/>
      <c r="AJ416" s="175"/>
      <c r="AK416" s="175"/>
      <c r="AL416" s="175"/>
      <c r="AM416" s="175"/>
      <c r="AN416" s="175"/>
    </row>
    <row r="417" spans="1:40">
      <c r="A417" s="175"/>
      <c r="B417" s="175"/>
      <c r="C417" s="175"/>
      <c r="D417" s="175"/>
      <c r="E417" s="175"/>
      <c r="F417" s="175"/>
      <c r="G417" s="175"/>
      <c r="H417" s="175"/>
      <c r="I417" s="175"/>
      <c r="J417" s="170"/>
      <c r="K417" s="170"/>
      <c r="L417" s="170"/>
      <c r="M417" s="170"/>
      <c r="N417" s="170"/>
      <c r="O417" s="170"/>
      <c r="P417" s="175"/>
      <c r="Q417" s="175"/>
      <c r="R417" s="175"/>
      <c r="S417" s="175"/>
      <c r="T417" s="175"/>
      <c r="U417" s="175"/>
      <c r="V417" s="175"/>
      <c r="W417" s="175"/>
      <c r="X417" s="175"/>
      <c r="Y417" s="175"/>
      <c r="Z417" s="175"/>
      <c r="AA417" s="175"/>
      <c r="AB417" s="175"/>
      <c r="AC417" s="175"/>
      <c r="AD417" s="175"/>
      <c r="AE417" s="175"/>
      <c r="AF417" s="175"/>
      <c r="AG417" s="175"/>
      <c r="AH417" s="175"/>
      <c r="AI417" s="175"/>
      <c r="AJ417" s="175"/>
      <c r="AK417" s="175"/>
      <c r="AL417" s="175"/>
      <c r="AM417" s="175"/>
      <c r="AN417" s="175"/>
    </row>
    <row r="418" spans="1:40">
      <c r="A418" s="175"/>
      <c r="B418" s="175"/>
      <c r="C418" s="175"/>
      <c r="D418" s="175"/>
      <c r="E418" s="175"/>
      <c r="F418" s="175"/>
      <c r="G418" s="175"/>
      <c r="H418" s="175"/>
      <c r="I418" s="175"/>
      <c r="J418" s="170"/>
      <c r="K418" s="170"/>
      <c r="L418" s="170"/>
      <c r="M418" s="170"/>
      <c r="N418" s="170"/>
      <c r="O418" s="170"/>
      <c r="P418" s="175"/>
      <c r="Q418" s="175"/>
      <c r="R418" s="175"/>
      <c r="S418" s="175"/>
      <c r="T418" s="175"/>
      <c r="U418" s="175"/>
      <c r="V418" s="175"/>
      <c r="W418" s="175"/>
      <c r="X418" s="175"/>
      <c r="Y418" s="175"/>
      <c r="Z418" s="175"/>
      <c r="AA418" s="175"/>
      <c r="AB418" s="175"/>
      <c r="AC418" s="175"/>
      <c r="AD418" s="175"/>
      <c r="AE418" s="175"/>
      <c r="AF418" s="175"/>
      <c r="AG418" s="175"/>
      <c r="AH418" s="175"/>
      <c r="AI418" s="175"/>
      <c r="AJ418" s="175"/>
      <c r="AK418" s="175"/>
      <c r="AL418" s="175"/>
      <c r="AM418" s="175"/>
      <c r="AN418" s="175"/>
    </row>
    <row r="419" spans="1:40">
      <c r="A419" s="175"/>
      <c r="B419" s="175"/>
      <c r="C419" s="175"/>
      <c r="D419" s="175"/>
      <c r="E419" s="175"/>
      <c r="F419" s="175"/>
      <c r="G419" s="175"/>
      <c r="H419" s="175"/>
      <c r="I419" s="175"/>
      <c r="J419" s="170"/>
      <c r="K419" s="170"/>
      <c r="L419" s="170"/>
      <c r="M419" s="170"/>
      <c r="N419" s="170"/>
      <c r="O419" s="170"/>
      <c r="P419" s="175"/>
      <c r="Q419" s="175"/>
      <c r="R419" s="175"/>
      <c r="S419" s="175"/>
      <c r="T419" s="175"/>
      <c r="U419" s="175"/>
      <c r="V419" s="175"/>
      <c r="W419" s="175"/>
      <c r="X419" s="175"/>
      <c r="Y419" s="175"/>
      <c r="Z419" s="175"/>
      <c r="AA419" s="175"/>
      <c r="AB419" s="175"/>
      <c r="AC419" s="175"/>
      <c r="AD419" s="175"/>
      <c r="AE419" s="175"/>
      <c r="AF419" s="175"/>
      <c r="AG419" s="175"/>
      <c r="AH419" s="175"/>
      <c r="AI419" s="175"/>
      <c r="AJ419" s="175"/>
      <c r="AK419" s="175"/>
      <c r="AL419" s="175"/>
      <c r="AM419" s="175"/>
      <c r="AN419" s="175"/>
    </row>
    <row r="420" spans="1:40">
      <c r="A420" s="175"/>
      <c r="B420" s="175"/>
      <c r="C420" s="175"/>
      <c r="D420" s="175"/>
      <c r="E420" s="175"/>
      <c r="F420" s="175"/>
      <c r="G420" s="175"/>
      <c r="H420" s="175"/>
      <c r="I420" s="175"/>
      <c r="J420" s="170"/>
      <c r="K420" s="170"/>
      <c r="L420" s="170"/>
      <c r="M420" s="170"/>
      <c r="N420" s="170"/>
      <c r="O420" s="170"/>
      <c r="P420" s="175"/>
      <c r="Q420" s="175"/>
      <c r="R420" s="175"/>
      <c r="S420" s="175"/>
      <c r="T420" s="175"/>
      <c r="U420" s="175"/>
      <c r="V420" s="175"/>
      <c r="W420" s="175"/>
      <c r="X420" s="175"/>
      <c r="Y420" s="175"/>
      <c r="Z420" s="175"/>
      <c r="AA420" s="175"/>
      <c r="AB420" s="175"/>
      <c r="AC420" s="175"/>
      <c r="AD420" s="175"/>
      <c r="AE420" s="175"/>
      <c r="AF420" s="175"/>
      <c r="AG420" s="175"/>
      <c r="AH420" s="175"/>
      <c r="AI420" s="175"/>
      <c r="AJ420" s="175"/>
      <c r="AK420" s="175"/>
      <c r="AL420" s="175"/>
      <c r="AM420" s="175"/>
      <c r="AN420" s="175"/>
    </row>
    <row r="421" spans="1:40">
      <c r="A421" s="175"/>
      <c r="B421" s="175"/>
      <c r="C421" s="175"/>
      <c r="D421" s="175"/>
      <c r="E421" s="175"/>
      <c r="F421" s="175"/>
      <c r="G421" s="175"/>
      <c r="H421" s="175"/>
      <c r="I421" s="175"/>
      <c r="J421" s="170"/>
      <c r="K421" s="170"/>
      <c r="L421" s="170"/>
      <c r="M421" s="170"/>
      <c r="N421" s="170"/>
      <c r="O421" s="170"/>
      <c r="P421" s="175"/>
      <c r="Q421" s="175"/>
      <c r="R421" s="175"/>
      <c r="S421" s="175"/>
      <c r="T421" s="175"/>
      <c r="U421" s="175"/>
      <c r="V421" s="175"/>
      <c r="W421" s="175"/>
      <c r="X421" s="175"/>
      <c r="Y421" s="175"/>
      <c r="Z421" s="175"/>
      <c r="AA421" s="175"/>
      <c r="AB421" s="175"/>
      <c r="AC421" s="175"/>
      <c r="AD421" s="175"/>
      <c r="AE421" s="175"/>
      <c r="AF421" s="175"/>
      <c r="AG421" s="175"/>
      <c r="AH421" s="175"/>
      <c r="AI421" s="175"/>
      <c r="AJ421" s="175"/>
      <c r="AK421" s="175"/>
      <c r="AL421" s="175"/>
      <c r="AM421" s="175"/>
      <c r="AN421" s="175"/>
    </row>
    <row r="422" spans="1:40">
      <c r="A422" s="175"/>
      <c r="B422" s="175"/>
      <c r="C422" s="175"/>
      <c r="D422" s="175"/>
      <c r="E422" s="175"/>
      <c r="F422" s="175"/>
      <c r="G422" s="175"/>
      <c r="H422" s="175"/>
      <c r="I422" s="175"/>
      <c r="J422" s="170"/>
      <c r="K422" s="170"/>
      <c r="L422" s="170"/>
      <c r="M422" s="170"/>
      <c r="N422" s="170"/>
      <c r="O422" s="170"/>
      <c r="P422" s="175"/>
      <c r="Q422" s="175"/>
      <c r="R422" s="175"/>
      <c r="S422" s="175"/>
      <c r="T422" s="175"/>
      <c r="U422" s="175"/>
      <c r="V422" s="175"/>
      <c r="W422" s="175"/>
      <c r="X422" s="175"/>
      <c r="Y422" s="175"/>
      <c r="Z422" s="175"/>
      <c r="AA422" s="175"/>
      <c r="AB422" s="175"/>
      <c r="AC422" s="175"/>
      <c r="AD422" s="175"/>
      <c r="AE422" s="175"/>
      <c r="AF422" s="175"/>
      <c r="AG422" s="175"/>
      <c r="AH422" s="175"/>
      <c r="AI422" s="175"/>
      <c r="AJ422" s="175"/>
      <c r="AK422" s="175"/>
      <c r="AL422" s="175"/>
      <c r="AM422" s="175"/>
      <c r="AN422" s="175"/>
    </row>
    <row r="423" spans="1:40">
      <c r="A423" s="175"/>
      <c r="B423" s="175"/>
      <c r="C423" s="175"/>
      <c r="D423" s="175"/>
      <c r="E423" s="175"/>
      <c r="F423" s="175"/>
      <c r="G423" s="175"/>
      <c r="H423" s="175"/>
      <c r="I423" s="175"/>
      <c r="J423" s="170"/>
      <c r="K423" s="170"/>
      <c r="L423" s="170"/>
      <c r="M423" s="170"/>
      <c r="N423" s="170"/>
      <c r="O423" s="170"/>
      <c r="P423" s="175"/>
      <c r="Q423" s="175"/>
      <c r="R423" s="175"/>
      <c r="S423" s="175"/>
      <c r="T423" s="175"/>
      <c r="U423" s="175"/>
      <c r="V423" s="175"/>
      <c r="W423" s="175"/>
      <c r="X423" s="175"/>
      <c r="Y423" s="175"/>
      <c r="Z423" s="175"/>
      <c r="AA423" s="175"/>
      <c r="AB423" s="175"/>
      <c r="AC423" s="175"/>
      <c r="AD423" s="175"/>
      <c r="AE423" s="175"/>
      <c r="AF423" s="175"/>
      <c r="AG423" s="175"/>
      <c r="AH423" s="175"/>
      <c r="AI423" s="175"/>
      <c r="AJ423" s="175"/>
      <c r="AK423" s="175"/>
      <c r="AL423" s="175"/>
      <c r="AM423" s="175"/>
      <c r="AN423" s="175"/>
    </row>
    <row r="424" spans="1:40">
      <c r="A424" s="175"/>
      <c r="B424" s="175"/>
      <c r="C424" s="175"/>
      <c r="D424" s="175"/>
      <c r="E424" s="175"/>
      <c r="F424" s="175"/>
      <c r="G424" s="175"/>
      <c r="H424" s="175"/>
      <c r="I424" s="175"/>
      <c r="J424" s="170"/>
      <c r="K424" s="170"/>
      <c r="L424" s="170"/>
      <c r="M424" s="170"/>
      <c r="N424" s="170"/>
      <c r="O424" s="170"/>
      <c r="P424" s="175"/>
      <c r="Q424" s="175"/>
      <c r="R424" s="175"/>
      <c r="S424" s="175"/>
      <c r="T424" s="175"/>
      <c r="U424" s="175"/>
      <c r="V424" s="175"/>
      <c r="W424" s="175"/>
      <c r="X424" s="175"/>
      <c r="Y424" s="175"/>
      <c r="Z424" s="175"/>
      <c r="AA424" s="175"/>
      <c r="AB424" s="175"/>
      <c r="AC424" s="175"/>
      <c r="AD424" s="175"/>
      <c r="AE424" s="175"/>
      <c r="AF424" s="175"/>
      <c r="AG424" s="175"/>
      <c r="AH424" s="175"/>
      <c r="AI424" s="175"/>
      <c r="AJ424" s="175"/>
      <c r="AK424" s="175"/>
      <c r="AL424" s="175"/>
      <c r="AM424" s="175"/>
      <c r="AN424" s="175"/>
    </row>
    <row r="425" spans="1:40">
      <c r="A425" s="175"/>
      <c r="B425" s="175"/>
      <c r="C425" s="175"/>
      <c r="D425" s="175"/>
      <c r="E425" s="175"/>
      <c r="F425" s="175"/>
      <c r="G425" s="175"/>
      <c r="H425" s="175"/>
      <c r="I425" s="175"/>
      <c r="J425" s="170"/>
      <c r="K425" s="170"/>
      <c r="L425" s="170"/>
      <c r="M425" s="170"/>
      <c r="N425" s="170"/>
      <c r="O425" s="170"/>
      <c r="P425" s="175"/>
      <c r="Q425" s="175"/>
      <c r="R425" s="175"/>
      <c r="S425" s="175"/>
      <c r="T425" s="175"/>
      <c r="U425" s="175"/>
      <c r="V425" s="175"/>
      <c r="W425" s="175"/>
      <c r="X425" s="175"/>
      <c r="Y425" s="175"/>
      <c r="Z425" s="175"/>
      <c r="AA425" s="175"/>
      <c r="AB425" s="175"/>
      <c r="AC425" s="175"/>
      <c r="AD425" s="175"/>
      <c r="AE425" s="175"/>
      <c r="AF425" s="175"/>
      <c r="AG425" s="175"/>
      <c r="AH425" s="175"/>
      <c r="AI425" s="175"/>
      <c r="AJ425" s="175"/>
      <c r="AK425" s="175"/>
      <c r="AL425" s="175"/>
      <c r="AM425" s="175"/>
      <c r="AN425" s="175"/>
    </row>
    <row r="426" spans="1:40">
      <c r="A426" s="175"/>
      <c r="B426" s="175"/>
      <c r="C426" s="175"/>
      <c r="D426" s="175"/>
      <c r="E426" s="175"/>
      <c r="F426" s="175"/>
      <c r="G426" s="175"/>
      <c r="H426" s="175"/>
      <c r="I426" s="175"/>
      <c r="J426" s="170"/>
      <c r="K426" s="170"/>
      <c r="L426" s="170"/>
      <c r="M426" s="170"/>
      <c r="N426" s="170"/>
      <c r="O426" s="170"/>
      <c r="P426" s="175"/>
      <c r="Q426" s="175"/>
      <c r="R426" s="175"/>
      <c r="S426" s="175"/>
      <c r="T426" s="175"/>
      <c r="U426" s="175"/>
      <c r="V426" s="175"/>
      <c r="W426" s="175"/>
      <c r="X426" s="175"/>
      <c r="Y426" s="175"/>
      <c r="Z426" s="175"/>
      <c r="AA426" s="175"/>
      <c r="AB426" s="175"/>
      <c r="AC426" s="175"/>
      <c r="AD426" s="175"/>
      <c r="AE426" s="175"/>
      <c r="AF426" s="175"/>
      <c r="AG426" s="175"/>
      <c r="AH426" s="175"/>
      <c r="AI426" s="175"/>
      <c r="AJ426" s="175"/>
      <c r="AK426" s="175"/>
      <c r="AL426" s="175"/>
      <c r="AM426" s="175"/>
      <c r="AN426" s="175"/>
    </row>
    <row r="427" spans="1:40">
      <c r="A427" s="175"/>
      <c r="B427" s="175"/>
      <c r="C427" s="175"/>
      <c r="D427" s="175"/>
      <c r="E427" s="175"/>
      <c r="F427" s="175"/>
      <c r="G427" s="175"/>
      <c r="H427" s="175"/>
      <c r="I427" s="175"/>
      <c r="J427" s="170"/>
      <c r="K427" s="170"/>
      <c r="L427" s="170"/>
      <c r="M427" s="170"/>
      <c r="N427" s="170"/>
      <c r="O427" s="170"/>
      <c r="P427" s="175"/>
      <c r="Q427" s="175"/>
      <c r="R427" s="175"/>
      <c r="S427" s="175"/>
      <c r="T427" s="175"/>
      <c r="U427" s="175"/>
      <c r="V427" s="175"/>
      <c r="W427" s="175"/>
      <c r="X427" s="175"/>
      <c r="Y427" s="175"/>
      <c r="Z427" s="175"/>
      <c r="AA427" s="175"/>
      <c r="AB427" s="175"/>
      <c r="AC427" s="175"/>
      <c r="AD427" s="175"/>
      <c r="AE427" s="175"/>
      <c r="AF427" s="175"/>
      <c r="AG427" s="175"/>
      <c r="AH427" s="175"/>
      <c r="AI427" s="175"/>
      <c r="AJ427" s="175"/>
      <c r="AK427" s="175"/>
      <c r="AL427" s="175"/>
      <c r="AM427" s="175"/>
      <c r="AN427" s="175"/>
    </row>
    <row r="428" spans="1:40">
      <c r="A428" s="175"/>
      <c r="B428" s="175"/>
      <c r="C428" s="175"/>
      <c r="D428" s="175"/>
      <c r="E428" s="175"/>
      <c r="F428" s="175"/>
      <c r="G428" s="175"/>
      <c r="H428" s="175"/>
      <c r="I428" s="175"/>
      <c r="J428" s="170"/>
      <c r="K428" s="170"/>
      <c r="L428" s="170"/>
      <c r="M428" s="170"/>
      <c r="N428" s="170"/>
      <c r="O428" s="170"/>
      <c r="P428" s="175"/>
      <c r="Q428" s="175"/>
      <c r="R428" s="175"/>
      <c r="S428" s="175"/>
      <c r="T428" s="175"/>
      <c r="U428" s="175"/>
      <c r="V428" s="175"/>
      <c r="W428" s="175"/>
      <c r="X428" s="175"/>
      <c r="Y428" s="175"/>
      <c r="Z428" s="175"/>
      <c r="AA428" s="175"/>
      <c r="AB428" s="175"/>
      <c r="AC428" s="175"/>
      <c r="AD428" s="175"/>
      <c r="AE428" s="175"/>
      <c r="AF428" s="175"/>
      <c r="AG428" s="175"/>
      <c r="AH428" s="175"/>
      <c r="AI428" s="175"/>
      <c r="AJ428" s="175"/>
      <c r="AK428" s="175"/>
      <c r="AL428" s="175"/>
      <c r="AM428" s="175"/>
      <c r="AN428" s="175"/>
    </row>
    <row r="429" spans="1:40">
      <c r="A429" s="175"/>
      <c r="B429" s="175"/>
      <c r="C429" s="175"/>
      <c r="D429" s="175"/>
      <c r="E429" s="175"/>
      <c r="F429" s="175"/>
      <c r="G429" s="175"/>
      <c r="H429" s="175"/>
      <c r="I429" s="175"/>
      <c r="J429" s="170"/>
      <c r="K429" s="170"/>
      <c r="L429" s="170"/>
      <c r="M429" s="170"/>
      <c r="N429" s="170"/>
      <c r="O429" s="170"/>
      <c r="P429" s="175"/>
      <c r="Q429" s="175"/>
      <c r="R429" s="175"/>
      <c r="S429" s="175"/>
      <c r="T429" s="175"/>
      <c r="U429" s="175"/>
      <c r="V429" s="175"/>
      <c r="W429" s="175"/>
      <c r="X429" s="175"/>
      <c r="Y429" s="175"/>
      <c r="Z429" s="175"/>
      <c r="AA429" s="175"/>
      <c r="AB429" s="175"/>
      <c r="AC429" s="175"/>
      <c r="AD429" s="175"/>
      <c r="AE429" s="175"/>
      <c r="AF429" s="175"/>
      <c r="AG429" s="175"/>
      <c r="AH429" s="175"/>
      <c r="AI429" s="175"/>
      <c r="AJ429" s="175"/>
      <c r="AK429" s="175"/>
      <c r="AL429" s="175"/>
      <c r="AM429" s="175"/>
      <c r="AN429" s="175"/>
    </row>
    <row r="430" spans="1:40">
      <c r="A430" s="175"/>
      <c r="B430" s="175"/>
      <c r="C430" s="175"/>
      <c r="D430" s="175"/>
      <c r="E430" s="175"/>
      <c r="F430" s="175"/>
      <c r="G430" s="175"/>
      <c r="H430" s="175"/>
      <c r="I430" s="175"/>
      <c r="J430" s="170"/>
      <c r="K430" s="170"/>
      <c r="L430" s="170"/>
      <c r="M430" s="170"/>
      <c r="N430" s="170"/>
      <c r="O430" s="170"/>
      <c r="P430" s="175"/>
      <c r="Q430" s="175"/>
      <c r="R430" s="175"/>
      <c r="S430" s="175"/>
      <c r="T430" s="175"/>
      <c r="U430" s="175"/>
      <c r="V430" s="175"/>
      <c r="W430" s="175"/>
      <c r="X430" s="175"/>
      <c r="Y430" s="175"/>
      <c r="Z430" s="175"/>
      <c r="AA430" s="175"/>
      <c r="AB430" s="175"/>
      <c r="AC430" s="175"/>
      <c r="AD430" s="175"/>
      <c r="AE430" s="175"/>
      <c r="AF430" s="175"/>
      <c r="AG430" s="175"/>
      <c r="AH430" s="175"/>
      <c r="AI430" s="175"/>
      <c r="AJ430" s="175"/>
      <c r="AK430" s="175"/>
      <c r="AL430" s="175"/>
      <c r="AM430" s="175"/>
      <c r="AN430" s="175"/>
    </row>
    <row r="431" spans="1:40">
      <c r="A431" s="175"/>
      <c r="B431" s="175"/>
      <c r="C431" s="175"/>
      <c r="D431" s="175"/>
      <c r="E431" s="175"/>
      <c r="F431" s="175"/>
      <c r="G431" s="175"/>
      <c r="H431" s="175"/>
      <c r="I431" s="175"/>
      <c r="J431" s="170"/>
      <c r="K431" s="170"/>
      <c r="L431" s="170"/>
      <c r="M431" s="170"/>
      <c r="N431" s="170"/>
      <c r="O431" s="170"/>
      <c r="P431" s="175"/>
      <c r="Q431" s="175"/>
      <c r="R431" s="175"/>
      <c r="S431" s="175"/>
      <c r="T431" s="175"/>
      <c r="U431" s="175"/>
      <c r="V431" s="175"/>
      <c r="W431" s="175"/>
      <c r="X431" s="175"/>
      <c r="Y431" s="175"/>
      <c r="Z431" s="175"/>
      <c r="AA431" s="175"/>
      <c r="AB431" s="175"/>
      <c r="AC431" s="175"/>
      <c r="AD431" s="175"/>
      <c r="AE431" s="175"/>
      <c r="AF431" s="175"/>
      <c r="AG431" s="175"/>
      <c r="AH431" s="175"/>
      <c r="AI431" s="175"/>
      <c r="AJ431" s="175"/>
      <c r="AK431" s="175"/>
      <c r="AL431" s="175"/>
      <c r="AM431" s="175"/>
      <c r="AN431" s="175"/>
    </row>
    <row r="432" spans="1:40">
      <c r="A432" s="175"/>
      <c r="B432" s="175"/>
      <c r="C432" s="175"/>
      <c r="D432" s="175"/>
      <c r="E432" s="175"/>
      <c r="F432" s="175"/>
      <c r="G432" s="175"/>
      <c r="H432" s="175"/>
      <c r="I432" s="175"/>
      <c r="J432" s="170"/>
      <c r="K432" s="170"/>
      <c r="L432" s="170"/>
      <c r="M432" s="170"/>
      <c r="N432" s="170"/>
      <c r="O432" s="170"/>
      <c r="P432" s="175"/>
      <c r="Q432" s="175"/>
      <c r="R432" s="175"/>
      <c r="S432" s="175"/>
      <c r="T432" s="175"/>
      <c r="U432" s="175"/>
      <c r="V432" s="175"/>
      <c r="W432" s="175"/>
      <c r="X432" s="175"/>
      <c r="Y432" s="175"/>
      <c r="Z432" s="175"/>
      <c r="AA432" s="175"/>
      <c r="AB432" s="175"/>
      <c r="AC432" s="175"/>
      <c r="AD432" s="175"/>
      <c r="AE432" s="175"/>
      <c r="AF432" s="175"/>
      <c r="AG432" s="175"/>
      <c r="AH432" s="175"/>
      <c r="AI432" s="175"/>
      <c r="AJ432" s="175"/>
      <c r="AK432" s="175"/>
      <c r="AL432" s="175"/>
      <c r="AM432" s="175"/>
      <c r="AN432" s="175"/>
    </row>
    <row r="433" spans="1:40">
      <c r="A433" s="175"/>
      <c r="B433" s="175"/>
      <c r="C433" s="175"/>
      <c r="D433" s="175"/>
      <c r="E433" s="175"/>
      <c r="F433" s="175"/>
      <c r="G433" s="175"/>
      <c r="H433" s="175"/>
      <c r="I433" s="175"/>
      <c r="J433" s="170"/>
      <c r="K433" s="170"/>
      <c r="L433" s="170"/>
      <c r="M433" s="170"/>
      <c r="N433" s="170"/>
      <c r="O433" s="170"/>
      <c r="P433" s="175"/>
      <c r="Q433" s="175"/>
      <c r="R433" s="175"/>
      <c r="S433" s="175"/>
      <c r="T433" s="175"/>
      <c r="U433" s="175"/>
      <c r="V433" s="175"/>
      <c r="W433" s="175"/>
      <c r="X433" s="175"/>
      <c r="Y433" s="175"/>
      <c r="Z433" s="175"/>
      <c r="AA433" s="175"/>
      <c r="AB433" s="175"/>
      <c r="AC433" s="175"/>
      <c r="AD433" s="175"/>
      <c r="AE433" s="175"/>
      <c r="AF433" s="175"/>
      <c r="AG433" s="175"/>
      <c r="AH433" s="175"/>
      <c r="AI433" s="175"/>
      <c r="AJ433" s="175"/>
      <c r="AK433" s="175"/>
      <c r="AL433" s="175"/>
      <c r="AM433" s="175"/>
      <c r="AN433" s="175"/>
    </row>
    <row r="434" spans="1:40">
      <c r="A434" s="175"/>
      <c r="B434" s="175"/>
      <c r="C434" s="175"/>
      <c r="D434" s="175"/>
      <c r="E434" s="175"/>
      <c r="F434" s="175"/>
      <c r="G434" s="175"/>
      <c r="H434" s="175"/>
      <c r="I434" s="175"/>
      <c r="J434" s="170"/>
      <c r="K434" s="170"/>
      <c r="L434" s="170"/>
      <c r="M434" s="170"/>
      <c r="N434" s="170"/>
      <c r="O434" s="170"/>
      <c r="P434" s="175"/>
      <c r="Q434" s="175"/>
      <c r="R434" s="175"/>
      <c r="S434" s="175"/>
      <c r="T434" s="175"/>
      <c r="U434" s="175"/>
      <c r="V434" s="175"/>
      <c r="W434" s="175"/>
      <c r="X434" s="175"/>
      <c r="Y434" s="175"/>
      <c r="Z434" s="175"/>
      <c r="AA434" s="175"/>
      <c r="AB434" s="175"/>
      <c r="AC434" s="175"/>
      <c r="AD434" s="175"/>
      <c r="AE434" s="175"/>
      <c r="AF434" s="175"/>
      <c r="AG434" s="175"/>
      <c r="AH434" s="175"/>
      <c r="AI434" s="175"/>
      <c r="AJ434" s="175"/>
      <c r="AK434" s="175"/>
      <c r="AL434" s="175"/>
      <c r="AM434" s="175"/>
      <c r="AN434" s="175"/>
    </row>
    <row r="435" spans="1:40">
      <c r="A435" s="175"/>
      <c r="B435" s="175"/>
      <c r="C435" s="175"/>
      <c r="D435" s="175"/>
      <c r="E435" s="175"/>
      <c r="F435" s="175"/>
      <c r="G435" s="175"/>
      <c r="H435" s="175"/>
      <c r="I435" s="175"/>
      <c r="J435" s="170"/>
      <c r="K435" s="170"/>
      <c r="L435" s="170"/>
      <c r="M435" s="170"/>
      <c r="N435" s="170"/>
      <c r="O435" s="170"/>
      <c r="P435" s="175"/>
      <c r="Q435" s="175"/>
      <c r="R435" s="175"/>
      <c r="S435" s="175"/>
      <c r="T435" s="175"/>
      <c r="U435" s="175"/>
      <c r="V435" s="175"/>
      <c r="W435" s="175"/>
      <c r="X435" s="175"/>
      <c r="Y435" s="175"/>
      <c r="Z435" s="175"/>
      <c r="AA435" s="175"/>
      <c r="AB435" s="175"/>
      <c r="AC435" s="175"/>
      <c r="AD435" s="175"/>
      <c r="AE435" s="175"/>
      <c r="AF435" s="175"/>
      <c r="AG435" s="175"/>
      <c r="AH435" s="175"/>
      <c r="AI435" s="175"/>
      <c r="AJ435" s="175"/>
      <c r="AK435" s="175"/>
      <c r="AL435" s="175"/>
      <c r="AM435" s="175"/>
      <c r="AN435" s="175"/>
    </row>
    <row r="436" spans="1:40">
      <c r="A436" s="175"/>
      <c r="B436" s="175"/>
      <c r="C436" s="175"/>
      <c r="D436" s="175"/>
      <c r="E436" s="175"/>
      <c r="F436" s="175"/>
      <c r="G436" s="175"/>
      <c r="H436" s="175"/>
      <c r="I436" s="175"/>
      <c r="J436" s="170"/>
      <c r="K436" s="170"/>
      <c r="L436" s="170"/>
      <c r="M436" s="170"/>
      <c r="N436" s="170"/>
      <c r="O436" s="170"/>
      <c r="P436" s="175"/>
      <c r="Q436" s="175"/>
      <c r="R436" s="175"/>
      <c r="S436" s="175"/>
      <c r="T436" s="175"/>
      <c r="U436" s="175"/>
      <c r="V436" s="175"/>
      <c r="W436" s="175"/>
      <c r="X436" s="175"/>
      <c r="Y436" s="175"/>
      <c r="Z436" s="175"/>
      <c r="AA436" s="175"/>
      <c r="AB436" s="175"/>
      <c r="AC436" s="175"/>
      <c r="AD436" s="175"/>
      <c r="AE436" s="175"/>
      <c r="AF436" s="175"/>
      <c r="AG436" s="175"/>
      <c r="AH436" s="175"/>
      <c r="AI436" s="175"/>
      <c r="AJ436" s="175"/>
      <c r="AK436" s="175"/>
      <c r="AL436" s="175"/>
      <c r="AM436" s="175"/>
      <c r="AN436" s="175"/>
    </row>
    <row r="437" spans="1:40">
      <c r="A437" s="175"/>
      <c r="B437" s="175"/>
      <c r="C437" s="175"/>
      <c r="D437" s="175"/>
      <c r="E437" s="175"/>
      <c r="F437" s="175"/>
      <c r="G437" s="175"/>
      <c r="H437" s="175"/>
      <c r="I437" s="175"/>
      <c r="J437" s="170"/>
      <c r="K437" s="170"/>
      <c r="L437" s="170"/>
      <c r="M437" s="170"/>
      <c r="N437" s="170"/>
      <c r="O437" s="170"/>
      <c r="P437" s="175"/>
      <c r="Q437" s="175"/>
      <c r="R437" s="175"/>
      <c r="S437" s="175"/>
      <c r="T437" s="175"/>
      <c r="U437" s="175"/>
      <c r="V437" s="175"/>
      <c r="W437" s="175"/>
      <c r="X437" s="175"/>
      <c r="Y437" s="175"/>
      <c r="Z437" s="175"/>
      <c r="AA437" s="175"/>
      <c r="AB437" s="175"/>
      <c r="AC437" s="175"/>
      <c r="AD437" s="175"/>
      <c r="AE437" s="175"/>
      <c r="AF437" s="175"/>
      <c r="AG437" s="175"/>
      <c r="AH437" s="175"/>
      <c r="AI437" s="175"/>
      <c r="AJ437" s="175"/>
      <c r="AK437" s="175"/>
      <c r="AL437" s="175"/>
      <c r="AM437" s="175"/>
      <c r="AN437" s="175"/>
    </row>
    <row r="438" spans="1:40">
      <c r="A438" s="175"/>
      <c r="B438" s="175"/>
      <c r="C438" s="175"/>
      <c r="D438" s="175"/>
      <c r="E438" s="175"/>
      <c r="F438" s="175"/>
      <c r="G438" s="175"/>
      <c r="H438" s="175"/>
      <c r="I438" s="175"/>
      <c r="J438" s="170"/>
      <c r="K438" s="170"/>
      <c r="L438" s="170"/>
      <c r="M438" s="170"/>
      <c r="N438" s="170"/>
      <c r="O438" s="170"/>
      <c r="P438" s="175"/>
      <c r="Q438" s="175"/>
      <c r="R438" s="175"/>
      <c r="S438" s="175"/>
      <c r="T438" s="175"/>
      <c r="U438" s="175"/>
      <c r="V438" s="175"/>
      <c r="W438" s="175"/>
      <c r="X438" s="175"/>
      <c r="Y438" s="175"/>
      <c r="Z438" s="175"/>
      <c r="AA438" s="175"/>
      <c r="AB438" s="175"/>
      <c r="AC438" s="175"/>
      <c r="AD438" s="175"/>
      <c r="AE438" s="175"/>
      <c r="AF438" s="175"/>
      <c r="AG438" s="175"/>
      <c r="AH438" s="175"/>
      <c r="AI438" s="175"/>
      <c r="AJ438" s="175"/>
      <c r="AK438" s="175"/>
      <c r="AL438" s="175"/>
      <c r="AM438" s="175"/>
      <c r="AN438" s="175"/>
    </row>
    <row r="439" spans="1:40">
      <c r="A439" s="175"/>
      <c r="B439" s="175"/>
      <c r="C439" s="175"/>
      <c r="D439" s="175"/>
      <c r="E439" s="175"/>
      <c r="F439" s="175"/>
      <c r="G439" s="175"/>
      <c r="H439" s="175"/>
      <c r="I439" s="175"/>
      <c r="J439" s="170"/>
      <c r="K439" s="170"/>
      <c r="L439" s="170"/>
      <c r="M439" s="170"/>
      <c r="N439" s="170"/>
      <c r="O439" s="170"/>
      <c r="P439" s="175"/>
      <c r="Q439" s="175"/>
      <c r="R439" s="175"/>
      <c r="S439" s="175"/>
      <c r="T439" s="175"/>
      <c r="U439" s="175"/>
      <c r="V439" s="175"/>
      <c r="W439" s="175"/>
      <c r="X439" s="175"/>
      <c r="Y439" s="175"/>
      <c r="Z439" s="175"/>
      <c r="AA439" s="175"/>
      <c r="AB439" s="175"/>
      <c r="AC439" s="175"/>
      <c r="AD439" s="175"/>
      <c r="AE439" s="175"/>
      <c r="AF439" s="175"/>
      <c r="AG439" s="175"/>
      <c r="AH439" s="175"/>
      <c r="AI439" s="175"/>
      <c r="AJ439" s="175"/>
      <c r="AK439" s="175"/>
      <c r="AL439" s="175"/>
      <c r="AM439" s="175"/>
      <c r="AN439" s="175"/>
    </row>
    <row r="440" spans="1:40">
      <c r="A440" s="175"/>
      <c r="B440" s="175"/>
      <c r="C440" s="175"/>
      <c r="D440" s="175"/>
      <c r="E440" s="175"/>
      <c r="F440" s="175"/>
      <c r="G440" s="175"/>
      <c r="H440" s="175"/>
      <c r="I440" s="175"/>
      <c r="J440" s="170"/>
      <c r="K440" s="170"/>
      <c r="L440" s="170"/>
      <c r="M440" s="170"/>
      <c r="N440" s="170"/>
      <c r="O440" s="170"/>
      <c r="P440" s="175"/>
      <c r="Q440" s="175"/>
      <c r="R440" s="175"/>
      <c r="S440" s="175"/>
      <c r="T440" s="175"/>
      <c r="U440" s="175"/>
      <c r="V440" s="175"/>
      <c r="W440" s="175"/>
      <c r="X440" s="175"/>
      <c r="Y440" s="175"/>
      <c r="Z440" s="175"/>
      <c r="AA440" s="175"/>
      <c r="AB440" s="175"/>
      <c r="AC440" s="175"/>
      <c r="AD440" s="175"/>
      <c r="AE440" s="175"/>
      <c r="AF440" s="175"/>
      <c r="AG440" s="175"/>
      <c r="AH440" s="175"/>
      <c r="AI440" s="175"/>
      <c r="AJ440" s="175"/>
      <c r="AK440" s="175"/>
      <c r="AL440" s="175"/>
      <c r="AM440" s="175"/>
      <c r="AN440" s="175"/>
    </row>
    <row r="441" spans="1:40">
      <c r="A441" s="175"/>
      <c r="B441" s="175"/>
      <c r="C441" s="175"/>
      <c r="D441" s="175"/>
      <c r="E441" s="175"/>
      <c r="F441" s="175"/>
      <c r="G441" s="175"/>
      <c r="H441" s="175"/>
      <c r="I441" s="175"/>
      <c r="J441" s="170"/>
      <c r="K441" s="170"/>
      <c r="L441" s="170"/>
      <c r="M441" s="170"/>
      <c r="N441" s="170"/>
      <c r="O441" s="170"/>
      <c r="P441" s="175"/>
      <c r="Q441" s="175"/>
      <c r="R441" s="175"/>
      <c r="S441" s="175"/>
      <c r="T441" s="175"/>
      <c r="U441" s="175"/>
      <c r="V441" s="175"/>
      <c r="W441" s="175"/>
      <c r="X441" s="175"/>
      <c r="Y441" s="175"/>
      <c r="Z441" s="175"/>
      <c r="AA441" s="175"/>
      <c r="AB441" s="175"/>
      <c r="AC441" s="175"/>
      <c r="AD441" s="175"/>
      <c r="AE441" s="175"/>
      <c r="AF441" s="175"/>
      <c r="AG441" s="175"/>
      <c r="AH441" s="175"/>
      <c r="AI441" s="175"/>
      <c r="AJ441" s="175"/>
      <c r="AK441" s="175"/>
      <c r="AL441" s="175"/>
      <c r="AM441" s="175"/>
      <c r="AN441" s="175"/>
    </row>
    <row r="442" spans="1:40">
      <c r="A442" s="175"/>
      <c r="B442" s="175"/>
      <c r="C442" s="175"/>
      <c r="D442" s="175"/>
      <c r="E442" s="175"/>
      <c r="F442" s="175"/>
      <c r="G442" s="175"/>
      <c r="H442" s="175"/>
      <c r="I442" s="175"/>
      <c r="J442" s="170"/>
      <c r="K442" s="170"/>
      <c r="L442" s="170"/>
      <c r="M442" s="170"/>
      <c r="N442" s="170"/>
      <c r="O442" s="170"/>
      <c r="P442" s="175"/>
      <c r="Q442" s="175"/>
      <c r="R442" s="175"/>
      <c r="S442" s="175"/>
      <c r="T442" s="175"/>
      <c r="U442" s="175"/>
      <c r="V442" s="175"/>
      <c r="W442" s="175"/>
      <c r="X442" s="175"/>
      <c r="Y442" s="175"/>
      <c r="Z442" s="175"/>
      <c r="AA442" s="175"/>
      <c r="AB442" s="175"/>
      <c r="AC442" s="175"/>
      <c r="AD442" s="175"/>
      <c r="AE442" s="175"/>
      <c r="AF442" s="175"/>
      <c r="AG442" s="175"/>
      <c r="AH442" s="175"/>
      <c r="AI442" s="175"/>
      <c r="AJ442" s="175"/>
      <c r="AK442" s="175"/>
      <c r="AL442" s="175"/>
      <c r="AM442" s="175"/>
      <c r="AN442" s="175"/>
    </row>
    <row r="443" spans="1:40">
      <c r="A443" s="175"/>
      <c r="B443" s="175"/>
      <c r="C443" s="175"/>
      <c r="D443" s="175"/>
      <c r="E443" s="175"/>
      <c r="F443" s="175"/>
      <c r="G443" s="175"/>
      <c r="H443" s="175"/>
      <c r="I443" s="175"/>
      <c r="J443" s="170"/>
      <c r="K443" s="170"/>
      <c r="L443" s="170"/>
      <c r="M443" s="170"/>
      <c r="N443" s="170"/>
      <c r="O443" s="170"/>
      <c r="P443" s="175"/>
      <c r="Q443" s="175"/>
      <c r="R443" s="175"/>
      <c r="S443" s="175"/>
      <c r="T443" s="175"/>
      <c r="U443" s="175"/>
      <c r="V443" s="175"/>
      <c r="W443" s="175"/>
      <c r="X443" s="175"/>
      <c r="Y443" s="175"/>
      <c r="Z443" s="175"/>
      <c r="AA443" s="175"/>
      <c r="AB443" s="175"/>
      <c r="AC443" s="175"/>
      <c r="AD443" s="175"/>
      <c r="AE443" s="175"/>
      <c r="AF443" s="175"/>
      <c r="AG443" s="175"/>
      <c r="AH443" s="175"/>
      <c r="AI443" s="175"/>
      <c r="AJ443" s="175"/>
      <c r="AK443" s="175"/>
      <c r="AL443" s="175"/>
      <c r="AM443" s="175"/>
      <c r="AN443" s="175"/>
    </row>
    <row r="444" spans="1:40">
      <c r="A444" s="175"/>
      <c r="B444" s="175"/>
      <c r="C444" s="175"/>
      <c r="D444" s="175"/>
      <c r="E444" s="175"/>
      <c r="F444" s="175"/>
      <c r="G444" s="175"/>
      <c r="H444" s="175"/>
      <c r="I444" s="175"/>
      <c r="J444" s="170"/>
      <c r="K444" s="170"/>
      <c r="L444" s="170"/>
      <c r="M444" s="170"/>
      <c r="N444" s="170"/>
      <c r="O444" s="170"/>
      <c r="P444" s="175"/>
      <c r="Q444" s="175"/>
      <c r="R444" s="175"/>
      <c r="S444" s="175"/>
      <c r="T444" s="175"/>
      <c r="U444" s="175"/>
      <c r="V444" s="175"/>
      <c r="W444" s="175"/>
      <c r="X444" s="175"/>
      <c r="Y444" s="175"/>
      <c r="Z444" s="175"/>
      <c r="AA444" s="175"/>
      <c r="AB444" s="175"/>
      <c r="AC444" s="175"/>
      <c r="AD444" s="175"/>
      <c r="AE444" s="175"/>
      <c r="AF444" s="175"/>
      <c r="AG444" s="175"/>
      <c r="AH444" s="175"/>
      <c r="AI444" s="175"/>
      <c r="AJ444" s="175"/>
      <c r="AK444" s="175"/>
      <c r="AL444" s="175"/>
      <c r="AM444" s="175"/>
      <c r="AN444" s="175"/>
    </row>
    <row r="445" spans="1:40">
      <c r="A445" s="175"/>
      <c r="B445" s="175"/>
      <c r="C445" s="175"/>
      <c r="D445" s="175"/>
      <c r="E445" s="175"/>
      <c r="F445" s="175"/>
      <c r="G445" s="175"/>
      <c r="H445" s="175"/>
      <c r="I445" s="175"/>
      <c r="J445" s="170"/>
      <c r="K445" s="170"/>
      <c r="L445" s="170"/>
      <c r="M445" s="170"/>
      <c r="N445" s="170"/>
      <c r="O445" s="170"/>
      <c r="P445" s="175"/>
      <c r="Q445" s="175"/>
      <c r="R445" s="175"/>
      <c r="S445" s="175"/>
      <c r="T445" s="175"/>
      <c r="U445" s="175"/>
      <c r="V445" s="175"/>
      <c r="W445" s="175"/>
      <c r="X445" s="175"/>
      <c r="Y445" s="175"/>
      <c r="Z445" s="175"/>
      <c r="AA445" s="175"/>
      <c r="AB445" s="175"/>
      <c r="AC445" s="175"/>
      <c r="AD445" s="175"/>
      <c r="AE445" s="175"/>
      <c r="AF445" s="175"/>
      <c r="AG445" s="175"/>
      <c r="AH445" s="175"/>
      <c r="AI445" s="175"/>
      <c r="AJ445" s="175"/>
      <c r="AK445" s="175"/>
      <c r="AL445" s="175"/>
      <c r="AM445" s="175"/>
      <c r="AN445" s="175"/>
    </row>
    <row r="446" spans="1:40">
      <c r="A446" s="175"/>
      <c r="B446" s="175"/>
      <c r="C446" s="175"/>
      <c r="D446" s="175"/>
      <c r="E446" s="175"/>
      <c r="F446" s="175"/>
      <c r="G446" s="175"/>
      <c r="H446" s="175"/>
      <c r="I446" s="175"/>
      <c r="J446" s="170"/>
      <c r="K446" s="170"/>
      <c r="L446" s="170"/>
      <c r="M446" s="170"/>
      <c r="N446" s="170"/>
      <c r="O446" s="170"/>
      <c r="P446" s="175"/>
      <c r="Q446" s="175"/>
      <c r="R446" s="175"/>
      <c r="S446" s="175"/>
      <c r="T446" s="175"/>
      <c r="U446" s="175"/>
      <c r="V446" s="175"/>
      <c r="W446" s="175"/>
      <c r="X446" s="175"/>
      <c r="Y446" s="175"/>
      <c r="Z446" s="175"/>
      <c r="AA446" s="175"/>
      <c r="AB446" s="175"/>
      <c r="AC446" s="175"/>
      <c r="AD446" s="175"/>
      <c r="AE446" s="175"/>
      <c r="AF446" s="175"/>
      <c r="AG446" s="175"/>
      <c r="AH446" s="175"/>
      <c r="AI446" s="175"/>
      <c r="AJ446" s="175"/>
      <c r="AK446" s="175"/>
      <c r="AL446" s="175"/>
      <c r="AM446" s="175"/>
      <c r="AN446" s="175"/>
    </row>
    <row r="447" spans="1:40">
      <c r="A447" s="175"/>
      <c r="B447" s="175"/>
      <c r="C447" s="175"/>
      <c r="D447" s="175"/>
      <c r="E447" s="175"/>
      <c r="F447" s="175"/>
      <c r="G447" s="175"/>
      <c r="H447" s="175"/>
      <c r="I447" s="175"/>
      <c r="J447" s="170"/>
      <c r="K447" s="170"/>
      <c r="L447" s="170"/>
      <c r="M447" s="170"/>
      <c r="N447" s="170"/>
      <c r="O447" s="170"/>
      <c r="P447" s="175"/>
      <c r="Q447" s="175"/>
      <c r="R447" s="175"/>
      <c r="S447" s="175"/>
      <c r="T447" s="175"/>
      <c r="U447" s="175"/>
      <c r="V447" s="175"/>
      <c r="W447" s="175"/>
      <c r="X447" s="175"/>
      <c r="Y447" s="175"/>
      <c r="Z447" s="175"/>
      <c r="AA447" s="175"/>
      <c r="AB447" s="175"/>
      <c r="AC447" s="175"/>
      <c r="AD447" s="175"/>
      <c r="AE447" s="175"/>
      <c r="AF447" s="175"/>
      <c r="AG447" s="175"/>
      <c r="AH447" s="175"/>
      <c r="AI447" s="175"/>
      <c r="AJ447" s="175"/>
      <c r="AK447" s="175"/>
      <c r="AL447" s="175"/>
      <c r="AM447" s="175"/>
      <c r="AN447" s="175"/>
    </row>
    <row r="448" spans="1:40">
      <c r="A448" s="175"/>
      <c r="B448" s="175"/>
      <c r="C448" s="175"/>
      <c r="D448" s="175"/>
      <c r="E448" s="175"/>
      <c r="F448" s="175"/>
      <c r="G448" s="175"/>
      <c r="H448" s="175"/>
      <c r="I448" s="175"/>
      <c r="J448" s="170"/>
      <c r="K448" s="170"/>
      <c r="L448" s="170"/>
      <c r="M448" s="170"/>
      <c r="N448" s="170"/>
      <c r="O448" s="170"/>
      <c r="P448" s="175"/>
      <c r="Q448" s="175"/>
      <c r="R448" s="175"/>
      <c r="S448" s="175"/>
      <c r="T448" s="175"/>
      <c r="U448" s="175"/>
      <c r="V448" s="175"/>
      <c r="W448" s="175"/>
      <c r="X448" s="175"/>
      <c r="Y448" s="175"/>
      <c r="Z448" s="175"/>
      <c r="AA448" s="175"/>
      <c r="AB448" s="175"/>
      <c r="AC448" s="175"/>
      <c r="AD448" s="175"/>
      <c r="AE448" s="175"/>
      <c r="AF448" s="175"/>
      <c r="AG448" s="175"/>
      <c r="AH448" s="175"/>
      <c r="AI448" s="175"/>
      <c r="AJ448" s="175"/>
      <c r="AK448" s="175"/>
      <c r="AL448" s="175"/>
      <c r="AM448" s="175"/>
      <c r="AN448" s="175"/>
    </row>
    <row r="449" spans="1:40">
      <c r="A449" s="175"/>
      <c r="B449" s="175"/>
      <c r="C449" s="175"/>
      <c r="D449" s="175"/>
      <c r="E449" s="175"/>
      <c r="F449" s="175"/>
      <c r="G449" s="175"/>
      <c r="H449" s="175"/>
      <c r="I449" s="175"/>
      <c r="J449" s="170"/>
      <c r="K449" s="170"/>
      <c r="L449" s="170"/>
      <c r="M449" s="170"/>
      <c r="N449" s="170"/>
      <c r="O449" s="170"/>
      <c r="P449" s="175"/>
      <c r="Q449" s="175"/>
      <c r="R449" s="175"/>
      <c r="S449" s="175"/>
      <c r="T449" s="175"/>
      <c r="U449" s="175"/>
      <c r="V449" s="175"/>
      <c r="W449" s="175"/>
      <c r="X449" s="175"/>
      <c r="Y449" s="175"/>
      <c r="Z449" s="175"/>
      <c r="AA449" s="175"/>
      <c r="AB449" s="175"/>
      <c r="AC449" s="175"/>
      <c r="AD449" s="175"/>
      <c r="AE449" s="175"/>
      <c r="AF449" s="175"/>
      <c r="AG449" s="175"/>
      <c r="AH449" s="175"/>
      <c r="AI449" s="175"/>
      <c r="AJ449" s="175"/>
      <c r="AK449" s="175"/>
      <c r="AL449" s="175"/>
      <c r="AM449" s="175"/>
      <c r="AN449" s="175"/>
    </row>
    <row r="450" spans="1:40">
      <c r="A450" s="175"/>
      <c r="B450" s="175"/>
      <c r="C450" s="175"/>
      <c r="D450" s="175"/>
      <c r="E450" s="175"/>
      <c r="F450" s="175"/>
      <c r="G450" s="175"/>
      <c r="H450" s="175"/>
      <c r="I450" s="175"/>
      <c r="J450" s="170"/>
      <c r="K450" s="170"/>
      <c r="L450" s="170"/>
      <c r="M450" s="170"/>
      <c r="N450" s="170"/>
      <c r="O450" s="170"/>
      <c r="P450" s="175"/>
      <c r="Q450" s="175"/>
      <c r="R450" s="175"/>
      <c r="S450" s="175"/>
      <c r="T450" s="175"/>
      <c r="U450" s="175"/>
      <c r="V450" s="175"/>
      <c r="W450" s="175"/>
      <c r="X450" s="175"/>
      <c r="Y450" s="175"/>
      <c r="Z450" s="175"/>
      <c r="AA450" s="175"/>
      <c r="AB450" s="175"/>
      <c r="AC450" s="175"/>
      <c r="AD450" s="175"/>
      <c r="AE450" s="175"/>
      <c r="AF450" s="175"/>
      <c r="AG450" s="175"/>
      <c r="AH450" s="175"/>
      <c r="AI450" s="175"/>
      <c r="AJ450" s="175"/>
      <c r="AK450" s="175"/>
      <c r="AL450" s="175"/>
      <c r="AM450" s="175"/>
      <c r="AN450" s="175"/>
    </row>
    <row r="451" spans="1:40">
      <c r="A451" s="175"/>
      <c r="B451" s="175"/>
      <c r="C451" s="175"/>
      <c r="D451" s="175"/>
      <c r="E451" s="175"/>
      <c r="F451" s="175"/>
      <c r="G451" s="175"/>
      <c r="H451" s="175"/>
      <c r="I451" s="175"/>
      <c r="J451" s="170"/>
      <c r="K451" s="170"/>
      <c r="L451" s="170"/>
      <c r="M451" s="170"/>
      <c r="N451" s="170"/>
      <c r="O451" s="170"/>
      <c r="P451" s="175"/>
      <c r="Q451" s="175"/>
      <c r="R451" s="175"/>
      <c r="S451" s="175"/>
      <c r="T451" s="175"/>
      <c r="U451" s="175"/>
      <c r="V451" s="175"/>
      <c r="W451" s="175"/>
      <c r="X451" s="175"/>
      <c r="Y451" s="175"/>
      <c r="Z451" s="175"/>
      <c r="AA451" s="175"/>
      <c r="AB451" s="175"/>
      <c r="AC451" s="175"/>
      <c r="AD451" s="175"/>
      <c r="AE451" s="175"/>
      <c r="AF451" s="175"/>
      <c r="AG451" s="175"/>
      <c r="AH451" s="175"/>
      <c r="AI451" s="175"/>
      <c r="AJ451" s="175"/>
      <c r="AK451" s="175"/>
      <c r="AL451" s="175"/>
      <c r="AM451" s="175"/>
      <c r="AN451" s="175"/>
    </row>
    <row r="452" spans="1:40">
      <c r="A452" s="175"/>
      <c r="B452" s="175"/>
      <c r="C452" s="175"/>
      <c r="D452" s="175"/>
      <c r="E452" s="175"/>
      <c r="F452" s="175"/>
      <c r="G452" s="175"/>
      <c r="H452" s="175"/>
      <c r="I452" s="175"/>
      <c r="J452" s="170"/>
      <c r="K452" s="170"/>
      <c r="L452" s="170"/>
      <c r="M452" s="170"/>
      <c r="N452" s="170"/>
      <c r="O452" s="170"/>
      <c r="P452" s="175"/>
      <c r="Q452" s="175"/>
      <c r="R452" s="175"/>
      <c r="S452" s="175"/>
      <c r="T452" s="175"/>
      <c r="U452" s="175"/>
      <c r="V452" s="175"/>
      <c r="W452" s="175"/>
      <c r="X452" s="175"/>
      <c r="Y452" s="175"/>
      <c r="Z452" s="175"/>
      <c r="AA452" s="175"/>
      <c r="AB452" s="175"/>
      <c r="AC452" s="175"/>
      <c r="AD452" s="175"/>
      <c r="AE452" s="175"/>
      <c r="AF452" s="175"/>
      <c r="AG452" s="175"/>
      <c r="AH452" s="175"/>
      <c r="AI452" s="175"/>
      <c r="AJ452" s="175"/>
      <c r="AK452" s="175"/>
      <c r="AL452" s="175"/>
      <c r="AM452" s="175"/>
      <c r="AN452" s="175"/>
    </row>
    <row r="453" spans="1:40">
      <c r="A453" s="175"/>
      <c r="B453" s="175"/>
      <c r="C453" s="175"/>
      <c r="D453" s="175"/>
      <c r="E453" s="175"/>
      <c r="F453" s="175"/>
      <c r="G453" s="175"/>
      <c r="H453" s="175"/>
      <c r="I453" s="175"/>
      <c r="J453" s="170"/>
      <c r="K453" s="170"/>
      <c r="L453" s="170"/>
      <c r="M453" s="170"/>
      <c r="N453" s="170"/>
      <c r="O453" s="170"/>
      <c r="P453" s="175"/>
      <c r="Q453" s="175"/>
      <c r="R453" s="175"/>
      <c r="S453" s="175"/>
      <c r="T453" s="175"/>
      <c r="U453" s="175"/>
      <c r="V453" s="175"/>
      <c r="W453" s="175"/>
      <c r="X453" s="175"/>
      <c r="Y453" s="175"/>
      <c r="Z453" s="175"/>
      <c r="AA453" s="175"/>
      <c r="AB453" s="175"/>
      <c r="AC453" s="175"/>
      <c r="AD453" s="175"/>
      <c r="AE453" s="175"/>
      <c r="AF453" s="175"/>
      <c r="AG453" s="175"/>
      <c r="AH453" s="175"/>
      <c r="AI453" s="175"/>
      <c r="AJ453" s="175"/>
      <c r="AK453" s="175"/>
      <c r="AL453" s="175"/>
      <c r="AM453" s="175"/>
      <c r="AN453" s="175"/>
    </row>
    <row r="454" spans="1:40">
      <c r="A454" s="175"/>
      <c r="B454" s="175"/>
      <c r="C454" s="175"/>
      <c r="D454" s="175"/>
      <c r="E454" s="175"/>
      <c r="F454" s="175"/>
      <c r="G454" s="175"/>
      <c r="H454" s="175"/>
      <c r="I454" s="175"/>
      <c r="J454" s="170"/>
      <c r="K454" s="170"/>
      <c r="L454" s="170"/>
      <c r="M454" s="170"/>
      <c r="N454" s="170"/>
      <c r="O454" s="170"/>
      <c r="P454" s="175"/>
      <c r="Q454" s="175"/>
      <c r="R454" s="175"/>
      <c r="S454" s="175"/>
      <c r="T454" s="175"/>
      <c r="U454" s="175"/>
      <c r="V454" s="175"/>
      <c r="W454" s="175"/>
      <c r="X454" s="175"/>
      <c r="Y454" s="175"/>
      <c r="Z454" s="175"/>
      <c r="AA454" s="175"/>
      <c r="AB454" s="175"/>
      <c r="AC454" s="175"/>
      <c r="AD454" s="175"/>
      <c r="AE454" s="175"/>
      <c r="AF454" s="175"/>
      <c r="AG454" s="175"/>
      <c r="AH454" s="175"/>
      <c r="AI454" s="175"/>
      <c r="AJ454" s="175"/>
      <c r="AK454" s="175"/>
      <c r="AL454" s="175"/>
      <c r="AM454" s="175"/>
      <c r="AN454" s="175"/>
    </row>
    <row r="455" spans="1:40">
      <c r="A455" s="175"/>
      <c r="B455" s="175"/>
      <c r="C455" s="175"/>
      <c r="D455" s="175"/>
      <c r="E455" s="175"/>
      <c r="F455" s="175"/>
      <c r="G455" s="175"/>
      <c r="H455" s="175"/>
      <c r="I455" s="175"/>
      <c r="J455" s="170"/>
      <c r="K455" s="170"/>
      <c r="L455" s="170"/>
      <c r="M455" s="170"/>
      <c r="N455" s="170"/>
      <c r="O455" s="170"/>
      <c r="P455" s="175"/>
      <c r="Q455" s="175"/>
      <c r="R455" s="175"/>
      <c r="S455" s="175"/>
      <c r="T455" s="175"/>
      <c r="U455" s="175"/>
      <c r="V455" s="175"/>
      <c r="W455" s="175"/>
      <c r="X455" s="175"/>
      <c r="Y455" s="175"/>
      <c r="Z455" s="175"/>
      <c r="AA455" s="175"/>
      <c r="AB455" s="175"/>
      <c r="AC455" s="175"/>
      <c r="AD455" s="175"/>
      <c r="AE455" s="175"/>
      <c r="AF455" s="175"/>
      <c r="AG455" s="175"/>
      <c r="AH455" s="175"/>
      <c r="AI455" s="175"/>
      <c r="AJ455" s="175"/>
      <c r="AK455" s="175"/>
      <c r="AL455" s="175"/>
      <c r="AM455" s="175"/>
      <c r="AN455" s="175"/>
    </row>
    <row r="456" spans="1:40">
      <c r="A456" s="175"/>
      <c r="B456" s="175"/>
      <c r="C456" s="175"/>
      <c r="D456" s="175"/>
      <c r="E456" s="175"/>
      <c r="F456" s="175"/>
      <c r="G456" s="175"/>
      <c r="H456" s="175"/>
      <c r="I456" s="175"/>
      <c r="J456" s="170"/>
      <c r="K456" s="170"/>
      <c r="L456" s="170"/>
      <c r="M456" s="170"/>
      <c r="N456" s="170"/>
      <c r="O456" s="170"/>
      <c r="P456" s="175"/>
      <c r="Q456" s="175"/>
      <c r="R456" s="175"/>
      <c r="S456" s="175"/>
      <c r="T456" s="175"/>
      <c r="U456" s="175"/>
      <c r="V456" s="175"/>
      <c r="W456" s="175"/>
      <c r="X456" s="175"/>
      <c r="Y456" s="175"/>
      <c r="Z456" s="175"/>
      <c r="AA456" s="175"/>
      <c r="AB456" s="175"/>
      <c r="AC456" s="175"/>
      <c r="AD456" s="175"/>
      <c r="AE456" s="175"/>
      <c r="AF456" s="175"/>
      <c r="AG456" s="175"/>
      <c r="AH456" s="175"/>
      <c r="AI456" s="175"/>
      <c r="AJ456" s="175"/>
      <c r="AK456" s="175"/>
      <c r="AL456" s="175"/>
      <c r="AM456" s="175"/>
      <c r="AN456" s="175"/>
    </row>
    <row r="457" spans="1:40">
      <c r="A457" s="175"/>
      <c r="B457" s="175"/>
      <c r="C457" s="175"/>
      <c r="D457" s="175"/>
      <c r="E457" s="175"/>
      <c r="F457" s="175"/>
      <c r="G457" s="175"/>
      <c r="H457" s="175"/>
      <c r="I457" s="175"/>
      <c r="J457" s="170"/>
      <c r="K457" s="170"/>
      <c r="L457" s="170"/>
      <c r="M457" s="170"/>
      <c r="N457" s="170"/>
      <c r="O457" s="170"/>
      <c r="P457" s="175"/>
      <c r="Q457" s="175"/>
      <c r="R457" s="175"/>
      <c r="S457" s="175"/>
      <c r="T457" s="175"/>
      <c r="U457" s="175"/>
      <c r="V457" s="175"/>
      <c r="W457" s="175"/>
      <c r="X457" s="175"/>
      <c r="Y457" s="175"/>
      <c r="Z457" s="175"/>
      <c r="AA457" s="175"/>
      <c r="AB457" s="175"/>
      <c r="AC457" s="175"/>
      <c r="AD457" s="175"/>
      <c r="AE457" s="175"/>
      <c r="AF457" s="175"/>
      <c r="AG457" s="175"/>
      <c r="AH457" s="175"/>
      <c r="AI457" s="175"/>
      <c r="AJ457" s="175"/>
      <c r="AK457" s="175"/>
      <c r="AL457" s="175"/>
      <c r="AM457" s="175"/>
      <c r="AN457" s="175"/>
    </row>
    <row r="458" spans="1:40">
      <c r="A458" s="175"/>
      <c r="B458" s="175"/>
      <c r="C458" s="175"/>
      <c r="D458" s="175"/>
      <c r="E458" s="175"/>
      <c r="F458" s="175"/>
      <c r="G458" s="175"/>
      <c r="H458" s="175"/>
      <c r="I458" s="175"/>
      <c r="J458" s="170"/>
      <c r="K458" s="170"/>
      <c r="L458" s="170"/>
      <c r="M458" s="170"/>
      <c r="N458" s="170"/>
      <c r="O458" s="170"/>
      <c r="P458" s="175"/>
      <c r="Q458" s="175"/>
      <c r="R458" s="175"/>
      <c r="S458" s="175"/>
      <c r="T458" s="175"/>
      <c r="U458" s="175"/>
      <c r="V458" s="175"/>
      <c r="W458" s="175"/>
      <c r="X458" s="175"/>
      <c r="Y458" s="175"/>
      <c r="Z458" s="175"/>
      <c r="AA458" s="175"/>
      <c r="AB458" s="175"/>
      <c r="AC458" s="175"/>
      <c r="AD458" s="175"/>
      <c r="AE458" s="175"/>
      <c r="AF458" s="175"/>
      <c r="AG458" s="175"/>
      <c r="AH458" s="175"/>
      <c r="AI458" s="175"/>
      <c r="AJ458" s="175"/>
      <c r="AK458" s="175"/>
      <c r="AL458" s="175"/>
      <c r="AM458" s="175"/>
      <c r="AN458" s="175"/>
    </row>
    <row r="459" spans="1:40">
      <c r="A459" s="175"/>
      <c r="B459" s="175"/>
      <c r="C459" s="175"/>
      <c r="D459" s="175"/>
      <c r="E459" s="175"/>
      <c r="F459" s="175"/>
      <c r="G459" s="175"/>
      <c r="H459" s="175"/>
      <c r="I459" s="175"/>
      <c r="J459" s="170"/>
      <c r="K459" s="170"/>
      <c r="L459" s="170"/>
      <c r="M459" s="170"/>
      <c r="N459" s="170"/>
      <c r="O459" s="170"/>
      <c r="P459" s="175"/>
      <c r="Q459" s="175"/>
      <c r="R459" s="175"/>
      <c r="S459" s="175"/>
      <c r="T459" s="175"/>
      <c r="U459" s="175"/>
      <c r="V459" s="175"/>
      <c r="W459" s="175"/>
      <c r="X459" s="175"/>
      <c r="Y459" s="175"/>
      <c r="Z459" s="175"/>
      <c r="AA459" s="175"/>
      <c r="AB459" s="175"/>
      <c r="AC459" s="175"/>
      <c r="AD459" s="175"/>
      <c r="AE459" s="175"/>
      <c r="AF459" s="175"/>
      <c r="AG459" s="175"/>
      <c r="AH459" s="175"/>
      <c r="AI459" s="175"/>
      <c r="AJ459" s="175"/>
      <c r="AK459" s="175"/>
      <c r="AL459" s="175"/>
      <c r="AM459" s="175"/>
      <c r="AN459" s="175"/>
    </row>
    <row r="460" spans="1:40">
      <c r="A460" s="175"/>
      <c r="B460" s="175"/>
      <c r="C460" s="175"/>
      <c r="D460" s="175"/>
      <c r="E460" s="175"/>
      <c r="F460" s="175"/>
      <c r="G460" s="175"/>
      <c r="H460" s="175"/>
      <c r="I460" s="175"/>
      <c r="J460" s="170"/>
      <c r="K460" s="170"/>
      <c r="L460" s="170"/>
      <c r="M460" s="170"/>
      <c r="N460" s="170"/>
      <c r="O460" s="170"/>
      <c r="P460" s="175"/>
      <c r="Q460" s="175"/>
      <c r="R460" s="175"/>
      <c r="S460" s="175"/>
      <c r="T460" s="175"/>
      <c r="U460" s="175"/>
      <c r="V460" s="175"/>
      <c r="W460" s="175"/>
      <c r="X460" s="175"/>
      <c r="Y460" s="175"/>
      <c r="Z460" s="175"/>
      <c r="AA460" s="175"/>
      <c r="AB460" s="175"/>
      <c r="AC460" s="175"/>
      <c r="AD460" s="175"/>
      <c r="AE460" s="175"/>
      <c r="AF460" s="175"/>
      <c r="AG460" s="175"/>
      <c r="AH460" s="175"/>
      <c r="AI460" s="175"/>
      <c r="AJ460" s="175"/>
      <c r="AK460" s="175"/>
      <c r="AL460" s="175"/>
      <c r="AM460" s="175"/>
      <c r="AN460" s="175"/>
    </row>
    <row r="461" spans="1:40">
      <c r="A461" s="175"/>
      <c r="B461" s="175"/>
      <c r="C461" s="175"/>
      <c r="D461" s="175"/>
      <c r="E461" s="175"/>
      <c r="F461" s="175"/>
      <c r="G461" s="175"/>
      <c r="H461" s="175"/>
      <c r="I461" s="175"/>
      <c r="J461" s="170"/>
      <c r="K461" s="170"/>
      <c r="L461" s="170"/>
      <c r="M461" s="170"/>
      <c r="N461" s="170"/>
      <c r="O461" s="170"/>
      <c r="P461" s="175"/>
      <c r="Q461" s="175"/>
      <c r="R461" s="175"/>
      <c r="S461" s="175"/>
      <c r="T461" s="175"/>
      <c r="U461" s="175"/>
      <c r="V461" s="175"/>
      <c r="W461" s="175"/>
      <c r="X461" s="175"/>
      <c r="Y461" s="175"/>
      <c r="Z461" s="175"/>
      <c r="AA461" s="175"/>
      <c r="AB461" s="175"/>
      <c r="AC461" s="175"/>
      <c r="AD461" s="175"/>
      <c r="AE461" s="175"/>
      <c r="AF461" s="175"/>
      <c r="AG461" s="175"/>
      <c r="AH461" s="175"/>
      <c r="AI461" s="175"/>
      <c r="AJ461" s="175"/>
      <c r="AK461" s="175"/>
      <c r="AL461" s="175"/>
      <c r="AM461" s="175"/>
      <c r="AN461" s="175"/>
    </row>
    <row r="462" spans="1:40">
      <c r="A462" s="175"/>
      <c r="B462" s="175"/>
      <c r="C462" s="175"/>
      <c r="D462" s="175"/>
      <c r="E462" s="175"/>
      <c r="F462" s="175"/>
      <c r="G462" s="175"/>
      <c r="H462" s="175"/>
      <c r="I462" s="175"/>
      <c r="J462" s="170"/>
      <c r="K462" s="170"/>
      <c r="L462" s="170"/>
      <c r="M462" s="170"/>
      <c r="N462" s="170"/>
      <c r="O462" s="170"/>
      <c r="P462" s="175"/>
      <c r="Q462" s="175"/>
      <c r="R462" s="175"/>
      <c r="S462" s="175"/>
      <c r="T462" s="175"/>
      <c r="U462" s="175"/>
      <c r="V462" s="175"/>
      <c r="W462" s="175"/>
      <c r="X462" s="175"/>
      <c r="Y462" s="175"/>
      <c r="Z462" s="175"/>
      <c r="AA462" s="175"/>
      <c r="AB462" s="175"/>
      <c r="AC462" s="175"/>
      <c r="AD462" s="175"/>
      <c r="AE462" s="175"/>
      <c r="AF462" s="175"/>
      <c r="AG462" s="175"/>
      <c r="AH462" s="175"/>
      <c r="AI462" s="175"/>
      <c r="AJ462" s="175"/>
      <c r="AK462" s="175"/>
      <c r="AL462" s="175"/>
      <c r="AM462" s="175"/>
      <c r="AN462" s="175"/>
    </row>
    <row r="463" spans="1:40">
      <c r="A463" s="175"/>
      <c r="B463" s="175"/>
      <c r="C463" s="175"/>
      <c r="D463" s="175"/>
      <c r="E463" s="175"/>
      <c r="F463" s="175"/>
      <c r="G463" s="175"/>
      <c r="H463" s="175"/>
      <c r="I463" s="175"/>
      <c r="J463" s="170"/>
      <c r="K463" s="170"/>
      <c r="L463" s="170"/>
      <c r="M463" s="170"/>
      <c r="N463" s="170"/>
      <c r="O463" s="170"/>
      <c r="P463" s="175"/>
      <c r="Q463" s="175"/>
      <c r="R463" s="175"/>
      <c r="S463" s="175"/>
      <c r="T463" s="175"/>
      <c r="U463" s="175"/>
      <c r="V463" s="175"/>
      <c r="W463" s="175"/>
      <c r="X463" s="175"/>
      <c r="Y463" s="175"/>
      <c r="Z463" s="175"/>
      <c r="AA463" s="175"/>
      <c r="AB463" s="175"/>
      <c r="AC463" s="175"/>
      <c r="AD463" s="175"/>
      <c r="AE463" s="175"/>
      <c r="AF463" s="175"/>
      <c r="AG463" s="175"/>
      <c r="AH463" s="175"/>
      <c r="AI463" s="175"/>
      <c r="AJ463" s="175"/>
      <c r="AK463" s="175"/>
      <c r="AL463" s="175"/>
      <c r="AM463" s="175"/>
      <c r="AN463" s="175"/>
    </row>
    <row r="464" spans="1:40">
      <c r="A464" s="175"/>
      <c r="B464" s="175"/>
      <c r="C464" s="175"/>
      <c r="D464" s="175"/>
      <c r="E464" s="175"/>
      <c r="F464" s="175"/>
      <c r="G464" s="175"/>
      <c r="H464" s="175"/>
      <c r="I464" s="175"/>
      <c r="J464" s="170"/>
      <c r="K464" s="170"/>
      <c r="L464" s="170"/>
      <c r="M464" s="170"/>
      <c r="N464" s="170"/>
      <c r="O464" s="170"/>
      <c r="P464" s="175"/>
      <c r="Q464" s="175"/>
      <c r="R464" s="175"/>
      <c r="S464" s="175"/>
      <c r="T464" s="175"/>
      <c r="U464" s="175"/>
      <c r="V464" s="175"/>
      <c r="W464" s="175"/>
      <c r="X464" s="175"/>
      <c r="Y464" s="175"/>
      <c r="Z464" s="175"/>
      <c r="AA464" s="175"/>
      <c r="AB464" s="175"/>
      <c r="AC464" s="175"/>
      <c r="AD464" s="175"/>
      <c r="AE464" s="175"/>
      <c r="AF464" s="175"/>
      <c r="AG464" s="175"/>
      <c r="AH464" s="175"/>
      <c r="AI464" s="175"/>
      <c r="AJ464" s="175"/>
      <c r="AK464" s="175"/>
      <c r="AL464" s="175"/>
      <c r="AM464" s="175"/>
      <c r="AN464" s="175"/>
    </row>
    <row r="465" spans="1:40">
      <c r="A465" s="175"/>
      <c r="B465" s="175"/>
      <c r="C465" s="175"/>
      <c r="D465" s="175"/>
      <c r="E465" s="175"/>
      <c r="F465" s="175"/>
      <c r="G465" s="175"/>
      <c r="H465" s="175"/>
      <c r="I465" s="175"/>
      <c r="J465" s="170"/>
      <c r="K465" s="170"/>
      <c r="L465" s="170"/>
      <c r="M465" s="170"/>
      <c r="N465" s="170"/>
      <c r="O465" s="170"/>
      <c r="P465" s="175"/>
      <c r="Q465" s="175"/>
      <c r="R465" s="175"/>
      <c r="S465" s="175"/>
      <c r="T465" s="175"/>
      <c r="U465" s="175"/>
      <c r="V465" s="175"/>
      <c r="W465" s="175"/>
      <c r="X465" s="175"/>
      <c r="Y465" s="175"/>
      <c r="Z465" s="175"/>
      <c r="AA465" s="175"/>
      <c r="AB465" s="175"/>
      <c r="AC465" s="175"/>
      <c r="AD465" s="175"/>
      <c r="AE465" s="175"/>
      <c r="AF465" s="175"/>
      <c r="AG465" s="175"/>
      <c r="AH465" s="175"/>
      <c r="AI465" s="175"/>
      <c r="AJ465" s="175"/>
      <c r="AK465" s="175"/>
      <c r="AL465" s="175"/>
      <c r="AM465" s="175"/>
      <c r="AN465" s="175"/>
    </row>
    <row r="466" spans="1:40">
      <c r="A466" s="175"/>
      <c r="B466" s="175"/>
      <c r="C466" s="175"/>
      <c r="D466" s="175"/>
      <c r="E466" s="175"/>
      <c r="F466" s="175"/>
      <c r="G466" s="175"/>
      <c r="H466" s="175"/>
      <c r="I466" s="175"/>
      <c r="J466" s="170"/>
      <c r="K466" s="170"/>
      <c r="L466" s="170"/>
      <c r="M466" s="170"/>
      <c r="N466" s="170"/>
      <c r="O466" s="170"/>
      <c r="P466" s="175"/>
      <c r="Q466" s="175"/>
      <c r="R466" s="175"/>
      <c r="S466" s="175"/>
      <c r="T466" s="175"/>
      <c r="U466" s="175"/>
      <c r="V466" s="175"/>
      <c r="W466" s="175"/>
      <c r="X466" s="175"/>
      <c r="Y466" s="175"/>
      <c r="Z466" s="175"/>
      <c r="AA466" s="175"/>
      <c r="AB466" s="175"/>
      <c r="AC466" s="175"/>
      <c r="AD466" s="175"/>
      <c r="AE466" s="175"/>
      <c r="AF466" s="175"/>
      <c r="AG466" s="175"/>
      <c r="AH466" s="175"/>
      <c r="AI466" s="175"/>
      <c r="AJ466" s="175"/>
      <c r="AK466" s="175"/>
      <c r="AL466" s="175"/>
      <c r="AM466" s="175"/>
      <c r="AN466" s="175"/>
    </row>
    <row r="467" spans="1:40">
      <c r="A467" s="175"/>
      <c r="B467" s="175"/>
      <c r="C467" s="175"/>
      <c r="D467" s="175"/>
      <c r="E467" s="175"/>
      <c r="F467" s="175"/>
      <c r="G467" s="175"/>
      <c r="H467" s="175"/>
      <c r="I467" s="175"/>
      <c r="J467" s="170"/>
      <c r="K467" s="170"/>
      <c r="L467" s="170"/>
      <c r="M467" s="170"/>
      <c r="N467" s="170"/>
      <c r="O467" s="170"/>
      <c r="P467" s="175"/>
      <c r="Q467" s="175"/>
      <c r="R467" s="175"/>
      <c r="S467" s="175"/>
      <c r="T467" s="175"/>
      <c r="U467" s="175"/>
      <c r="V467" s="175"/>
      <c r="W467" s="175"/>
      <c r="X467" s="175"/>
      <c r="Y467" s="175"/>
      <c r="Z467" s="175"/>
      <c r="AA467" s="175"/>
      <c r="AB467" s="175"/>
      <c r="AC467" s="175"/>
      <c r="AD467" s="175"/>
      <c r="AE467" s="175"/>
      <c r="AF467" s="175"/>
      <c r="AG467" s="175"/>
      <c r="AH467" s="175"/>
      <c r="AI467" s="175"/>
      <c r="AJ467" s="175"/>
      <c r="AK467" s="175"/>
      <c r="AL467" s="175"/>
      <c r="AM467" s="175"/>
      <c r="AN467" s="175"/>
    </row>
    <row r="468" spans="1:40">
      <c r="A468" s="175"/>
      <c r="B468" s="175"/>
      <c r="C468" s="175"/>
      <c r="D468" s="175"/>
      <c r="E468" s="175"/>
      <c r="F468" s="175"/>
      <c r="G468" s="175"/>
      <c r="H468" s="175"/>
      <c r="I468" s="175"/>
      <c r="J468" s="170"/>
      <c r="K468" s="170"/>
      <c r="L468" s="170"/>
      <c r="M468" s="170"/>
      <c r="N468" s="170"/>
      <c r="O468" s="170"/>
      <c r="P468" s="175"/>
      <c r="Q468" s="175"/>
      <c r="R468" s="175"/>
      <c r="S468" s="175"/>
      <c r="T468" s="175"/>
      <c r="U468" s="175"/>
      <c r="V468" s="175"/>
      <c r="W468" s="175"/>
      <c r="X468" s="175"/>
      <c r="Y468" s="175"/>
      <c r="Z468" s="175"/>
      <c r="AA468" s="175"/>
      <c r="AB468" s="175"/>
      <c r="AC468" s="175"/>
      <c r="AD468" s="175"/>
      <c r="AE468" s="175"/>
      <c r="AF468" s="175"/>
      <c r="AG468" s="175"/>
      <c r="AH468" s="175"/>
      <c r="AI468" s="175"/>
      <c r="AJ468" s="175"/>
      <c r="AK468" s="175"/>
      <c r="AL468" s="175"/>
      <c r="AM468" s="175"/>
      <c r="AN468" s="175"/>
    </row>
    <row r="469" spans="1:40">
      <c r="A469" s="175"/>
      <c r="B469" s="175"/>
      <c r="C469" s="175"/>
      <c r="D469" s="175"/>
      <c r="E469" s="175"/>
      <c r="F469" s="175"/>
      <c r="G469" s="175"/>
      <c r="H469" s="175"/>
      <c r="I469" s="175"/>
      <c r="J469" s="170"/>
      <c r="K469" s="170"/>
      <c r="L469" s="170"/>
      <c r="M469" s="170"/>
      <c r="N469" s="170"/>
      <c r="O469" s="170"/>
      <c r="P469" s="175"/>
      <c r="Q469" s="175"/>
      <c r="R469" s="175"/>
      <c r="S469" s="175"/>
      <c r="T469" s="175"/>
      <c r="U469" s="175"/>
      <c r="V469" s="175"/>
      <c r="W469" s="175"/>
      <c r="X469" s="175"/>
      <c r="Y469" s="175"/>
      <c r="Z469" s="175"/>
      <c r="AA469" s="175"/>
      <c r="AB469" s="175"/>
      <c r="AC469" s="175"/>
      <c r="AD469" s="175"/>
      <c r="AE469" s="175"/>
      <c r="AF469" s="175"/>
      <c r="AG469" s="175"/>
      <c r="AH469" s="175"/>
      <c r="AI469" s="175"/>
      <c r="AJ469" s="175"/>
      <c r="AK469" s="175"/>
      <c r="AL469" s="175"/>
      <c r="AM469" s="175"/>
      <c r="AN469" s="175"/>
    </row>
    <row r="470" spans="1:40">
      <c r="A470" s="175"/>
      <c r="B470" s="175"/>
      <c r="C470" s="175"/>
      <c r="D470" s="175"/>
      <c r="E470" s="175"/>
      <c r="F470" s="175"/>
      <c r="G470" s="175"/>
      <c r="H470" s="175"/>
      <c r="I470" s="175"/>
      <c r="J470" s="170"/>
      <c r="K470" s="170"/>
      <c r="L470" s="170"/>
      <c r="M470" s="170"/>
      <c r="N470" s="170"/>
      <c r="O470" s="170"/>
      <c r="P470" s="175"/>
      <c r="Q470" s="175"/>
      <c r="R470" s="175"/>
      <c r="S470" s="175"/>
      <c r="T470" s="175"/>
      <c r="U470" s="175"/>
      <c r="V470" s="175"/>
      <c r="W470" s="175"/>
      <c r="X470" s="175"/>
      <c r="Y470" s="175"/>
      <c r="Z470" s="175"/>
      <c r="AA470" s="175"/>
      <c r="AB470" s="175"/>
      <c r="AC470" s="175"/>
      <c r="AD470" s="175"/>
      <c r="AE470" s="175"/>
      <c r="AF470" s="175"/>
      <c r="AG470" s="175"/>
      <c r="AH470" s="175"/>
      <c r="AI470" s="175"/>
      <c r="AJ470" s="175"/>
      <c r="AK470" s="175"/>
      <c r="AL470" s="175"/>
      <c r="AM470" s="175"/>
      <c r="AN470" s="175"/>
    </row>
    <row r="471" spans="1:40">
      <c r="A471" s="175"/>
      <c r="B471" s="175"/>
      <c r="C471" s="175"/>
      <c r="D471" s="175"/>
      <c r="E471" s="175"/>
      <c r="F471" s="175"/>
      <c r="G471" s="175"/>
      <c r="H471" s="175"/>
      <c r="I471" s="175"/>
      <c r="J471" s="170"/>
      <c r="K471" s="170"/>
      <c r="L471" s="170"/>
      <c r="M471" s="170"/>
      <c r="N471" s="170"/>
      <c r="O471" s="170"/>
      <c r="P471" s="175"/>
      <c r="Q471" s="175"/>
      <c r="R471" s="175"/>
      <c r="S471" s="175"/>
      <c r="T471" s="175"/>
      <c r="U471" s="175"/>
      <c r="V471" s="175"/>
      <c r="W471" s="175"/>
      <c r="X471" s="175"/>
      <c r="Y471" s="175"/>
      <c r="Z471" s="175"/>
      <c r="AA471" s="175"/>
      <c r="AB471" s="175"/>
      <c r="AC471" s="175"/>
      <c r="AD471" s="175"/>
      <c r="AE471" s="175"/>
      <c r="AF471" s="175"/>
      <c r="AG471" s="175"/>
      <c r="AH471" s="175"/>
      <c r="AI471" s="175"/>
      <c r="AJ471" s="175"/>
      <c r="AK471" s="175"/>
      <c r="AL471" s="175"/>
      <c r="AM471" s="175"/>
      <c r="AN471" s="175"/>
    </row>
    <row r="472" spans="1:40">
      <c r="A472" s="175"/>
      <c r="B472" s="175"/>
      <c r="C472" s="175"/>
      <c r="D472" s="175"/>
      <c r="E472" s="175"/>
      <c r="F472" s="175"/>
      <c r="G472" s="175"/>
      <c r="H472" s="175"/>
      <c r="I472" s="175"/>
      <c r="J472" s="170"/>
      <c r="K472" s="170"/>
      <c r="L472" s="170"/>
      <c r="M472" s="170"/>
      <c r="N472" s="170"/>
      <c r="O472" s="170"/>
      <c r="P472" s="175"/>
      <c r="Q472" s="175"/>
      <c r="R472" s="175"/>
      <c r="S472" s="175"/>
      <c r="T472" s="175"/>
      <c r="U472" s="175"/>
      <c r="V472" s="175"/>
      <c r="W472" s="175"/>
      <c r="X472" s="175"/>
      <c r="Y472" s="175"/>
      <c r="Z472" s="175"/>
      <c r="AA472" s="175"/>
      <c r="AB472" s="175"/>
      <c r="AC472" s="175"/>
      <c r="AD472" s="175"/>
      <c r="AE472" s="175"/>
      <c r="AF472" s="175"/>
      <c r="AG472" s="175"/>
      <c r="AH472" s="175"/>
      <c r="AI472" s="175"/>
      <c r="AJ472" s="175"/>
      <c r="AK472" s="175"/>
      <c r="AL472" s="175"/>
      <c r="AM472" s="175"/>
      <c r="AN472" s="175"/>
    </row>
    <row r="473" spans="1:40">
      <c r="A473" s="175"/>
      <c r="B473" s="175"/>
      <c r="C473" s="175"/>
      <c r="D473" s="175"/>
      <c r="E473" s="175"/>
      <c r="F473" s="175"/>
      <c r="G473" s="175"/>
      <c r="H473" s="175"/>
      <c r="I473" s="175"/>
      <c r="J473" s="170"/>
      <c r="K473" s="170"/>
      <c r="L473" s="170"/>
      <c r="M473" s="170"/>
      <c r="N473" s="170"/>
      <c r="O473" s="170"/>
      <c r="P473" s="175"/>
      <c r="Q473" s="175"/>
      <c r="R473" s="175"/>
      <c r="S473" s="175"/>
      <c r="T473" s="175"/>
      <c r="U473" s="175"/>
      <c r="V473" s="175"/>
      <c r="W473" s="175"/>
      <c r="X473" s="175"/>
      <c r="Y473" s="175"/>
      <c r="Z473" s="175"/>
      <c r="AA473" s="175"/>
      <c r="AB473" s="175"/>
      <c r="AC473" s="175"/>
      <c r="AD473" s="175"/>
      <c r="AE473" s="175"/>
      <c r="AF473" s="175"/>
      <c r="AG473" s="175"/>
      <c r="AH473" s="175"/>
      <c r="AI473" s="175"/>
      <c r="AJ473" s="175"/>
      <c r="AK473" s="175"/>
      <c r="AL473" s="175"/>
      <c r="AM473" s="175"/>
      <c r="AN473" s="175"/>
    </row>
    <row r="474" spans="1:40">
      <c r="A474" s="175"/>
      <c r="B474" s="175"/>
      <c r="C474" s="175"/>
      <c r="D474" s="175"/>
      <c r="E474" s="175"/>
      <c r="F474" s="175"/>
      <c r="G474" s="175"/>
      <c r="H474" s="175"/>
      <c r="I474" s="175"/>
      <c r="J474" s="170"/>
      <c r="K474" s="170"/>
      <c r="L474" s="170"/>
      <c r="M474" s="170"/>
      <c r="N474" s="170"/>
      <c r="O474" s="170"/>
      <c r="P474" s="175"/>
      <c r="Q474" s="175"/>
      <c r="R474" s="175"/>
      <c r="S474" s="175"/>
      <c r="T474" s="175"/>
      <c r="U474" s="175"/>
      <c r="V474" s="175"/>
      <c r="W474" s="175"/>
      <c r="X474" s="175"/>
      <c r="Y474" s="175"/>
      <c r="Z474" s="175"/>
      <c r="AA474" s="175"/>
      <c r="AB474" s="175"/>
      <c r="AC474" s="175"/>
      <c r="AD474" s="175"/>
      <c r="AE474" s="175"/>
      <c r="AF474" s="175"/>
      <c r="AG474" s="175"/>
      <c r="AH474" s="175"/>
      <c r="AI474" s="175"/>
      <c r="AJ474" s="175"/>
      <c r="AK474" s="175"/>
      <c r="AL474" s="175"/>
      <c r="AM474" s="175"/>
      <c r="AN474" s="175"/>
    </row>
    <row r="475" spans="1:40">
      <c r="A475" s="175"/>
      <c r="B475" s="175"/>
      <c r="C475" s="175"/>
      <c r="D475" s="175"/>
      <c r="E475" s="175"/>
      <c r="F475" s="175"/>
      <c r="G475" s="175"/>
      <c r="H475" s="175"/>
      <c r="I475" s="175"/>
      <c r="J475" s="170"/>
      <c r="K475" s="170"/>
      <c r="L475" s="170"/>
      <c r="M475" s="170"/>
      <c r="N475" s="170"/>
      <c r="O475" s="170"/>
      <c r="P475" s="175"/>
      <c r="Q475" s="175"/>
      <c r="R475" s="175"/>
      <c r="S475" s="175"/>
      <c r="T475" s="175"/>
      <c r="U475" s="175"/>
      <c r="V475" s="175"/>
      <c r="W475" s="175"/>
      <c r="X475" s="175"/>
      <c r="Y475" s="175"/>
      <c r="Z475" s="175"/>
      <c r="AA475" s="175"/>
      <c r="AB475" s="175"/>
      <c r="AC475" s="175"/>
      <c r="AD475" s="175"/>
      <c r="AE475" s="175"/>
      <c r="AF475" s="175"/>
      <c r="AG475" s="175"/>
      <c r="AH475" s="175"/>
      <c r="AI475" s="175"/>
      <c r="AJ475" s="175"/>
      <c r="AK475" s="175"/>
      <c r="AL475" s="175"/>
      <c r="AM475" s="175"/>
      <c r="AN475" s="175"/>
    </row>
    <row r="476" spans="1:40">
      <c r="A476" s="175"/>
      <c r="B476" s="175"/>
      <c r="C476" s="175"/>
      <c r="D476" s="175"/>
      <c r="E476" s="175"/>
      <c r="F476" s="175"/>
      <c r="G476" s="175"/>
      <c r="H476" s="175"/>
      <c r="I476" s="175"/>
      <c r="J476" s="170"/>
      <c r="K476" s="170"/>
      <c r="L476" s="170"/>
      <c r="M476" s="170"/>
      <c r="N476" s="170"/>
      <c r="O476" s="170"/>
      <c r="P476" s="175"/>
      <c r="Q476" s="175"/>
      <c r="R476" s="175"/>
      <c r="S476" s="175"/>
      <c r="T476" s="175"/>
      <c r="U476" s="175"/>
      <c r="V476" s="175"/>
      <c r="W476" s="175"/>
      <c r="X476" s="175"/>
      <c r="Y476" s="175"/>
      <c r="Z476" s="175"/>
      <c r="AA476" s="175"/>
      <c r="AB476" s="175"/>
      <c r="AC476" s="175"/>
      <c r="AD476" s="175"/>
      <c r="AE476" s="175"/>
      <c r="AF476" s="175"/>
      <c r="AG476" s="175"/>
      <c r="AH476" s="175"/>
      <c r="AI476" s="175"/>
      <c r="AJ476" s="175"/>
      <c r="AK476" s="175"/>
      <c r="AL476" s="175"/>
      <c r="AM476" s="175"/>
      <c r="AN476" s="175"/>
    </row>
    <row r="477" spans="1:40">
      <c r="A477" s="175"/>
      <c r="B477" s="175"/>
      <c r="C477" s="175"/>
      <c r="D477" s="175"/>
      <c r="E477" s="175"/>
      <c r="F477" s="175"/>
      <c r="G477" s="175"/>
      <c r="H477" s="175"/>
      <c r="I477" s="175"/>
      <c r="J477" s="170"/>
      <c r="K477" s="170"/>
      <c r="L477" s="170"/>
      <c r="M477" s="170"/>
      <c r="N477" s="170"/>
      <c r="O477" s="170"/>
      <c r="P477" s="175"/>
      <c r="Q477" s="175"/>
      <c r="R477" s="175"/>
      <c r="S477" s="175"/>
      <c r="T477" s="175"/>
      <c r="U477" s="175"/>
      <c r="V477" s="175"/>
      <c r="W477" s="175"/>
      <c r="X477" s="175"/>
      <c r="Y477" s="175"/>
      <c r="Z477" s="175"/>
      <c r="AA477" s="175"/>
      <c r="AB477" s="175"/>
      <c r="AC477" s="175"/>
      <c r="AD477" s="175"/>
      <c r="AE477" s="175"/>
      <c r="AF477" s="175"/>
      <c r="AG477" s="175"/>
      <c r="AH477" s="175"/>
      <c r="AI477" s="175"/>
      <c r="AJ477" s="175"/>
      <c r="AK477" s="175"/>
      <c r="AL477" s="175"/>
      <c r="AM477" s="175"/>
      <c r="AN477" s="175"/>
    </row>
    <row r="478" spans="1:40">
      <c r="A478" s="175"/>
      <c r="B478" s="175"/>
      <c r="C478" s="175"/>
      <c r="D478" s="175"/>
      <c r="E478" s="175"/>
      <c r="F478" s="175"/>
      <c r="G478" s="175"/>
      <c r="H478" s="175"/>
      <c r="I478" s="175"/>
      <c r="J478" s="170"/>
      <c r="K478" s="170"/>
      <c r="L478" s="170"/>
      <c r="M478" s="170"/>
      <c r="N478" s="170"/>
      <c r="O478" s="170"/>
      <c r="P478" s="175"/>
      <c r="Q478" s="175"/>
      <c r="R478" s="175"/>
      <c r="S478" s="175"/>
      <c r="T478" s="175"/>
      <c r="U478" s="175"/>
      <c r="V478" s="175"/>
      <c r="W478" s="175"/>
      <c r="X478" s="175"/>
      <c r="Y478" s="175"/>
      <c r="Z478" s="175"/>
      <c r="AA478" s="175"/>
      <c r="AB478" s="175"/>
      <c r="AC478" s="175"/>
      <c r="AD478" s="175"/>
      <c r="AE478" s="175"/>
      <c r="AF478" s="175"/>
      <c r="AG478" s="175"/>
      <c r="AH478" s="175"/>
      <c r="AI478" s="175"/>
      <c r="AJ478" s="175"/>
      <c r="AK478" s="175"/>
      <c r="AL478" s="175"/>
      <c r="AM478" s="175"/>
      <c r="AN478" s="175"/>
    </row>
    <row r="479" spans="1:40">
      <c r="A479" s="175"/>
      <c r="B479" s="175"/>
      <c r="C479" s="175"/>
      <c r="D479" s="175"/>
      <c r="E479" s="175"/>
      <c r="F479" s="175"/>
      <c r="G479" s="175"/>
      <c r="H479" s="175"/>
      <c r="I479" s="175"/>
      <c r="J479" s="170"/>
      <c r="K479" s="170"/>
      <c r="L479" s="170"/>
      <c r="M479" s="170"/>
      <c r="N479" s="170"/>
      <c r="O479" s="170"/>
      <c r="P479" s="175"/>
      <c r="Q479" s="175"/>
      <c r="R479" s="175"/>
      <c r="S479" s="175"/>
      <c r="T479" s="175"/>
      <c r="U479" s="175"/>
      <c r="V479" s="175"/>
      <c r="W479" s="175"/>
      <c r="X479" s="175"/>
      <c r="Y479" s="175"/>
      <c r="Z479" s="175"/>
      <c r="AA479" s="175"/>
      <c r="AB479" s="175"/>
      <c r="AC479" s="175"/>
      <c r="AD479" s="175"/>
      <c r="AE479" s="175"/>
      <c r="AF479" s="175"/>
      <c r="AG479" s="175"/>
      <c r="AH479" s="175"/>
      <c r="AI479" s="175"/>
      <c r="AJ479" s="175"/>
      <c r="AK479" s="175"/>
      <c r="AL479" s="175"/>
      <c r="AM479" s="175"/>
      <c r="AN479" s="175"/>
    </row>
    <row r="480" spans="1:40">
      <c r="A480" s="175"/>
      <c r="B480" s="175"/>
      <c r="C480" s="175"/>
      <c r="D480" s="175"/>
      <c r="E480" s="175"/>
      <c r="F480" s="175"/>
      <c r="G480" s="175"/>
      <c r="H480" s="175"/>
      <c r="I480" s="175"/>
      <c r="J480" s="170"/>
      <c r="K480" s="170"/>
      <c r="L480" s="170"/>
      <c r="M480" s="170"/>
      <c r="N480" s="170"/>
      <c r="O480" s="170"/>
      <c r="P480" s="175"/>
      <c r="Q480" s="175"/>
      <c r="R480" s="175"/>
      <c r="S480" s="175"/>
      <c r="T480" s="175"/>
      <c r="U480" s="175"/>
      <c r="V480" s="175"/>
      <c r="W480" s="175"/>
      <c r="X480" s="175"/>
      <c r="Y480" s="175"/>
      <c r="Z480" s="175"/>
      <c r="AA480" s="175"/>
      <c r="AB480" s="175"/>
      <c r="AC480" s="175"/>
      <c r="AD480" s="175"/>
      <c r="AE480" s="175"/>
      <c r="AF480" s="175"/>
      <c r="AG480" s="175"/>
      <c r="AH480" s="175"/>
      <c r="AI480" s="175"/>
      <c r="AJ480" s="175"/>
      <c r="AK480" s="175"/>
      <c r="AL480" s="175"/>
      <c r="AM480" s="175"/>
      <c r="AN480" s="175"/>
    </row>
    <row r="481" spans="1:40">
      <c r="A481" s="175"/>
      <c r="B481" s="175"/>
      <c r="C481" s="175"/>
      <c r="D481" s="175"/>
      <c r="E481" s="175"/>
      <c r="F481" s="175"/>
      <c r="G481" s="175"/>
      <c r="H481" s="175"/>
      <c r="I481" s="175"/>
      <c r="J481" s="170"/>
      <c r="K481" s="170"/>
      <c r="L481" s="170"/>
      <c r="M481" s="170"/>
      <c r="N481" s="170"/>
      <c r="O481" s="170"/>
      <c r="P481" s="175"/>
      <c r="Q481" s="175"/>
      <c r="R481" s="175"/>
      <c r="S481" s="175"/>
      <c r="T481" s="175"/>
      <c r="U481" s="175"/>
      <c r="V481" s="175"/>
      <c r="W481" s="175"/>
      <c r="X481" s="175"/>
      <c r="Y481" s="175"/>
      <c r="Z481" s="175"/>
      <c r="AA481" s="175"/>
      <c r="AB481" s="175"/>
      <c r="AC481" s="175"/>
      <c r="AD481" s="175"/>
      <c r="AE481" s="175"/>
      <c r="AF481" s="175"/>
      <c r="AG481" s="175"/>
      <c r="AH481" s="175"/>
      <c r="AI481" s="175"/>
      <c r="AJ481" s="175"/>
      <c r="AK481" s="175"/>
      <c r="AL481" s="175"/>
      <c r="AM481" s="175"/>
      <c r="AN481" s="175"/>
    </row>
    <row r="482" spans="1:40">
      <c r="A482" s="175"/>
      <c r="B482" s="175"/>
      <c r="C482" s="175"/>
      <c r="D482" s="175"/>
      <c r="E482" s="175"/>
      <c r="F482" s="175"/>
      <c r="G482" s="175"/>
      <c r="H482" s="175"/>
      <c r="I482" s="175"/>
      <c r="J482" s="170"/>
      <c r="K482" s="170"/>
      <c r="L482" s="170"/>
      <c r="M482" s="170"/>
      <c r="N482" s="170"/>
      <c r="O482" s="170"/>
      <c r="P482" s="175"/>
      <c r="Q482" s="175"/>
      <c r="R482" s="175"/>
      <c r="S482" s="175"/>
      <c r="T482" s="175"/>
      <c r="U482" s="175"/>
      <c r="V482" s="175"/>
      <c r="W482" s="175"/>
      <c r="X482" s="175"/>
      <c r="Y482" s="175"/>
      <c r="Z482" s="175"/>
      <c r="AA482" s="175"/>
      <c r="AB482" s="175"/>
      <c r="AC482" s="175"/>
      <c r="AD482" s="175"/>
      <c r="AE482" s="175"/>
      <c r="AF482" s="175"/>
      <c r="AG482" s="175"/>
      <c r="AH482" s="175"/>
      <c r="AI482" s="175"/>
      <c r="AJ482" s="175"/>
      <c r="AK482" s="175"/>
      <c r="AL482" s="175"/>
      <c r="AM482" s="175"/>
      <c r="AN482" s="175"/>
    </row>
    <row r="483" spans="1:40">
      <c r="A483" s="175"/>
      <c r="B483" s="175"/>
      <c r="C483" s="175"/>
      <c r="D483" s="175"/>
      <c r="E483" s="175"/>
      <c r="F483" s="175"/>
      <c r="G483" s="175"/>
      <c r="H483" s="175"/>
      <c r="I483" s="175"/>
      <c r="J483" s="170"/>
      <c r="K483" s="170"/>
      <c r="L483" s="170"/>
      <c r="M483" s="170"/>
      <c r="N483" s="170"/>
      <c r="O483" s="170"/>
      <c r="P483" s="175"/>
      <c r="Q483" s="175"/>
      <c r="R483" s="175"/>
      <c r="S483" s="175"/>
      <c r="T483" s="175"/>
      <c r="U483" s="175"/>
      <c r="V483" s="175"/>
      <c r="W483" s="175"/>
      <c r="X483" s="175"/>
      <c r="Y483" s="175"/>
      <c r="Z483" s="175"/>
      <c r="AA483" s="175"/>
      <c r="AB483" s="175"/>
      <c r="AC483" s="175"/>
      <c r="AD483" s="175"/>
      <c r="AE483" s="175"/>
      <c r="AF483" s="175"/>
      <c r="AG483" s="175"/>
      <c r="AH483" s="175"/>
      <c r="AI483" s="175"/>
      <c r="AJ483" s="175"/>
      <c r="AK483" s="175"/>
      <c r="AL483" s="175"/>
      <c r="AM483" s="175"/>
      <c r="AN483" s="175"/>
    </row>
    <row r="484" spans="1:40">
      <c r="A484" s="175"/>
      <c r="B484" s="175"/>
      <c r="C484" s="175"/>
      <c r="D484" s="175"/>
      <c r="E484" s="175"/>
      <c r="F484" s="175"/>
      <c r="G484" s="175"/>
      <c r="H484" s="175"/>
      <c r="I484" s="175"/>
      <c r="J484" s="170"/>
      <c r="K484" s="170"/>
      <c r="L484" s="170"/>
      <c r="M484" s="170"/>
      <c r="N484" s="170"/>
      <c r="O484" s="170"/>
      <c r="P484" s="175"/>
      <c r="Q484" s="175"/>
      <c r="R484" s="175"/>
      <c r="S484" s="175"/>
      <c r="T484" s="175"/>
      <c r="U484" s="175"/>
      <c r="V484" s="175"/>
      <c r="W484" s="175"/>
      <c r="X484" s="175"/>
      <c r="Y484" s="175"/>
      <c r="Z484" s="175"/>
      <c r="AA484" s="175"/>
      <c r="AB484" s="175"/>
      <c r="AC484" s="175"/>
      <c r="AD484" s="175"/>
      <c r="AE484" s="175"/>
      <c r="AF484" s="175"/>
      <c r="AG484" s="175"/>
      <c r="AH484" s="175"/>
      <c r="AI484" s="175"/>
      <c r="AJ484" s="175"/>
      <c r="AK484" s="175"/>
      <c r="AL484" s="175"/>
      <c r="AM484" s="175"/>
      <c r="AN484" s="175"/>
    </row>
    <row r="485" spans="1:40">
      <c r="A485" s="175"/>
      <c r="B485" s="175"/>
      <c r="C485" s="175"/>
      <c r="D485" s="175"/>
      <c r="E485" s="175"/>
      <c r="F485" s="175"/>
      <c r="G485" s="175"/>
      <c r="H485" s="175"/>
      <c r="I485" s="175"/>
      <c r="J485" s="170"/>
      <c r="K485" s="170"/>
      <c r="L485" s="170"/>
      <c r="M485" s="170"/>
      <c r="N485" s="170"/>
      <c r="O485" s="170"/>
      <c r="P485" s="175"/>
      <c r="Q485" s="175"/>
      <c r="R485" s="175"/>
      <c r="S485" s="175"/>
      <c r="T485" s="175"/>
      <c r="U485" s="175"/>
      <c r="V485" s="175"/>
      <c r="W485" s="175"/>
      <c r="X485" s="175"/>
      <c r="Y485" s="175"/>
      <c r="Z485" s="175"/>
      <c r="AA485" s="175"/>
      <c r="AB485" s="175"/>
      <c r="AC485" s="175"/>
      <c r="AD485" s="175"/>
      <c r="AE485" s="175"/>
      <c r="AF485" s="175"/>
      <c r="AG485" s="175"/>
      <c r="AH485" s="175"/>
      <c r="AI485" s="175"/>
      <c r="AJ485" s="175"/>
      <c r="AK485" s="175"/>
      <c r="AL485" s="175"/>
      <c r="AM485" s="175"/>
      <c r="AN485" s="175"/>
    </row>
    <row r="486" spans="1:40">
      <c r="A486" s="175"/>
      <c r="B486" s="175"/>
      <c r="C486" s="175"/>
      <c r="D486" s="175"/>
      <c r="E486" s="175"/>
      <c r="F486" s="175"/>
      <c r="G486" s="175"/>
      <c r="H486" s="175"/>
      <c r="I486" s="175"/>
      <c r="J486" s="170"/>
      <c r="K486" s="170"/>
      <c r="L486" s="170"/>
      <c r="M486" s="170"/>
      <c r="N486" s="170"/>
      <c r="O486" s="170"/>
      <c r="P486" s="175"/>
      <c r="Q486" s="175"/>
      <c r="R486" s="175"/>
      <c r="S486" s="175"/>
      <c r="T486" s="175"/>
      <c r="U486" s="175"/>
      <c r="V486" s="175"/>
      <c r="W486" s="175"/>
      <c r="X486" s="175"/>
      <c r="Y486" s="175"/>
      <c r="Z486" s="175"/>
      <c r="AA486" s="175"/>
      <c r="AB486" s="175"/>
      <c r="AC486" s="175"/>
      <c r="AD486" s="175"/>
      <c r="AE486" s="175"/>
      <c r="AF486" s="175"/>
      <c r="AG486" s="175"/>
      <c r="AH486" s="175"/>
      <c r="AI486" s="175"/>
      <c r="AJ486" s="175"/>
      <c r="AK486" s="175"/>
      <c r="AL486" s="175"/>
      <c r="AM486" s="175"/>
      <c r="AN486" s="175"/>
    </row>
    <row r="487" spans="1:40">
      <c r="A487" s="175"/>
      <c r="B487" s="175"/>
      <c r="C487" s="175"/>
      <c r="D487" s="175"/>
      <c r="E487" s="175"/>
      <c r="F487" s="175"/>
      <c r="G487" s="175"/>
      <c r="H487" s="175"/>
      <c r="I487" s="175"/>
      <c r="J487" s="170"/>
      <c r="K487" s="170"/>
      <c r="L487" s="170"/>
      <c r="M487" s="170"/>
      <c r="N487" s="170"/>
      <c r="O487" s="170"/>
      <c r="P487" s="175"/>
      <c r="Q487" s="175"/>
      <c r="R487" s="175"/>
      <c r="S487" s="175"/>
      <c r="T487" s="175"/>
      <c r="U487" s="175"/>
      <c r="V487" s="175"/>
      <c r="W487" s="175"/>
      <c r="X487" s="175"/>
      <c r="Y487" s="175"/>
      <c r="Z487" s="175"/>
      <c r="AA487" s="175"/>
      <c r="AB487" s="175"/>
      <c r="AC487" s="175"/>
      <c r="AD487" s="175"/>
      <c r="AE487" s="175"/>
      <c r="AF487" s="175"/>
      <c r="AG487" s="175"/>
      <c r="AH487" s="175"/>
      <c r="AI487" s="175"/>
      <c r="AJ487" s="175"/>
      <c r="AK487" s="175"/>
      <c r="AL487" s="175"/>
      <c r="AM487" s="175"/>
      <c r="AN487" s="175"/>
    </row>
    <row r="488" spans="1:40">
      <c r="A488" s="175"/>
      <c r="B488" s="175"/>
      <c r="C488" s="175"/>
      <c r="D488" s="175"/>
      <c r="E488" s="175"/>
      <c r="F488" s="175"/>
      <c r="G488" s="175"/>
      <c r="H488" s="175"/>
      <c r="I488" s="175"/>
      <c r="J488" s="170"/>
      <c r="K488" s="170"/>
      <c r="L488" s="170"/>
      <c r="M488" s="170"/>
      <c r="N488" s="170"/>
      <c r="O488" s="170"/>
      <c r="P488" s="175"/>
      <c r="Q488" s="175"/>
      <c r="R488" s="175"/>
      <c r="S488" s="175"/>
      <c r="T488" s="175"/>
      <c r="U488" s="175"/>
      <c r="V488" s="175"/>
      <c r="W488" s="175"/>
      <c r="X488" s="175"/>
      <c r="Y488" s="175"/>
      <c r="Z488" s="175"/>
      <c r="AA488" s="175"/>
      <c r="AB488" s="175"/>
      <c r="AC488" s="175"/>
      <c r="AD488" s="175"/>
      <c r="AE488" s="175"/>
      <c r="AF488" s="175"/>
      <c r="AG488" s="175"/>
      <c r="AH488" s="175"/>
      <c r="AI488" s="175"/>
      <c r="AJ488" s="175"/>
      <c r="AK488" s="175"/>
      <c r="AL488" s="175"/>
      <c r="AM488" s="175"/>
      <c r="AN488" s="175"/>
    </row>
    <row r="489" spans="1:40">
      <c r="A489" s="175"/>
      <c r="B489" s="175"/>
      <c r="C489" s="175"/>
      <c r="D489" s="175"/>
      <c r="E489" s="175"/>
      <c r="F489" s="175"/>
      <c r="G489" s="175"/>
      <c r="H489" s="175"/>
      <c r="I489" s="175"/>
      <c r="J489" s="170"/>
      <c r="K489" s="170"/>
      <c r="L489" s="170"/>
      <c r="M489" s="170"/>
      <c r="N489" s="170"/>
      <c r="O489" s="170"/>
      <c r="P489" s="175"/>
      <c r="Q489" s="175"/>
      <c r="R489" s="175"/>
      <c r="S489" s="175"/>
      <c r="T489" s="175"/>
      <c r="U489" s="175"/>
      <c r="V489" s="175"/>
      <c r="W489" s="175"/>
      <c r="X489" s="175"/>
      <c r="Y489" s="175"/>
      <c r="Z489" s="175"/>
      <c r="AA489" s="175"/>
      <c r="AB489" s="175"/>
      <c r="AC489" s="175"/>
      <c r="AD489" s="175"/>
      <c r="AE489" s="175"/>
      <c r="AF489" s="175"/>
      <c r="AG489" s="175"/>
      <c r="AH489" s="175"/>
      <c r="AI489" s="175"/>
      <c r="AJ489" s="175"/>
      <c r="AK489" s="175"/>
      <c r="AL489" s="175"/>
      <c r="AM489" s="175"/>
      <c r="AN489" s="175"/>
    </row>
    <row r="490" spans="1:40">
      <c r="A490" s="175"/>
      <c r="B490" s="175"/>
      <c r="C490" s="175"/>
      <c r="D490" s="175"/>
      <c r="E490" s="175"/>
      <c r="F490" s="175"/>
      <c r="G490" s="175"/>
      <c r="H490" s="175"/>
      <c r="I490" s="175"/>
      <c r="J490" s="170"/>
      <c r="K490" s="170"/>
      <c r="L490" s="170"/>
      <c r="M490" s="170"/>
      <c r="N490" s="170"/>
      <c r="O490" s="170"/>
      <c r="P490" s="175"/>
      <c r="Q490" s="175"/>
      <c r="R490" s="175"/>
      <c r="S490" s="175"/>
      <c r="T490" s="175"/>
      <c r="U490" s="175"/>
      <c r="V490" s="175"/>
      <c r="W490" s="175"/>
      <c r="X490" s="175"/>
      <c r="Y490" s="175"/>
      <c r="Z490" s="175"/>
      <c r="AA490" s="175"/>
      <c r="AB490" s="175"/>
      <c r="AC490" s="175"/>
      <c r="AD490" s="175"/>
      <c r="AE490" s="175"/>
      <c r="AF490" s="175"/>
      <c r="AG490" s="175"/>
      <c r="AH490" s="175"/>
      <c r="AI490" s="175"/>
      <c r="AJ490" s="175"/>
      <c r="AK490" s="175"/>
      <c r="AL490" s="175"/>
      <c r="AM490" s="175"/>
      <c r="AN490" s="175"/>
    </row>
    <row r="491" spans="1:40">
      <c r="A491" s="175"/>
      <c r="B491" s="175"/>
      <c r="C491" s="175"/>
      <c r="D491" s="175"/>
      <c r="E491" s="175"/>
      <c r="F491" s="175"/>
      <c r="G491" s="175"/>
      <c r="H491" s="175"/>
      <c r="I491" s="175"/>
      <c r="J491" s="170"/>
      <c r="K491" s="170"/>
      <c r="L491" s="170"/>
      <c r="M491" s="170"/>
      <c r="N491" s="170"/>
      <c r="O491" s="170"/>
      <c r="P491" s="175"/>
      <c r="Q491" s="175"/>
      <c r="R491" s="175"/>
      <c r="S491" s="175"/>
      <c r="T491" s="175"/>
      <c r="U491" s="175"/>
      <c r="V491" s="175"/>
      <c r="W491" s="175"/>
      <c r="X491" s="175"/>
      <c r="Y491" s="175"/>
      <c r="Z491" s="175"/>
      <c r="AA491" s="175"/>
      <c r="AB491" s="175"/>
      <c r="AC491" s="175"/>
      <c r="AD491" s="175"/>
      <c r="AE491" s="175"/>
      <c r="AF491" s="175"/>
      <c r="AG491" s="175"/>
      <c r="AH491" s="175"/>
      <c r="AI491" s="175"/>
      <c r="AJ491" s="175"/>
      <c r="AK491" s="175"/>
      <c r="AL491" s="175"/>
      <c r="AM491" s="175"/>
      <c r="AN491" s="175"/>
    </row>
    <row r="492" spans="1:40">
      <c r="A492" s="175"/>
      <c r="B492" s="175"/>
      <c r="C492" s="175"/>
      <c r="D492" s="175"/>
      <c r="E492" s="175"/>
      <c r="F492" s="175"/>
      <c r="G492" s="175"/>
      <c r="H492" s="175"/>
      <c r="I492" s="175"/>
      <c r="J492" s="170"/>
      <c r="K492" s="170"/>
      <c r="L492" s="170"/>
      <c r="M492" s="170"/>
      <c r="N492" s="170"/>
      <c r="O492" s="170"/>
      <c r="P492" s="175"/>
      <c r="Q492" s="175"/>
      <c r="R492" s="175"/>
      <c r="S492" s="175"/>
      <c r="T492" s="175"/>
      <c r="U492" s="175"/>
      <c r="V492" s="175"/>
      <c r="W492" s="175"/>
      <c r="X492" s="175"/>
      <c r="Y492" s="175"/>
      <c r="Z492" s="175"/>
      <c r="AA492" s="175"/>
      <c r="AB492" s="175"/>
      <c r="AC492" s="175"/>
      <c r="AD492" s="175"/>
      <c r="AE492" s="175"/>
      <c r="AF492" s="175"/>
      <c r="AG492" s="175"/>
      <c r="AH492" s="175"/>
      <c r="AI492" s="175"/>
      <c r="AJ492" s="175"/>
      <c r="AK492" s="175"/>
      <c r="AL492" s="175"/>
      <c r="AM492" s="175"/>
      <c r="AN492" s="175"/>
    </row>
    <row r="493" spans="1:40">
      <c r="A493" s="175"/>
      <c r="B493" s="175"/>
      <c r="C493" s="175"/>
      <c r="D493" s="175"/>
      <c r="E493" s="175"/>
      <c r="F493" s="175"/>
      <c r="G493" s="175"/>
      <c r="H493" s="175"/>
      <c r="I493" s="175"/>
      <c r="J493" s="170"/>
      <c r="K493" s="170"/>
      <c r="L493" s="170"/>
      <c r="M493" s="170"/>
      <c r="N493" s="170"/>
      <c r="O493" s="170"/>
      <c r="P493" s="175"/>
      <c r="Q493" s="175"/>
      <c r="R493" s="175"/>
      <c r="S493" s="175"/>
      <c r="T493" s="175"/>
      <c r="U493" s="175"/>
      <c r="V493" s="175"/>
      <c r="W493" s="175"/>
      <c r="X493" s="175"/>
      <c r="Y493" s="175"/>
      <c r="Z493" s="175"/>
      <c r="AA493" s="175"/>
      <c r="AB493" s="175"/>
      <c r="AC493" s="175"/>
      <c r="AD493" s="175"/>
      <c r="AE493" s="175"/>
      <c r="AF493" s="175"/>
      <c r="AG493" s="175"/>
      <c r="AH493" s="175"/>
      <c r="AI493" s="175"/>
      <c r="AJ493" s="175"/>
      <c r="AK493" s="175"/>
      <c r="AL493" s="175"/>
      <c r="AM493" s="175"/>
      <c r="AN493" s="175"/>
    </row>
    <row r="494" spans="1:40">
      <c r="A494" s="175"/>
      <c r="B494" s="175"/>
      <c r="C494" s="175"/>
      <c r="D494" s="175"/>
      <c r="E494" s="175"/>
      <c r="F494" s="175"/>
      <c r="G494" s="175"/>
      <c r="H494" s="175"/>
      <c r="I494" s="175"/>
      <c r="J494" s="170"/>
      <c r="K494" s="170"/>
      <c r="L494" s="170"/>
      <c r="M494" s="170"/>
      <c r="N494" s="170"/>
      <c r="O494" s="170"/>
      <c r="P494" s="175"/>
      <c r="Q494" s="175"/>
      <c r="R494" s="175"/>
      <c r="S494" s="175"/>
      <c r="T494" s="175"/>
      <c r="U494" s="175"/>
      <c r="V494" s="175"/>
      <c r="W494" s="175"/>
      <c r="X494" s="175"/>
      <c r="Y494" s="175"/>
      <c r="Z494" s="175"/>
      <c r="AA494" s="175"/>
      <c r="AB494" s="175"/>
      <c r="AC494" s="175"/>
      <c r="AD494" s="175"/>
      <c r="AE494" s="175"/>
      <c r="AF494" s="175"/>
      <c r="AG494" s="175"/>
      <c r="AH494" s="175"/>
      <c r="AI494" s="175"/>
      <c r="AJ494" s="175"/>
      <c r="AK494" s="175"/>
      <c r="AL494" s="175"/>
      <c r="AM494" s="175"/>
      <c r="AN494" s="175"/>
    </row>
    <row r="495" spans="1:40">
      <c r="A495" s="175"/>
      <c r="B495" s="175"/>
      <c r="C495" s="175"/>
      <c r="D495" s="175"/>
      <c r="E495" s="175"/>
      <c r="F495" s="175"/>
      <c r="G495" s="175"/>
      <c r="H495" s="175"/>
      <c r="I495" s="175"/>
      <c r="J495" s="170"/>
      <c r="K495" s="170"/>
      <c r="L495" s="170"/>
      <c r="M495" s="170"/>
      <c r="N495" s="170"/>
      <c r="O495" s="170"/>
      <c r="P495" s="175"/>
      <c r="Q495" s="175"/>
      <c r="R495" s="175"/>
      <c r="S495" s="175"/>
      <c r="T495" s="175"/>
      <c r="U495" s="175"/>
      <c r="V495" s="175"/>
      <c r="W495" s="175"/>
      <c r="X495" s="175"/>
      <c r="Y495" s="175"/>
      <c r="Z495" s="175"/>
      <c r="AA495" s="175"/>
      <c r="AB495" s="175"/>
      <c r="AC495" s="175"/>
      <c r="AD495" s="175"/>
      <c r="AE495" s="175"/>
      <c r="AF495" s="175"/>
      <c r="AG495" s="175"/>
      <c r="AH495" s="175"/>
      <c r="AI495" s="175"/>
      <c r="AJ495" s="175"/>
      <c r="AK495" s="175"/>
      <c r="AL495" s="175"/>
      <c r="AM495" s="175"/>
      <c r="AN495" s="175"/>
    </row>
    <row r="496" spans="1:40">
      <c r="A496" s="175"/>
      <c r="B496" s="175"/>
      <c r="C496" s="175"/>
      <c r="D496" s="175"/>
      <c r="E496" s="175"/>
      <c r="F496" s="175"/>
      <c r="G496" s="175"/>
      <c r="H496" s="175"/>
      <c r="I496" s="175"/>
      <c r="J496" s="170"/>
      <c r="K496" s="170"/>
      <c r="L496" s="170"/>
      <c r="M496" s="170"/>
      <c r="N496" s="170"/>
      <c r="O496" s="170"/>
      <c r="P496" s="175"/>
      <c r="Q496" s="175"/>
      <c r="R496" s="175"/>
      <c r="S496" s="175"/>
      <c r="T496" s="175"/>
      <c r="U496" s="175"/>
      <c r="V496" s="175"/>
      <c r="W496" s="175"/>
      <c r="X496" s="175"/>
      <c r="Y496" s="175"/>
      <c r="Z496" s="175"/>
      <c r="AA496" s="175"/>
      <c r="AB496" s="175"/>
      <c r="AC496" s="175"/>
      <c r="AD496" s="175"/>
      <c r="AE496" s="175"/>
      <c r="AF496" s="175"/>
      <c r="AG496" s="175"/>
      <c r="AH496" s="175"/>
      <c r="AI496" s="175"/>
      <c r="AJ496" s="175"/>
      <c r="AK496" s="175"/>
      <c r="AL496" s="175"/>
      <c r="AM496" s="175"/>
      <c r="AN496" s="175"/>
    </row>
    <row r="497" spans="1:40">
      <c r="A497" s="175"/>
      <c r="B497" s="175"/>
      <c r="C497" s="175"/>
      <c r="D497" s="175"/>
      <c r="E497" s="175"/>
      <c r="F497" s="175"/>
      <c r="G497" s="175"/>
      <c r="H497" s="175"/>
      <c r="I497" s="175"/>
      <c r="J497" s="170"/>
      <c r="K497" s="170"/>
      <c r="L497" s="170"/>
      <c r="M497" s="170"/>
      <c r="N497" s="170"/>
      <c r="O497" s="170"/>
      <c r="P497" s="175"/>
      <c r="Q497" s="175"/>
      <c r="R497" s="175"/>
      <c r="S497" s="175"/>
      <c r="T497" s="175"/>
      <c r="U497" s="175"/>
      <c r="V497" s="175"/>
      <c r="W497" s="175"/>
      <c r="X497" s="175"/>
      <c r="Y497" s="175"/>
      <c r="Z497" s="175"/>
      <c r="AA497" s="175"/>
      <c r="AB497" s="175"/>
      <c r="AC497" s="175"/>
      <c r="AD497" s="175"/>
      <c r="AE497" s="175"/>
      <c r="AF497" s="175"/>
      <c r="AG497" s="175"/>
      <c r="AH497" s="175"/>
      <c r="AI497" s="175"/>
      <c r="AJ497" s="175"/>
      <c r="AK497" s="175"/>
      <c r="AL497" s="175"/>
      <c r="AM497" s="175"/>
      <c r="AN497" s="175"/>
    </row>
    <row r="498" spans="1:40">
      <c r="A498" s="175"/>
      <c r="B498" s="175"/>
      <c r="C498" s="175"/>
      <c r="D498" s="175"/>
      <c r="E498" s="175"/>
      <c r="F498" s="175"/>
      <c r="G498" s="175"/>
      <c r="H498" s="175"/>
      <c r="I498" s="175"/>
      <c r="J498" s="170"/>
      <c r="K498" s="170"/>
      <c r="L498" s="170"/>
      <c r="M498" s="170"/>
      <c r="N498" s="170"/>
      <c r="O498" s="170"/>
      <c r="P498" s="175"/>
      <c r="Q498" s="175"/>
      <c r="R498" s="175"/>
      <c r="S498" s="175"/>
      <c r="T498" s="175"/>
      <c r="U498" s="175"/>
      <c r="V498" s="175"/>
      <c r="W498" s="175"/>
      <c r="X498" s="175"/>
      <c r="Y498" s="175"/>
      <c r="Z498" s="175"/>
      <c r="AA498" s="175"/>
      <c r="AB498" s="175"/>
      <c r="AC498" s="175"/>
      <c r="AD498" s="175"/>
      <c r="AE498" s="175"/>
      <c r="AF498" s="175"/>
      <c r="AG498" s="175"/>
      <c r="AH498" s="175"/>
      <c r="AI498" s="175"/>
      <c r="AJ498" s="175"/>
      <c r="AK498" s="175"/>
      <c r="AL498" s="175"/>
      <c r="AM498" s="175"/>
      <c r="AN498" s="175"/>
    </row>
    <row r="499" spans="1:40">
      <c r="A499" s="175"/>
      <c r="B499" s="175"/>
      <c r="C499" s="175"/>
      <c r="D499" s="175"/>
      <c r="E499" s="175"/>
      <c r="F499" s="175"/>
      <c r="G499" s="175"/>
      <c r="H499" s="175"/>
      <c r="I499" s="175"/>
      <c r="J499" s="170"/>
      <c r="K499" s="170"/>
      <c r="L499" s="170"/>
      <c r="M499" s="170"/>
      <c r="N499" s="170"/>
      <c r="O499" s="170"/>
      <c r="P499" s="175"/>
      <c r="Q499" s="175"/>
      <c r="R499" s="175"/>
      <c r="S499" s="175"/>
      <c r="T499" s="175"/>
      <c r="U499" s="175"/>
      <c r="V499" s="175"/>
      <c r="W499" s="175"/>
      <c r="X499" s="175"/>
      <c r="Y499" s="175"/>
      <c r="Z499" s="175"/>
      <c r="AA499" s="175"/>
      <c r="AB499" s="175"/>
      <c r="AC499" s="175"/>
      <c r="AD499" s="175"/>
      <c r="AE499" s="175"/>
      <c r="AF499" s="175"/>
      <c r="AG499" s="175"/>
      <c r="AH499" s="175"/>
      <c r="AI499" s="175"/>
      <c r="AJ499" s="175"/>
      <c r="AK499" s="175"/>
      <c r="AL499" s="175"/>
      <c r="AM499" s="175"/>
      <c r="AN499" s="175"/>
    </row>
    <row r="500" spans="1:40">
      <c r="A500" s="175"/>
      <c r="B500" s="175"/>
      <c r="C500" s="175"/>
      <c r="D500" s="175"/>
      <c r="E500" s="175"/>
      <c r="F500" s="175"/>
      <c r="G500" s="175"/>
      <c r="H500" s="175"/>
      <c r="I500" s="175"/>
      <c r="J500" s="170"/>
      <c r="K500" s="170"/>
      <c r="L500" s="170"/>
      <c r="M500" s="170"/>
      <c r="N500" s="170"/>
      <c r="O500" s="170"/>
      <c r="P500" s="175"/>
      <c r="Q500" s="175"/>
      <c r="R500" s="175"/>
      <c r="S500" s="175"/>
      <c r="T500" s="175"/>
      <c r="U500" s="175"/>
      <c r="V500" s="175"/>
      <c r="W500" s="175"/>
      <c r="X500" s="175"/>
      <c r="Y500" s="175"/>
      <c r="Z500" s="175"/>
      <c r="AA500" s="175"/>
      <c r="AB500" s="175"/>
      <c r="AC500" s="175"/>
      <c r="AD500" s="175"/>
      <c r="AE500" s="175"/>
      <c r="AF500" s="175"/>
      <c r="AG500" s="175"/>
      <c r="AH500" s="175"/>
      <c r="AI500" s="175"/>
      <c r="AJ500" s="175"/>
      <c r="AK500" s="175"/>
      <c r="AL500" s="175"/>
      <c r="AM500" s="175"/>
      <c r="AN500" s="175"/>
    </row>
    <row r="501" spans="1:40">
      <c r="A501" s="175"/>
      <c r="B501" s="175"/>
      <c r="C501" s="175"/>
      <c r="D501" s="175"/>
      <c r="E501" s="175"/>
      <c r="F501" s="175"/>
      <c r="G501" s="175"/>
      <c r="H501" s="175"/>
      <c r="I501" s="175"/>
      <c r="J501" s="170"/>
      <c r="K501" s="170"/>
      <c r="L501" s="170"/>
      <c r="M501" s="170"/>
      <c r="N501" s="170"/>
      <c r="O501" s="170"/>
      <c r="P501" s="175"/>
      <c r="Q501" s="175"/>
      <c r="R501" s="175"/>
      <c r="S501" s="175"/>
      <c r="T501" s="175"/>
      <c r="U501" s="175"/>
      <c r="V501" s="175"/>
      <c r="W501" s="175"/>
      <c r="X501" s="175"/>
      <c r="Y501" s="175"/>
      <c r="Z501" s="175"/>
      <c r="AA501" s="175"/>
      <c r="AB501" s="175"/>
      <c r="AC501" s="175"/>
      <c r="AD501" s="175"/>
      <c r="AE501" s="175"/>
      <c r="AF501" s="175"/>
      <c r="AG501" s="175"/>
      <c r="AH501" s="175"/>
      <c r="AI501" s="175"/>
      <c r="AJ501" s="175"/>
      <c r="AK501" s="175"/>
      <c r="AL501" s="175"/>
      <c r="AM501" s="175"/>
      <c r="AN501" s="175"/>
    </row>
    <row r="502" spans="1:40">
      <c r="A502" s="175"/>
      <c r="B502" s="175"/>
      <c r="C502" s="175"/>
      <c r="D502" s="175"/>
      <c r="E502" s="175"/>
      <c r="F502" s="175"/>
      <c r="G502" s="175"/>
      <c r="H502" s="175"/>
      <c r="I502" s="175"/>
      <c r="J502" s="170"/>
      <c r="K502" s="170"/>
      <c r="L502" s="170"/>
      <c r="M502" s="170"/>
      <c r="N502" s="170"/>
      <c r="O502" s="170"/>
      <c r="P502" s="175"/>
      <c r="Q502" s="175"/>
      <c r="R502" s="175"/>
      <c r="S502" s="175"/>
      <c r="T502" s="175"/>
      <c r="U502" s="175"/>
      <c r="V502" s="175"/>
      <c r="W502" s="175"/>
      <c r="X502" s="175"/>
      <c r="Y502" s="175"/>
      <c r="Z502" s="175"/>
      <c r="AA502" s="175"/>
      <c r="AB502" s="175"/>
      <c r="AC502" s="175"/>
      <c r="AD502" s="175"/>
      <c r="AE502" s="175"/>
      <c r="AF502" s="175"/>
      <c r="AG502" s="175"/>
      <c r="AH502" s="175"/>
      <c r="AI502" s="175"/>
      <c r="AJ502" s="175"/>
      <c r="AK502" s="175"/>
      <c r="AL502" s="175"/>
      <c r="AM502" s="175"/>
      <c r="AN502" s="175"/>
    </row>
    <row r="503" spans="1:40">
      <c r="A503" s="175"/>
      <c r="B503" s="175"/>
      <c r="C503" s="175"/>
      <c r="D503" s="175"/>
      <c r="E503" s="175"/>
      <c r="F503" s="175"/>
      <c r="G503" s="175"/>
      <c r="H503" s="175"/>
      <c r="I503" s="175"/>
      <c r="J503" s="170"/>
      <c r="K503" s="170"/>
      <c r="L503" s="170"/>
      <c r="M503" s="170"/>
      <c r="N503" s="170"/>
      <c r="O503" s="170"/>
      <c r="P503" s="175"/>
      <c r="Q503" s="175"/>
      <c r="R503" s="175"/>
      <c r="S503" s="175"/>
      <c r="T503" s="175"/>
      <c r="U503" s="175"/>
      <c r="V503" s="175"/>
      <c r="W503" s="175"/>
      <c r="X503" s="175"/>
      <c r="Y503" s="175"/>
      <c r="Z503" s="175"/>
      <c r="AA503" s="175"/>
      <c r="AB503" s="175"/>
      <c r="AC503" s="175"/>
      <c r="AD503" s="175"/>
      <c r="AE503" s="175"/>
      <c r="AF503" s="175"/>
      <c r="AG503" s="175"/>
      <c r="AH503" s="175"/>
      <c r="AI503" s="175"/>
      <c r="AJ503" s="175"/>
      <c r="AK503" s="175"/>
      <c r="AL503" s="175"/>
      <c r="AM503" s="175"/>
      <c r="AN503" s="175"/>
    </row>
    <row r="504" spans="1:40">
      <c r="A504" s="175"/>
      <c r="B504" s="175"/>
      <c r="C504" s="175"/>
      <c r="D504" s="175"/>
      <c r="E504" s="175"/>
      <c r="F504" s="175"/>
      <c r="G504" s="175"/>
      <c r="H504" s="175"/>
      <c r="I504" s="175"/>
      <c r="J504" s="170"/>
      <c r="K504" s="170"/>
      <c r="L504" s="170"/>
      <c r="M504" s="170"/>
      <c r="N504" s="170"/>
      <c r="O504" s="170"/>
      <c r="P504" s="175"/>
      <c r="Q504" s="175"/>
      <c r="R504" s="175"/>
      <c r="S504" s="175"/>
      <c r="T504" s="175"/>
      <c r="U504" s="175"/>
      <c r="V504" s="175"/>
      <c r="W504" s="175"/>
      <c r="X504" s="175"/>
      <c r="Y504" s="175"/>
      <c r="Z504" s="175"/>
      <c r="AA504" s="175"/>
      <c r="AB504" s="175"/>
      <c r="AC504" s="175"/>
      <c r="AD504" s="175"/>
      <c r="AE504" s="175"/>
      <c r="AF504" s="175"/>
      <c r="AG504" s="175"/>
      <c r="AH504" s="175"/>
      <c r="AI504" s="175"/>
      <c r="AJ504" s="175"/>
      <c r="AK504" s="175"/>
      <c r="AL504" s="175"/>
      <c r="AM504" s="175"/>
      <c r="AN504" s="175"/>
    </row>
    <row r="505" spans="1:40">
      <c r="A505" s="175"/>
      <c r="B505" s="175"/>
      <c r="C505" s="175"/>
      <c r="D505" s="175"/>
      <c r="E505" s="175"/>
      <c r="F505" s="175"/>
      <c r="G505" s="175"/>
      <c r="H505" s="175"/>
      <c r="I505" s="175"/>
      <c r="J505" s="170"/>
      <c r="K505" s="170"/>
      <c r="L505" s="170"/>
      <c r="M505" s="170"/>
      <c r="N505" s="170"/>
      <c r="O505" s="170"/>
      <c r="P505" s="175"/>
      <c r="Q505" s="175"/>
      <c r="R505" s="175"/>
      <c r="S505" s="175"/>
      <c r="T505" s="175"/>
      <c r="U505" s="175"/>
      <c r="V505" s="175"/>
      <c r="W505" s="175"/>
      <c r="X505" s="175"/>
      <c r="Y505" s="175"/>
      <c r="Z505" s="175"/>
      <c r="AA505" s="175"/>
      <c r="AB505" s="175"/>
      <c r="AC505" s="175"/>
      <c r="AD505" s="175"/>
      <c r="AE505" s="175"/>
      <c r="AF505" s="175"/>
      <c r="AG505" s="175"/>
      <c r="AH505" s="175"/>
      <c r="AI505" s="175"/>
      <c r="AJ505" s="175"/>
      <c r="AK505" s="175"/>
      <c r="AL505" s="175"/>
      <c r="AM505" s="175"/>
      <c r="AN505" s="175"/>
    </row>
    <row r="506" spans="1:40">
      <c r="A506" s="175"/>
      <c r="B506" s="175"/>
      <c r="C506" s="175"/>
      <c r="D506" s="175"/>
      <c r="E506" s="175"/>
      <c r="F506" s="175"/>
      <c r="G506" s="175"/>
      <c r="H506" s="175"/>
      <c r="I506" s="175"/>
      <c r="J506" s="170"/>
      <c r="K506" s="170"/>
      <c r="L506" s="170"/>
      <c r="M506" s="170"/>
      <c r="N506" s="170"/>
      <c r="O506" s="170"/>
      <c r="P506" s="175"/>
      <c r="Q506" s="175"/>
      <c r="R506" s="175"/>
      <c r="S506" s="175"/>
      <c r="T506" s="175"/>
      <c r="U506" s="175"/>
      <c r="V506" s="175"/>
      <c r="W506" s="175"/>
      <c r="X506" s="175"/>
      <c r="Y506" s="175"/>
      <c r="Z506" s="175"/>
      <c r="AA506" s="175"/>
      <c r="AB506" s="175"/>
      <c r="AC506" s="175"/>
      <c r="AD506" s="175"/>
      <c r="AE506" s="175"/>
      <c r="AF506" s="175"/>
      <c r="AG506" s="175"/>
      <c r="AH506" s="175"/>
      <c r="AI506" s="175"/>
      <c r="AJ506" s="175"/>
      <c r="AK506" s="175"/>
      <c r="AL506" s="175"/>
      <c r="AM506" s="175"/>
      <c r="AN506" s="175"/>
    </row>
    <row r="507" spans="1:40">
      <c r="A507" s="175"/>
      <c r="B507" s="175"/>
      <c r="C507" s="175"/>
      <c r="D507" s="175"/>
      <c r="E507" s="175"/>
      <c r="F507" s="175"/>
      <c r="G507" s="175"/>
      <c r="H507" s="175"/>
      <c r="I507" s="175"/>
      <c r="J507" s="170"/>
      <c r="K507" s="170"/>
      <c r="L507" s="170"/>
      <c r="M507" s="170"/>
      <c r="N507" s="170"/>
      <c r="O507" s="170"/>
      <c r="P507" s="175"/>
      <c r="Q507" s="175"/>
      <c r="R507" s="175"/>
      <c r="S507" s="175"/>
      <c r="T507" s="175"/>
      <c r="U507" s="175"/>
      <c r="V507" s="175"/>
      <c r="W507" s="175"/>
      <c r="X507" s="175"/>
      <c r="Y507" s="175"/>
      <c r="Z507" s="175"/>
      <c r="AA507" s="175"/>
      <c r="AB507" s="175"/>
      <c r="AC507" s="175"/>
      <c r="AD507" s="175"/>
      <c r="AE507" s="175"/>
      <c r="AF507" s="175"/>
      <c r="AG507" s="175"/>
      <c r="AH507" s="175"/>
      <c r="AI507" s="175"/>
      <c r="AJ507" s="175"/>
      <c r="AK507" s="175"/>
      <c r="AL507" s="175"/>
      <c r="AM507" s="175"/>
      <c r="AN507" s="175"/>
    </row>
    <row r="508" spans="1:40">
      <c r="A508" s="175"/>
      <c r="B508" s="175"/>
      <c r="C508" s="175"/>
      <c r="D508" s="175"/>
      <c r="E508" s="175"/>
      <c r="F508" s="175"/>
      <c r="G508" s="175"/>
      <c r="H508" s="175"/>
      <c r="I508" s="175"/>
      <c r="J508" s="170"/>
      <c r="K508" s="170"/>
      <c r="L508" s="170"/>
      <c r="M508" s="170"/>
      <c r="N508" s="170"/>
      <c r="O508" s="170"/>
      <c r="P508" s="175"/>
      <c r="Q508" s="175"/>
      <c r="R508" s="175"/>
      <c r="S508" s="175"/>
      <c r="T508" s="175"/>
      <c r="U508" s="175"/>
      <c r="V508" s="175"/>
      <c r="W508" s="175"/>
      <c r="X508" s="175"/>
      <c r="Y508" s="175"/>
      <c r="Z508" s="175"/>
      <c r="AA508" s="175"/>
      <c r="AB508" s="175"/>
      <c r="AC508" s="175"/>
      <c r="AD508" s="175"/>
      <c r="AE508" s="175"/>
      <c r="AF508" s="175"/>
      <c r="AG508" s="175"/>
      <c r="AH508" s="175"/>
      <c r="AI508" s="175"/>
      <c r="AJ508" s="175"/>
      <c r="AK508" s="175"/>
      <c r="AL508" s="175"/>
      <c r="AM508" s="175"/>
      <c r="AN508" s="175"/>
    </row>
    <row r="509" spans="1:40">
      <c r="A509" s="175"/>
      <c r="B509" s="175"/>
      <c r="C509" s="175"/>
      <c r="D509" s="175"/>
      <c r="E509" s="175"/>
      <c r="F509" s="175"/>
      <c r="G509" s="175"/>
      <c r="H509" s="175"/>
      <c r="I509" s="175"/>
      <c r="J509" s="170"/>
      <c r="K509" s="170"/>
      <c r="L509" s="170"/>
      <c r="M509" s="170"/>
      <c r="N509" s="170"/>
      <c r="O509" s="170"/>
      <c r="P509" s="175"/>
      <c r="Q509" s="175"/>
      <c r="R509" s="175"/>
      <c r="S509" s="175"/>
      <c r="T509" s="175"/>
      <c r="U509" s="175"/>
      <c r="V509" s="175"/>
      <c r="W509" s="175"/>
      <c r="X509" s="175"/>
      <c r="Y509" s="175"/>
      <c r="Z509" s="175"/>
      <c r="AA509" s="175"/>
      <c r="AB509" s="175"/>
      <c r="AC509" s="175"/>
      <c r="AD509" s="175"/>
      <c r="AE509" s="175"/>
      <c r="AF509" s="175"/>
      <c r="AG509" s="175"/>
      <c r="AH509" s="175"/>
      <c r="AI509" s="175"/>
      <c r="AJ509" s="175"/>
      <c r="AK509" s="175"/>
      <c r="AL509" s="175"/>
      <c r="AM509" s="175"/>
      <c r="AN509" s="175"/>
    </row>
    <row r="510" spans="1:40">
      <c r="A510" s="175"/>
      <c r="B510" s="175"/>
      <c r="C510" s="175"/>
      <c r="D510" s="175"/>
      <c r="E510" s="175"/>
      <c r="F510" s="175"/>
      <c r="G510" s="175"/>
      <c r="H510" s="175"/>
      <c r="I510" s="175"/>
      <c r="J510" s="170"/>
      <c r="K510" s="170"/>
      <c r="L510" s="170"/>
      <c r="M510" s="170"/>
      <c r="N510" s="170"/>
      <c r="O510" s="170"/>
      <c r="P510" s="175"/>
      <c r="Q510" s="175"/>
      <c r="R510" s="175"/>
      <c r="S510" s="175"/>
      <c r="T510" s="175"/>
      <c r="U510" s="175"/>
      <c r="V510" s="175"/>
      <c r="W510" s="175"/>
      <c r="X510" s="175"/>
      <c r="Y510" s="175"/>
      <c r="Z510" s="175"/>
      <c r="AA510" s="175"/>
      <c r="AB510" s="175"/>
      <c r="AC510" s="175"/>
      <c r="AD510" s="175"/>
      <c r="AE510" s="175"/>
      <c r="AF510" s="175"/>
      <c r="AG510" s="175"/>
      <c r="AH510" s="175"/>
      <c r="AI510" s="175"/>
      <c r="AJ510" s="175"/>
      <c r="AK510" s="175"/>
      <c r="AL510" s="175"/>
      <c r="AM510" s="175"/>
      <c r="AN510" s="175"/>
    </row>
    <row r="511" spans="1:40">
      <c r="A511" s="175"/>
      <c r="B511" s="175"/>
      <c r="C511" s="175"/>
      <c r="D511" s="175"/>
      <c r="E511" s="175"/>
      <c r="F511" s="175"/>
      <c r="G511" s="175"/>
      <c r="H511" s="175"/>
      <c r="I511" s="175"/>
      <c r="J511" s="170"/>
      <c r="K511" s="170"/>
      <c r="L511" s="170"/>
      <c r="M511" s="170"/>
      <c r="N511" s="170"/>
      <c r="O511" s="170"/>
      <c r="P511" s="175"/>
      <c r="Q511" s="175"/>
      <c r="R511" s="175"/>
      <c r="S511" s="175"/>
      <c r="T511" s="175"/>
      <c r="U511" s="175"/>
      <c r="V511" s="175"/>
      <c r="W511" s="175"/>
      <c r="X511" s="175"/>
      <c r="Y511" s="175"/>
      <c r="Z511" s="175"/>
      <c r="AA511" s="175"/>
      <c r="AB511" s="175"/>
      <c r="AC511" s="175"/>
      <c r="AD511" s="175"/>
      <c r="AE511" s="175"/>
      <c r="AF511" s="175"/>
      <c r="AG511" s="175"/>
      <c r="AH511" s="175"/>
      <c r="AI511" s="175"/>
      <c r="AJ511" s="175"/>
      <c r="AK511" s="175"/>
      <c r="AL511" s="175"/>
      <c r="AM511" s="175"/>
      <c r="AN511" s="175"/>
    </row>
    <row r="512" spans="1:40">
      <c r="A512" s="175"/>
      <c r="B512" s="175"/>
      <c r="C512" s="175"/>
      <c r="D512" s="175"/>
      <c r="E512" s="175"/>
      <c r="F512" s="175"/>
      <c r="G512" s="175"/>
      <c r="H512" s="175"/>
      <c r="I512" s="175"/>
      <c r="J512" s="170"/>
      <c r="K512" s="170"/>
      <c r="L512" s="170"/>
      <c r="M512" s="170"/>
      <c r="N512" s="170"/>
      <c r="O512" s="170"/>
      <c r="P512" s="175"/>
      <c r="Q512" s="175"/>
      <c r="R512" s="175"/>
      <c r="S512" s="175"/>
      <c r="T512" s="175"/>
      <c r="U512" s="175"/>
      <c r="V512" s="175"/>
      <c r="W512" s="175"/>
      <c r="X512" s="175"/>
      <c r="Y512" s="175"/>
      <c r="Z512" s="175"/>
      <c r="AA512" s="175"/>
      <c r="AB512" s="175"/>
      <c r="AC512" s="175"/>
      <c r="AD512" s="175"/>
      <c r="AE512" s="175"/>
      <c r="AF512" s="175"/>
      <c r="AG512" s="175"/>
      <c r="AH512" s="175"/>
      <c r="AI512" s="175"/>
      <c r="AJ512" s="175"/>
      <c r="AK512" s="175"/>
      <c r="AL512" s="175"/>
      <c r="AM512" s="175"/>
      <c r="AN512" s="175"/>
    </row>
    <row r="513" spans="1:40">
      <c r="A513" s="175"/>
      <c r="B513" s="175"/>
      <c r="C513" s="175"/>
      <c r="D513" s="175"/>
      <c r="E513" s="175"/>
      <c r="F513" s="175"/>
      <c r="G513" s="175"/>
      <c r="H513" s="175"/>
      <c r="I513" s="175"/>
      <c r="J513" s="170"/>
      <c r="K513" s="170"/>
      <c r="L513" s="170"/>
      <c r="M513" s="170"/>
      <c r="N513" s="170"/>
      <c r="O513" s="170"/>
      <c r="P513" s="175"/>
      <c r="Q513" s="175"/>
      <c r="R513" s="175"/>
      <c r="S513" s="175"/>
      <c r="T513" s="175"/>
      <c r="U513" s="175"/>
      <c r="V513" s="175"/>
      <c r="W513" s="175"/>
      <c r="X513" s="175"/>
      <c r="Y513" s="175"/>
      <c r="Z513" s="175"/>
      <c r="AA513" s="175"/>
      <c r="AB513" s="175"/>
      <c r="AC513" s="175"/>
      <c r="AD513" s="175"/>
      <c r="AE513" s="175"/>
      <c r="AF513" s="175"/>
      <c r="AG513" s="175"/>
      <c r="AH513" s="175"/>
      <c r="AI513" s="175"/>
      <c r="AJ513" s="175"/>
      <c r="AK513" s="175"/>
      <c r="AL513" s="175"/>
      <c r="AM513" s="175"/>
      <c r="AN513" s="175"/>
    </row>
    <row r="514" spans="1:40">
      <c r="A514" s="175"/>
      <c r="B514" s="175"/>
      <c r="C514" s="175"/>
      <c r="D514" s="175"/>
      <c r="E514" s="175"/>
      <c r="F514" s="175"/>
      <c r="G514" s="175"/>
      <c r="H514" s="175"/>
      <c r="I514" s="175"/>
      <c r="J514" s="170"/>
      <c r="K514" s="170"/>
      <c r="L514" s="170"/>
      <c r="M514" s="170"/>
      <c r="N514" s="170"/>
      <c r="O514" s="170"/>
      <c r="P514" s="175"/>
      <c r="Q514" s="175"/>
      <c r="R514" s="175"/>
      <c r="S514" s="175"/>
      <c r="T514" s="175"/>
      <c r="U514" s="175"/>
      <c r="V514" s="175"/>
      <c r="W514" s="175"/>
      <c r="X514" s="175"/>
      <c r="Y514" s="175"/>
      <c r="Z514" s="175"/>
      <c r="AA514" s="175"/>
      <c r="AB514" s="175"/>
      <c r="AC514" s="175"/>
      <c r="AD514" s="175"/>
      <c r="AE514" s="175"/>
      <c r="AF514" s="175"/>
      <c r="AG514" s="175"/>
      <c r="AH514" s="175"/>
      <c r="AI514" s="175"/>
      <c r="AJ514" s="175"/>
      <c r="AK514" s="175"/>
      <c r="AL514" s="175"/>
      <c r="AM514" s="175"/>
      <c r="AN514" s="175"/>
    </row>
    <row r="515" spans="1:40">
      <c r="A515" s="175"/>
      <c r="B515" s="175"/>
      <c r="C515" s="175"/>
      <c r="D515" s="175"/>
      <c r="E515" s="175"/>
      <c r="F515" s="175"/>
      <c r="G515" s="175"/>
      <c r="H515" s="175"/>
      <c r="I515" s="175"/>
      <c r="J515" s="170"/>
      <c r="K515" s="170"/>
      <c r="L515" s="170"/>
      <c r="M515" s="170"/>
      <c r="N515" s="170"/>
      <c r="O515" s="170"/>
      <c r="P515" s="175"/>
      <c r="Q515" s="175"/>
      <c r="R515" s="175"/>
      <c r="S515" s="175"/>
      <c r="T515" s="175"/>
      <c r="U515" s="175"/>
      <c r="V515" s="175"/>
      <c r="W515" s="175"/>
      <c r="X515" s="175"/>
      <c r="Y515" s="175"/>
      <c r="Z515" s="175"/>
      <c r="AA515" s="175"/>
      <c r="AB515" s="175"/>
      <c r="AC515" s="175"/>
      <c r="AD515" s="175"/>
      <c r="AE515" s="175"/>
      <c r="AF515" s="175"/>
      <c r="AG515" s="175"/>
      <c r="AH515" s="175"/>
      <c r="AI515" s="175"/>
      <c r="AJ515" s="175"/>
      <c r="AK515" s="175"/>
      <c r="AL515" s="175"/>
      <c r="AM515" s="175"/>
      <c r="AN515" s="175"/>
    </row>
    <row r="516" spans="1:40">
      <c r="A516" s="175"/>
      <c r="B516" s="175"/>
      <c r="C516" s="175"/>
      <c r="D516" s="175"/>
      <c r="E516" s="175"/>
      <c r="F516" s="175"/>
      <c r="G516" s="175"/>
      <c r="H516" s="175"/>
      <c r="I516" s="175"/>
      <c r="J516" s="170"/>
      <c r="K516" s="170"/>
      <c r="L516" s="170"/>
      <c r="M516" s="170"/>
      <c r="N516" s="170"/>
      <c r="O516" s="170"/>
      <c r="P516" s="175"/>
      <c r="Q516" s="175"/>
      <c r="R516" s="175"/>
      <c r="S516" s="175"/>
      <c r="T516" s="175"/>
      <c r="U516" s="175"/>
      <c r="V516" s="175"/>
      <c r="W516" s="175"/>
      <c r="X516" s="175"/>
      <c r="Y516" s="175"/>
      <c r="Z516" s="175"/>
      <c r="AA516" s="175"/>
      <c r="AB516" s="175"/>
      <c r="AC516" s="175"/>
      <c r="AD516" s="175"/>
      <c r="AE516" s="175"/>
      <c r="AF516" s="175"/>
      <c r="AG516" s="175"/>
      <c r="AH516" s="175"/>
      <c r="AI516" s="175"/>
      <c r="AJ516" s="175"/>
      <c r="AK516" s="175"/>
      <c r="AL516" s="175"/>
      <c r="AM516" s="175"/>
      <c r="AN516" s="175"/>
    </row>
    <row r="517" spans="1:40">
      <c r="A517" s="175"/>
      <c r="B517" s="175"/>
      <c r="C517" s="175"/>
      <c r="D517" s="175"/>
      <c r="E517" s="175"/>
      <c r="F517" s="175"/>
      <c r="G517" s="175"/>
      <c r="H517" s="175"/>
      <c r="I517" s="175"/>
      <c r="J517" s="170"/>
      <c r="K517" s="170"/>
      <c r="L517" s="170"/>
      <c r="M517" s="170"/>
      <c r="N517" s="170"/>
      <c r="O517" s="170"/>
      <c r="P517" s="175"/>
      <c r="Q517" s="175"/>
      <c r="R517" s="175"/>
      <c r="S517" s="175"/>
      <c r="T517" s="175"/>
      <c r="U517" s="175"/>
      <c r="V517" s="175"/>
      <c r="W517" s="175"/>
      <c r="X517" s="175"/>
      <c r="Y517" s="175"/>
      <c r="Z517" s="175"/>
      <c r="AA517" s="175"/>
      <c r="AB517" s="175"/>
      <c r="AC517" s="175"/>
      <c r="AD517" s="175"/>
      <c r="AE517" s="175"/>
      <c r="AF517" s="175"/>
      <c r="AG517" s="175"/>
      <c r="AH517" s="175"/>
      <c r="AI517" s="175"/>
      <c r="AJ517" s="175"/>
      <c r="AK517" s="175"/>
      <c r="AL517" s="175"/>
      <c r="AM517" s="175"/>
      <c r="AN517" s="175"/>
    </row>
    <row r="518" spans="1:40">
      <c r="A518" s="175"/>
      <c r="B518" s="175"/>
      <c r="C518" s="175"/>
      <c r="D518" s="175"/>
      <c r="E518" s="175"/>
      <c r="F518" s="175"/>
      <c r="G518" s="175"/>
      <c r="H518" s="175"/>
      <c r="I518" s="175"/>
      <c r="J518" s="170"/>
      <c r="K518" s="170"/>
      <c r="L518" s="170"/>
      <c r="M518" s="170"/>
      <c r="N518" s="170"/>
      <c r="O518" s="170"/>
      <c r="P518" s="175"/>
      <c r="Q518" s="175"/>
      <c r="R518" s="175"/>
      <c r="S518" s="175"/>
      <c r="T518" s="175"/>
      <c r="U518" s="175"/>
      <c r="V518" s="175"/>
      <c r="W518" s="175"/>
      <c r="X518" s="175"/>
      <c r="Y518" s="175"/>
      <c r="Z518" s="175"/>
      <c r="AA518" s="175"/>
      <c r="AB518" s="175"/>
      <c r="AC518" s="175"/>
      <c r="AD518" s="175"/>
      <c r="AE518" s="175"/>
      <c r="AF518" s="175"/>
      <c r="AG518" s="175"/>
      <c r="AH518" s="175"/>
      <c r="AI518" s="175"/>
      <c r="AJ518" s="175"/>
      <c r="AK518" s="175"/>
      <c r="AL518" s="175"/>
      <c r="AM518" s="175"/>
      <c r="AN518" s="175"/>
    </row>
    <row r="519" spans="1:40">
      <c r="A519" s="175"/>
      <c r="B519" s="175"/>
      <c r="C519" s="175"/>
      <c r="D519" s="175"/>
      <c r="E519" s="175"/>
      <c r="F519" s="175"/>
      <c r="G519" s="175"/>
      <c r="H519" s="175"/>
      <c r="I519" s="175"/>
      <c r="J519" s="170"/>
      <c r="K519" s="170"/>
      <c r="L519" s="170"/>
      <c r="M519" s="170"/>
      <c r="N519" s="170"/>
      <c r="O519" s="170"/>
      <c r="P519" s="175"/>
      <c r="Q519" s="175"/>
      <c r="R519" s="175"/>
      <c r="S519" s="175"/>
      <c r="T519" s="175"/>
      <c r="U519" s="175"/>
      <c r="V519" s="175"/>
      <c r="W519" s="175"/>
      <c r="X519" s="175"/>
      <c r="Y519" s="175"/>
      <c r="Z519" s="175"/>
      <c r="AA519" s="175"/>
      <c r="AB519" s="175"/>
      <c r="AC519" s="175"/>
      <c r="AD519" s="175"/>
      <c r="AE519" s="175"/>
      <c r="AF519" s="175"/>
      <c r="AG519" s="175"/>
      <c r="AH519" s="175"/>
      <c r="AI519" s="175"/>
      <c r="AJ519" s="175"/>
      <c r="AK519" s="175"/>
      <c r="AL519" s="175"/>
      <c r="AM519" s="175"/>
      <c r="AN519" s="175"/>
    </row>
    <row r="520" spans="1:40">
      <c r="A520" s="175"/>
      <c r="B520" s="175"/>
      <c r="C520" s="175"/>
      <c r="D520" s="175"/>
      <c r="E520" s="175"/>
      <c r="F520" s="175"/>
      <c r="G520" s="175"/>
      <c r="H520" s="175"/>
      <c r="I520" s="175"/>
      <c r="J520" s="170"/>
      <c r="K520" s="170"/>
      <c r="L520" s="170"/>
      <c r="M520" s="170"/>
      <c r="N520" s="170"/>
      <c r="O520" s="170"/>
      <c r="P520" s="175"/>
      <c r="Q520" s="175"/>
      <c r="R520" s="175"/>
      <c r="S520" s="175"/>
      <c r="T520" s="175"/>
      <c r="U520" s="175"/>
      <c r="V520" s="175"/>
      <c r="W520" s="175"/>
      <c r="X520" s="175"/>
      <c r="Y520" s="175"/>
      <c r="Z520" s="175"/>
      <c r="AA520" s="175"/>
      <c r="AB520" s="175"/>
      <c r="AC520" s="175"/>
      <c r="AD520" s="175"/>
      <c r="AE520" s="175"/>
      <c r="AF520" s="175"/>
      <c r="AG520" s="175"/>
      <c r="AH520" s="175"/>
      <c r="AI520" s="175"/>
      <c r="AJ520" s="175"/>
      <c r="AK520" s="175"/>
      <c r="AL520" s="175"/>
      <c r="AM520" s="175"/>
      <c r="AN520" s="175"/>
    </row>
    <row r="521" spans="1:40">
      <c r="A521" s="175"/>
      <c r="B521" s="175"/>
      <c r="C521" s="175"/>
      <c r="D521" s="175"/>
      <c r="E521" s="175"/>
      <c r="F521" s="175"/>
      <c r="G521" s="175"/>
      <c r="H521" s="175"/>
      <c r="I521" s="175"/>
      <c r="J521" s="170"/>
      <c r="K521" s="170"/>
      <c r="L521" s="170"/>
      <c r="M521" s="170"/>
      <c r="N521" s="170"/>
      <c r="O521" s="170"/>
      <c r="P521" s="175"/>
      <c r="Q521" s="175"/>
      <c r="R521" s="175"/>
      <c r="S521" s="175"/>
      <c r="T521" s="175"/>
      <c r="U521" s="175"/>
      <c r="V521" s="175"/>
      <c r="W521" s="175"/>
      <c r="X521" s="175"/>
      <c r="Y521" s="175"/>
      <c r="Z521" s="175"/>
      <c r="AA521" s="175"/>
      <c r="AB521" s="175"/>
      <c r="AC521" s="175"/>
      <c r="AD521" s="175"/>
      <c r="AE521" s="175"/>
      <c r="AF521" s="175"/>
      <c r="AG521" s="175"/>
      <c r="AH521" s="175"/>
      <c r="AI521" s="175"/>
      <c r="AJ521" s="175"/>
      <c r="AK521" s="175"/>
      <c r="AL521" s="175"/>
      <c r="AM521" s="175"/>
      <c r="AN521" s="175"/>
    </row>
    <row r="522" spans="1:40">
      <c r="A522" s="175"/>
      <c r="B522" s="175"/>
      <c r="C522" s="175"/>
      <c r="D522" s="175"/>
      <c r="E522" s="175"/>
      <c r="F522" s="175"/>
      <c r="G522" s="175"/>
      <c r="H522" s="175"/>
      <c r="I522" s="175"/>
      <c r="J522" s="170"/>
      <c r="K522" s="170"/>
      <c r="L522" s="170"/>
      <c r="M522" s="170"/>
      <c r="N522" s="170"/>
      <c r="O522" s="170"/>
      <c r="P522" s="175"/>
      <c r="Q522" s="175"/>
      <c r="R522" s="175"/>
      <c r="S522" s="175"/>
      <c r="T522" s="175"/>
      <c r="U522" s="175"/>
      <c r="V522" s="175"/>
      <c r="W522" s="175"/>
      <c r="X522" s="175"/>
      <c r="Y522" s="175"/>
      <c r="Z522" s="175"/>
      <c r="AA522" s="175"/>
      <c r="AB522" s="175"/>
      <c r="AC522" s="175"/>
      <c r="AD522" s="175"/>
      <c r="AE522" s="175"/>
      <c r="AF522" s="175"/>
      <c r="AG522" s="175"/>
      <c r="AH522" s="175"/>
      <c r="AI522" s="175"/>
      <c r="AJ522" s="175"/>
      <c r="AK522" s="175"/>
      <c r="AL522" s="175"/>
      <c r="AM522" s="175"/>
      <c r="AN522" s="175"/>
    </row>
    <row r="523" spans="1:40">
      <c r="A523" s="175"/>
      <c r="B523" s="175"/>
      <c r="C523" s="175"/>
      <c r="D523" s="175"/>
      <c r="E523" s="175"/>
      <c r="F523" s="175"/>
      <c r="G523" s="175"/>
      <c r="H523" s="175"/>
      <c r="I523" s="175"/>
      <c r="J523" s="170"/>
      <c r="K523" s="170"/>
      <c r="L523" s="170"/>
      <c r="M523" s="170"/>
      <c r="N523" s="170"/>
      <c r="O523" s="170"/>
      <c r="P523" s="175"/>
      <c r="Q523" s="175"/>
      <c r="R523" s="175"/>
      <c r="S523" s="175"/>
      <c r="T523" s="175"/>
      <c r="U523" s="175"/>
      <c r="V523" s="175"/>
      <c r="W523" s="175"/>
      <c r="X523" s="175"/>
      <c r="Y523" s="175"/>
      <c r="Z523" s="175"/>
      <c r="AA523" s="175"/>
      <c r="AB523" s="175"/>
      <c r="AC523" s="175"/>
      <c r="AD523" s="175"/>
      <c r="AE523" s="175"/>
      <c r="AF523" s="175"/>
      <c r="AG523" s="175"/>
      <c r="AH523" s="175"/>
      <c r="AI523" s="175"/>
      <c r="AJ523" s="175"/>
      <c r="AK523" s="175"/>
      <c r="AL523" s="175"/>
      <c r="AM523" s="175"/>
      <c r="AN523" s="175"/>
    </row>
    <row r="524" spans="1:40">
      <c r="A524" s="175"/>
      <c r="B524" s="175"/>
      <c r="C524" s="175"/>
      <c r="D524" s="175"/>
      <c r="E524" s="175"/>
      <c r="F524" s="175"/>
      <c r="G524" s="175"/>
      <c r="H524" s="175"/>
      <c r="I524" s="175"/>
      <c r="J524" s="170"/>
      <c r="K524" s="170"/>
      <c r="L524" s="170"/>
      <c r="M524" s="170"/>
      <c r="N524" s="170"/>
      <c r="O524" s="170"/>
      <c r="P524" s="175"/>
      <c r="Q524" s="175"/>
      <c r="R524" s="175"/>
      <c r="S524" s="175"/>
      <c r="T524" s="175"/>
      <c r="U524" s="175"/>
      <c r="V524" s="175"/>
      <c r="W524" s="175"/>
      <c r="X524" s="175"/>
      <c r="Y524" s="175"/>
      <c r="Z524" s="175"/>
      <c r="AA524" s="175"/>
      <c r="AB524" s="175"/>
      <c r="AC524" s="175"/>
      <c r="AD524" s="175"/>
      <c r="AE524" s="175"/>
      <c r="AF524" s="175"/>
      <c r="AG524" s="175"/>
      <c r="AH524" s="175"/>
      <c r="AI524" s="175"/>
      <c r="AJ524" s="175"/>
      <c r="AK524" s="175"/>
      <c r="AL524" s="175"/>
      <c r="AM524" s="175"/>
      <c r="AN524" s="175"/>
    </row>
    <row r="525" spans="1:40">
      <c r="A525" s="175"/>
      <c r="B525" s="175"/>
      <c r="C525" s="175"/>
      <c r="D525" s="175"/>
      <c r="E525" s="175"/>
      <c r="F525" s="175"/>
      <c r="G525" s="175"/>
      <c r="H525" s="175"/>
      <c r="I525" s="175"/>
      <c r="J525" s="170"/>
      <c r="K525" s="170"/>
      <c r="L525" s="170"/>
      <c r="M525" s="170"/>
      <c r="N525" s="170"/>
      <c r="O525" s="170"/>
      <c r="P525" s="175"/>
      <c r="Q525" s="175"/>
      <c r="R525" s="175"/>
      <c r="S525" s="175"/>
      <c r="T525" s="175"/>
      <c r="U525" s="175"/>
      <c r="V525" s="175"/>
      <c r="W525" s="175"/>
      <c r="X525" s="175"/>
      <c r="Y525" s="175"/>
      <c r="Z525" s="175"/>
      <c r="AA525" s="175"/>
      <c r="AB525" s="175"/>
      <c r="AC525" s="175"/>
      <c r="AD525" s="175"/>
      <c r="AE525" s="175"/>
      <c r="AF525" s="175"/>
      <c r="AG525" s="175"/>
      <c r="AH525" s="175"/>
      <c r="AI525" s="175"/>
      <c r="AJ525" s="175"/>
      <c r="AK525" s="175"/>
      <c r="AL525" s="175"/>
      <c r="AM525" s="175"/>
      <c r="AN525" s="175"/>
    </row>
    <row r="526" spans="1:40">
      <c r="A526" s="175"/>
      <c r="B526" s="175"/>
      <c r="C526" s="175"/>
      <c r="D526" s="175"/>
      <c r="E526" s="175"/>
      <c r="F526" s="175"/>
      <c r="G526" s="175"/>
      <c r="H526" s="175"/>
      <c r="I526" s="175"/>
      <c r="J526" s="170"/>
      <c r="K526" s="170"/>
      <c r="L526" s="170"/>
      <c r="M526" s="170"/>
      <c r="N526" s="170"/>
      <c r="O526" s="170"/>
      <c r="P526" s="175"/>
      <c r="Q526" s="175"/>
      <c r="R526" s="175"/>
      <c r="S526" s="175"/>
      <c r="T526" s="175"/>
      <c r="U526" s="175"/>
      <c r="V526" s="175"/>
      <c r="W526" s="175"/>
      <c r="X526" s="175"/>
      <c r="Y526" s="175"/>
      <c r="Z526" s="175"/>
      <c r="AA526" s="175"/>
      <c r="AB526" s="175"/>
      <c r="AC526" s="175"/>
      <c r="AD526" s="175"/>
      <c r="AE526" s="175"/>
      <c r="AF526" s="175"/>
      <c r="AG526" s="175"/>
      <c r="AH526" s="175"/>
      <c r="AI526" s="175"/>
      <c r="AJ526" s="175"/>
      <c r="AK526" s="175"/>
      <c r="AL526" s="175"/>
      <c r="AM526" s="175"/>
      <c r="AN526" s="175"/>
    </row>
    <row r="527" spans="1:40">
      <c r="A527" s="175"/>
      <c r="B527" s="175"/>
      <c r="C527" s="175"/>
      <c r="D527" s="175"/>
      <c r="E527" s="175"/>
      <c r="F527" s="175"/>
      <c r="G527" s="175"/>
      <c r="H527" s="175"/>
      <c r="I527" s="175"/>
      <c r="J527" s="170"/>
      <c r="K527" s="170"/>
      <c r="L527" s="170"/>
      <c r="M527" s="170"/>
      <c r="N527" s="170"/>
      <c r="O527" s="170"/>
      <c r="P527" s="175"/>
      <c r="Q527" s="175"/>
      <c r="R527" s="175"/>
      <c r="S527" s="175"/>
      <c r="T527" s="175"/>
      <c r="U527" s="175"/>
      <c r="V527" s="175"/>
      <c r="W527" s="175"/>
      <c r="X527" s="175"/>
      <c r="Y527" s="175"/>
      <c r="Z527" s="175"/>
      <c r="AA527" s="175"/>
      <c r="AB527" s="175"/>
      <c r="AC527" s="175"/>
      <c r="AD527" s="175"/>
      <c r="AE527" s="175"/>
      <c r="AF527" s="175"/>
      <c r="AG527" s="175"/>
      <c r="AH527" s="175"/>
      <c r="AI527" s="175"/>
      <c r="AJ527" s="175"/>
      <c r="AK527" s="175"/>
      <c r="AL527" s="175"/>
      <c r="AM527" s="175"/>
      <c r="AN527" s="175"/>
    </row>
    <row r="528" spans="1:40">
      <c r="A528" s="175"/>
      <c r="B528" s="175"/>
      <c r="C528" s="175"/>
      <c r="D528" s="175"/>
      <c r="E528" s="175"/>
      <c r="F528" s="175"/>
      <c r="G528" s="175"/>
      <c r="H528" s="175"/>
      <c r="I528" s="175"/>
      <c r="J528" s="170"/>
      <c r="K528" s="170"/>
      <c r="L528" s="170"/>
      <c r="M528" s="170"/>
      <c r="N528" s="170"/>
      <c r="O528" s="170"/>
      <c r="P528" s="175"/>
      <c r="Q528" s="175"/>
      <c r="R528" s="175"/>
      <c r="S528" s="175"/>
      <c r="T528" s="175"/>
      <c r="U528" s="175"/>
      <c r="V528" s="175"/>
      <c r="W528" s="175"/>
      <c r="X528" s="175"/>
      <c r="Y528" s="175"/>
      <c r="Z528" s="175"/>
      <c r="AA528" s="175"/>
      <c r="AB528" s="175"/>
      <c r="AC528" s="175"/>
      <c r="AD528" s="175"/>
      <c r="AE528" s="175"/>
      <c r="AF528" s="175"/>
      <c r="AG528" s="175"/>
      <c r="AH528" s="175"/>
      <c r="AI528" s="175"/>
      <c r="AJ528" s="175"/>
      <c r="AK528" s="175"/>
      <c r="AL528" s="175"/>
      <c r="AM528" s="175"/>
      <c r="AN528" s="175"/>
    </row>
    <row r="529" spans="1:40">
      <c r="A529" s="175"/>
      <c r="B529" s="175"/>
      <c r="C529" s="175"/>
      <c r="D529" s="175"/>
      <c r="E529" s="175"/>
      <c r="F529" s="175"/>
      <c r="G529" s="175"/>
      <c r="H529" s="175"/>
      <c r="I529" s="175"/>
      <c r="J529" s="170"/>
      <c r="K529" s="170"/>
      <c r="L529" s="170"/>
      <c r="M529" s="170"/>
      <c r="N529" s="170"/>
      <c r="O529" s="170"/>
      <c r="P529" s="175"/>
      <c r="Q529" s="175"/>
      <c r="R529" s="175"/>
      <c r="S529" s="175"/>
      <c r="T529" s="175"/>
      <c r="U529" s="175"/>
      <c r="V529" s="175"/>
      <c r="W529" s="175"/>
      <c r="X529" s="175"/>
      <c r="Y529" s="175"/>
      <c r="Z529" s="175"/>
      <c r="AA529" s="175"/>
      <c r="AB529" s="175"/>
      <c r="AC529" s="175"/>
      <c r="AD529" s="175"/>
      <c r="AE529" s="175"/>
      <c r="AF529" s="175"/>
      <c r="AG529" s="175"/>
      <c r="AH529" s="175"/>
      <c r="AI529" s="175"/>
      <c r="AJ529" s="175"/>
      <c r="AK529" s="175"/>
      <c r="AL529" s="175"/>
      <c r="AM529" s="175"/>
      <c r="AN529" s="175"/>
    </row>
    <row r="530" spans="1:40">
      <c r="A530" s="175"/>
      <c r="B530" s="175"/>
      <c r="C530" s="175"/>
      <c r="D530" s="175"/>
      <c r="E530" s="175"/>
      <c r="F530" s="175"/>
      <c r="G530" s="175"/>
      <c r="H530" s="175"/>
      <c r="I530" s="175"/>
      <c r="J530" s="170"/>
      <c r="K530" s="170"/>
      <c r="L530" s="170"/>
      <c r="M530" s="170"/>
      <c r="N530" s="170"/>
      <c r="O530" s="170"/>
      <c r="P530" s="175"/>
      <c r="Q530" s="175"/>
      <c r="R530" s="175"/>
      <c r="S530" s="175"/>
      <c r="T530" s="175"/>
      <c r="U530" s="175"/>
      <c r="V530" s="175"/>
      <c r="W530" s="175"/>
      <c r="X530" s="175"/>
      <c r="Y530" s="175"/>
      <c r="Z530" s="175"/>
      <c r="AA530" s="175"/>
      <c r="AB530" s="175"/>
      <c r="AC530" s="175"/>
      <c r="AD530" s="175"/>
      <c r="AE530" s="175"/>
      <c r="AF530" s="175"/>
      <c r="AG530" s="175"/>
      <c r="AH530" s="175"/>
      <c r="AI530" s="175"/>
      <c r="AJ530" s="175"/>
      <c r="AK530" s="175"/>
      <c r="AL530" s="175"/>
      <c r="AM530" s="175"/>
      <c r="AN530" s="175"/>
    </row>
    <row r="531" spans="1:40">
      <c r="A531" s="175"/>
      <c r="B531" s="175"/>
      <c r="C531" s="175"/>
      <c r="D531" s="175"/>
      <c r="E531" s="175"/>
      <c r="F531" s="175"/>
      <c r="G531" s="175"/>
      <c r="H531" s="175"/>
      <c r="I531" s="175"/>
      <c r="J531" s="170"/>
      <c r="K531" s="170"/>
      <c r="L531" s="170"/>
      <c r="M531" s="170"/>
      <c r="N531" s="170"/>
      <c r="O531" s="170"/>
      <c r="P531" s="175"/>
      <c r="Q531" s="175"/>
      <c r="R531" s="175"/>
      <c r="S531" s="175"/>
      <c r="T531" s="175"/>
      <c r="U531" s="175"/>
      <c r="V531" s="175"/>
      <c r="W531" s="175"/>
      <c r="X531" s="175"/>
      <c r="Y531" s="175"/>
      <c r="Z531" s="175"/>
      <c r="AA531" s="175"/>
      <c r="AB531" s="175"/>
      <c r="AC531" s="175"/>
      <c r="AD531" s="175"/>
      <c r="AE531" s="175"/>
      <c r="AF531" s="175"/>
      <c r="AG531" s="175"/>
      <c r="AH531" s="175"/>
      <c r="AI531" s="175"/>
      <c r="AJ531" s="175"/>
      <c r="AK531" s="175"/>
      <c r="AL531" s="175"/>
      <c r="AM531" s="175"/>
      <c r="AN531" s="175"/>
    </row>
    <row r="532" spans="1:40">
      <c r="A532" s="175"/>
      <c r="B532" s="175"/>
      <c r="C532" s="175"/>
      <c r="D532" s="175"/>
      <c r="E532" s="175"/>
      <c r="F532" s="175"/>
      <c r="G532" s="175"/>
      <c r="H532" s="175"/>
      <c r="I532" s="175"/>
      <c r="J532" s="170"/>
      <c r="K532" s="170"/>
      <c r="L532" s="170"/>
      <c r="M532" s="170"/>
      <c r="N532" s="170"/>
      <c r="O532" s="170"/>
      <c r="P532" s="175"/>
      <c r="Q532" s="175"/>
      <c r="R532" s="175"/>
      <c r="S532" s="175"/>
      <c r="T532" s="175"/>
      <c r="U532" s="175"/>
      <c r="V532" s="175"/>
      <c r="W532" s="175"/>
      <c r="X532" s="175"/>
      <c r="Y532" s="175"/>
      <c r="Z532" s="175"/>
      <c r="AA532" s="175"/>
      <c r="AB532" s="175"/>
      <c r="AC532" s="175"/>
      <c r="AD532" s="175"/>
      <c r="AE532" s="175"/>
      <c r="AF532" s="175"/>
      <c r="AG532" s="175"/>
      <c r="AH532" s="175"/>
      <c r="AI532" s="175"/>
      <c r="AJ532" s="175"/>
      <c r="AK532" s="175"/>
      <c r="AL532" s="175"/>
      <c r="AM532" s="175"/>
      <c r="AN532" s="175"/>
    </row>
    <row r="533" spans="1:40">
      <c r="A533" s="175"/>
      <c r="B533" s="175"/>
      <c r="C533" s="175"/>
      <c r="D533" s="175"/>
      <c r="E533" s="175"/>
      <c r="F533" s="175"/>
      <c r="G533" s="175"/>
      <c r="H533" s="175"/>
      <c r="I533" s="175"/>
      <c r="J533" s="170"/>
      <c r="K533" s="170"/>
      <c r="L533" s="170"/>
      <c r="M533" s="170"/>
      <c r="N533" s="170"/>
      <c r="O533" s="170"/>
      <c r="P533" s="175"/>
      <c r="Q533" s="175"/>
      <c r="R533" s="175"/>
      <c r="S533" s="175"/>
      <c r="T533" s="175"/>
      <c r="U533" s="175"/>
      <c r="V533" s="175"/>
      <c r="W533" s="175"/>
      <c r="X533" s="175"/>
      <c r="Y533" s="175"/>
      <c r="Z533" s="175"/>
      <c r="AA533" s="175"/>
      <c r="AB533" s="175"/>
      <c r="AC533" s="175"/>
      <c r="AD533" s="175"/>
      <c r="AE533" s="175"/>
      <c r="AF533" s="175"/>
      <c r="AG533" s="175"/>
      <c r="AH533" s="175"/>
      <c r="AI533" s="175"/>
      <c r="AJ533" s="175"/>
      <c r="AK533" s="175"/>
      <c r="AL533" s="175"/>
      <c r="AM533" s="175"/>
      <c r="AN533" s="175"/>
    </row>
    <row r="534" spans="1:40">
      <c r="A534" s="175"/>
      <c r="B534" s="175"/>
      <c r="C534" s="175"/>
      <c r="D534" s="175"/>
      <c r="E534" s="175"/>
      <c r="F534" s="175"/>
      <c r="G534" s="175"/>
      <c r="H534" s="175"/>
      <c r="I534" s="175"/>
      <c r="J534" s="170"/>
      <c r="K534" s="170"/>
      <c r="L534" s="170"/>
      <c r="M534" s="170"/>
      <c r="N534" s="170"/>
      <c r="O534" s="170"/>
      <c r="P534" s="175"/>
      <c r="Q534" s="175"/>
      <c r="R534" s="175"/>
      <c r="S534" s="175"/>
      <c r="T534" s="175"/>
      <c r="U534" s="175"/>
      <c r="V534" s="175"/>
      <c r="W534" s="175"/>
      <c r="X534" s="175"/>
      <c r="Y534" s="175"/>
      <c r="Z534" s="175"/>
      <c r="AA534" s="175"/>
      <c r="AB534" s="175"/>
      <c r="AC534" s="175"/>
      <c r="AD534" s="175"/>
      <c r="AE534" s="175"/>
      <c r="AF534" s="175"/>
      <c r="AG534" s="175"/>
      <c r="AH534" s="175"/>
      <c r="AI534" s="175"/>
      <c r="AJ534" s="175"/>
      <c r="AK534" s="175"/>
      <c r="AL534" s="175"/>
      <c r="AM534" s="175"/>
      <c r="AN534" s="175"/>
    </row>
    <row r="535" spans="1:40">
      <c r="A535" s="175"/>
      <c r="B535" s="175"/>
      <c r="C535" s="175"/>
      <c r="D535" s="175"/>
      <c r="E535" s="175"/>
      <c r="F535" s="175"/>
      <c r="G535" s="175"/>
      <c r="H535" s="175"/>
      <c r="I535" s="175"/>
      <c r="J535" s="170"/>
      <c r="K535" s="170"/>
      <c r="L535" s="170"/>
      <c r="M535" s="170"/>
      <c r="N535" s="170"/>
      <c r="O535" s="170"/>
      <c r="P535" s="175"/>
      <c r="Q535" s="175"/>
      <c r="R535" s="175"/>
      <c r="S535" s="175"/>
      <c r="T535" s="175"/>
      <c r="U535" s="175"/>
      <c r="V535" s="175"/>
      <c r="W535" s="175"/>
      <c r="X535" s="175"/>
      <c r="Y535" s="175"/>
      <c r="Z535" s="175"/>
      <c r="AA535" s="175"/>
      <c r="AB535" s="175"/>
      <c r="AC535" s="175"/>
      <c r="AD535" s="175"/>
      <c r="AE535" s="175"/>
      <c r="AF535" s="175"/>
      <c r="AG535" s="175"/>
      <c r="AH535" s="175"/>
      <c r="AI535" s="175"/>
      <c r="AJ535" s="175"/>
      <c r="AK535" s="175"/>
      <c r="AL535" s="175"/>
      <c r="AM535" s="175"/>
      <c r="AN535" s="175"/>
    </row>
    <row r="536" spans="1:40">
      <c r="A536" s="175"/>
      <c r="B536" s="175"/>
      <c r="C536" s="175"/>
      <c r="D536" s="175"/>
      <c r="E536" s="175"/>
      <c r="F536" s="175"/>
      <c r="G536" s="175"/>
      <c r="H536" s="175"/>
      <c r="I536" s="175"/>
      <c r="J536" s="170"/>
      <c r="K536" s="170"/>
      <c r="L536" s="170"/>
      <c r="M536" s="170"/>
      <c r="N536" s="170"/>
      <c r="O536" s="170"/>
      <c r="P536" s="175"/>
      <c r="Q536" s="175"/>
      <c r="R536" s="175"/>
      <c r="S536" s="175"/>
      <c r="T536" s="175"/>
      <c r="U536" s="175"/>
      <c r="V536" s="175"/>
      <c r="W536" s="175"/>
      <c r="X536" s="175"/>
      <c r="Y536" s="175"/>
      <c r="Z536" s="175"/>
      <c r="AA536" s="175"/>
      <c r="AB536" s="175"/>
      <c r="AC536" s="175"/>
      <c r="AD536" s="175"/>
      <c r="AE536" s="175"/>
      <c r="AF536" s="175"/>
      <c r="AG536" s="175"/>
      <c r="AH536" s="175"/>
      <c r="AI536" s="175"/>
      <c r="AJ536" s="175"/>
      <c r="AK536" s="175"/>
      <c r="AL536" s="175"/>
      <c r="AM536" s="175"/>
      <c r="AN536" s="175"/>
    </row>
    <row r="537" spans="1:40">
      <c r="A537" s="175"/>
      <c r="B537" s="175"/>
      <c r="C537" s="175"/>
      <c r="D537" s="175"/>
      <c r="E537" s="175"/>
      <c r="F537" s="175"/>
      <c r="G537" s="175"/>
      <c r="H537" s="175"/>
      <c r="I537" s="175"/>
      <c r="J537" s="170"/>
      <c r="K537" s="170"/>
      <c r="L537" s="170"/>
      <c r="M537" s="170"/>
      <c r="N537" s="170"/>
      <c r="O537" s="170"/>
      <c r="P537" s="175"/>
      <c r="Q537" s="175"/>
      <c r="R537" s="175"/>
      <c r="S537" s="175"/>
      <c r="T537" s="175"/>
      <c r="U537" s="175"/>
      <c r="V537" s="175"/>
      <c r="W537" s="175"/>
      <c r="X537" s="175"/>
      <c r="Y537" s="175"/>
      <c r="Z537" s="175"/>
      <c r="AA537" s="175"/>
      <c r="AB537" s="175"/>
      <c r="AC537" s="175"/>
      <c r="AD537" s="175"/>
      <c r="AE537" s="175"/>
      <c r="AF537" s="175"/>
      <c r="AG537" s="175"/>
      <c r="AH537" s="175"/>
      <c r="AI537" s="175"/>
      <c r="AJ537" s="175"/>
      <c r="AK537" s="175"/>
      <c r="AL537" s="175"/>
      <c r="AM537" s="175"/>
      <c r="AN537" s="175"/>
    </row>
    <row r="538" spans="1:40">
      <c r="A538" s="175"/>
      <c r="B538" s="175"/>
      <c r="C538" s="175"/>
      <c r="D538" s="175"/>
      <c r="E538" s="175"/>
      <c r="F538" s="175"/>
      <c r="G538" s="175"/>
      <c r="H538" s="175"/>
      <c r="I538" s="175"/>
      <c r="J538" s="170"/>
      <c r="K538" s="170"/>
      <c r="L538" s="170"/>
      <c r="M538" s="170"/>
      <c r="N538" s="170"/>
      <c r="O538" s="170"/>
      <c r="P538" s="175"/>
      <c r="Q538" s="175"/>
      <c r="R538" s="175"/>
      <c r="S538" s="175"/>
      <c r="T538" s="175"/>
      <c r="U538" s="175"/>
      <c r="V538" s="175"/>
      <c r="W538" s="175"/>
      <c r="X538" s="175"/>
      <c r="Y538" s="175"/>
      <c r="Z538" s="175"/>
      <c r="AA538" s="175"/>
      <c r="AB538" s="175"/>
      <c r="AC538" s="175"/>
      <c r="AD538" s="175"/>
      <c r="AE538" s="175"/>
      <c r="AF538" s="175"/>
      <c r="AG538" s="175"/>
      <c r="AH538" s="175"/>
      <c r="AI538" s="175"/>
      <c r="AJ538" s="175"/>
      <c r="AK538" s="175"/>
      <c r="AL538" s="175"/>
      <c r="AM538" s="175"/>
      <c r="AN538" s="175"/>
    </row>
    <row r="539" spans="1:40">
      <c r="A539" s="175"/>
      <c r="B539" s="175"/>
      <c r="C539" s="175"/>
      <c r="D539" s="175"/>
      <c r="E539" s="175"/>
      <c r="F539" s="175"/>
      <c r="G539" s="175"/>
      <c r="H539" s="175"/>
      <c r="I539" s="175"/>
      <c r="J539" s="170"/>
      <c r="K539" s="170"/>
      <c r="L539" s="170"/>
      <c r="M539" s="170"/>
      <c r="N539" s="170"/>
      <c r="O539" s="170"/>
      <c r="P539" s="175"/>
      <c r="Q539" s="175"/>
      <c r="R539" s="175"/>
      <c r="S539" s="175"/>
      <c r="T539" s="175"/>
      <c r="U539" s="175"/>
      <c r="V539" s="175"/>
      <c r="W539" s="175"/>
      <c r="X539" s="175"/>
      <c r="Y539" s="175"/>
      <c r="Z539" s="175"/>
      <c r="AA539" s="175"/>
      <c r="AB539" s="175"/>
      <c r="AC539" s="175"/>
      <c r="AD539" s="175"/>
      <c r="AE539" s="175"/>
      <c r="AF539" s="175"/>
      <c r="AG539" s="175"/>
      <c r="AH539" s="175"/>
      <c r="AI539" s="175"/>
      <c r="AJ539" s="175"/>
      <c r="AK539" s="175"/>
      <c r="AL539" s="175"/>
      <c r="AM539" s="175"/>
      <c r="AN539" s="175"/>
    </row>
    <row r="540" spans="1:40">
      <c r="A540" s="175"/>
      <c r="B540" s="175"/>
      <c r="C540" s="175"/>
      <c r="D540" s="175"/>
      <c r="E540" s="175"/>
      <c r="F540" s="175"/>
      <c r="G540" s="175"/>
      <c r="H540" s="175"/>
      <c r="I540" s="175"/>
      <c r="J540" s="170"/>
      <c r="K540" s="170"/>
      <c r="L540" s="170"/>
      <c r="M540" s="170"/>
      <c r="N540" s="170"/>
      <c r="O540" s="170"/>
      <c r="P540" s="175"/>
      <c r="Q540" s="175"/>
      <c r="R540" s="175"/>
      <c r="S540" s="175"/>
      <c r="T540" s="175"/>
      <c r="U540" s="175"/>
      <c r="V540" s="175"/>
      <c r="W540" s="175"/>
      <c r="X540" s="175"/>
      <c r="Y540" s="175"/>
      <c r="Z540" s="175"/>
      <c r="AA540" s="175"/>
      <c r="AB540" s="175"/>
      <c r="AC540" s="175"/>
      <c r="AD540" s="175"/>
      <c r="AE540" s="175"/>
      <c r="AF540" s="175"/>
      <c r="AG540" s="175"/>
      <c r="AH540" s="175"/>
      <c r="AI540" s="175"/>
      <c r="AJ540" s="175"/>
      <c r="AK540" s="175"/>
      <c r="AL540" s="175"/>
      <c r="AM540" s="175"/>
      <c r="AN540" s="175"/>
    </row>
    <row r="541" spans="1:40">
      <c r="A541" s="175"/>
      <c r="B541" s="175"/>
      <c r="C541" s="175"/>
      <c r="D541" s="175"/>
      <c r="E541" s="175"/>
      <c r="F541" s="175"/>
      <c r="G541" s="175"/>
      <c r="H541" s="175"/>
      <c r="I541" s="175"/>
      <c r="J541" s="170"/>
      <c r="K541" s="170"/>
      <c r="L541" s="170"/>
      <c r="M541" s="170"/>
      <c r="N541" s="170"/>
      <c r="O541" s="170"/>
      <c r="P541" s="175"/>
      <c r="Q541" s="175"/>
      <c r="R541" s="175"/>
      <c r="S541" s="175"/>
      <c r="T541" s="175"/>
      <c r="U541" s="175"/>
      <c r="V541" s="175"/>
      <c r="W541" s="175"/>
      <c r="X541" s="175"/>
      <c r="Y541" s="175"/>
      <c r="Z541" s="175"/>
      <c r="AA541" s="175"/>
      <c r="AB541" s="175"/>
      <c r="AC541" s="175"/>
      <c r="AD541" s="175"/>
      <c r="AE541" s="175"/>
      <c r="AF541" s="175"/>
      <c r="AG541" s="175"/>
      <c r="AH541" s="175"/>
      <c r="AI541" s="175"/>
      <c r="AJ541" s="175"/>
      <c r="AK541" s="175"/>
      <c r="AL541" s="175"/>
      <c r="AM541" s="175"/>
      <c r="AN541" s="175"/>
    </row>
    <row r="542" spans="1:40">
      <c r="A542" s="175"/>
      <c r="B542" s="175"/>
      <c r="C542" s="175"/>
      <c r="D542" s="175"/>
      <c r="E542" s="175"/>
      <c r="F542" s="175"/>
      <c r="G542" s="175"/>
      <c r="H542" s="175"/>
      <c r="I542" s="175"/>
      <c r="J542" s="170"/>
      <c r="K542" s="170"/>
      <c r="L542" s="170"/>
      <c r="M542" s="170"/>
      <c r="N542" s="170"/>
      <c r="O542" s="170"/>
      <c r="P542" s="175"/>
      <c r="Q542" s="175"/>
      <c r="R542" s="175"/>
      <c r="S542" s="175"/>
      <c r="T542" s="175"/>
      <c r="U542" s="175"/>
      <c r="V542" s="175"/>
      <c r="W542" s="175"/>
      <c r="X542" s="175"/>
      <c r="Y542" s="175"/>
      <c r="Z542" s="175"/>
      <c r="AA542" s="175"/>
      <c r="AB542" s="175"/>
      <c r="AC542" s="175"/>
      <c r="AD542" s="175"/>
      <c r="AE542" s="175"/>
      <c r="AF542" s="175"/>
      <c r="AG542" s="175"/>
      <c r="AH542" s="175"/>
      <c r="AI542" s="175"/>
      <c r="AJ542" s="175"/>
      <c r="AK542" s="175"/>
      <c r="AL542" s="175"/>
      <c r="AM542" s="175"/>
      <c r="AN542" s="175"/>
    </row>
    <row r="543" spans="1:40">
      <c r="A543" s="175"/>
      <c r="B543" s="175"/>
      <c r="C543" s="175"/>
      <c r="D543" s="175"/>
      <c r="E543" s="175"/>
      <c r="F543" s="175"/>
      <c r="G543" s="175"/>
      <c r="H543" s="175"/>
      <c r="I543" s="175"/>
      <c r="J543" s="170"/>
      <c r="K543" s="170"/>
      <c r="L543" s="170"/>
      <c r="M543" s="170"/>
      <c r="N543" s="170"/>
      <c r="O543" s="170"/>
      <c r="P543" s="175"/>
      <c r="Q543" s="175"/>
      <c r="R543" s="175"/>
      <c r="S543" s="175"/>
      <c r="T543" s="175"/>
      <c r="U543" s="175"/>
      <c r="V543" s="175"/>
      <c r="W543" s="175"/>
      <c r="X543" s="175"/>
      <c r="Y543" s="175"/>
      <c r="Z543" s="175"/>
      <c r="AA543" s="175"/>
      <c r="AB543" s="175"/>
      <c r="AC543" s="175"/>
      <c r="AD543" s="175"/>
      <c r="AE543" s="175"/>
      <c r="AF543" s="175"/>
      <c r="AG543" s="175"/>
      <c r="AH543" s="175"/>
      <c r="AI543" s="175"/>
      <c r="AJ543" s="175"/>
      <c r="AK543" s="175"/>
      <c r="AL543" s="175"/>
      <c r="AM543" s="175"/>
      <c r="AN543" s="175"/>
    </row>
    <row r="544" spans="1:40">
      <c r="A544" s="175"/>
      <c r="B544" s="175"/>
      <c r="C544" s="175"/>
      <c r="D544" s="175"/>
      <c r="E544" s="175"/>
      <c r="F544" s="175"/>
      <c r="G544" s="175"/>
      <c r="H544" s="175"/>
      <c r="I544" s="175"/>
      <c r="J544" s="170"/>
      <c r="K544" s="170"/>
      <c r="L544" s="170"/>
      <c r="M544" s="170"/>
      <c r="N544" s="170"/>
      <c r="O544" s="170"/>
      <c r="P544" s="175"/>
      <c r="Q544" s="175"/>
      <c r="R544" s="175"/>
      <c r="S544" s="175"/>
      <c r="T544" s="175"/>
      <c r="U544" s="175"/>
      <c r="V544" s="175"/>
      <c r="W544" s="175"/>
      <c r="X544" s="175"/>
      <c r="Y544" s="175"/>
      <c r="Z544" s="175"/>
      <c r="AA544" s="175"/>
      <c r="AB544" s="175"/>
      <c r="AC544" s="175"/>
      <c r="AD544" s="175"/>
      <c r="AE544" s="175"/>
      <c r="AF544" s="175"/>
      <c r="AG544" s="175"/>
      <c r="AH544" s="175"/>
      <c r="AI544" s="175"/>
      <c r="AJ544" s="175"/>
      <c r="AK544" s="175"/>
      <c r="AL544" s="175"/>
      <c r="AM544" s="175"/>
      <c r="AN544" s="175"/>
    </row>
    <row r="545" spans="1:40">
      <c r="A545" s="175"/>
      <c r="B545" s="175"/>
      <c r="C545" s="175"/>
      <c r="D545" s="175"/>
      <c r="E545" s="175"/>
      <c r="F545" s="175"/>
      <c r="G545" s="175"/>
      <c r="H545" s="175"/>
      <c r="I545" s="175"/>
      <c r="J545" s="170"/>
      <c r="K545" s="170"/>
      <c r="L545" s="170"/>
      <c r="M545" s="170"/>
      <c r="N545" s="170"/>
      <c r="O545" s="170"/>
      <c r="P545" s="175"/>
      <c r="Q545" s="175"/>
      <c r="R545" s="175"/>
      <c r="S545" s="175"/>
      <c r="T545" s="175"/>
      <c r="U545" s="175"/>
      <c r="V545" s="175"/>
      <c r="W545" s="175"/>
      <c r="X545" s="175"/>
      <c r="Y545" s="175"/>
      <c r="Z545" s="175"/>
      <c r="AA545" s="175"/>
      <c r="AB545" s="175"/>
      <c r="AC545" s="175"/>
      <c r="AD545" s="175"/>
      <c r="AE545" s="175"/>
      <c r="AF545" s="175"/>
      <c r="AG545" s="175"/>
      <c r="AH545" s="175"/>
      <c r="AI545" s="175"/>
      <c r="AJ545" s="175"/>
      <c r="AK545" s="175"/>
      <c r="AL545" s="175"/>
      <c r="AM545" s="175"/>
      <c r="AN545" s="175"/>
    </row>
    <row r="546" spans="1:40">
      <c r="A546" s="175"/>
      <c r="B546" s="175"/>
      <c r="C546" s="175"/>
      <c r="D546" s="175"/>
      <c r="E546" s="175"/>
      <c r="F546" s="175"/>
      <c r="G546" s="175"/>
      <c r="H546" s="175"/>
      <c r="I546" s="175"/>
      <c r="J546" s="170"/>
      <c r="K546" s="170"/>
      <c r="L546" s="170"/>
      <c r="M546" s="170"/>
      <c r="N546" s="170"/>
      <c r="O546" s="170"/>
      <c r="P546" s="175"/>
      <c r="Q546" s="175"/>
      <c r="R546" s="175"/>
      <c r="S546" s="175"/>
      <c r="T546" s="175"/>
      <c r="U546" s="175"/>
      <c r="V546" s="175"/>
      <c r="W546" s="175"/>
      <c r="X546" s="175"/>
      <c r="Y546" s="175"/>
      <c r="Z546" s="175"/>
      <c r="AA546" s="175"/>
      <c r="AB546" s="175"/>
      <c r="AC546" s="175"/>
      <c r="AD546" s="175"/>
      <c r="AE546" s="175"/>
      <c r="AF546" s="175"/>
      <c r="AG546" s="175"/>
      <c r="AH546" s="175"/>
      <c r="AI546" s="175"/>
      <c r="AJ546" s="175"/>
      <c r="AK546" s="175"/>
      <c r="AL546" s="175"/>
      <c r="AM546" s="175"/>
      <c r="AN546" s="175"/>
    </row>
    <row r="547" spans="1:40">
      <c r="A547" s="175"/>
      <c r="B547" s="175"/>
      <c r="C547" s="175"/>
      <c r="D547" s="175"/>
      <c r="E547" s="175"/>
      <c r="F547" s="175"/>
      <c r="G547" s="175"/>
      <c r="H547" s="175"/>
      <c r="I547" s="175"/>
      <c r="J547" s="170"/>
      <c r="K547" s="170"/>
      <c r="L547" s="170"/>
      <c r="M547" s="170"/>
      <c r="N547" s="170"/>
      <c r="O547" s="170"/>
      <c r="P547" s="175"/>
      <c r="Q547" s="175"/>
      <c r="R547" s="175"/>
      <c r="S547" s="175"/>
      <c r="T547" s="175"/>
      <c r="U547" s="175"/>
      <c r="V547" s="175"/>
      <c r="W547" s="175"/>
      <c r="X547" s="175"/>
      <c r="Y547" s="175"/>
      <c r="Z547" s="175"/>
      <c r="AA547" s="175"/>
      <c r="AB547" s="175"/>
      <c r="AC547" s="175"/>
      <c r="AD547" s="175"/>
      <c r="AE547" s="175"/>
      <c r="AF547" s="175"/>
      <c r="AG547" s="175"/>
      <c r="AH547" s="175"/>
      <c r="AI547" s="175"/>
      <c r="AJ547" s="175"/>
      <c r="AK547" s="175"/>
      <c r="AL547" s="175"/>
      <c r="AM547" s="175"/>
      <c r="AN547" s="175"/>
    </row>
    <row r="548" spans="1:40">
      <c r="A548" s="175"/>
      <c r="B548" s="175"/>
      <c r="C548" s="175"/>
      <c r="D548" s="175"/>
      <c r="E548" s="175"/>
      <c r="F548" s="175"/>
      <c r="G548" s="175"/>
      <c r="H548" s="175"/>
      <c r="I548" s="175"/>
      <c r="J548" s="170"/>
      <c r="K548" s="170"/>
      <c r="L548" s="170"/>
      <c r="M548" s="170"/>
      <c r="N548" s="170"/>
      <c r="O548" s="170"/>
      <c r="P548" s="175"/>
      <c r="Q548" s="175"/>
      <c r="R548" s="175"/>
      <c r="S548" s="175"/>
      <c r="T548" s="175"/>
      <c r="U548" s="175"/>
      <c r="V548" s="175"/>
      <c r="W548" s="175"/>
      <c r="X548" s="175"/>
      <c r="Y548" s="175"/>
      <c r="Z548" s="175"/>
      <c r="AA548" s="175"/>
      <c r="AB548" s="175"/>
      <c r="AC548" s="175"/>
      <c r="AD548" s="175"/>
      <c r="AE548" s="175"/>
      <c r="AF548" s="175"/>
      <c r="AG548" s="175"/>
      <c r="AH548" s="175"/>
      <c r="AI548" s="175"/>
      <c r="AJ548" s="175"/>
      <c r="AK548" s="175"/>
      <c r="AL548" s="175"/>
      <c r="AM548" s="175"/>
      <c r="AN548" s="175"/>
    </row>
    <row r="549" spans="1:40">
      <c r="A549" s="175"/>
      <c r="B549" s="175"/>
      <c r="C549" s="175"/>
      <c r="D549" s="175"/>
      <c r="E549" s="175"/>
      <c r="F549" s="175"/>
      <c r="G549" s="175"/>
      <c r="H549" s="175"/>
      <c r="I549" s="175"/>
      <c r="J549" s="170"/>
      <c r="K549" s="170"/>
      <c r="L549" s="170"/>
      <c r="M549" s="170"/>
      <c r="N549" s="170"/>
      <c r="O549" s="170"/>
      <c r="P549" s="175"/>
      <c r="Q549" s="175"/>
      <c r="R549" s="175"/>
      <c r="S549" s="175"/>
      <c r="T549" s="175"/>
      <c r="U549" s="175"/>
      <c r="V549" s="175"/>
      <c r="W549" s="175"/>
      <c r="X549" s="175"/>
      <c r="Y549" s="175"/>
      <c r="Z549" s="175"/>
      <c r="AA549" s="175"/>
      <c r="AB549" s="175"/>
      <c r="AC549" s="175"/>
      <c r="AD549" s="175"/>
      <c r="AE549" s="175"/>
      <c r="AF549" s="175"/>
      <c r="AG549" s="175"/>
      <c r="AH549" s="175"/>
      <c r="AI549" s="175"/>
      <c r="AJ549" s="175"/>
      <c r="AK549" s="175"/>
      <c r="AL549" s="175"/>
      <c r="AM549" s="175"/>
      <c r="AN549" s="175"/>
    </row>
    <row r="550" spans="1:40">
      <c r="A550" s="175"/>
      <c r="B550" s="175"/>
      <c r="C550" s="175"/>
      <c r="D550" s="175"/>
      <c r="E550" s="175"/>
      <c r="F550" s="175"/>
      <c r="G550" s="175"/>
      <c r="H550" s="175"/>
      <c r="I550" s="175"/>
      <c r="J550" s="170"/>
      <c r="K550" s="170"/>
      <c r="L550" s="170"/>
      <c r="M550" s="170"/>
      <c r="N550" s="170"/>
      <c r="O550" s="170"/>
      <c r="P550" s="175"/>
      <c r="Q550" s="175"/>
      <c r="R550" s="175"/>
      <c r="S550" s="175"/>
      <c r="T550" s="175"/>
      <c r="U550" s="175"/>
      <c r="V550" s="175"/>
      <c r="W550" s="175"/>
      <c r="X550" s="175"/>
      <c r="Y550" s="175"/>
      <c r="Z550" s="175"/>
      <c r="AA550" s="175"/>
      <c r="AB550" s="175"/>
      <c r="AC550" s="175"/>
      <c r="AD550" s="175"/>
      <c r="AE550" s="175"/>
      <c r="AF550" s="175"/>
      <c r="AG550" s="175"/>
      <c r="AH550" s="175"/>
      <c r="AI550" s="175"/>
      <c r="AJ550" s="175"/>
      <c r="AK550" s="175"/>
      <c r="AL550" s="175"/>
      <c r="AM550" s="175"/>
      <c r="AN550" s="175"/>
    </row>
    <row r="551" spans="1:40">
      <c r="A551" s="175"/>
      <c r="B551" s="175"/>
      <c r="C551" s="175"/>
      <c r="D551" s="175"/>
      <c r="E551" s="175"/>
      <c r="F551" s="175"/>
      <c r="G551" s="175"/>
      <c r="H551" s="175"/>
      <c r="I551" s="175"/>
      <c r="J551" s="170"/>
      <c r="K551" s="170"/>
      <c r="L551" s="170"/>
      <c r="M551" s="170"/>
      <c r="N551" s="170"/>
      <c r="O551" s="170"/>
      <c r="P551" s="175"/>
      <c r="Q551" s="175"/>
      <c r="R551" s="175"/>
      <c r="S551" s="175"/>
      <c r="T551" s="175"/>
      <c r="U551" s="175"/>
      <c r="V551" s="175"/>
      <c r="W551" s="175"/>
      <c r="X551" s="175"/>
      <c r="Y551" s="175"/>
      <c r="Z551" s="175"/>
      <c r="AA551" s="175"/>
      <c r="AB551" s="175"/>
      <c r="AC551" s="175"/>
      <c r="AD551" s="175"/>
      <c r="AE551" s="175"/>
      <c r="AF551" s="175"/>
      <c r="AG551" s="175"/>
      <c r="AH551" s="175"/>
      <c r="AI551" s="175"/>
      <c r="AJ551" s="175"/>
      <c r="AK551" s="175"/>
      <c r="AL551" s="175"/>
      <c r="AM551" s="175"/>
      <c r="AN551" s="175"/>
    </row>
    <row r="552" spans="1:40">
      <c r="A552" s="175"/>
      <c r="B552" s="175"/>
      <c r="C552" s="175"/>
      <c r="D552" s="175"/>
      <c r="E552" s="175"/>
      <c r="F552" s="175"/>
      <c r="G552" s="175"/>
      <c r="H552" s="175"/>
      <c r="I552" s="175"/>
      <c r="J552" s="170"/>
      <c r="K552" s="170"/>
      <c r="L552" s="170"/>
      <c r="M552" s="170"/>
      <c r="N552" s="170"/>
      <c r="O552" s="170"/>
      <c r="P552" s="175"/>
      <c r="Q552" s="175"/>
      <c r="R552" s="175"/>
      <c r="S552" s="175"/>
      <c r="T552" s="175"/>
      <c r="U552" s="175"/>
      <c r="V552" s="175"/>
      <c r="W552" s="175"/>
      <c r="X552" s="175"/>
      <c r="Y552" s="175"/>
      <c r="Z552" s="175"/>
      <c r="AA552" s="175"/>
      <c r="AB552" s="175"/>
      <c r="AC552" s="175"/>
      <c r="AD552" s="175"/>
      <c r="AE552" s="175"/>
      <c r="AF552" s="175"/>
      <c r="AG552" s="175"/>
      <c r="AH552" s="175"/>
      <c r="AI552" s="175"/>
      <c r="AJ552" s="175"/>
      <c r="AK552" s="175"/>
      <c r="AL552" s="175"/>
      <c r="AM552" s="175"/>
      <c r="AN552" s="175"/>
    </row>
    <row r="553" spans="1:40">
      <c r="A553" s="175"/>
      <c r="B553" s="175"/>
      <c r="C553" s="175"/>
      <c r="D553" s="175"/>
      <c r="E553" s="175"/>
      <c r="F553" s="175"/>
      <c r="G553" s="175"/>
      <c r="H553" s="175"/>
      <c r="I553" s="175"/>
      <c r="J553" s="170"/>
      <c r="K553" s="170"/>
      <c r="L553" s="170"/>
      <c r="M553" s="170"/>
      <c r="N553" s="170"/>
      <c r="O553" s="170"/>
      <c r="P553" s="175"/>
      <c r="Q553" s="175"/>
      <c r="R553" s="175"/>
      <c r="S553" s="175"/>
      <c r="T553" s="175"/>
      <c r="U553" s="175"/>
      <c r="V553" s="175"/>
      <c r="W553" s="175"/>
      <c r="X553" s="175"/>
      <c r="Y553" s="175"/>
      <c r="Z553" s="175"/>
      <c r="AA553" s="175"/>
      <c r="AB553" s="175"/>
      <c r="AC553" s="175"/>
      <c r="AD553" s="175"/>
      <c r="AE553" s="175"/>
      <c r="AF553" s="175"/>
      <c r="AG553" s="175"/>
      <c r="AH553" s="175"/>
      <c r="AI553" s="175"/>
      <c r="AJ553" s="175"/>
      <c r="AK553" s="175"/>
      <c r="AL553" s="175"/>
      <c r="AM553" s="175"/>
      <c r="AN553" s="175"/>
    </row>
    <row r="554" spans="1:40">
      <c r="A554" s="175"/>
      <c r="B554" s="175"/>
      <c r="C554" s="175"/>
      <c r="D554" s="175"/>
      <c r="E554" s="175"/>
      <c r="F554" s="175"/>
      <c r="G554" s="175"/>
      <c r="H554" s="175"/>
      <c r="I554" s="175"/>
      <c r="J554" s="170"/>
      <c r="K554" s="170"/>
      <c r="L554" s="170"/>
      <c r="M554" s="170"/>
      <c r="N554" s="170"/>
      <c r="O554" s="170"/>
      <c r="P554" s="175"/>
      <c r="Q554" s="175"/>
      <c r="R554" s="175"/>
      <c r="S554" s="175"/>
      <c r="T554" s="175"/>
      <c r="U554" s="175"/>
      <c r="V554" s="175"/>
      <c r="W554" s="175"/>
      <c r="X554" s="175"/>
      <c r="Y554" s="175"/>
      <c r="Z554" s="175"/>
      <c r="AA554" s="175"/>
      <c r="AB554" s="175"/>
      <c r="AC554" s="175"/>
      <c r="AD554" s="175"/>
      <c r="AE554" s="175"/>
      <c r="AF554" s="175"/>
      <c r="AG554" s="175"/>
      <c r="AH554" s="175"/>
      <c r="AI554" s="175"/>
      <c r="AJ554" s="175"/>
      <c r="AK554" s="175"/>
      <c r="AL554" s="175"/>
      <c r="AM554" s="175"/>
      <c r="AN554" s="175"/>
    </row>
    <row r="555" spans="1:40">
      <c r="A555" s="175"/>
      <c r="B555" s="175"/>
      <c r="C555" s="175"/>
      <c r="D555" s="175"/>
      <c r="E555" s="175"/>
      <c r="F555" s="175"/>
      <c r="G555" s="175"/>
      <c r="H555" s="175"/>
      <c r="I555" s="175"/>
      <c r="J555" s="170"/>
      <c r="K555" s="170"/>
      <c r="L555" s="170"/>
      <c r="M555" s="170"/>
      <c r="N555" s="170"/>
      <c r="O555" s="170"/>
      <c r="P555" s="175"/>
      <c r="Q555" s="175"/>
      <c r="R555" s="175"/>
      <c r="S555" s="175"/>
      <c r="T555" s="175"/>
      <c r="U555" s="175"/>
      <c r="V555" s="175"/>
      <c r="W555" s="175"/>
      <c r="X555" s="175"/>
      <c r="Y555" s="175"/>
      <c r="Z555" s="175"/>
      <c r="AA555" s="175"/>
      <c r="AB555" s="175"/>
      <c r="AC555" s="175"/>
      <c r="AD555" s="175"/>
      <c r="AE555" s="175"/>
      <c r="AF555" s="175"/>
      <c r="AG555" s="175"/>
      <c r="AH555" s="175"/>
      <c r="AI555" s="175"/>
      <c r="AJ555" s="175"/>
      <c r="AK555" s="175"/>
      <c r="AL555" s="175"/>
      <c r="AM555" s="175"/>
      <c r="AN555" s="175"/>
    </row>
    <row r="556" spans="1:40">
      <c r="A556" s="175"/>
      <c r="B556" s="175"/>
      <c r="C556" s="175"/>
      <c r="D556" s="175"/>
      <c r="E556" s="175"/>
      <c r="F556" s="175"/>
      <c r="G556" s="175"/>
      <c r="H556" s="175"/>
      <c r="I556" s="175"/>
      <c r="J556" s="170"/>
      <c r="K556" s="170"/>
      <c r="L556" s="170"/>
      <c r="M556" s="170"/>
      <c r="N556" s="170"/>
      <c r="O556" s="170"/>
      <c r="P556" s="175"/>
      <c r="Q556" s="175"/>
      <c r="R556" s="175"/>
      <c r="S556" s="175"/>
      <c r="T556" s="175"/>
      <c r="U556" s="175"/>
      <c r="V556" s="175"/>
      <c r="W556" s="175"/>
      <c r="X556" s="175"/>
      <c r="Y556" s="175"/>
      <c r="Z556" s="175"/>
      <c r="AA556" s="175"/>
      <c r="AB556" s="175"/>
      <c r="AC556" s="175"/>
      <c r="AD556" s="175"/>
      <c r="AE556" s="175"/>
      <c r="AF556" s="175"/>
      <c r="AG556" s="175"/>
      <c r="AH556" s="175"/>
      <c r="AI556" s="175"/>
      <c r="AJ556" s="175"/>
      <c r="AK556" s="175"/>
      <c r="AL556" s="175"/>
      <c r="AM556" s="175"/>
      <c r="AN556" s="175"/>
    </row>
    <row r="557" spans="1:40">
      <c r="A557" s="175"/>
      <c r="B557" s="175"/>
      <c r="C557" s="175"/>
      <c r="D557" s="175"/>
      <c r="E557" s="175"/>
      <c r="F557" s="175"/>
      <c r="G557" s="175"/>
      <c r="H557" s="175"/>
      <c r="I557" s="175"/>
      <c r="J557" s="170"/>
      <c r="K557" s="170"/>
      <c r="L557" s="170"/>
      <c r="M557" s="170"/>
      <c r="N557" s="170"/>
      <c r="O557" s="170"/>
      <c r="P557" s="175"/>
      <c r="Q557" s="175"/>
      <c r="R557" s="175"/>
      <c r="S557" s="175"/>
      <c r="T557" s="175"/>
      <c r="U557" s="175"/>
      <c r="V557" s="175"/>
      <c r="W557" s="175"/>
      <c r="X557" s="175"/>
      <c r="Y557" s="175"/>
      <c r="Z557" s="175"/>
      <c r="AA557" s="175"/>
      <c r="AB557" s="175"/>
      <c r="AC557" s="175"/>
      <c r="AD557" s="175"/>
      <c r="AE557" s="175"/>
      <c r="AF557" s="175"/>
      <c r="AG557" s="175"/>
      <c r="AH557" s="175"/>
      <c r="AI557" s="175"/>
      <c r="AJ557" s="175"/>
      <c r="AK557" s="175"/>
      <c r="AL557" s="175"/>
      <c r="AM557" s="175"/>
      <c r="AN557" s="175"/>
    </row>
    <row r="558" spans="1:40">
      <c r="A558" s="175"/>
      <c r="B558" s="175"/>
      <c r="C558" s="175"/>
      <c r="D558" s="175"/>
      <c r="E558" s="175"/>
      <c r="F558" s="175"/>
      <c r="G558" s="175"/>
      <c r="H558" s="175"/>
      <c r="I558" s="175"/>
      <c r="J558" s="170"/>
      <c r="K558" s="170"/>
      <c r="L558" s="170"/>
      <c r="M558" s="170"/>
      <c r="N558" s="170"/>
      <c r="O558" s="170"/>
      <c r="P558" s="175"/>
      <c r="Q558" s="175"/>
      <c r="R558" s="175"/>
      <c r="S558" s="175"/>
      <c r="T558" s="175"/>
      <c r="U558" s="175"/>
      <c r="V558" s="175"/>
      <c r="W558" s="175"/>
      <c r="X558" s="175"/>
      <c r="Y558" s="175"/>
      <c r="Z558" s="175"/>
      <c r="AA558" s="175"/>
      <c r="AB558" s="175"/>
      <c r="AC558" s="175"/>
      <c r="AD558" s="175"/>
      <c r="AE558" s="175"/>
      <c r="AF558" s="175"/>
      <c r="AG558" s="175"/>
      <c r="AH558" s="175"/>
      <c r="AI558" s="175"/>
      <c r="AJ558" s="175"/>
      <c r="AK558" s="175"/>
      <c r="AL558" s="175"/>
      <c r="AM558" s="175"/>
      <c r="AN558" s="175"/>
    </row>
    <row r="559" spans="1:40">
      <c r="A559" s="175"/>
      <c r="B559" s="175"/>
      <c r="C559" s="175"/>
      <c r="D559" s="175"/>
      <c r="E559" s="175"/>
      <c r="F559" s="175"/>
      <c r="G559" s="175"/>
      <c r="H559" s="175"/>
      <c r="I559" s="175"/>
      <c r="J559" s="170"/>
      <c r="K559" s="170"/>
      <c r="L559" s="170"/>
      <c r="M559" s="170"/>
      <c r="N559" s="170"/>
      <c r="O559" s="170"/>
      <c r="P559" s="175"/>
      <c r="Q559" s="175"/>
      <c r="R559" s="175"/>
      <c r="S559" s="175"/>
      <c r="T559" s="175"/>
      <c r="U559" s="175"/>
      <c r="V559" s="175"/>
      <c r="W559" s="175"/>
      <c r="X559" s="175"/>
      <c r="Y559" s="175"/>
      <c r="Z559" s="175"/>
      <c r="AA559" s="175"/>
      <c r="AB559" s="175"/>
      <c r="AC559" s="175"/>
      <c r="AD559" s="175"/>
      <c r="AE559" s="175"/>
      <c r="AF559" s="175"/>
      <c r="AG559" s="175"/>
      <c r="AH559" s="175"/>
      <c r="AI559" s="175"/>
      <c r="AJ559" s="175"/>
      <c r="AK559" s="175"/>
      <c r="AL559" s="175"/>
      <c r="AM559" s="175"/>
      <c r="AN559" s="175"/>
    </row>
    <row r="560" spans="1:40">
      <c r="A560" s="175"/>
      <c r="B560" s="175"/>
      <c r="C560" s="175"/>
      <c r="D560" s="175"/>
      <c r="E560" s="175"/>
      <c r="F560" s="175"/>
      <c r="G560" s="175"/>
      <c r="H560" s="175"/>
      <c r="I560" s="175"/>
      <c r="J560" s="170"/>
      <c r="K560" s="170"/>
      <c r="L560" s="170"/>
      <c r="M560" s="170"/>
      <c r="N560" s="170"/>
      <c r="O560" s="170"/>
      <c r="P560" s="175"/>
      <c r="Q560" s="175"/>
      <c r="R560" s="175"/>
      <c r="S560" s="175"/>
      <c r="T560" s="175"/>
      <c r="U560" s="175"/>
      <c r="V560" s="175"/>
      <c r="W560" s="175"/>
      <c r="X560" s="175"/>
      <c r="Y560" s="175"/>
      <c r="Z560" s="175"/>
      <c r="AA560" s="175"/>
      <c r="AB560" s="175"/>
      <c r="AC560" s="175"/>
      <c r="AD560" s="175"/>
      <c r="AE560" s="175"/>
      <c r="AF560" s="175"/>
      <c r="AG560" s="175"/>
      <c r="AH560" s="175"/>
      <c r="AI560" s="175"/>
      <c r="AJ560" s="175"/>
      <c r="AK560" s="175"/>
      <c r="AL560" s="175"/>
      <c r="AM560" s="175"/>
      <c r="AN560" s="175"/>
    </row>
    <row r="561" spans="1:40">
      <c r="A561" s="175"/>
      <c r="B561" s="175"/>
      <c r="C561" s="175"/>
      <c r="D561" s="175"/>
      <c r="E561" s="175"/>
      <c r="F561" s="175"/>
      <c r="G561" s="175"/>
      <c r="H561" s="175"/>
      <c r="I561" s="175"/>
      <c r="J561" s="170"/>
      <c r="K561" s="170"/>
      <c r="L561" s="170"/>
      <c r="M561" s="170"/>
      <c r="N561" s="170"/>
      <c r="O561" s="170"/>
      <c r="P561" s="175"/>
      <c r="Q561" s="175"/>
      <c r="R561" s="175"/>
      <c r="S561" s="175"/>
      <c r="T561" s="175"/>
      <c r="U561" s="175"/>
      <c r="V561" s="175"/>
      <c r="W561" s="175"/>
      <c r="X561" s="175"/>
      <c r="Y561" s="175"/>
      <c r="Z561" s="175"/>
      <c r="AA561" s="175"/>
      <c r="AB561" s="175"/>
      <c r="AC561" s="175"/>
      <c r="AD561" s="175"/>
      <c r="AE561" s="175"/>
      <c r="AF561" s="175"/>
      <c r="AG561" s="175"/>
      <c r="AH561" s="175"/>
      <c r="AI561" s="175"/>
      <c r="AJ561" s="175"/>
      <c r="AK561" s="175"/>
      <c r="AL561" s="175"/>
      <c r="AM561" s="175"/>
      <c r="AN561" s="175"/>
    </row>
    <row r="562" spans="1:40">
      <c r="A562" s="175"/>
      <c r="B562" s="175"/>
      <c r="C562" s="175"/>
      <c r="D562" s="175"/>
      <c r="E562" s="175"/>
      <c r="F562" s="175"/>
      <c r="G562" s="175"/>
      <c r="H562" s="175"/>
      <c r="I562" s="175"/>
      <c r="J562" s="170"/>
      <c r="K562" s="170"/>
      <c r="L562" s="170"/>
      <c r="M562" s="170"/>
      <c r="N562" s="170"/>
      <c r="O562" s="170"/>
      <c r="P562" s="175"/>
      <c r="Q562" s="175"/>
      <c r="R562" s="175"/>
      <c r="S562" s="175"/>
      <c r="T562" s="175"/>
      <c r="U562" s="175"/>
      <c r="V562" s="175"/>
      <c r="W562" s="175"/>
      <c r="X562" s="175"/>
      <c r="Y562" s="175"/>
      <c r="Z562" s="175"/>
      <c r="AA562" s="175"/>
      <c r="AB562" s="175"/>
      <c r="AC562" s="175"/>
      <c r="AD562" s="175"/>
      <c r="AE562" s="175"/>
      <c r="AF562" s="175"/>
      <c r="AG562" s="175"/>
      <c r="AH562" s="175"/>
      <c r="AI562" s="175"/>
      <c r="AJ562" s="175"/>
      <c r="AK562" s="175"/>
      <c r="AL562" s="175"/>
      <c r="AM562" s="175"/>
      <c r="AN562" s="175"/>
    </row>
    <row r="563" spans="1:40">
      <c r="A563" s="175"/>
      <c r="B563" s="175"/>
      <c r="C563" s="175"/>
      <c r="D563" s="175"/>
      <c r="E563" s="175"/>
      <c r="F563" s="175"/>
      <c r="G563" s="175"/>
      <c r="H563" s="175"/>
      <c r="I563" s="175"/>
      <c r="J563" s="170"/>
      <c r="K563" s="170"/>
      <c r="L563" s="170"/>
      <c r="M563" s="170"/>
      <c r="N563" s="170"/>
      <c r="O563" s="170"/>
      <c r="P563" s="175"/>
      <c r="Q563" s="175"/>
      <c r="R563" s="175"/>
      <c r="S563" s="175"/>
      <c r="T563" s="175"/>
      <c r="U563" s="175"/>
      <c r="V563" s="175"/>
      <c r="W563" s="175"/>
      <c r="X563" s="175"/>
      <c r="Y563" s="175"/>
      <c r="Z563" s="175"/>
      <c r="AA563" s="175"/>
      <c r="AB563" s="175"/>
      <c r="AC563" s="175"/>
      <c r="AD563" s="175"/>
      <c r="AE563" s="175"/>
      <c r="AF563" s="175"/>
      <c r="AG563" s="175"/>
      <c r="AH563" s="175"/>
      <c r="AI563" s="175"/>
      <c r="AJ563" s="175"/>
      <c r="AK563" s="175"/>
      <c r="AL563" s="175"/>
      <c r="AM563" s="175"/>
      <c r="AN563" s="175"/>
    </row>
    <row r="564" spans="1:40">
      <c r="A564" s="175"/>
      <c r="B564" s="175"/>
      <c r="C564" s="175"/>
      <c r="D564" s="175"/>
      <c r="E564" s="175"/>
      <c r="F564" s="175"/>
      <c r="G564" s="175"/>
      <c r="H564" s="175"/>
      <c r="I564" s="175"/>
      <c r="J564" s="170"/>
      <c r="K564" s="170"/>
      <c r="L564" s="170"/>
      <c r="M564" s="170"/>
      <c r="N564" s="170"/>
      <c r="O564" s="170"/>
      <c r="P564" s="175"/>
      <c r="Q564" s="175"/>
      <c r="R564" s="175"/>
      <c r="S564" s="175"/>
      <c r="T564" s="175"/>
      <c r="U564" s="175"/>
      <c r="V564" s="175"/>
      <c r="W564" s="175"/>
      <c r="X564" s="175"/>
      <c r="Y564" s="175"/>
      <c r="Z564" s="175"/>
      <c r="AA564" s="175"/>
      <c r="AB564" s="175"/>
      <c r="AC564" s="175"/>
      <c r="AD564" s="175"/>
      <c r="AE564" s="175"/>
      <c r="AF564" s="175"/>
      <c r="AG564" s="175"/>
      <c r="AH564" s="175"/>
      <c r="AI564" s="175"/>
      <c r="AJ564" s="175"/>
      <c r="AK564" s="175"/>
      <c r="AL564" s="175"/>
      <c r="AM564" s="175"/>
      <c r="AN564" s="175"/>
    </row>
    <row r="565" spans="1:40">
      <c r="A565" s="175"/>
      <c r="B565" s="175"/>
      <c r="C565" s="175"/>
      <c r="D565" s="175"/>
      <c r="E565" s="175"/>
      <c r="F565" s="175"/>
      <c r="G565" s="175"/>
      <c r="H565" s="175"/>
      <c r="I565" s="175"/>
      <c r="J565" s="170"/>
      <c r="K565" s="170"/>
      <c r="L565" s="170"/>
      <c r="M565" s="170"/>
      <c r="N565" s="170"/>
      <c r="O565" s="170"/>
      <c r="P565" s="175"/>
      <c r="Q565" s="175"/>
      <c r="R565" s="175"/>
      <c r="S565" s="175"/>
      <c r="T565" s="175"/>
      <c r="U565" s="175"/>
      <c r="V565" s="175"/>
      <c r="W565" s="175"/>
      <c r="X565" s="175"/>
      <c r="Y565" s="175"/>
      <c r="Z565" s="175"/>
      <c r="AA565" s="175"/>
      <c r="AB565" s="175"/>
      <c r="AC565" s="175"/>
      <c r="AD565" s="175"/>
      <c r="AE565" s="175"/>
      <c r="AF565" s="175"/>
      <c r="AG565" s="175"/>
      <c r="AH565" s="175"/>
      <c r="AI565" s="175"/>
      <c r="AJ565" s="175"/>
      <c r="AK565" s="175"/>
      <c r="AL565" s="175"/>
      <c r="AM565" s="175"/>
      <c r="AN565" s="175"/>
    </row>
    <row r="566" spans="1:40">
      <c r="A566" s="175"/>
      <c r="B566" s="175"/>
      <c r="C566" s="175"/>
      <c r="D566" s="175"/>
      <c r="E566" s="175"/>
      <c r="F566" s="175"/>
      <c r="G566" s="175"/>
      <c r="H566" s="175"/>
      <c r="I566" s="175"/>
      <c r="J566" s="170"/>
      <c r="K566" s="170"/>
      <c r="L566" s="170"/>
      <c r="M566" s="170"/>
      <c r="N566" s="170"/>
      <c r="O566" s="170"/>
      <c r="P566" s="175"/>
      <c r="Q566" s="175"/>
      <c r="R566" s="175"/>
      <c r="S566" s="175"/>
      <c r="T566" s="175"/>
      <c r="U566" s="175"/>
      <c r="V566" s="175"/>
      <c r="W566" s="175"/>
      <c r="X566" s="175"/>
      <c r="Y566" s="175"/>
      <c r="Z566" s="175"/>
      <c r="AA566" s="175"/>
      <c r="AB566" s="175"/>
      <c r="AC566" s="175"/>
      <c r="AD566" s="175"/>
      <c r="AE566" s="175"/>
      <c r="AF566" s="175"/>
      <c r="AG566" s="175"/>
      <c r="AH566" s="175"/>
      <c r="AI566" s="175"/>
      <c r="AJ566" s="175"/>
      <c r="AK566" s="175"/>
      <c r="AL566" s="175"/>
      <c r="AM566" s="175"/>
      <c r="AN566" s="175"/>
    </row>
    <row r="567" spans="1:40">
      <c r="A567" s="175"/>
      <c r="B567" s="175"/>
      <c r="C567" s="175"/>
      <c r="D567" s="175"/>
      <c r="E567" s="175"/>
      <c r="F567" s="175"/>
      <c r="G567" s="175"/>
      <c r="H567" s="175"/>
      <c r="I567" s="175"/>
      <c r="J567" s="170"/>
      <c r="K567" s="170"/>
      <c r="L567" s="170"/>
      <c r="M567" s="170"/>
      <c r="N567" s="170"/>
      <c r="O567" s="170"/>
      <c r="P567" s="175"/>
      <c r="Q567" s="175"/>
      <c r="R567" s="175"/>
      <c r="S567" s="175"/>
      <c r="T567" s="175"/>
      <c r="U567" s="175"/>
      <c r="V567" s="175"/>
      <c r="W567" s="175"/>
      <c r="X567" s="175"/>
      <c r="Y567" s="175"/>
      <c r="Z567" s="175"/>
      <c r="AA567" s="175"/>
      <c r="AB567" s="175"/>
      <c r="AC567" s="175"/>
      <c r="AD567" s="175"/>
      <c r="AE567" s="175"/>
      <c r="AF567" s="175"/>
      <c r="AG567" s="175"/>
      <c r="AH567" s="175"/>
      <c r="AI567" s="175"/>
      <c r="AJ567" s="175"/>
      <c r="AK567" s="175"/>
      <c r="AL567" s="175"/>
      <c r="AM567" s="175"/>
      <c r="AN567" s="175"/>
    </row>
    <row r="568" spans="1:40">
      <c r="A568" s="175"/>
      <c r="B568" s="175"/>
      <c r="C568" s="175"/>
      <c r="D568" s="175"/>
      <c r="E568" s="175"/>
      <c r="F568" s="175"/>
      <c r="G568" s="175"/>
      <c r="H568" s="175"/>
      <c r="I568" s="175"/>
      <c r="J568" s="170"/>
      <c r="K568" s="170"/>
      <c r="L568" s="170"/>
      <c r="M568" s="170"/>
      <c r="N568" s="170"/>
      <c r="O568" s="170"/>
      <c r="P568" s="175"/>
      <c r="Q568" s="175"/>
      <c r="R568" s="175"/>
      <c r="S568" s="175"/>
      <c r="T568" s="175"/>
      <c r="U568" s="175"/>
      <c r="V568" s="175"/>
      <c r="W568" s="175"/>
      <c r="X568" s="175"/>
      <c r="Y568" s="175"/>
      <c r="Z568" s="175"/>
      <c r="AA568" s="175"/>
      <c r="AB568" s="175"/>
      <c r="AC568" s="175"/>
      <c r="AD568" s="175"/>
      <c r="AE568" s="175"/>
      <c r="AF568" s="175"/>
      <c r="AG568" s="175"/>
      <c r="AH568" s="175"/>
      <c r="AI568" s="175"/>
      <c r="AJ568" s="175"/>
      <c r="AK568" s="175"/>
      <c r="AL568" s="175"/>
      <c r="AM568" s="175"/>
      <c r="AN568" s="175"/>
    </row>
    <row r="569" spans="1:40">
      <c r="A569" s="175"/>
      <c r="B569" s="175"/>
      <c r="C569" s="175"/>
      <c r="D569" s="175"/>
      <c r="E569" s="175"/>
      <c r="F569" s="175"/>
      <c r="G569" s="175"/>
      <c r="H569" s="175"/>
      <c r="I569" s="175"/>
      <c r="J569" s="170"/>
      <c r="K569" s="170"/>
      <c r="L569" s="170"/>
      <c r="M569" s="170"/>
      <c r="N569" s="170"/>
      <c r="O569" s="170"/>
      <c r="P569" s="175"/>
      <c r="Q569" s="175"/>
      <c r="R569" s="175"/>
      <c r="S569" s="175"/>
      <c r="T569" s="175"/>
      <c r="U569" s="175"/>
      <c r="V569" s="175"/>
      <c r="W569" s="175"/>
      <c r="X569" s="175"/>
      <c r="Y569" s="175"/>
      <c r="Z569" s="175"/>
      <c r="AA569" s="175"/>
      <c r="AB569" s="175"/>
      <c r="AC569" s="175"/>
      <c r="AD569" s="175"/>
      <c r="AE569" s="175"/>
      <c r="AF569" s="175"/>
      <c r="AG569" s="175"/>
      <c r="AH569" s="175"/>
      <c r="AI569" s="175"/>
      <c r="AJ569" s="175"/>
      <c r="AK569" s="175"/>
      <c r="AL569" s="175"/>
      <c r="AM569" s="175"/>
      <c r="AN569" s="175"/>
    </row>
    <row r="570" spans="1:40">
      <c r="A570" s="175"/>
      <c r="B570" s="175"/>
      <c r="C570" s="175"/>
      <c r="D570" s="175"/>
      <c r="E570" s="175"/>
      <c r="F570" s="175"/>
      <c r="G570" s="175"/>
      <c r="H570" s="175"/>
      <c r="I570" s="175"/>
      <c r="J570" s="170"/>
      <c r="K570" s="170"/>
      <c r="L570" s="170"/>
      <c r="M570" s="170"/>
      <c r="N570" s="170"/>
      <c r="O570" s="170"/>
      <c r="P570" s="175"/>
      <c r="Q570" s="175"/>
      <c r="R570" s="175"/>
      <c r="S570" s="175"/>
      <c r="T570" s="175"/>
      <c r="U570" s="175"/>
      <c r="V570" s="175"/>
      <c r="W570" s="175"/>
      <c r="X570" s="175"/>
      <c r="Y570" s="175"/>
      <c r="Z570" s="175"/>
      <c r="AA570" s="175"/>
      <c r="AB570" s="175"/>
      <c r="AC570" s="175"/>
      <c r="AD570" s="175"/>
      <c r="AE570" s="175"/>
      <c r="AF570" s="175"/>
      <c r="AG570" s="175"/>
      <c r="AH570" s="175"/>
      <c r="AI570" s="175"/>
      <c r="AJ570" s="175"/>
      <c r="AK570" s="175"/>
      <c r="AL570" s="175"/>
      <c r="AM570" s="175"/>
      <c r="AN570" s="175"/>
    </row>
    <row r="571" spans="1:40">
      <c r="A571" s="175"/>
      <c r="B571" s="175"/>
      <c r="C571" s="175"/>
      <c r="D571" s="175"/>
      <c r="E571" s="175"/>
      <c r="F571" s="175"/>
      <c r="G571" s="175"/>
      <c r="H571" s="175"/>
      <c r="I571" s="175"/>
      <c r="J571" s="170"/>
      <c r="K571" s="170"/>
      <c r="L571" s="170"/>
      <c r="M571" s="170"/>
      <c r="N571" s="170"/>
      <c r="O571" s="170"/>
      <c r="P571" s="175"/>
      <c r="Q571" s="175"/>
      <c r="R571" s="175"/>
      <c r="S571" s="175"/>
      <c r="T571" s="175"/>
      <c r="U571" s="175"/>
      <c r="V571" s="175"/>
      <c r="W571" s="175"/>
      <c r="X571" s="175"/>
      <c r="Y571" s="175"/>
      <c r="Z571" s="175"/>
      <c r="AA571" s="175"/>
      <c r="AB571" s="175"/>
      <c r="AC571" s="175"/>
      <c r="AD571" s="175"/>
      <c r="AE571" s="175"/>
      <c r="AF571" s="175"/>
      <c r="AG571" s="175"/>
      <c r="AH571" s="175"/>
      <c r="AI571" s="175"/>
      <c r="AJ571" s="175"/>
      <c r="AK571" s="175"/>
      <c r="AL571" s="175"/>
      <c r="AM571" s="175"/>
      <c r="AN571" s="175"/>
    </row>
    <row r="572" spans="1:40">
      <c r="A572" s="175"/>
      <c r="B572" s="175"/>
      <c r="C572" s="175"/>
      <c r="D572" s="175"/>
      <c r="E572" s="175"/>
      <c r="F572" s="175"/>
      <c r="G572" s="175"/>
      <c r="H572" s="175"/>
      <c r="I572" s="175"/>
      <c r="J572" s="170"/>
      <c r="K572" s="170"/>
      <c r="L572" s="170"/>
      <c r="M572" s="170"/>
      <c r="N572" s="170"/>
      <c r="O572" s="170"/>
      <c r="P572" s="175"/>
      <c r="Q572" s="175"/>
      <c r="R572" s="175"/>
      <c r="S572" s="175"/>
      <c r="T572" s="175"/>
      <c r="U572" s="175"/>
      <c r="V572" s="175"/>
      <c r="W572" s="175"/>
      <c r="X572" s="175"/>
      <c r="Y572" s="175"/>
      <c r="Z572" s="175"/>
      <c r="AA572" s="175"/>
      <c r="AB572" s="175"/>
      <c r="AC572" s="175"/>
      <c r="AD572" s="175"/>
      <c r="AE572" s="175"/>
      <c r="AF572" s="175"/>
      <c r="AG572" s="175"/>
      <c r="AH572" s="175"/>
      <c r="AI572" s="175"/>
      <c r="AJ572" s="175"/>
      <c r="AK572" s="175"/>
      <c r="AL572" s="175"/>
      <c r="AM572" s="175"/>
      <c r="AN572" s="175"/>
    </row>
    <row r="573" spans="1:40">
      <c r="A573" s="175"/>
      <c r="B573" s="175"/>
      <c r="C573" s="175"/>
      <c r="D573" s="175"/>
      <c r="E573" s="175"/>
      <c r="F573" s="175"/>
      <c r="G573" s="175"/>
      <c r="H573" s="175"/>
      <c r="I573" s="175"/>
      <c r="J573" s="170"/>
      <c r="K573" s="170"/>
      <c r="L573" s="170"/>
      <c r="M573" s="170"/>
      <c r="N573" s="170"/>
      <c r="O573" s="170"/>
      <c r="P573" s="175"/>
      <c r="Q573" s="175"/>
      <c r="R573" s="175"/>
      <c r="S573" s="175"/>
      <c r="T573" s="175"/>
      <c r="U573" s="175"/>
      <c r="V573" s="175"/>
      <c r="W573" s="175"/>
      <c r="X573" s="175"/>
      <c r="Y573" s="175"/>
      <c r="Z573" s="175"/>
      <c r="AA573" s="175"/>
      <c r="AB573" s="175"/>
      <c r="AC573" s="175"/>
      <c r="AD573" s="175"/>
      <c r="AE573" s="175"/>
      <c r="AF573" s="175"/>
      <c r="AG573" s="175"/>
      <c r="AH573" s="175"/>
      <c r="AI573" s="175"/>
      <c r="AJ573" s="175"/>
      <c r="AK573" s="175"/>
      <c r="AL573" s="175"/>
      <c r="AM573" s="175"/>
      <c r="AN573" s="175"/>
    </row>
    <row r="574" spans="1:40">
      <c r="A574" s="175"/>
      <c r="B574" s="175"/>
      <c r="C574" s="175"/>
      <c r="D574" s="175"/>
      <c r="E574" s="175"/>
      <c r="F574" s="175"/>
      <c r="G574" s="175"/>
      <c r="H574" s="175"/>
      <c r="I574" s="175"/>
      <c r="J574" s="170"/>
      <c r="K574" s="170"/>
      <c r="L574" s="170"/>
      <c r="M574" s="170"/>
      <c r="N574" s="170"/>
      <c r="O574" s="170"/>
      <c r="P574" s="175"/>
      <c r="Q574" s="175"/>
      <c r="R574" s="175"/>
      <c r="S574" s="175"/>
      <c r="T574" s="175"/>
      <c r="U574" s="175"/>
      <c r="V574" s="175"/>
      <c r="W574" s="175"/>
      <c r="X574" s="175"/>
      <c r="Y574" s="175"/>
      <c r="Z574" s="175"/>
      <c r="AA574" s="175"/>
      <c r="AB574" s="175"/>
      <c r="AC574" s="175"/>
      <c r="AD574" s="175"/>
      <c r="AE574" s="175"/>
      <c r="AF574" s="175"/>
      <c r="AG574" s="175"/>
      <c r="AH574" s="175"/>
      <c r="AI574" s="175"/>
      <c r="AJ574" s="175"/>
      <c r="AK574" s="175"/>
      <c r="AL574" s="175"/>
      <c r="AM574" s="175"/>
      <c r="AN574" s="175"/>
    </row>
    <row r="575" spans="1:40">
      <c r="A575" s="175"/>
      <c r="B575" s="175"/>
      <c r="C575" s="175"/>
      <c r="D575" s="175"/>
      <c r="E575" s="175"/>
      <c r="F575" s="175"/>
      <c r="G575" s="175"/>
      <c r="H575" s="175"/>
      <c r="I575" s="175"/>
      <c r="J575" s="170"/>
      <c r="K575" s="170"/>
      <c r="L575" s="170"/>
      <c r="M575" s="170"/>
      <c r="N575" s="170"/>
      <c r="O575" s="170"/>
      <c r="P575" s="175"/>
      <c r="Q575" s="175"/>
      <c r="R575" s="175"/>
      <c r="S575" s="175"/>
      <c r="T575" s="175"/>
      <c r="U575" s="175"/>
      <c r="V575" s="175"/>
      <c r="W575" s="175"/>
      <c r="X575" s="175"/>
      <c r="Y575" s="175"/>
      <c r="Z575" s="175"/>
      <c r="AA575" s="175"/>
      <c r="AB575" s="175"/>
      <c r="AC575" s="175"/>
      <c r="AD575" s="175"/>
      <c r="AE575" s="175"/>
      <c r="AF575" s="175"/>
      <c r="AG575" s="175"/>
      <c r="AH575" s="175"/>
      <c r="AI575" s="175"/>
      <c r="AJ575" s="175"/>
      <c r="AK575" s="175"/>
      <c r="AL575" s="175"/>
      <c r="AM575" s="175"/>
      <c r="AN575" s="175"/>
    </row>
    <row r="576" spans="1:40">
      <c r="A576" s="175"/>
      <c r="B576" s="175"/>
      <c r="C576" s="175"/>
      <c r="D576" s="175"/>
      <c r="E576" s="175"/>
      <c r="F576" s="175"/>
      <c r="G576" s="175"/>
      <c r="H576" s="175"/>
      <c r="I576" s="175"/>
      <c r="J576" s="170"/>
      <c r="K576" s="170"/>
      <c r="L576" s="170"/>
      <c r="M576" s="170"/>
      <c r="N576" s="170"/>
      <c r="O576" s="170"/>
      <c r="P576" s="175"/>
      <c r="Q576" s="175"/>
      <c r="R576" s="175"/>
      <c r="S576" s="175"/>
      <c r="T576" s="175"/>
      <c r="U576" s="175"/>
      <c r="V576" s="175"/>
      <c r="W576" s="175"/>
      <c r="X576" s="175"/>
      <c r="Y576" s="175"/>
      <c r="Z576" s="175"/>
      <c r="AA576" s="175"/>
      <c r="AB576" s="175"/>
      <c r="AC576" s="175"/>
      <c r="AD576" s="175"/>
      <c r="AE576" s="175"/>
      <c r="AF576" s="175"/>
      <c r="AG576" s="175"/>
      <c r="AH576" s="175"/>
      <c r="AI576" s="175"/>
      <c r="AJ576" s="175"/>
      <c r="AK576" s="175"/>
      <c r="AL576" s="175"/>
      <c r="AM576" s="175"/>
      <c r="AN576" s="175"/>
    </row>
    <row r="577" spans="1:40">
      <c r="A577" s="175"/>
      <c r="B577" s="175"/>
      <c r="C577" s="175"/>
      <c r="D577" s="175"/>
      <c r="E577" s="175"/>
      <c r="F577" s="175"/>
      <c r="G577" s="175"/>
      <c r="H577" s="175"/>
      <c r="I577" s="175"/>
      <c r="J577" s="170"/>
      <c r="K577" s="170"/>
      <c r="L577" s="170"/>
      <c r="M577" s="170"/>
      <c r="N577" s="170"/>
      <c r="O577" s="170"/>
      <c r="P577" s="175"/>
      <c r="Q577" s="175"/>
      <c r="R577" s="175"/>
      <c r="S577" s="175"/>
      <c r="T577" s="175"/>
      <c r="U577" s="175"/>
      <c r="V577" s="175"/>
      <c r="W577" s="175"/>
      <c r="X577" s="175"/>
      <c r="Y577" s="175"/>
      <c r="Z577" s="175"/>
      <c r="AA577" s="175"/>
      <c r="AB577" s="175"/>
      <c r="AC577" s="175"/>
      <c r="AD577" s="175"/>
      <c r="AE577" s="175"/>
      <c r="AF577" s="175"/>
      <c r="AG577" s="175"/>
      <c r="AH577" s="175"/>
      <c r="AI577" s="175"/>
      <c r="AJ577" s="175"/>
      <c r="AK577" s="175"/>
      <c r="AL577" s="175"/>
      <c r="AM577" s="175"/>
      <c r="AN577" s="175"/>
    </row>
    <row r="578" spans="1:40">
      <c r="A578" s="175"/>
      <c r="B578" s="175"/>
      <c r="C578" s="175"/>
      <c r="D578" s="175"/>
      <c r="E578" s="175"/>
      <c r="F578" s="175"/>
      <c r="G578" s="175"/>
      <c r="H578" s="175"/>
      <c r="I578" s="175"/>
      <c r="J578" s="170"/>
      <c r="K578" s="170"/>
      <c r="L578" s="170"/>
      <c r="M578" s="170"/>
      <c r="N578" s="170"/>
      <c r="O578" s="170"/>
      <c r="P578" s="175"/>
      <c r="Q578" s="175"/>
      <c r="R578" s="175"/>
      <c r="S578" s="175"/>
      <c r="T578" s="175"/>
      <c r="U578" s="175"/>
      <c r="V578" s="175"/>
      <c r="W578" s="175"/>
      <c r="X578" s="175"/>
      <c r="Y578" s="175"/>
      <c r="Z578" s="175"/>
      <c r="AA578" s="175"/>
      <c r="AB578" s="175"/>
      <c r="AC578" s="175"/>
      <c r="AD578" s="175"/>
      <c r="AE578" s="175"/>
      <c r="AF578" s="175"/>
      <c r="AG578" s="175"/>
      <c r="AH578" s="175"/>
      <c r="AI578" s="175"/>
      <c r="AJ578" s="175"/>
      <c r="AK578" s="175"/>
      <c r="AL578" s="175"/>
      <c r="AM578" s="175"/>
      <c r="AN578" s="175"/>
    </row>
    <row r="579" spans="1:40">
      <c r="A579" s="175"/>
      <c r="B579" s="175"/>
      <c r="C579" s="175"/>
      <c r="D579" s="175"/>
      <c r="E579" s="175"/>
      <c r="F579" s="175"/>
      <c r="G579" s="175"/>
      <c r="H579" s="175"/>
      <c r="I579" s="175"/>
      <c r="J579" s="170"/>
      <c r="K579" s="170"/>
      <c r="L579" s="170"/>
      <c r="M579" s="170"/>
      <c r="N579" s="170"/>
      <c r="O579" s="170"/>
      <c r="P579" s="175"/>
      <c r="Q579" s="175"/>
      <c r="R579" s="175"/>
      <c r="S579" s="175"/>
      <c r="T579" s="175"/>
      <c r="U579" s="175"/>
      <c r="V579" s="175"/>
      <c r="W579" s="175"/>
      <c r="X579" s="175"/>
      <c r="Y579" s="175"/>
      <c r="Z579" s="175"/>
      <c r="AA579" s="175"/>
      <c r="AB579" s="175"/>
      <c r="AC579" s="175"/>
      <c r="AD579" s="175"/>
      <c r="AE579" s="175"/>
      <c r="AF579" s="175"/>
      <c r="AG579" s="175"/>
      <c r="AH579" s="175"/>
      <c r="AI579" s="175"/>
      <c r="AJ579" s="175"/>
      <c r="AK579" s="175"/>
      <c r="AL579" s="175"/>
      <c r="AM579" s="175"/>
      <c r="AN579" s="175"/>
    </row>
    <row r="580" spans="1:40">
      <c r="A580" s="175"/>
      <c r="B580" s="175"/>
      <c r="C580" s="175"/>
      <c r="D580" s="175"/>
      <c r="E580" s="175"/>
      <c r="F580" s="175"/>
      <c r="G580" s="175"/>
      <c r="H580" s="175"/>
      <c r="I580" s="175"/>
      <c r="J580" s="170"/>
      <c r="K580" s="170"/>
      <c r="L580" s="170"/>
      <c r="M580" s="170"/>
      <c r="N580" s="170"/>
      <c r="O580" s="170"/>
      <c r="P580" s="175"/>
      <c r="Q580" s="175"/>
      <c r="R580" s="175"/>
      <c r="S580" s="175"/>
      <c r="T580" s="175"/>
      <c r="U580" s="175"/>
      <c r="V580" s="175"/>
      <c r="W580" s="175"/>
      <c r="X580" s="175"/>
      <c r="Y580" s="175"/>
      <c r="Z580" s="175"/>
      <c r="AA580" s="175"/>
      <c r="AB580" s="175"/>
      <c r="AC580" s="175"/>
      <c r="AD580" s="175"/>
      <c r="AE580" s="175"/>
      <c r="AF580" s="175"/>
      <c r="AG580" s="175"/>
      <c r="AH580" s="175"/>
      <c r="AI580" s="175"/>
      <c r="AJ580" s="175"/>
      <c r="AK580" s="175"/>
      <c r="AL580" s="175"/>
      <c r="AM580" s="175"/>
      <c r="AN580" s="175"/>
    </row>
    <row r="581" spans="1:40">
      <c r="A581" s="175"/>
      <c r="B581" s="175"/>
      <c r="C581" s="175"/>
      <c r="D581" s="175"/>
      <c r="E581" s="175"/>
      <c r="F581" s="175"/>
      <c r="G581" s="175"/>
      <c r="H581" s="175"/>
      <c r="I581" s="175"/>
      <c r="J581" s="170"/>
      <c r="K581" s="170"/>
      <c r="L581" s="170"/>
      <c r="M581" s="170"/>
      <c r="N581" s="170"/>
      <c r="O581" s="170"/>
      <c r="P581" s="175"/>
      <c r="Q581" s="175"/>
      <c r="R581" s="175"/>
      <c r="S581" s="175"/>
      <c r="T581" s="175"/>
      <c r="U581" s="175"/>
      <c r="V581" s="175"/>
      <c r="W581" s="175"/>
      <c r="X581" s="175"/>
      <c r="Y581" s="175"/>
      <c r="Z581" s="175"/>
      <c r="AA581" s="175"/>
      <c r="AB581" s="175"/>
      <c r="AC581" s="175"/>
      <c r="AD581" s="175"/>
      <c r="AE581" s="175"/>
      <c r="AF581" s="175"/>
      <c r="AG581" s="175"/>
      <c r="AH581" s="175"/>
      <c r="AI581" s="175"/>
      <c r="AJ581" s="175"/>
      <c r="AK581" s="175"/>
      <c r="AL581" s="175"/>
      <c r="AM581" s="175"/>
      <c r="AN581" s="175"/>
    </row>
    <row r="582" spans="1:40">
      <c r="A582" s="175"/>
      <c r="B582" s="175"/>
      <c r="C582" s="175"/>
      <c r="D582" s="175"/>
      <c r="E582" s="175"/>
      <c r="F582" s="175"/>
      <c r="G582" s="175"/>
      <c r="H582" s="175"/>
      <c r="I582" s="175"/>
      <c r="J582" s="170"/>
      <c r="K582" s="170"/>
      <c r="L582" s="170"/>
      <c r="M582" s="170"/>
      <c r="N582" s="170"/>
      <c r="O582" s="170"/>
      <c r="P582" s="175"/>
      <c r="Q582" s="175"/>
      <c r="R582" s="175"/>
      <c r="S582" s="175"/>
      <c r="T582" s="175"/>
      <c r="U582" s="175"/>
      <c r="V582" s="175"/>
      <c r="W582" s="175"/>
      <c r="X582" s="175"/>
      <c r="Y582" s="175"/>
      <c r="Z582" s="175"/>
      <c r="AA582" s="175"/>
      <c r="AB582" s="175"/>
      <c r="AC582" s="175"/>
      <c r="AD582" s="175"/>
      <c r="AE582" s="175"/>
      <c r="AF582" s="175"/>
      <c r="AG582" s="175"/>
      <c r="AH582" s="175"/>
      <c r="AI582" s="175"/>
      <c r="AJ582" s="175"/>
      <c r="AK582" s="175"/>
      <c r="AL582" s="175"/>
      <c r="AM582" s="175"/>
      <c r="AN582" s="175"/>
    </row>
    <row r="583" spans="1:40">
      <c r="A583" s="175"/>
      <c r="B583" s="175"/>
      <c r="C583" s="175"/>
      <c r="D583" s="175"/>
      <c r="E583" s="175"/>
      <c r="F583" s="175"/>
      <c r="G583" s="175"/>
      <c r="H583" s="175"/>
      <c r="I583" s="175"/>
      <c r="J583" s="170"/>
      <c r="K583" s="170"/>
      <c r="L583" s="170"/>
      <c r="M583" s="170"/>
      <c r="N583" s="170"/>
      <c r="O583" s="170"/>
      <c r="P583" s="175"/>
      <c r="Q583" s="175"/>
      <c r="R583" s="175"/>
      <c r="S583" s="175"/>
      <c r="T583" s="175"/>
      <c r="U583" s="175"/>
      <c r="V583" s="175"/>
      <c r="W583" s="175"/>
      <c r="X583" s="175"/>
      <c r="Y583" s="175"/>
      <c r="Z583" s="175"/>
      <c r="AA583" s="175"/>
      <c r="AB583" s="175"/>
      <c r="AC583" s="175"/>
      <c r="AD583" s="175"/>
      <c r="AE583" s="175"/>
      <c r="AF583" s="175"/>
      <c r="AG583" s="175"/>
      <c r="AH583" s="175"/>
      <c r="AI583" s="175"/>
      <c r="AJ583" s="175"/>
      <c r="AK583" s="175"/>
      <c r="AL583" s="175"/>
      <c r="AM583" s="175"/>
      <c r="AN583" s="175"/>
    </row>
    <row r="584" spans="1:40">
      <c r="A584" s="175"/>
      <c r="B584" s="175"/>
      <c r="C584" s="175"/>
      <c r="D584" s="175"/>
      <c r="E584" s="175"/>
      <c r="F584" s="175"/>
      <c r="G584" s="175"/>
      <c r="H584" s="175"/>
      <c r="I584" s="175"/>
      <c r="J584" s="170"/>
      <c r="K584" s="170"/>
      <c r="L584" s="170"/>
      <c r="M584" s="170"/>
      <c r="N584" s="170"/>
      <c r="O584" s="170"/>
      <c r="P584" s="175"/>
      <c r="Q584" s="175"/>
      <c r="R584" s="175"/>
      <c r="S584" s="175"/>
      <c r="T584" s="175"/>
      <c r="U584" s="175"/>
      <c r="V584" s="175"/>
      <c r="W584" s="175"/>
      <c r="X584" s="175"/>
      <c r="Y584" s="175"/>
      <c r="Z584" s="175"/>
      <c r="AA584" s="175"/>
      <c r="AB584" s="175"/>
      <c r="AC584" s="175"/>
      <c r="AD584" s="175"/>
      <c r="AE584" s="175"/>
      <c r="AF584" s="175"/>
      <c r="AG584" s="175"/>
      <c r="AH584" s="175"/>
      <c r="AI584" s="175"/>
      <c r="AJ584" s="175"/>
      <c r="AK584" s="175"/>
      <c r="AL584" s="175"/>
      <c r="AM584" s="175"/>
      <c r="AN584" s="175"/>
    </row>
    <row r="585" spans="1:40">
      <c r="A585" s="175"/>
      <c r="B585" s="175"/>
      <c r="C585" s="175"/>
      <c r="D585" s="175"/>
      <c r="E585" s="175"/>
      <c r="F585" s="175"/>
      <c r="G585" s="175"/>
      <c r="H585" s="175"/>
      <c r="I585" s="175"/>
      <c r="J585" s="170"/>
      <c r="K585" s="170"/>
      <c r="L585" s="170"/>
      <c r="M585" s="170"/>
      <c r="N585" s="170"/>
      <c r="O585" s="170"/>
      <c r="P585" s="175"/>
      <c r="Q585" s="175"/>
      <c r="R585" s="175"/>
      <c r="S585" s="175"/>
      <c r="T585" s="175"/>
      <c r="U585" s="175"/>
      <c r="V585" s="175"/>
      <c r="W585" s="175"/>
      <c r="X585" s="175"/>
      <c r="Y585" s="175"/>
      <c r="Z585" s="175"/>
      <c r="AA585" s="175"/>
      <c r="AB585" s="175"/>
      <c r="AC585" s="175"/>
      <c r="AD585" s="175"/>
      <c r="AE585" s="175"/>
      <c r="AF585" s="175"/>
      <c r="AG585" s="175"/>
      <c r="AH585" s="175"/>
      <c r="AI585" s="175"/>
      <c r="AJ585" s="175"/>
      <c r="AK585" s="175"/>
      <c r="AL585" s="175"/>
      <c r="AM585" s="175"/>
      <c r="AN585" s="175"/>
    </row>
    <row r="586" spans="1:40">
      <c r="A586" s="175"/>
      <c r="B586" s="175"/>
      <c r="C586" s="175"/>
      <c r="D586" s="175"/>
      <c r="E586" s="175"/>
      <c r="F586" s="175"/>
      <c r="G586" s="175"/>
      <c r="H586" s="175"/>
      <c r="I586" s="175"/>
      <c r="J586" s="170"/>
      <c r="K586" s="170"/>
      <c r="L586" s="170"/>
      <c r="M586" s="170"/>
      <c r="N586" s="170"/>
      <c r="O586" s="170"/>
      <c r="P586" s="175"/>
      <c r="Q586" s="175"/>
      <c r="R586" s="175"/>
      <c r="S586" s="175"/>
      <c r="T586" s="175"/>
      <c r="U586" s="175"/>
      <c r="V586" s="175"/>
      <c r="W586" s="175"/>
      <c r="X586" s="175"/>
      <c r="Y586" s="175"/>
      <c r="Z586" s="175"/>
      <c r="AA586" s="175"/>
      <c r="AB586" s="175"/>
      <c r="AC586" s="175"/>
      <c r="AD586" s="175"/>
      <c r="AE586" s="175"/>
      <c r="AF586" s="175"/>
      <c r="AG586" s="175"/>
      <c r="AH586" s="175"/>
      <c r="AI586" s="175"/>
      <c r="AJ586" s="175"/>
      <c r="AK586" s="175"/>
      <c r="AL586" s="175"/>
      <c r="AM586" s="175"/>
      <c r="AN586" s="175"/>
    </row>
    <row r="587" spans="1:40">
      <c r="A587" s="175"/>
      <c r="B587" s="175"/>
      <c r="C587" s="175"/>
      <c r="D587" s="175"/>
      <c r="E587" s="175"/>
      <c r="F587" s="175"/>
      <c r="G587" s="175"/>
      <c r="H587" s="175"/>
      <c r="I587" s="175"/>
      <c r="J587" s="170"/>
      <c r="K587" s="170"/>
      <c r="L587" s="170"/>
      <c r="M587" s="170"/>
      <c r="N587" s="170"/>
      <c r="O587" s="170"/>
      <c r="P587" s="175"/>
      <c r="Q587" s="175"/>
      <c r="R587" s="175"/>
      <c r="S587" s="175"/>
      <c r="T587" s="175"/>
      <c r="U587" s="175"/>
      <c r="V587" s="175"/>
      <c r="W587" s="175"/>
      <c r="X587" s="175"/>
      <c r="Y587" s="175"/>
      <c r="Z587" s="175"/>
      <c r="AA587" s="175"/>
      <c r="AB587" s="175"/>
      <c r="AC587" s="175"/>
      <c r="AD587" s="175"/>
      <c r="AE587" s="175"/>
      <c r="AF587" s="175"/>
      <c r="AG587" s="175"/>
      <c r="AH587" s="175"/>
      <c r="AI587" s="175"/>
      <c r="AJ587" s="175"/>
      <c r="AK587" s="175"/>
      <c r="AL587" s="175"/>
      <c r="AM587" s="175"/>
      <c r="AN587" s="175"/>
    </row>
    <row r="588" spans="1:40">
      <c r="A588" s="175"/>
      <c r="B588" s="175"/>
      <c r="C588" s="175"/>
      <c r="D588" s="175"/>
      <c r="E588" s="175"/>
      <c r="F588" s="175"/>
      <c r="G588" s="175"/>
      <c r="H588" s="175"/>
      <c r="I588" s="175"/>
      <c r="J588" s="170"/>
      <c r="K588" s="170"/>
      <c r="L588" s="170"/>
      <c r="M588" s="170"/>
      <c r="N588" s="170"/>
      <c r="O588" s="170"/>
      <c r="P588" s="175"/>
      <c r="Q588" s="175"/>
      <c r="R588" s="175"/>
      <c r="S588" s="175"/>
      <c r="T588" s="175"/>
      <c r="U588" s="175"/>
      <c r="V588" s="175"/>
      <c r="W588" s="175"/>
      <c r="X588" s="175"/>
      <c r="Y588" s="175"/>
      <c r="Z588" s="175"/>
      <c r="AA588" s="175"/>
      <c r="AB588" s="175"/>
      <c r="AC588" s="175"/>
      <c r="AD588" s="175"/>
      <c r="AE588" s="175"/>
      <c r="AF588" s="175"/>
      <c r="AG588" s="175"/>
      <c r="AH588" s="175"/>
      <c r="AI588" s="175"/>
      <c r="AJ588" s="175"/>
      <c r="AK588" s="175"/>
      <c r="AL588" s="175"/>
      <c r="AM588" s="175"/>
      <c r="AN588" s="175"/>
    </row>
    <row r="589" spans="1:40">
      <c r="A589" s="175"/>
      <c r="B589" s="175"/>
      <c r="C589" s="175"/>
      <c r="D589" s="175"/>
      <c r="E589" s="175"/>
      <c r="F589" s="175"/>
      <c r="G589" s="175"/>
      <c r="H589" s="175"/>
      <c r="I589" s="175"/>
      <c r="J589" s="170"/>
      <c r="K589" s="170"/>
      <c r="L589" s="170"/>
      <c r="M589" s="170"/>
      <c r="N589" s="170"/>
      <c r="O589" s="170"/>
      <c r="P589" s="175"/>
      <c r="Q589" s="175"/>
      <c r="R589" s="175"/>
      <c r="S589" s="175"/>
      <c r="T589" s="175"/>
      <c r="U589" s="175"/>
      <c r="V589" s="175"/>
      <c r="W589" s="175"/>
      <c r="X589" s="175"/>
      <c r="Y589" s="175"/>
      <c r="Z589" s="175"/>
      <c r="AA589" s="175"/>
      <c r="AB589" s="175"/>
      <c r="AC589" s="175"/>
      <c r="AD589" s="175"/>
      <c r="AE589" s="175"/>
      <c r="AF589" s="175"/>
      <c r="AG589" s="175"/>
      <c r="AH589" s="175"/>
      <c r="AI589" s="175"/>
      <c r="AJ589" s="175"/>
      <c r="AK589" s="175"/>
      <c r="AL589" s="175"/>
      <c r="AM589" s="175"/>
      <c r="AN589" s="175"/>
    </row>
    <row r="590" spans="1:40">
      <c r="A590" s="175"/>
      <c r="B590" s="175"/>
      <c r="C590" s="175"/>
      <c r="D590" s="175"/>
      <c r="E590" s="175"/>
      <c r="F590" s="175"/>
      <c r="G590" s="175"/>
      <c r="H590" s="175"/>
      <c r="I590" s="175"/>
      <c r="J590" s="170"/>
      <c r="K590" s="170"/>
      <c r="L590" s="170"/>
      <c r="M590" s="170"/>
      <c r="N590" s="170"/>
      <c r="O590" s="170"/>
      <c r="P590" s="175"/>
      <c r="Q590" s="175"/>
      <c r="R590" s="175"/>
      <c r="S590" s="175"/>
      <c r="T590" s="175"/>
      <c r="U590" s="175"/>
      <c r="V590" s="175"/>
      <c r="W590" s="175"/>
      <c r="X590" s="175"/>
      <c r="Y590" s="175"/>
      <c r="Z590" s="175"/>
      <c r="AA590" s="175"/>
      <c r="AB590" s="175"/>
      <c r="AC590" s="175"/>
      <c r="AD590" s="175"/>
      <c r="AE590" s="175"/>
      <c r="AF590" s="175"/>
      <c r="AG590" s="175"/>
      <c r="AH590" s="175"/>
      <c r="AI590" s="175"/>
      <c r="AJ590" s="175"/>
      <c r="AK590" s="175"/>
      <c r="AL590" s="175"/>
      <c r="AM590" s="175"/>
      <c r="AN590" s="175"/>
    </row>
    <row r="591" spans="1:40">
      <c r="A591" s="175"/>
      <c r="B591" s="175"/>
      <c r="C591" s="175"/>
      <c r="D591" s="175"/>
      <c r="E591" s="175"/>
      <c r="F591" s="175"/>
      <c r="G591" s="175"/>
      <c r="H591" s="175"/>
      <c r="I591" s="175"/>
      <c r="J591" s="170"/>
      <c r="K591" s="170"/>
      <c r="L591" s="170"/>
      <c r="M591" s="170"/>
      <c r="N591" s="170"/>
      <c r="O591" s="170"/>
      <c r="P591" s="175"/>
      <c r="Q591" s="175"/>
      <c r="R591" s="175"/>
      <c r="S591" s="175"/>
      <c r="T591" s="175"/>
      <c r="U591" s="175"/>
      <c r="V591" s="175"/>
      <c r="W591" s="175"/>
      <c r="X591" s="175"/>
      <c r="Y591" s="175"/>
      <c r="Z591" s="175"/>
      <c r="AA591" s="175"/>
      <c r="AB591" s="175"/>
      <c r="AC591" s="175"/>
      <c r="AD591" s="175"/>
      <c r="AE591" s="175"/>
      <c r="AF591" s="175"/>
      <c r="AG591" s="175"/>
      <c r="AH591" s="175"/>
      <c r="AI591" s="175"/>
      <c r="AJ591" s="175"/>
      <c r="AK591" s="175"/>
      <c r="AL591" s="175"/>
      <c r="AM591" s="175"/>
      <c r="AN591" s="175"/>
    </row>
    <row r="592" spans="1:40">
      <c r="A592" s="175"/>
      <c r="B592" s="175"/>
      <c r="C592" s="175"/>
      <c r="D592" s="175"/>
      <c r="E592" s="175"/>
      <c r="F592" s="175"/>
      <c r="G592" s="175"/>
      <c r="H592" s="175"/>
      <c r="I592" s="175"/>
      <c r="J592" s="170"/>
      <c r="K592" s="170"/>
      <c r="L592" s="170"/>
      <c r="M592" s="170"/>
      <c r="N592" s="170"/>
      <c r="O592" s="170"/>
      <c r="P592" s="175"/>
      <c r="Q592" s="175"/>
      <c r="R592" s="175"/>
      <c r="S592" s="175"/>
      <c r="T592" s="175"/>
      <c r="U592" s="175"/>
      <c r="V592" s="175"/>
      <c r="W592" s="175"/>
      <c r="X592" s="175"/>
      <c r="Y592" s="175"/>
      <c r="Z592" s="175"/>
      <c r="AA592" s="175"/>
      <c r="AB592" s="175"/>
      <c r="AC592" s="175"/>
      <c r="AD592" s="175"/>
      <c r="AE592" s="175"/>
      <c r="AF592" s="175"/>
      <c r="AG592" s="175"/>
      <c r="AH592" s="175"/>
      <c r="AI592" s="175"/>
      <c r="AJ592" s="175"/>
      <c r="AK592" s="175"/>
      <c r="AL592" s="175"/>
      <c r="AM592" s="175"/>
      <c r="AN592" s="175"/>
    </row>
    <row r="593" spans="1:40">
      <c r="A593" s="175"/>
      <c r="B593" s="175"/>
      <c r="C593" s="175"/>
      <c r="D593" s="175"/>
      <c r="E593" s="175"/>
      <c r="F593" s="175"/>
      <c r="G593" s="175"/>
      <c r="H593" s="175"/>
      <c r="I593" s="175"/>
      <c r="J593" s="170"/>
      <c r="K593" s="170"/>
      <c r="L593" s="170"/>
      <c r="M593" s="170"/>
      <c r="N593" s="170"/>
      <c r="O593" s="170"/>
      <c r="P593" s="175"/>
      <c r="Q593" s="175"/>
      <c r="R593" s="175"/>
      <c r="S593" s="175"/>
      <c r="T593" s="175"/>
      <c r="U593" s="175"/>
      <c r="V593" s="175"/>
      <c r="W593" s="175"/>
      <c r="X593" s="175"/>
      <c r="Y593" s="175"/>
      <c r="Z593" s="175"/>
      <c r="AA593" s="175"/>
      <c r="AB593" s="175"/>
      <c r="AC593" s="175"/>
      <c r="AD593" s="175"/>
      <c r="AE593" s="175"/>
      <c r="AF593" s="175"/>
      <c r="AG593" s="175"/>
      <c r="AH593" s="175"/>
      <c r="AI593" s="175"/>
      <c r="AJ593" s="175"/>
      <c r="AK593" s="175"/>
      <c r="AL593" s="175"/>
      <c r="AM593" s="175"/>
      <c r="AN593" s="175"/>
    </row>
    <row r="594" spans="1:40">
      <c r="A594" s="175"/>
      <c r="B594" s="175"/>
      <c r="C594" s="175"/>
      <c r="D594" s="175"/>
      <c r="E594" s="175"/>
      <c r="F594" s="175"/>
      <c r="G594" s="175"/>
      <c r="H594" s="175"/>
      <c r="I594" s="175"/>
      <c r="J594" s="170"/>
      <c r="K594" s="170"/>
      <c r="L594" s="170"/>
      <c r="M594" s="170"/>
      <c r="N594" s="170"/>
      <c r="O594" s="170"/>
      <c r="P594" s="175"/>
      <c r="Q594" s="175"/>
      <c r="R594" s="175"/>
      <c r="S594" s="175"/>
      <c r="T594" s="175"/>
      <c r="U594" s="175"/>
      <c r="V594" s="175"/>
      <c r="W594" s="175"/>
      <c r="X594" s="175"/>
      <c r="Y594" s="175"/>
      <c r="Z594" s="175"/>
      <c r="AA594" s="175"/>
      <c r="AB594" s="175"/>
      <c r="AC594" s="175"/>
      <c r="AD594" s="175"/>
      <c r="AE594" s="175"/>
      <c r="AF594" s="175"/>
      <c r="AG594" s="175"/>
      <c r="AH594" s="175"/>
      <c r="AI594" s="175"/>
      <c r="AJ594" s="175"/>
      <c r="AK594" s="175"/>
      <c r="AL594" s="175"/>
      <c r="AM594" s="175"/>
      <c r="AN594" s="175"/>
    </row>
    <row r="595" spans="1:40">
      <c r="A595" s="175"/>
      <c r="B595" s="175"/>
      <c r="C595" s="175"/>
      <c r="D595" s="175"/>
      <c r="E595" s="175"/>
      <c r="F595" s="175"/>
      <c r="G595" s="175"/>
      <c r="H595" s="175"/>
      <c r="I595" s="175"/>
      <c r="J595" s="170"/>
      <c r="K595" s="170"/>
      <c r="L595" s="170"/>
      <c r="M595" s="170"/>
      <c r="N595" s="170"/>
      <c r="O595" s="170"/>
      <c r="P595" s="175"/>
      <c r="Q595" s="175"/>
      <c r="R595" s="175"/>
      <c r="S595" s="175"/>
      <c r="T595" s="175"/>
      <c r="U595" s="175"/>
      <c r="V595" s="175"/>
      <c r="W595" s="175"/>
      <c r="X595" s="175"/>
      <c r="Y595" s="175"/>
      <c r="Z595" s="175"/>
      <c r="AA595" s="175"/>
      <c r="AB595" s="175"/>
      <c r="AC595" s="175"/>
      <c r="AD595" s="175"/>
      <c r="AE595" s="175"/>
      <c r="AF595" s="175"/>
      <c r="AG595" s="175"/>
      <c r="AH595" s="175"/>
      <c r="AI595" s="175"/>
      <c r="AJ595" s="175"/>
      <c r="AK595" s="175"/>
      <c r="AL595" s="175"/>
      <c r="AM595" s="175"/>
      <c r="AN595" s="175"/>
    </row>
    <row r="596" spans="1:40">
      <c r="A596" s="175"/>
      <c r="B596" s="175"/>
      <c r="C596" s="175"/>
      <c r="D596" s="175"/>
      <c r="E596" s="175"/>
      <c r="F596" s="175"/>
      <c r="G596" s="175"/>
      <c r="H596" s="175"/>
      <c r="I596" s="175"/>
      <c r="J596" s="170"/>
      <c r="K596" s="170"/>
      <c r="L596" s="170"/>
      <c r="M596" s="170"/>
      <c r="N596" s="170"/>
      <c r="O596" s="170"/>
      <c r="P596" s="175"/>
      <c r="Q596" s="175"/>
      <c r="R596" s="175"/>
      <c r="S596" s="175"/>
      <c r="T596" s="175"/>
      <c r="U596" s="175"/>
      <c r="V596" s="175"/>
      <c r="W596" s="175"/>
      <c r="X596" s="175"/>
      <c r="Y596" s="175"/>
      <c r="Z596" s="175"/>
      <c r="AA596" s="175"/>
      <c r="AB596" s="175"/>
      <c r="AC596" s="175"/>
      <c r="AD596" s="175"/>
      <c r="AE596" s="175"/>
      <c r="AF596" s="175"/>
      <c r="AG596" s="175"/>
      <c r="AH596" s="175"/>
      <c r="AI596" s="175"/>
      <c r="AJ596" s="175"/>
      <c r="AK596" s="175"/>
      <c r="AL596" s="175"/>
      <c r="AM596" s="175"/>
      <c r="AN596" s="175"/>
    </row>
    <row r="597" spans="1:40">
      <c r="A597" s="175"/>
      <c r="B597" s="175"/>
      <c r="C597" s="175"/>
      <c r="D597" s="175"/>
      <c r="E597" s="175"/>
      <c r="F597" s="175"/>
      <c r="G597" s="175"/>
      <c r="H597" s="175"/>
      <c r="I597" s="175"/>
      <c r="J597" s="170"/>
      <c r="K597" s="170"/>
      <c r="L597" s="170"/>
      <c r="M597" s="170"/>
      <c r="N597" s="170"/>
      <c r="O597" s="170"/>
      <c r="P597" s="175"/>
      <c r="Q597" s="175"/>
      <c r="R597" s="175"/>
      <c r="S597" s="175"/>
      <c r="T597" s="175"/>
      <c r="U597" s="175"/>
      <c r="V597" s="175"/>
      <c r="W597" s="175"/>
      <c r="X597" s="175"/>
      <c r="Y597" s="175"/>
      <c r="Z597" s="175"/>
      <c r="AA597" s="175"/>
      <c r="AB597" s="175"/>
      <c r="AC597" s="175"/>
      <c r="AD597" s="175"/>
      <c r="AE597" s="175"/>
      <c r="AF597" s="175"/>
      <c r="AG597" s="175"/>
      <c r="AH597" s="175"/>
      <c r="AI597" s="175"/>
      <c r="AJ597" s="175"/>
      <c r="AK597" s="175"/>
      <c r="AL597" s="175"/>
      <c r="AM597" s="175"/>
      <c r="AN597" s="175"/>
    </row>
    <row r="598" spans="1:40">
      <c r="A598" s="175"/>
      <c r="B598" s="175"/>
      <c r="C598" s="175"/>
      <c r="D598" s="175"/>
      <c r="E598" s="175"/>
      <c r="F598" s="175"/>
      <c r="G598" s="175"/>
      <c r="H598" s="175"/>
      <c r="I598" s="175"/>
      <c r="J598" s="170"/>
      <c r="K598" s="170"/>
      <c r="L598" s="170"/>
      <c r="M598" s="170"/>
      <c r="N598" s="170"/>
      <c r="O598" s="170"/>
      <c r="P598" s="175"/>
      <c r="Q598" s="175"/>
      <c r="R598" s="175"/>
      <c r="S598" s="175"/>
      <c r="T598" s="175"/>
      <c r="U598" s="175"/>
      <c r="V598" s="175"/>
      <c r="W598" s="175"/>
      <c r="X598" s="175"/>
      <c r="Y598" s="175"/>
      <c r="Z598" s="175"/>
      <c r="AA598" s="175"/>
      <c r="AB598" s="175"/>
      <c r="AC598" s="175"/>
      <c r="AD598" s="175"/>
      <c r="AE598" s="175"/>
      <c r="AF598" s="175"/>
      <c r="AG598" s="175"/>
      <c r="AH598" s="175"/>
      <c r="AI598" s="175"/>
      <c r="AJ598" s="175"/>
      <c r="AK598" s="175"/>
      <c r="AL598" s="175"/>
      <c r="AM598" s="175"/>
      <c r="AN598" s="175"/>
    </row>
    <row r="599" spans="1:40">
      <c r="A599" s="175"/>
      <c r="B599" s="175"/>
      <c r="C599" s="175"/>
      <c r="D599" s="175"/>
      <c r="E599" s="175"/>
      <c r="F599" s="175"/>
      <c r="G599" s="175"/>
      <c r="H599" s="175"/>
      <c r="I599" s="175"/>
      <c r="J599" s="170"/>
      <c r="K599" s="170"/>
      <c r="L599" s="170"/>
      <c r="M599" s="170"/>
      <c r="N599" s="170"/>
      <c r="O599" s="170"/>
      <c r="P599" s="175"/>
      <c r="Q599" s="175"/>
      <c r="R599" s="175"/>
      <c r="S599" s="175"/>
      <c r="T599" s="175"/>
      <c r="U599" s="175"/>
      <c r="V599" s="175"/>
      <c r="W599" s="175"/>
      <c r="X599" s="175"/>
      <c r="Y599" s="175"/>
      <c r="Z599" s="175"/>
      <c r="AA599" s="175"/>
      <c r="AB599" s="175"/>
      <c r="AC599" s="175"/>
      <c r="AD599" s="175"/>
      <c r="AE599" s="175"/>
      <c r="AF599" s="175"/>
      <c r="AG599" s="175"/>
      <c r="AH599" s="175"/>
      <c r="AI599" s="175"/>
      <c r="AJ599" s="175"/>
      <c r="AK599" s="175"/>
      <c r="AL599" s="175"/>
      <c r="AM599" s="175"/>
      <c r="AN599" s="175"/>
    </row>
    <row r="600" spans="1:40">
      <c r="A600" s="175"/>
      <c r="B600" s="175"/>
      <c r="C600" s="175"/>
      <c r="D600" s="175"/>
      <c r="E600" s="175"/>
      <c r="F600" s="175"/>
      <c r="G600" s="175"/>
      <c r="H600" s="175"/>
      <c r="I600" s="175"/>
      <c r="J600" s="170"/>
      <c r="K600" s="170"/>
      <c r="L600" s="170"/>
      <c r="M600" s="170"/>
      <c r="N600" s="170"/>
      <c r="O600" s="170"/>
      <c r="P600" s="175"/>
      <c r="Q600" s="175"/>
      <c r="R600" s="175"/>
      <c r="S600" s="175"/>
      <c r="T600" s="175"/>
      <c r="U600" s="175"/>
      <c r="V600" s="175"/>
      <c r="W600" s="175"/>
      <c r="X600" s="175"/>
      <c r="Y600" s="175"/>
      <c r="Z600" s="175"/>
      <c r="AA600" s="175"/>
      <c r="AB600" s="175"/>
      <c r="AC600" s="175"/>
      <c r="AD600" s="175"/>
      <c r="AE600" s="175"/>
      <c r="AF600" s="175"/>
      <c r="AG600" s="175"/>
      <c r="AH600" s="175"/>
      <c r="AI600" s="175"/>
      <c r="AJ600" s="175"/>
      <c r="AK600" s="175"/>
      <c r="AL600" s="175"/>
      <c r="AM600" s="175"/>
      <c r="AN600" s="175"/>
    </row>
    <row r="601" spans="1:40">
      <c r="A601" s="175"/>
      <c r="B601" s="175"/>
      <c r="C601" s="175"/>
      <c r="D601" s="175"/>
      <c r="E601" s="175"/>
      <c r="F601" s="175"/>
      <c r="G601" s="175"/>
      <c r="H601" s="175"/>
      <c r="I601" s="175"/>
      <c r="J601" s="170"/>
      <c r="K601" s="170"/>
      <c r="L601" s="170"/>
      <c r="M601" s="170"/>
      <c r="N601" s="170"/>
      <c r="O601" s="170"/>
      <c r="P601" s="175"/>
      <c r="Q601" s="175"/>
      <c r="R601" s="175"/>
      <c r="S601" s="175"/>
      <c r="T601" s="175"/>
      <c r="U601" s="175"/>
      <c r="V601" s="175"/>
      <c r="W601" s="175"/>
      <c r="X601" s="175"/>
      <c r="Y601" s="175"/>
      <c r="Z601" s="175"/>
      <c r="AA601" s="175"/>
      <c r="AB601" s="175"/>
      <c r="AC601" s="175"/>
      <c r="AD601" s="175"/>
      <c r="AE601" s="175"/>
      <c r="AF601" s="175"/>
      <c r="AG601" s="175"/>
      <c r="AH601" s="175"/>
      <c r="AI601" s="175"/>
      <c r="AJ601" s="175"/>
      <c r="AK601" s="175"/>
      <c r="AL601" s="175"/>
      <c r="AM601" s="175"/>
      <c r="AN601" s="175"/>
    </row>
    <row r="602" spans="1:40">
      <c r="A602" s="175"/>
      <c r="B602" s="175"/>
      <c r="C602" s="175"/>
      <c r="D602" s="175"/>
      <c r="E602" s="175"/>
      <c r="F602" s="175"/>
      <c r="G602" s="175"/>
      <c r="H602" s="175"/>
      <c r="I602" s="175"/>
      <c r="J602" s="170"/>
      <c r="K602" s="170"/>
      <c r="L602" s="170"/>
      <c r="M602" s="170"/>
      <c r="N602" s="170"/>
      <c r="O602" s="170"/>
      <c r="P602" s="175"/>
      <c r="Q602" s="175"/>
      <c r="R602" s="175"/>
      <c r="S602" s="175"/>
      <c r="T602" s="175"/>
      <c r="U602" s="175"/>
      <c r="V602" s="175"/>
      <c r="W602" s="175"/>
      <c r="X602" s="175"/>
      <c r="Y602" s="175"/>
      <c r="Z602" s="175"/>
      <c r="AA602" s="175"/>
      <c r="AB602" s="175"/>
      <c r="AC602" s="175"/>
      <c r="AD602" s="175"/>
      <c r="AE602" s="175"/>
      <c r="AF602" s="175"/>
      <c r="AG602" s="175"/>
      <c r="AH602" s="175"/>
      <c r="AI602" s="175"/>
      <c r="AJ602" s="175"/>
      <c r="AK602" s="175"/>
      <c r="AL602" s="175"/>
      <c r="AM602" s="175"/>
      <c r="AN602" s="175"/>
    </row>
    <row r="603" spans="1:40">
      <c r="A603" s="175"/>
      <c r="B603" s="175"/>
      <c r="C603" s="175"/>
      <c r="D603" s="175"/>
      <c r="E603" s="175"/>
      <c r="F603" s="175"/>
      <c r="G603" s="175"/>
      <c r="H603" s="175"/>
      <c r="I603" s="175"/>
      <c r="J603" s="170"/>
      <c r="K603" s="170"/>
      <c r="L603" s="170"/>
      <c r="M603" s="170"/>
      <c r="N603" s="170"/>
      <c r="O603" s="170"/>
      <c r="P603" s="175"/>
      <c r="Q603" s="175"/>
      <c r="R603" s="175"/>
      <c r="S603" s="175"/>
      <c r="T603" s="175"/>
      <c r="U603" s="175"/>
      <c r="V603" s="175"/>
      <c r="W603" s="175"/>
      <c r="X603" s="175"/>
      <c r="Y603" s="175"/>
      <c r="Z603" s="175"/>
      <c r="AA603" s="175"/>
      <c r="AB603" s="175"/>
      <c r="AC603" s="175"/>
      <c r="AD603" s="175"/>
      <c r="AE603" s="175"/>
      <c r="AF603" s="175"/>
      <c r="AG603" s="175"/>
      <c r="AH603" s="175"/>
      <c r="AI603" s="175"/>
      <c r="AJ603" s="175"/>
      <c r="AK603" s="175"/>
      <c r="AL603" s="175"/>
      <c r="AM603" s="175"/>
      <c r="AN603" s="175"/>
    </row>
    <row r="604" spans="1:40">
      <c r="A604" s="175"/>
      <c r="B604" s="175"/>
      <c r="C604" s="175"/>
      <c r="D604" s="175"/>
      <c r="E604" s="175"/>
      <c r="F604" s="175"/>
      <c r="G604" s="175"/>
      <c r="H604" s="175"/>
      <c r="I604" s="175"/>
      <c r="J604" s="170"/>
      <c r="K604" s="170"/>
      <c r="L604" s="170"/>
      <c r="M604" s="170"/>
      <c r="N604" s="170"/>
      <c r="O604" s="170"/>
      <c r="P604" s="175"/>
      <c r="Q604" s="175"/>
      <c r="R604" s="175"/>
      <c r="S604" s="175"/>
      <c r="T604" s="175"/>
      <c r="U604" s="175"/>
      <c r="V604" s="175"/>
      <c r="W604" s="175"/>
      <c r="X604" s="175"/>
      <c r="Y604" s="175"/>
      <c r="Z604" s="175"/>
      <c r="AA604" s="175"/>
      <c r="AB604" s="175"/>
      <c r="AC604" s="175"/>
      <c r="AD604" s="175"/>
      <c r="AE604" s="175"/>
      <c r="AF604" s="175"/>
      <c r="AG604" s="175"/>
      <c r="AH604" s="175"/>
      <c r="AI604" s="175"/>
      <c r="AJ604" s="175"/>
      <c r="AK604" s="175"/>
      <c r="AL604" s="175"/>
      <c r="AM604" s="175"/>
      <c r="AN604" s="175"/>
    </row>
    <row r="605" spans="1:40">
      <c r="A605" s="175"/>
      <c r="B605" s="175"/>
      <c r="C605" s="175"/>
      <c r="D605" s="175"/>
      <c r="E605" s="175"/>
      <c r="F605" s="175"/>
      <c r="G605" s="175"/>
      <c r="H605" s="175"/>
      <c r="I605" s="175"/>
      <c r="J605" s="170"/>
      <c r="K605" s="170"/>
      <c r="L605" s="170"/>
      <c r="M605" s="170"/>
      <c r="N605" s="170"/>
      <c r="O605" s="170"/>
      <c r="P605" s="175"/>
      <c r="Q605" s="175"/>
      <c r="R605" s="175"/>
      <c r="S605" s="175"/>
      <c r="T605" s="175"/>
      <c r="U605" s="175"/>
      <c r="V605" s="175"/>
      <c r="W605" s="175"/>
      <c r="X605" s="175"/>
      <c r="Y605" s="175"/>
      <c r="Z605" s="175"/>
      <c r="AA605" s="175"/>
      <c r="AB605" s="175"/>
      <c r="AC605" s="175"/>
      <c r="AD605" s="175"/>
      <c r="AE605" s="175"/>
      <c r="AF605" s="175"/>
      <c r="AG605" s="175"/>
      <c r="AH605" s="175"/>
      <c r="AI605" s="175"/>
      <c r="AJ605" s="175"/>
      <c r="AK605" s="175"/>
      <c r="AL605" s="175"/>
      <c r="AM605" s="175"/>
      <c r="AN605" s="175"/>
    </row>
    <row r="606" spans="1:40">
      <c r="A606" s="175"/>
      <c r="B606" s="175"/>
      <c r="C606" s="175"/>
      <c r="D606" s="175"/>
      <c r="E606" s="175"/>
      <c r="F606" s="175"/>
      <c r="G606" s="175"/>
      <c r="H606" s="175"/>
      <c r="I606" s="175"/>
      <c r="J606" s="170"/>
      <c r="K606" s="170"/>
      <c r="L606" s="170"/>
      <c r="M606" s="170"/>
      <c r="N606" s="170"/>
      <c r="O606" s="170"/>
      <c r="P606" s="175"/>
      <c r="Q606" s="175"/>
      <c r="R606" s="175"/>
      <c r="S606" s="175"/>
      <c r="T606" s="175"/>
      <c r="U606" s="175"/>
      <c r="V606" s="175"/>
      <c r="W606" s="175"/>
      <c r="X606" s="175"/>
      <c r="Y606" s="175"/>
      <c r="Z606" s="175"/>
      <c r="AA606" s="175"/>
      <c r="AB606" s="175"/>
      <c r="AC606" s="175"/>
      <c r="AD606" s="175"/>
      <c r="AE606" s="175"/>
      <c r="AF606" s="175"/>
      <c r="AG606" s="175"/>
      <c r="AH606" s="175"/>
      <c r="AI606" s="175"/>
      <c r="AJ606" s="175"/>
      <c r="AK606" s="175"/>
      <c r="AL606" s="175"/>
      <c r="AM606" s="175"/>
      <c r="AN606" s="175"/>
    </row>
    <row r="607" spans="1:40">
      <c r="A607" s="175"/>
      <c r="B607" s="175"/>
      <c r="C607" s="175"/>
      <c r="D607" s="175"/>
      <c r="E607" s="175"/>
      <c r="F607" s="175"/>
      <c r="G607" s="175"/>
      <c r="H607" s="175"/>
      <c r="I607" s="175"/>
      <c r="J607" s="170"/>
      <c r="K607" s="170"/>
      <c r="L607" s="170"/>
      <c r="M607" s="170"/>
      <c r="N607" s="170"/>
      <c r="O607" s="170"/>
      <c r="P607" s="175"/>
      <c r="Q607" s="175"/>
      <c r="R607" s="175"/>
      <c r="S607" s="175"/>
      <c r="T607" s="175"/>
      <c r="U607" s="175"/>
      <c r="V607" s="175"/>
      <c r="W607" s="175"/>
      <c r="X607" s="175"/>
      <c r="Y607" s="175"/>
      <c r="Z607" s="175"/>
      <c r="AA607" s="175"/>
      <c r="AB607" s="175"/>
      <c r="AC607" s="175"/>
      <c r="AD607" s="175"/>
      <c r="AE607" s="175"/>
      <c r="AF607" s="175"/>
      <c r="AG607" s="175"/>
      <c r="AH607" s="175"/>
      <c r="AI607" s="175"/>
      <c r="AJ607" s="175"/>
      <c r="AK607" s="175"/>
      <c r="AL607" s="175"/>
      <c r="AM607" s="175"/>
      <c r="AN607" s="175"/>
    </row>
    <row r="608" spans="1:40">
      <c r="A608" s="175"/>
      <c r="B608" s="175"/>
      <c r="C608" s="175"/>
      <c r="D608" s="175"/>
      <c r="E608" s="175"/>
      <c r="F608" s="175"/>
      <c r="G608" s="175"/>
      <c r="H608" s="175"/>
      <c r="I608" s="175"/>
      <c r="J608" s="170"/>
      <c r="K608" s="170"/>
      <c r="L608" s="170"/>
      <c r="M608" s="170"/>
      <c r="N608" s="170"/>
      <c r="O608" s="170"/>
      <c r="P608" s="175"/>
      <c r="Q608" s="175"/>
      <c r="R608" s="175"/>
      <c r="S608" s="175"/>
      <c r="T608" s="175"/>
      <c r="U608" s="175"/>
      <c r="V608" s="175"/>
      <c r="W608" s="175"/>
      <c r="X608" s="175"/>
      <c r="Y608" s="175"/>
      <c r="Z608" s="175"/>
      <c r="AA608" s="175"/>
      <c r="AB608" s="175"/>
      <c r="AC608" s="175"/>
      <c r="AD608" s="175"/>
      <c r="AE608" s="175"/>
      <c r="AF608" s="175"/>
      <c r="AG608" s="175"/>
      <c r="AH608" s="175"/>
      <c r="AI608" s="175"/>
      <c r="AJ608" s="175"/>
      <c r="AK608" s="175"/>
      <c r="AL608" s="175"/>
      <c r="AM608" s="175"/>
      <c r="AN608" s="175"/>
    </row>
    <row r="609" spans="1:40">
      <c r="A609" s="175"/>
      <c r="B609" s="175"/>
      <c r="C609" s="175"/>
      <c r="D609" s="175"/>
      <c r="E609" s="175"/>
      <c r="F609" s="175"/>
      <c r="G609" s="175"/>
      <c r="H609" s="175"/>
      <c r="I609" s="175"/>
      <c r="J609" s="170"/>
      <c r="K609" s="170"/>
      <c r="L609" s="170"/>
      <c r="M609" s="170"/>
      <c r="N609" s="170"/>
      <c r="O609" s="170"/>
      <c r="P609" s="175"/>
      <c r="Q609" s="175"/>
      <c r="R609" s="175"/>
      <c r="S609" s="175"/>
      <c r="T609" s="175"/>
      <c r="U609" s="175"/>
      <c r="V609" s="175"/>
      <c r="W609" s="175"/>
      <c r="X609" s="175"/>
      <c r="Y609" s="175"/>
      <c r="Z609" s="175"/>
      <c r="AA609" s="175"/>
      <c r="AB609" s="175"/>
      <c r="AC609" s="175"/>
      <c r="AD609" s="175"/>
      <c r="AE609" s="175"/>
      <c r="AF609" s="175"/>
      <c r="AG609" s="175"/>
      <c r="AH609" s="175"/>
      <c r="AI609" s="175"/>
      <c r="AJ609" s="175"/>
      <c r="AK609" s="175"/>
      <c r="AL609" s="175"/>
      <c r="AM609" s="175"/>
      <c r="AN609" s="175"/>
    </row>
    <row r="610" spans="1:40">
      <c r="A610" s="175"/>
      <c r="B610" s="175"/>
      <c r="C610" s="175"/>
      <c r="D610" s="175"/>
      <c r="E610" s="175"/>
      <c r="F610" s="175"/>
      <c r="G610" s="175"/>
      <c r="H610" s="175"/>
      <c r="I610" s="175"/>
      <c r="J610" s="170"/>
      <c r="K610" s="170"/>
      <c r="L610" s="170"/>
      <c r="M610" s="170"/>
      <c r="N610" s="170"/>
      <c r="O610" s="170"/>
      <c r="P610" s="175"/>
      <c r="Q610" s="175"/>
      <c r="R610" s="175"/>
      <c r="S610" s="175"/>
      <c r="T610" s="175"/>
      <c r="U610" s="175"/>
      <c r="V610" s="175"/>
      <c r="W610" s="175"/>
      <c r="X610" s="175"/>
      <c r="Y610" s="175"/>
      <c r="Z610" s="175"/>
      <c r="AA610" s="175"/>
      <c r="AB610" s="175"/>
      <c r="AC610" s="175"/>
      <c r="AD610" s="175"/>
      <c r="AE610" s="175"/>
      <c r="AF610" s="175"/>
      <c r="AG610" s="175"/>
      <c r="AH610" s="175"/>
      <c r="AI610" s="175"/>
      <c r="AJ610" s="175"/>
      <c r="AK610" s="175"/>
      <c r="AL610" s="175"/>
      <c r="AM610" s="175"/>
      <c r="AN610" s="175"/>
    </row>
    <row r="611" spans="1:40">
      <c r="A611" s="175"/>
      <c r="B611" s="175"/>
      <c r="C611" s="175"/>
      <c r="D611" s="175"/>
      <c r="E611" s="175"/>
      <c r="F611" s="175"/>
      <c r="G611" s="175"/>
      <c r="H611" s="175"/>
      <c r="I611" s="175"/>
      <c r="J611" s="170"/>
      <c r="K611" s="170"/>
      <c r="L611" s="170"/>
      <c r="M611" s="170"/>
      <c r="N611" s="170"/>
      <c r="O611" s="170"/>
      <c r="P611" s="175"/>
      <c r="Q611" s="175"/>
      <c r="R611" s="175"/>
      <c r="S611" s="175"/>
      <c r="T611" s="175"/>
      <c r="U611" s="175"/>
      <c r="V611" s="175"/>
      <c r="W611" s="175"/>
      <c r="X611" s="175"/>
      <c r="Y611" s="175"/>
      <c r="Z611" s="175"/>
      <c r="AA611" s="175"/>
      <c r="AB611" s="175"/>
      <c r="AC611" s="175"/>
      <c r="AD611" s="175"/>
      <c r="AE611" s="175"/>
      <c r="AF611" s="175"/>
      <c r="AG611" s="175"/>
      <c r="AH611" s="175"/>
      <c r="AI611" s="175"/>
      <c r="AJ611" s="175"/>
      <c r="AK611" s="175"/>
      <c r="AL611" s="175"/>
      <c r="AM611" s="175"/>
      <c r="AN611" s="175"/>
    </row>
    <row r="612" spans="1:40">
      <c r="A612" s="175"/>
      <c r="B612" s="175"/>
      <c r="C612" s="175"/>
      <c r="D612" s="175"/>
      <c r="E612" s="175"/>
      <c r="F612" s="175"/>
      <c r="G612" s="175"/>
      <c r="H612" s="175"/>
      <c r="I612" s="175"/>
      <c r="J612" s="170"/>
      <c r="K612" s="170"/>
      <c r="L612" s="170"/>
      <c r="M612" s="170"/>
      <c r="N612" s="170"/>
      <c r="O612" s="170"/>
      <c r="P612" s="175"/>
      <c r="Q612" s="175"/>
      <c r="R612" s="175"/>
      <c r="S612" s="175"/>
      <c r="T612" s="175"/>
      <c r="U612" s="175"/>
      <c r="V612" s="175"/>
      <c r="W612" s="175"/>
      <c r="X612" s="175"/>
      <c r="Y612" s="175"/>
      <c r="Z612" s="175"/>
      <c r="AA612" s="175"/>
      <c r="AB612" s="175"/>
      <c r="AC612" s="175"/>
      <c r="AD612" s="175"/>
      <c r="AE612" s="175"/>
      <c r="AF612" s="175"/>
      <c r="AG612" s="175"/>
      <c r="AH612" s="175"/>
      <c r="AI612" s="175"/>
      <c r="AJ612" s="175"/>
      <c r="AK612" s="175"/>
      <c r="AL612" s="175"/>
      <c r="AM612" s="175"/>
      <c r="AN612" s="175"/>
    </row>
    <row r="613" spans="1:40">
      <c r="A613" s="175"/>
      <c r="B613" s="175"/>
      <c r="C613" s="175"/>
      <c r="D613" s="175"/>
      <c r="E613" s="175"/>
      <c r="F613" s="175"/>
      <c r="G613" s="175"/>
      <c r="H613" s="175"/>
      <c r="I613" s="175"/>
      <c r="J613" s="170"/>
      <c r="K613" s="170"/>
      <c r="L613" s="170"/>
      <c r="M613" s="170"/>
      <c r="N613" s="170"/>
      <c r="O613" s="170"/>
      <c r="P613" s="175"/>
      <c r="Q613" s="175"/>
      <c r="R613" s="175"/>
      <c r="S613" s="175"/>
      <c r="T613" s="175"/>
      <c r="U613" s="175"/>
      <c r="V613" s="175"/>
      <c r="W613" s="175"/>
      <c r="X613" s="175"/>
      <c r="Y613" s="175"/>
      <c r="Z613" s="175"/>
      <c r="AA613" s="175"/>
      <c r="AB613" s="175"/>
      <c r="AC613" s="175"/>
      <c r="AD613" s="175"/>
      <c r="AE613" s="175"/>
      <c r="AF613" s="175"/>
      <c r="AG613" s="175"/>
      <c r="AH613" s="175"/>
      <c r="AI613" s="175"/>
      <c r="AJ613" s="175"/>
      <c r="AK613" s="175"/>
      <c r="AL613" s="175"/>
      <c r="AM613" s="175"/>
      <c r="AN613" s="175"/>
    </row>
    <row r="614" spans="1:40">
      <c r="A614" s="175"/>
      <c r="B614" s="175"/>
      <c r="C614" s="175"/>
      <c r="D614" s="175"/>
      <c r="E614" s="175"/>
      <c r="F614" s="175"/>
      <c r="G614" s="175"/>
      <c r="H614" s="175"/>
      <c r="I614" s="175"/>
      <c r="J614" s="170"/>
      <c r="K614" s="170"/>
      <c r="L614" s="170"/>
      <c r="M614" s="170"/>
      <c r="N614" s="170"/>
      <c r="O614" s="170"/>
      <c r="P614" s="175"/>
      <c r="Q614" s="175"/>
      <c r="R614" s="175"/>
      <c r="S614" s="175"/>
      <c r="T614" s="175"/>
      <c r="U614" s="175"/>
      <c r="V614" s="175"/>
      <c r="W614" s="175"/>
      <c r="X614" s="175"/>
      <c r="Y614" s="175"/>
      <c r="Z614" s="175"/>
      <c r="AA614" s="175"/>
      <c r="AB614" s="175"/>
      <c r="AC614" s="175"/>
      <c r="AD614" s="175"/>
      <c r="AE614" s="175"/>
      <c r="AF614" s="175"/>
      <c r="AG614" s="175"/>
      <c r="AH614" s="175"/>
      <c r="AI614" s="175"/>
      <c r="AJ614" s="175"/>
      <c r="AK614" s="175"/>
      <c r="AL614" s="175"/>
      <c r="AM614" s="175"/>
      <c r="AN614" s="175"/>
    </row>
    <row r="615" spans="1:40">
      <c r="A615" s="175"/>
      <c r="B615" s="175"/>
      <c r="C615" s="175"/>
      <c r="D615" s="175"/>
      <c r="E615" s="175"/>
      <c r="F615" s="175"/>
      <c r="G615" s="175"/>
      <c r="H615" s="175"/>
      <c r="I615" s="175"/>
      <c r="J615" s="170"/>
      <c r="K615" s="170"/>
      <c r="L615" s="170"/>
      <c r="M615" s="170"/>
      <c r="N615" s="170"/>
      <c r="O615" s="170"/>
      <c r="P615" s="175"/>
      <c r="Q615" s="175"/>
      <c r="R615" s="175"/>
      <c r="S615" s="175"/>
      <c r="T615" s="175"/>
      <c r="U615" s="175"/>
      <c r="V615" s="175"/>
      <c r="W615" s="175"/>
      <c r="X615" s="175"/>
      <c r="Y615" s="175"/>
      <c r="Z615" s="175"/>
      <c r="AA615" s="175"/>
      <c r="AB615" s="175"/>
      <c r="AC615" s="175"/>
      <c r="AD615" s="175"/>
      <c r="AE615" s="175"/>
      <c r="AF615" s="175"/>
      <c r="AG615" s="175"/>
      <c r="AH615" s="175"/>
      <c r="AI615" s="175"/>
      <c r="AJ615" s="175"/>
      <c r="AK615" s="175"/>
      <c r="AL615" s="175"/>
      <c r="AM615" s="175"/>
      <c r="AN615" s="175"/>
    </row>
    <row r="616" spans="1:40">
      <c r="A616" s="175"/>
      <c r="B616" s="175"/>
      <c r="C616" s="175"/>
      <c r="D616" s="175"/>
      <c r="E616" s="175"/>
      <c r="F616" s="175"/>
      <c r="G616" s="175"/>
      <c r="H616" s="175"/>
      <c r="I616" s="175"/>
      <c r="J616" s="170"/>
      <c r="K616" s="170"/>
      <c r="L616" s="170"/>
      <c r="M616" s="170"/>
      <c r="N616" s="170"/>
      <c r="O616" s="170"/>
      <c r="P616" s="175"/>
      <c r="Q616" s="175"/>
      <c r="R616" s="175"/>
      <c r="S616" s="175"/>
      <c r="T616" s="175"/>
      <c r="U616" s="175"/>
      <c r="V616" s="175"/>
      <c r="W616" s="175"/>
      <c r="X616" s="175"/>
      <c r="Y616" s="175"/>
      <c r="Z616" s="175"/>
      <c r="AA616" s="175"/>
      <c r="AB616" s="175"/>
      <c r="AC616" s="175"/>
      <c r="AD616" s="175"/>
      <c r="AE616" s="175"/>
      <c r="AF616" s="175"/>
      <c r="AG616" s="175"/>
      <c r="AH616" s="175"/>
      <c r="AI616" s="175"/>
      <c r="AJ616" s="175"/>
      <c r="AK616" s="175"/>
      <c r="AL616" s="175"/>
      <c r="AM616" s="175"/>
      <c r="AN616" s="175"/>
    </row>
    <row r="617" spans="1:40">
      <c r="A617" s="175"/>
      <c r="B617" s="175"/>
      <c r="C617" s="175"/>
      <c r="D617" s="175"/>
      <c r="E617" s="175"/>
      <c r="F617" s="175"/>
      <c r="G617" s="175"/>
      <c r="H617" s="175"/>
      <c r="I617" s="175"/>
      <c r="J617" s="170"/>
      <c r="K617" s="170"/>
      <c r="L617" s="170"/>
      <c r="M617" s="170"/>
      <c r="N617" s="170"/>
      <c r="O617" s="170"/>
      <c r="P617" s="175"/>
      <c r="Q617" s="175"/>
      <c r="R617" s="175"/>
      <c r="S617" s="175"/>
      <c r="T617" s="175"/>
      <c r="U617" s="175"/>
      <c r="V617" s="175"/>
      <c r="W617" s="175"/>
      <c r="X617" s="175"/>
      <c r="Y617" s="175"/>
      <c r="Z617" s="175"/>
      <c r="AA617" s="175"/>
      <c r="AB617" s="175"/>
      <c r="AC617" s="175"/>
      <c r="AD617" s="175"/>
      <c r="AE617" s="175"/>
      <c r="AF617" s="175"/>
      <c r="AG617" s="175"/>
      <c r="AH617" s="175"/>
      <c r="AI617" s="175"/>
      <c r="AJ617" s="175"/>
      <c r="AK617" s="175"/>
      <c r="AL617" s="175"/>
      <c r="AM617" s="175"/>
      <c r="AN617" s="175"/>
    </row>
    <row r="618" spans="1:40">
      <c r="A618" s="175"/>
      <c r="B618" s="175"/>
      <c r="C618" s="175"/>
      <c r="D618" s="175"/>
      <c r="E618" s="175"/>
      <c r="F618" s="175"/>
      <c r="G618" s="175"/>
      <c r="H618" s="175"/>
      <c r="I618" s="175"/>
      <c r="J618" s="170"/>
      <c r="K618" s="170"/>
      <c r="L618" s="170"/>
      <c r="M618" s="170"/>
      <c r="N618" s="170"/>
      <c r="O618" s="170"/>
      <c r="P618" s="175"/>
      <c r="Q618" s="175"/>
      <c r="R618" s="175"/>
      <c r="S618" s="175"/>
      <c r="T618" s="175"/>
      <c r="U618" s="175"/>
      <c r="V618" s="175"/>
      <c r="W618" s="175"/>
      <c r="X618" s="175"/>
      <c r="Y618" s="175"/>
      <c r="Z618" s="175"/>
      <c r="AA618" s="175"/>
      <c r="AB618" s="175"/>
      <c r="AC618" s="175"/>
      <c r="AD618" s="175"/>
      <c r="AE618" s="175"/>
      <c r="AF618" s="175"/>
      <c r="AG618" s="175"/>
      <c r="AH618" s="175"/>
      <c r="AI618" s="175"/>
      <c r="AJ618" s="175"/>
      <c r="AK618" s="175"/>
      <c r="AL618" s="175"/>
      <c r="AM618" s="175"/>
      <c r="AN618" s="175"/>
    </row>
    <row r="619" spans="1:40">
      <c r="A619" s="175"/>
      <c r="B619" s="175"/>
      <c r="C619" s="175"/>
      <c r="D619" s="175"/>
      <c r="E619" s="175"/>
      <c r="F619" s="175"/>
      <c r="G619" s="175"/>
      <c r="H619" s="175"/>
      <c r="I619" s="175"/>
      <c r="J619" s="170"/>
      <c r="K619" s="170"/>
      <c r="L619" s="170"/>
      <c r="M619" s="170"/>
      <c r="N619" s="170"/>
      <c r="O619" s="170"/>
      <c r="P619" s="175"/>
      <c r="Q619" s="175"/>
      <c r="R619" s="175"/>
      <c r="S619" s="175"/>
      <c r="T619" s="175"/>
      <c r="U619" s="175"/>
      <c r="V619" s="175"/>
      <c r="W619" s="175"/>
      <c r="X619" s="175"/>
      <c r="Y619" s="175"/>
      <c r="Z619" s="175"/>
      <c r="AA619" s="175"/>
      <c r="AB619" s="175"/>
      <c r="AC619" s="175"/>
      <c r="AD619" s="175"/>
      <c r="AE619" s="175"/>
      <c r="AF619" s="175"/>
      <c r="AG619" s="175"/>
      <c r="AH619" s="175"/>
      <c r="AI619" s="175"/>
      <c r="AJ619" s="175"/>
      <c r="AK619" s="175"/>
      <c r="AL619" s="175"/>
      <c r="AM619" s="175"/>
      <c r="AN619" s="175"/>
    </row>
    <row r="620" spans="1:40">
      <c r="A620" s="175"/>
      <c r="B620" s="175"/>
      <c r="C620" s="175"/>
      <c r="D620" s="175"/>
      <c r="E620" s="175"/>
      <c r="F620" s="175"/>
      <c r="G620" s="175"/>
      <c r="H620" s="175"/>
      <c r="I620" s="175"/>
      <c r="J620" s="170"/>
      <c r="K620" s="170"/>
      <c r="L620" s="170"/>
      <c r="M620" s="170"/>
      <c r="N620" s="170"/>
      <c r="O620" s="170"/>
      <c r="P620" s="175"/>
      <c r="Q620" s="175"/>
      <c r="R620" s="175"/>
      <c r="S620" s="175"/>
      <c r="T620" s="175"/>
      <c r="U620" s="175"/>
      <c r="V620" s="175"/>
      <c r="W620" s="175"/>
      <c r="X620" s="175"/>
      <c r="Y620" s="175"/>
      <c r="Z620" s="175"/>
      <c r="AA620" s="175"/>
      <c r="AB620" s="175"/>
      <c r="AC620" s="175"/>
      <c r="AD620" s="175"/>
      <c r="AE620" s="175"/>
      <c r="AF620" s="175"/>
      <c r="AG620" s="175"/>
      <c r="AH620" s="175"/>
      <c r="AI620" s="175"/>
      <c r="AJ620" s="175"/>
      <c r="AK620" s="175"/>
      <c r="AL620" s="175"/>
      <c r="AM620" s="175"/>
      <c r="AN620" s="175"/>
    </row>
    <row r="621" spans="1:40">
      <c r="A621" s="175"/>
      <c r="B621" s="175"/>
      <c r="C621" s="175"/>
      <c r="D621" s="175"/>
      <c r="E621" s="175"/>
      <c r="F621" s="175"/>
      <c r="G621" s="175"/>
      <c r="H621" s="175"/>
      <c r="I621" s="175"/>
      <c r="J621" s="170"/>
      <c r="K621" s="170"/>
      <c r="L621" s="170"/>
      <c r="M621" s="170"/>
      <c r="N621" s="170"/>
      <c r="O621" s="170"/>
      <c r="P621" s="175"/>
      <c r="Q621" s="175"/>
      <c r="R621" s="175"/>
      <c r="S621" s="175"/>
      <c r="T621" s="175"/>
      <c r="U621" s="175"/>
      <c r="V621" s="175"/>
      <c r="W621" s="175"/>
      <c r="X621" s="175"/>
      <c r="Y621" s="175"/>
      <c r="Z621" s="175"/>
      <c r="AA621" s="175"/>
      <c r="AB621" s="175"/>
      <c r="AC621" s="175"/>
      <c r="AD621" s="175"/>
      <c r="AE621" s="175"/>
      <c r="AF621" s="175"/>
      <c r="AG621" s="175"/>
      <c r="AH621" s="175"/>
      <c r="AI621" s="175"/>
      <c r="AJ621" s="175"/>
      <c r="AK621" s="175"/>
      <c r="AL621" s="175"/>
      <c r="AM621" s="175"/>
      <c r="AN621" s="175"/>
    </row>
    <row r="622" spans="1:40">
      <c r="A622" s="175"/>
      <c r="B622" s="175"/>
      <c r="C622" s="175"/>
      <c r="D622" s="175"/>
      <c r="E622" s="175"/>
      <c r="F622" s="175"/>
      <c r="G622" s="175"/>
      <c r="H622" s="175"/>
      <c r="I622" s="175"/>
      <c r="J622" s="170"/>
      <c r="K622" s="170"/>
      <c r="L622" s="170"/>
      <c r="M622" s="170"/>
      <c r="N622" s="170"/>
      <c r="O622" s="170"/>
      <c r="P622" s="175"/>
      <c r="Q622" s="175"/>
      <c r="R622" s="175"/>
      <c r="S622" s="175"/>
      <c r="T622" s="175"/>
      <c r="U622" s="175"/>
      <c r="V622" s="175"/>
      <c r="W622" s="175"/>
      <c r="X622" s="175"/>
      <c r="Y622" s="175"/>
      <c r="Z622" s="175"/>
      <c r="AA622" s="175"/>
      <c r="AB622" s="175"/>
      <c r="AC622" s="175"/>
      <c r="AD622" s="175"/>
      <c r="AE622" s="175"/>
      <c r="AF622" s="175"/>
      <c r="AG622" s="175"/>
      <c r="AH622" s="175"/>
      <c r="AI622" s="175"/>
      <c r="AJ622" s="175"/>
      <c r="AK622" s="175"/>
      <c r="AL622" s="175"/>
      <c r="AM622" s="175"/>
      <c r="AN622" s="175"/>
    </row>
    <row r="623" spans="1:40">
      <c r="A623" s="175"/>
      <c r="B623" s="175"/>
      <c r="C623" s="175"/>
      <c r="D623" s="175"/>
      <c r="E623" s="175"/>
      <c r="F623" s="175"/>
      <c r="G623" s="175"/>
      <c r="H623" s="175"/>
      <c r="I623" s="175"/>
      <c r="J623" s="170"/>
      <c r="K623" s="170"/>
      <c r="L623" s="170"/>
      <c r="M623" s="170"/>
      <c r="N623" s="170"/>
      <c r="O623" s="170"/>
      <c r="P623" s="175"/>
      <c r="Q623" s="175"/>
      <c r="R623" s="175"/>
      <c r="S623" s="175"/>
      <c r="T623" s="175"/>
      <c r="U623" s="175"/>
      <c r="V623" s="175"/>
      <c r="W623" s="175"/>
      <c r="X623" s="175"/>
      <c r="Y623" s="175"/>
      <c r="Z623" s="175"/>
      <c r="AA623" s="175"/>
      <c r="AB623" s="175"/>
      <c r="AC623" s="175"/>
      <c r="AD623" s="175"/>
      <c r="AE623" s="175"/>
      <c r="AF623" s="175"/>
      <c r="AG623" s="175"/>
      <c r="AH623" s="175"/>
      <c r="AI623" s="175"/>
      <c r="AJ623" s="175"/>
      <c r="AK623" s="175"/>
      <c r="AL623" s="175"/>
      <c r="AM623" s="175"/>
      <c r="AN623" s="175"/>
    </row>
    <row r="624" spans="1:40">
      <c r="A624" s="175"/>
      <c r="B624" s="175"/>
      <c r="C624" s="175"/>
      <c r="D624" s="175"/>
      <c r="E624" s="175"/>
      <c r="F624" s="175"/>
      <c r="G624" s="175"/>
      <c r="H624" s="175"/>
      <c r="I624" s="175"/>
      <c r="J624" s="170"/>
      <c r="K624" s="170"/>
      <c r="L624" s="170"/>
      <c r="M624" s="170"/>
      <c r="N624" s="170"/>
      <c r="O624" s="170"/>
      <c r="P624" s="175"/>
      <c r="Q624" s="175"/>
      <c r="R624" s="175"/>
      <c r="S624" s="175"/>
      <c r="T624" s="175"/>
      <c r="U624" s="175"/>
      <c r="V624" s="175"/>
      <c r="W624" s="175"/>
      <c r="X624" s="175"/>
      <c r="Y624" s="175"/>
      <c r="Z624" s="175"/>
      <c r="AA624" s="175"/>
      <c r="AB624" s="175"/>
      <c r="AC624" s="175"/>
      <c r="AD624" s="175"/>
      <c r="AE624" s="175"/>
      <c r="AF624" s="175"/>
      <c r="AG624" s="175"/>
      <c r="AH624" s="175"/>
      <c r="AI624" s="175"/>
      <c r="AJ624" s="175"/>
      <c r="AK624" s="175"/>
      <c r="AL624" s="175"/>
      <c r="AM624" s="175"/>
      <c r="AN624" s="175"/>
    </row>
    <row r="625" spans="1:40">
      <c r="A625" s="175"/>
      <c r="B625" s="175"/>
      <c r="C625" s="175"/>
      <c r="D625" s="175"/>
      <c r="E625" s="175"/>
      <c r="F625" s="175"/>
      <c r="G625" s="175"/>
      <c r="H625" s="175"/>
      <c r="I625" s="175"/>
      <c r="J625" s="170"/>
      <c r="K625" s="170"/>
      <c r="L625" s="170"/>
      <c r="M625" s="170"/>
      <c r="N625" s="170"/>
      <c r="O625" s="170"/>
      <c r="P625" s="175"/>
      <c r="Q625" s="175"/>
      <c r="R625" s="175"/>
      <c r="S625" s="175"/>
      <c r="T625" s="175"/>
      <c r="U625" s="175"/>
      <c r="V625" s="175"/>
      <c r="W625" s="175"/>
      <c r="X625" s="175"/>
      <c r="Y625" s="175"/>
      <c r="Z625" s="175"/>
      <c r="AA625" s="175"/>
      <c r="AB625" s="175"/>
      <c r="AC625" s="175"/>
      <c r="AD625" s="175"/>
      <c r="AE625" s="175"/>
      <c r="AF625" s="175"/>
      <c r="AG625" s="175"/>
      <c r="AH625" s="175"/>
      <c r="AI625" s="175"/>
      <c r="AJ625" s="175"/>
      <c r="AK625" s="175"/>
      <c r="AL625" s="175"/>
      <c r="AM625" s="175"/>
      <c r="AN625" s="175"/>
    </row>
    <row r="626" spans="1:40">
      <c r="A626" s="175"/>
      <c r="B626" s="175"/>
      <c r="C626" s="175"/>
      <c r="D626" s="175"/>
      <c r="E626" s="175"/>
      <c r="F626" s="175"/>
      <c r="G626" s="175"/>
      <c r="H626" s="175"/>
      <c r="I626" s="175"/>
      <c r="J626" s="170"/>
      <c r="K626" s="170"/>
      <c r="L626" s="170"/>
      <c r="M626" s="170"/>
      <c r="N626" s="170"/>
      <c r="O626" s="170"/>
      <c r="P626" s="175"/>
      <c r="Q626" s="175"/>
      <c r="R626" s="175"/>
      <c r="S626" s="175"/>
      <c r="T626" s="175"/>
      <c r="U626" s="175"/>
      <c r="V626" s="175"/>
      <c r="W626" s="175"/>
      <c r="X626" s="175"/>
      <c r="Y626" s="175"/>
      <c r="Z626" s="175"/>
      <c r="AA626" s="175"/>
      <c r="AB626" s="175"/>
      <c r="AC626" s="175"/>
      <c r="AD626" s="175"/>
      <c r="AE626" s="175"/>
      <c r="AF626" s="175"/>
      <c r="AG626" s="175"/>
      <c r="AH626" s="175"/>
      <c r="AI626" s="175"/>
      <c r="AJ626" s="175"/>
      <c r="AK626" s="175"/>
      <c r="AL626" s="175"/>
      <c r="AM626" s="175"/>
      <c r="AN626" s="175"/>
    </row>
    <row r="627" spans="1:40">
      <c r="A627" s="175"/>
      <c r="B627" s="175"/>
      <c r="C627" s="175"/>
      <c r="D627" s="175"/>
      <c r="E627" s="175"/>
      <c r="F627" s="175"/>
      <c r="G627" s="175"/>
      <c r="H627" s="175"/>
      <c r="I627" s="175"/>
      <c r="J627" s="170"/>
      <c r="K627" s="170"/>
      <c r="L627" s="170"/>
      <c r="M627" s="170"/>
      <c r="N627" s="170"/>
      <c r="O627" s="170"/>
      <c r="P627" s="175"/>
      <c r="Q627" s="175"/>
      <c r="R627" s="175"/>
      <c r="S627" s="175"/>
      <c r="T627" s="175"/>
      <c r="U627" s="175"/>
      <c r="V627" s="175"/>
      <c r="W627" s="175"/>
      <c r="X627" s="175"/>
      <c r="Y627" s="175"/>
      <c r="Z627" s="175"/>
      <c r="AA627" s="175"/>
      <c r="AB627" s="175"/>
      <c r="AC627" s="175"/>
      <c r="AD627" s="175"/>
      <c r="AE627" s="175"/>
      <c r="AF627" s="175"/>
      <c r="AG627" s="175"/>
      <c r="AH627" s="175"/>
      <c r="AI627" s="175"/>
      <c r="AJ627" s="175"/>
      <c r="AK627" s="175"/>
      <c r="AL627" s="175"/>
      <c r="AM627" s="175"/>
      <c r="AN627" s="175"/>
    </row>
    <row r="628" spans="1:40">
      <c r="A628" s="175"/>
      <c r="B628" s="175"/>
      <c r="C628" s="175"/>
      <c r="D628" s="175"/>
      <c r="E628" s="175"/>
      <c r="F628" s="175"/>
      <c r="G628" s="175"/>
      <c r="H628" s="175"/>
      <c r="I628" s="175"/>
      <c r="J628" s="170"/>
      <c r="K628" s="170"/>
      <c r="L628" s="170"/>
      <c r="M628" s="170"/>
      <c r="N628" s="170"/>
      <c r="O628" s="170"/>
      <c r="P628" s="175"/>
      <c r="Q628" s="175"/>
      <c r="R628" s="175"/>
      <c r="S628" s="175"/>
      <c r="T628" s="175"/>
      <c r="U628" s="175"/>
      <c r="V628" s="175"/>
      <c r="W628" s="175"/>
      <c r="X628" s="175"/>
      <c r="Y628" s="175"/>
      <c r="Z628" s="175"/>
      <c r="AA628" s="175"/>
      <c r="AB628" s="175"/>
      <c r="AC628" s="175"/>
      <c r="AD628" s="175"/>
      <c r="AE628" s="175"/>
      <c r="AF628" s="175"/>
      <c r="AG628" s="175"/>
      <c r="AH628" s="175"/>
      <c r="AI628" s="175"/>
      <c r="AJ628" s="175"/>
      <c r="AK628" s="175"/>
      <c r="AL628" s="175"/>
      <c r="AM628" s="175"/>
      <c r="AN628" s="175"/>
    </row>
    <row r="629" spans="1:40">
      <c r="A629" s="175"/>
      <c r="B629" s="175"/>
      <c r="C629" s="175"/>
      <c r="D629" s="175"/>
      <c r="E629" s="175"/>
      <c r="F629" s="175"/>
      <c r="G629" s="175"/>
      <c r="H629" s="175"/>
      <c r="I629" s="175"/>
      <c r="J629" s="170"/>
      <c r="K629" s="170"/>
      <c r="L629" s="170"/>
      <c r="M629" s="170"/>
      <c r="N629" s="170"/>
      <c r="O629" s="170"/>
      <c r="P629" s="175"/>
      <c r="Q629" s="175"/>
      <c r="R629" s="175"/>
      <c r="S629" s="175"/>
      <c r="T629" s="175"/>
      <c r="U629" s="175"/>
      <c r="V629" s="175"/>
      <c r="W629" s="175"/>
      <c r="X629" s="175"/>
      <c r="Y629" s="175"/>
      <c r="Z629" s="175"/>
      <c r="AA629" s="175"/>
      <c r="AB629" s="175"/>
      <c r="AC629" s="175"/>
      <c r="AD629" s="175"/>
      <c r="AE629" s="175"/>
      <c r="AF629" s="175"/>
      <c r="AG629" s="175"/>
      <c r="AH629" s="175"/>
      <c r="AI629" s="175"/>
      <c r="AJ629" s="175"/>
      <c r="AK629" s="175"/>
      <c r="AL629" s="175"/>
      <c r="AM629" s="175"/>
      <c r="AN629" s="175"/>
    </row>
    <row r="630" spans="1:40">
      <c r="A630" s="175"/>
      <c r="B630" s="175"/>
      <c r="C630" s="175"/>
      <c r="D630" s="175"/>
      <c r="E630" s="175"/>
      <c r="F630" s="175"/>
      <c r="G630" s="175"/>
      <c r="H630" s="175"/>
      <c r="I630" s="175"/>
      <c r="J630" s="170"/>
      <c r="K630" s="170"/>
      <c r="L630" s="170"/>
      <c r="M630" s="170"/>
      <c r="N630" s="170"/>
      <c r="O630" s="170"/>
      <c r="P630" s="175"/>
      <c r="Q630" s="175"/>
      <c r="R630" s="175"/>
      <c r="S630" s="175"/>
      <c r="T630" s="175"/>
      <c r="U630" s="175"/>
      <c r="V630" s="175"/>
      <c r="W630" s="175"/>
      <c r="X630" s="175"/>
      <c r="Y630" s="175"/>
      <c r="Z630" s="175"/>
      <c r="AA630" s="175"/>
      <c r="AB630" s="175"/>
      <c r="AC630" s="175"/>
      <c r="AD630" s="175"/>
      <c r="AE630" s="175"/>
      <c r="AF630" s="175"/>
      <c r="AG630" s="175"/>
      <c r="AH630" s="175"/>
      <c r="AI630" s="175"/>
      <c r="AJ630" s="175"/>
      <c r="AK630" s="175"/>
      <c r="AL630" s="175"/>
      <c r="AM630" s="175"/>
      <c r="AN630" s="175"/>
    </row>
    <row r="631" spans="1:40">
      <c r="A631" s="175"/>
      <c r="B631" s="175"/>
      <c r="C631" s="175"/>
      <c r="D631" s="175"/>
      <c r="E631" s="175"/>
      <c r="F631" s="175"/>
      <c r="G631" s="175"/>
      <c r="H631" s="175"/>
      <c r="I631" s="175"/>
      <c r="J631" s="170"/>
      <c r="K631" s="170"/>
      <c r="L631" s="170"/>
      <c r="M631" s="170"/>
      <c r="N631" s="170"/>
      <c r="O631" s="170"/>
      <c r="P631" s="175"/>
      <c r="Q631" s="175"/>
      <c r="R631" s="175"/>
      <c r="S631" s="175"/>
      <c r="T631" s="175"/>
      <c r="U631" s="175"/>
      <c r="V631" s="175"/>
      <c r="W631" s="175"/>
      <c r="X631" s="175"/>
      <c r="Y631" s="175"/>
      <c r="Z631" s="175"/>
      <c r="AA631" s="175"/>
      <c r="AB631" s="175"/>
      <c r="AC631" s="175"/>
      <c r="AD631" s="175"/>
      <c r="AE631" s="175"/>
      <c r="AF631" s="175"/>
      <c r="AG631" s="175"/>
      <c r="AH631" s="175"/>
      <c r="AI631" s="175"/>
      <c r="AJ631" s="175"/>
      <c r="AK631" s="175"/>
      <c r="AL631" s="175"/>
      <c r="AM631" s="175"/>
      <c r="AN631" s="175"/>
    </row>
    <row r="632" spans="1:40">
      <c r="A632" s="175"/>
      <c r="B632" s="175"/>
      <c r="C632" s="175"/>
      <c r="D632" s="175"/>
      <c r="E632" s="175"/>
      <c r="F632" s="175"/>
      <c r="G632" s="175"/>
      <c r="H632" s="175"/>
      <c r="I632" s="175"/>
      <c r="J632" s="170"/>
      <c r="K632" s="170"/>
      <c r="L632" s="170"/>
      <c r="M632" s="170"/>
      <c r="N632" s="170"/>
      <c r="O632" s="170"/>
      <c r="P632" s="175"/>
      <c r="Q632" s="175"/>
      <c r="R632" s="175"/>
      <c r="S632" s="175"/>
      <c r="T632" s="175"/>
      <c r="U632" s="175"/>
      <c r="V632" s="175"/>
      <c r="W632" s="175"/>
      <c r="X632" s="175"/>
      <c r="Y632" s="175"/>
      <c r="Z632" s="175"/>
      <c r="AA632" s="175"/>
      <c r="AB632" s="175"/>
      <c r="AC632" s="175"/>
      <c r="AD632" s="175"/>
      <c r="AE632" s="175"/>
      <c r="AF632" s="175"/>
      <c r="AG632" s="175"/>
      <c r="AH632" s="175"/>
      <c r="AI632" s="175"/>
      <c r="AJ632" s="175"/>
      <c r="AK632" s="175"/>
      <c r="AL632" s="175"/>
      <c r="AM632" s="175"/>
      <c r="AN632" s="175"/>
    </row>
    <row r="633" spans="1:40">
      <c r="A633" s="175"/>
      <c r="B633" s="175"/>
      <c r="C633" s="175"/>
      <c r="D633" s="175"/>
      <c r="E633" s="175"/>
      <c r="F633" s="175"/>
      <c r="G633" s="175"/>
      <c r="H633" s="175"/>
      <c r="I633" s="175"/>
      <c r="J633" s="170"/>
      <c r="K633" s="170"/>
      <c r="L633" s="170"/>
      <c r="M633" s="170"/>
      <c r="N633" s="170"/>
      <c r="O633" s="170"/>
      <c r="P633" s="175"/>
      <c r="Q633" s="175"/>
      <c r="R633" s="175"/>
      <c r="S633" s="175"/>
      <c r="T633" s="175"/>
      <c r="U633" s="175"/>
      <c r="V633" s="175"/>
      <c r="W633" s="175"/>
      <c r="X633" s="175"/>
      <c r="Y633" s="175"/>
      <c r="Z633" s="175"/>
      <c r="AA633" s="175"/>
      <c r="AB633" s="175"/>
      <c r="AC633" s="175"/>
      <c r="AD633" s="175"/>
      <c r="AE633" s="175"/>
      <c r="AF633" s="175"/>
      <c r="AG633" s="175"/>
      <c r="AH633" s="175"/>
      <c r="AI633" s="175"/>
      <c r="AJ633" s="175"/>
      <c r="AK633" s="175"/>
      <c r="AL633" s="175"/>
      <c r="AM633" s="175"/>
      <c r="AN633" s="175"/>
    </row>
    <row r="634" spans="1:40">
      <c r="A634" s="175"/>
      <c r="B634" s="175"/>
      <c r="C634" s="175"/>
      <c r="D634" s="175"/>
      <c r="E634" s="175"/>
      <c r="F634" s="175"/>
      <c r="G634" s="175"/>
      <c r="H634" s="175"/>
      <c r="I634" s="175"/>
      <c r="J634" s="170"/>
      <c r="K634" s="170"/>
      <c r="L634" s="170"/>
      <c r="M634" s="170"/>
      <c r="N634" s="170"/>
      <c r="O634" s="170"/>
      <c r="P634" s="175"/>
      <c r="Q634" s="175"/>
      <c r="R634" s="175"/>
      <c r="S634" s="175"/>
      <c r="T634" s="175"/>
      <c r="U634" s="175"/>
      <c r="V634" s="175"/>
      <c r="W634" s="175"/>
      <c r="X634" s="175"/>
      <c r="Y634" s="175"/>
      <c r="Z634" s="175"/>
      <c r="AA634" s="175"/>
      <c r="AB634" s="175"/>
      <c r="AC634" s="175"/>
      <c r="AD634" s="175"/>
      <c r="AE634" s="175"/>
      <c r="AF634" s="175"/>
      <c r="AG634" s="175"/>
      <c r="AH634" s="175"/>
      <c r="AI634" s="175"/>
      <c r="AJ634" s="175"/>
      <c r="AK634" s="175"/>
      <c r="AL634" s="175"/>
      <c r="AM634" s="175"/>
      <c r="AN634" s="175"/>
    </row>
    <row r="635" spans="1:40">
      <c r="A635" s="175"/>
      <c r="B635" s="175"/>
      <c r="C635" s="175"/>
      <c r="D635" s="175"/>
      <c r="E635" s="175"/>
      <c r="F635" s="175"/>
      <c r="G635" s="175"/>
      <c r="H635" s="175"/>
      <c r="I635" s="175"/>
      <c r="J635" s="170"/>
      <c r="K635" s="170"/>
      <c r="L635" s="170"/>
      <c r="M635" s="170"/>
      <c r="N635" s="170"/>
      <c r="O635" s="170"/>
      <c r="P635" s="175"/>
      <c r="Q635" s="175"/>
      <c r="R635" s="175"/>
      <c r="S635" s="175"/>
      <c r="T635" s="175"/>
      <c r="U635" s="175"/>
      <c r="V635" s="175"/>
      <c r="W635" s="175"/>
      <c r="X635" s="175"/>
      <c r="Y635" s="175"/>
      <c r="Z635" s="175"/>
      <c r="AA635" s="175"/>
      <c r="AB635" s="175"/>
      <c r="AC635" s="175"/>
      <c r="AD635" s="175"/>
      <c r="AE635" s="175"/>
      <c r="AF635" s="175"/>
      <c r="AG635" s="175"/>
      <c r="AH635" s="175"/>
      <c r="AI635" s="175"/>
      <c r="AJ635" s="175"/>
      <c r="AK635" s="175"/>
      <c r="AL635" s="175"/>
      <c r="AM635" s="175"/>
      <c r="AN635" s="175"/>
    </row>
    <row r="636" spans="1:40">
      <c r="A636" s="175"/>
      <c r="B636" s="175"/>
      <c r="C636" s="175"/>
      <c r="D636" s="175"/>
      <c r="E636" s="175"/>
      <c r="F636" s="175"/>
      <c r="G636" s="175"/>
      <c r="H636" s="175"/>
      <c r="I636" s="175"/>
      <c r="J636" s="170"/>
      <c r="K636" s="170"/>
      <c r="L636" s="170"/>
      <c r="M636" s="170"/>
      <c r="N636" s="170"/>
      <c r="O636" s="170"/>
      <c r="P636" s="175"/>
      <c r="Q636" s="175"/>
      <c r="R636" s="175"/>
      <c r="S636" s="175"/>
      <c r="T636" s="175"/>
      <c r="U636" s="175"/>
      <c r="V636" s="175"/>
      <c r="W636" s="175"/>
      <c r="X636" s="175"/>
      <c r="Y636" s="175"/>
      <c r="Z636" s="175"/>
      <c r="AA636" s="175"/>
      <c r="AB636" s="175"/>
      <c r="AC636" s="175"/>
      <c r="AD636" s="175"/>
      <c r="AE636" s="175"/>
      <c r="AF636" s="175"/>
      <c r="AG636" s="175"/>
      <c r="AH636" s="175"/>
      <c r="AI636" s="175"/>
      <c r="AJ636" s="175"/>
      <c r="AK636" s="175"/>
      <c r="AL636" s="175"/>
      <c r="AM636" s="175"/>
      <c r="AN636" s="175"/>
    </row>
    <row r="637" spans="1:40">
      <c r="A637" s="175"/>
      <c r="B637" s="175"/>
      <c r="C637" s="175"/>
      <c r="D637" s="175"/>
      <c r="E637" s="175"/>
      <c r="F637" s="175"/>
      <c r="G637" s="175"/>
      <c r="H637" s="175"/>
      <c r="I637" s="175"/>
      <c r="J637" s="170"/>
      <c r="K637" s="170"/>
      <c r="L637" s="170"/>
      <c r="M637" s="170"/>
      <c r="N637" s="170"/>
      <c r="O637" s="170"/>
      <c r="P637" s="175"/>
      <c r="Q637" s="175"/>
      <c r="R637" s="175"/>
      <c r="S637" s="175"/>
      <c r="T637" s="175"/>
      <c r="U637" s="175"/>
      <c r="V637" s="175"/>
      <c r="W637" s="175"/>
      <c r="X637" s="175"/>
      <c r="Y637" s="175"/>
      <c r="Z637" s="175"/>
      <c r="AA637" s="175"/>
      <c r="AB637" s="175"/>
      <c r="AC637" s="175"/>
      <c r="AD637" s="175"/>
      <c r="AE637" s="175"/>
      <c r="AF637" s="175"/>
      <c r="AG637" s="175"/>
      <c r="AH637" s="175"/>
      <c r="AI637" s="175"/>
      <c r="AJ637" s="175"/>
      <c r="AK637" s="175"/>
      <c r="AL637" s="175"/>
      <c r="AM637" s="175"/>
      <c r="AN637" s="175"/>
    </row>
    <row r="638" spans="1:40">
      <c r="A638" s="175"/>
      <c r="B638" s="175"/>
      <c r="C638" s="175"/>
      <c r="D638" s="175"/>
      <c r="E638" s="175"/>
      <c r="F638" s="175"/>
      <c r="G638" s="175"/>
      <c r="H638" s="175"/>
      <c r="I638" s="175"/>
      <c r="J638" s="170"/>
      <c r="K638" s="170"/>
      <c r="L638" s="170"/>
      <c r="M638" s="170"/>
      <c r="N638" s="170"/>
      <c r="O638" s="170"/>
      <c r="P638" s="175"/>
      <c r="Q638" s="175"/>
      <c r="R638" s="175"/>
      <c r="S638" s="175"/>
      <c r="T638" s="175"/>
      <c r="U638" s="175"/>
      <c r="V638" s="175"/>
      <c r="W638" s="175"/>
      <c r="X638" s="175"/>
      <c r="Y638" s="175"/>
      <c r="Z638" s="175"/>
      <c r="AA638" s="175"/>
      <c r="AB638" s="175"/>
      <c r="AC638" s="175"/>
      <c r="AD638" s="175"/>
      <c r="AE638" s="175"/>
      <c r="AF638" s="175"/>
      <c r="AG638" s="175"/>
      <c r="AH638" s="175"/>
      <c r="AI638" s="175"/>
      <c r="AJ638" s="175"/>
      <c r="AK638" s="175"/>
      <c r="AL638" s="175"/>
      <c r="AM638" s="175"/>
      <c r="AN638" s="175"/>
    </row>
    <row r="639" spans="1:40">
      <c r="A639" s="175"/>
      <c r="B639" s="175"/>
      <c r="C639" s="175"/>
      <c r="D639" s="175"/>
      <c r="E639" s="175"/>
      <c r="F639" s="175"/>
      <c r="G639" s="175"/>
      <c r="H639" s="175"/>
      <c r="I639" s="175"/>
      <c r="J639" s="170"/>
      <c r="K639" s="170"/>
      <c r="L639" s="170"/>
      <c r="M639" s="170"/>
      <c r="N639" s="170"/>
      <c r="O639" s="170"/>
      <c r="P639" s="175"/>
      <c r="Q639" s="175"/>
      <c r="R639" s="175"/>
      <c r="S639" s="175"/>
      <c r="T639" s="175"/>
      <c r="U639" s="175"/>
      <c r="V639" s="175"/>
      <c r="W639" s="175"/>
      <c r="X639" s="175"/>
      <c r="Y639" s="175"/>
      <c r="Z639" s="175"/>
      <c r="AA639" s="175"/>
      <c r="AB639" s="175"/>
      <c r="AC639" s="175"/>
      <c r="AD639" s="175"/>
      <c r="AE639" s="175"/>
      <c r="AF639" s="175"/>
      <c r="AG639" s="175"/>
      <c r="AH639" s="175"/>
      <c r="AI639" s="175"/>
      <c r="AJ639" s="175"/>
      <c r="AK639" s="175"/>
      <c r="AL639" s="175"/>
      <c r="AM639" s="175"/>
      <c r="AN639" s="175"/>
    </row>
    <row r="640" spans="1:40">
      <c r="A640" s="175"/>
      <c r="B640" s="175"/>
      <c r="C640" s="175"/>
      <c r="D640" s="175"/>
      <c r="E640" s="175"/>
      <c r="F640" s="175"/>
      <c r="G640" s="175"/>
      <c r="H640" s="175"/>
      <c r="I640" s="175"/>
      <c r="J640" s="170"/>
      <c r="K640" s="170"/>
      <c r="L640" s="170"/>
      <c r="M640" s="170"/>
      <c r="N640" s="170"/>
      <c r="O640" s="170"/>
      <c r="P640" s="175"/>
      <c r="Q640" s="175"/>
      <c r="R640" s="175"/>
      <c r="S640" s="175"/>
      <c r="T640" s="175"/>
      <c r="U640" s="175"/>
      <c r="V640" s="175"/>
      <c r="W640" s="175"/>
      <c r="X640" s="175"/>
      <c r="Y640" s="175"/>
      <c r="Z640" s="175"/>
      <c r="AA640" s="175"/>
      <c r="AB640" s="175"/>
      <c r="AC640" s="175"/>
      <c r="AD640" s="175"/>
      <c r="AE640" s="175"/>
      <c r="AF640" s="175"/>
      <c r="AG640" s="175"/>
      <c r="AH640" s="175"/>
      <c r="AI640" s="175"/>
      <c r="AJ640" s="175"/>
      <c r="AK640" s="175"/>
      <c r="AL640" s="175"/>
      <c r="AM640" s="175"/>
      <c r="AN640" s="175"/>
    </row>
    <row r="641" spans="1:40">
      <c r="A641" s="175"/>
      <c r="B641" s="175"/>
      <c r="C641" s="175"/>
      <c r="D641" s="175"/>
      <c r="E641" s="175"/>
      <c r="F641" s="175"/>
      <c r="G641" s="175"/>
      <c r="H641" s="175"/>
      <c r="I641" s="175"/>
      <c r="J641" s="170"/>
      <c r="K641" s="170"/>
      <c r="L641" s="170"/>
      <c r="M641" s="170"/>
      <c r="N641" s="170"/>
      <c r="O641" s="170"/>
      <c r="P641" s="175"/>
      <c r="Q641" s="175"/>
      <c r="R641" s="175"/>
      <c r="S641" s="175"/>
      <c r="T641" s="175"/>
      <c r="U641" s="175"/>
      <c r="V641" s="175"/>
      <c r="W641" s="175"/>
      <c r="X641" s="175"/>
      <c r="Y641" s="175"/>
      <c r="Z641" s="175"/>
      <c r="AA641" s="175"/>
      <c r="AB641" s="175"/>
      <c r="AC641" s="175"/>
      <c r="AD641" s="175"/>
      <c r="AE641" s="175"/>
      <c r="AF641" s="175"/>
      <c r="AG641" s="175"/>
      <c r="AH641" s="175"/>
      <c r="AI641" s="175"/>
      <c r="AJ641" s="175"/>
      <c r="AK641" s="175"/>
      <c r="AL641" s="175"/>
      <c r="AM641" s="175"/>
      <c r="AN641" s="175"/>
    </row>
    <row r="642" spans="1:40">
      <c r="A642" s="175"/>
      <c r="B642" s="175"/>
      <c r="C642" s="175"/>
      <c r="D642" s="175"/>
      <c r="E642" s="175"/>
      <c r="F642" s="175"/>
      <c r="G642" s="175"/>
      <c r="H642" s="175"/>
      <c r="I642" s="175"/>
      <c r="J642" s="170"/>
      <c r="K642" s="170"/>
      <c r="L642" s="170"/>
      <c r="M642" s="170"/>
      <c r="N642" s="170"/>
      <c r="O642" s="170"/>
      <c r="P642" s="175"/>
      <c r="Q642" s="175"/>
      <c r="R642" s="175"/>
      <c r="S642" s="175"/>
      <c r="T642" s="175"/>
      <c r="U642" s="175"/>
      <c r="V642" s="175"/>
      <c r="W642" s="175"/>
      <c r="X642" s="175"/>
      <c r="Y642" s="175"/>
      <c r="Z642" s="175"/>
      <c r="AA642" s="175"/>
      <c r="AB642" s="175"/>
      <c r="AC642" s="175"/>
      <c r="AD642" s="175"/>
      <c r="AE642" s="175"/>
      <c r="AF642" s="175"/>
      <c r="AG642" s="175"/>
      <c r="AH642" s="175"/>
      <c r="AI642" s="175"/>
      <c r="AJ642" s="175"/>
      <c r="AK642" s="175"/>
      <c r="AL642" s="175"/>
      <c r="AM642" s="175"/>
      <c r="AN642" s="175"/>
    </row>
    <row r="643" spans="1:40">
      <c r="A643" s="175"/>
      <c r="B643" s="175"/>
      <c r="C643" s="175"/>
      <c r="D643" s="175"/>
      <c r="E643" s="175"/>
      <c r="F643" s="175"/>
      <c r="G643" s="175"/>
      <c r="H643" s="175"/>
      <c r="I643" s="175"/>
      <c r="J643" s="170"/>
      <c r="K643" s="170"/>
      <c r="L643" s="170"/>
      <c r="M643" s="170"/>
      <c r="N643" s="170"/>
      <c r="O643" s="170"/>
      <c r="P643" s="175"/>
      <c r="Q643" s="175"/>
      <c r="R643" s="175"/>
      <c r="S643" s="175"/>
      <c r="T643" s="175"/>
      <c r="U643" s="175"/>
      <c r="V643" s="175"/>
      <c r="W643" s="175"/>
      <c r="X643" s="175"/>
      <c r="Y643" s="175"/>
      <c r="Z643" s="175"/>
      <c r="AA643" s="175"/>
      <c r="AB643" s="175"/>
      <c r="AC643" s="175"/>
      <c r="AD643" s="175"/>
      <c r="AE643" s="175"/>
      <c r="AF643" s="175"/>
      <c r="AG643" s="175"/>
      <c r="AH643" s="175"/>
      <c r="AI643" s="175"/>
      <c r="AJ643" s="175"/>
      <c r="AK643" s="175"/>
      <c r="AL643" s="175"/>
      <c r="AM643" s="175"/>
      <c r="AN643" s="175"/>
    </row>
    <row r="644" spans="1:40">
      <c r="A644" s="175"/>
      <c r="B644" s="175"/>
      <c r="C644" s="175"/>
      <c r="D644" s="175"/>
      <c r="E644" s="175"/>
      <c r="F644" s="175"/>
      <c r="G644" s="175"/>
      <c r="H644" s="175"/>
      <c r="I644" s="175"/>
      <c r="J644" s="170"/>
      <c r="K644" s="170"/>
      <c r="L644" s="170"/>
      <c r="M644" s="170"/>
      <c r="N644" s="170"/>
      <c r="O644" s="170"/>
      <c r="P644" s="175"/>
      <c r="Q644" s="175"/>
      <c r="R644" s="175"/>
      <c r="S644" s="175"/>
      <c r="T644" s="175"/>
      <c r="U644" s="175"/>
      <c r="V644" s="175"/>
      <c r="W644" s="175"/>
      <c r="X644" s="175"/>
      <c r="Y644" s="175"/>
      <c r="Z644" s="175"/>
      <c r="AA644" s="175"/>
      <c r="AB644" s="175"/>
      <c r="AC644" s="175"/>
      <c r="AD644" s="175"/>
      <c r="AE644" s="175"/>
      <c r="AF644" s="175"/>
      <c r="AG644" s="175"/>
      <c r="AH644" s="175"/>
      <c r="AI644" s="175"/>
      <c r="AJ644" s="175"/>
      <c r="AK644" s="175"/>
      <c r="AL644" s="175"/>
      <c r="AM644" s="175"/>
      <c r="AN644" s="175"/>
    </row>
    <row r="645" spans="1:40">
      <c r="A645" s="175"/>
      <c r="B645" s="175"/>
      <c r="C645" s="175"/>
      <c r="D645" s="175"/>
      <c r="E645" s="175"/>
      <c r="F645" s="175"/>
      <c r="G645" s="175"/>
      <c r="H645" s="175"/>
      <c r="I645" s="175"/>
      <c r="J645" s="170"/>
      <c r="K645" s="170"/>
      <c r="L645" s="170"/>
      <c r="M645" s="170"/>
      <c r="N645" s="170"/>
      <c r="O645" s="170"/>
      <c r="P645" s="175"/>
      <c r="Q645" s="175"/>
      <c r="R645" s="175"/>
      <c r="S645" s="175"/>
      <c r="T645" s="175"/>
      <c r="U645" s="175"/>
      <c r="V645" s="175"/>
      <c r="W645" s="175"/>
      <c r="X645" s="175"/>
      <c r="Y645" s="175"/>
      <c r="Z645" s="175"/>
      <c r="AA645" s="175"/>
      <c r="AB645" s="175"/>
      <c r="AC645" s="175"/>
      <c r="AD645" s="175"/>
      <c r="AE645" s="175"/>
      <c r="AF645" s="175"/>
      <c r="AG645" s="175"/>
      <c r="AH645" s="175"/>
      <c r="AI645" s="175"/>
      <c r="AJ645" s="175"/>
      <c r="AK645" s="175"/>
      <c r="AL645" s="175"/>
      <c r="AM645" s="175"/>
      <c r="AN645" s="175"/>
    </row>
    <row r="646" spans="1:40">
      <c r="A646" s="175"/>
      <c r="B646" s="175"/>
      <c r="C646" s="175"/>
      <c r="D646" s="175"/>
      <c r="E646" s="175"/>
      <c r="F646" s="175"/>
      <c r="G646" s="175"/>
      <c r="H646" s="175"/>
      <c r="I646" s="175"/>
      <c r="J646" s="170"/>
      <c r="K646" s="170"/>
      <c r="L646" s="170"/>
      <c r="M646" s="170"/>
      <c r="N646" s="170"/>
      <c r="O646" s="170"/>
      <c r="P646" s="175"/>
      <c r="Q646" s="175"/>
      <c r="R646" s="175"/>
      <c r="S646" s="175"/>
      <c r="T646" s="175"/>
      <c r="U646" s="175"/>
      <c r="V646" s="175"/>
      <c r="W646" s="175"/>
      <c r="X646" s="175"/>
      <c r="Y646" s="175"/>
      <c r="Z646" s="175"/>
      <c r="AA646" s="175"/>
      <c r="AB646" s="175"/>
      <c r="AC646" s="175"/>
      <c r="AD646" s="175"/>
      <c r="AE646" s="175"/>
      <c r="AF646" s="175"/>
      <c r="AG646" s="175"/>
      <c r="AH646" s="175"/>
      <c r="AI646" s="175"/>
      <c r="AJ646" s="175"/>
      <c r="AK646" s="175"/>
      <c r="AL646" s="175"/>
      <c r="AM646" s="175"/>
      <c r="AN646" s="175"/>
    </row>
    <row r="647" spans="1:40">
      <c r="A647" s="175"/>
      <c r="B647" s="175"/>
      <c r="C647" s="175"/>
      <c r="D647" s="175"/>
      <c r="E647" s="175"/>
      <c r="F647" s="175"/>
      <c r="G647" s="175"/>
      <c r="H647" s="175"/>
      <c r="I647" s="175"/>
      <c r="J647" s="170"/>
      <c r="K647" s="170"/>
      <c r="L647" s="170"/>
      <c r="M647" s="170"/>
      <c r="N647" s="170"/>
      <c r="O647" s="170"/>
      <c r="P647" s="175"/>
      <c r="Q647" s="175"/>
      <c r="R647" s="175"/>
      <c r="S647" s="175"/>
      <c r="T647" s="175"/>
      <c r="U647" s="175"/>
      <c r="V647" s="175"/>
      <c r="W647" s="175"/>
      <c r="X647" s="175"/>
      <c r="Y647" s="175"/>
      <c r="Z647" s="175"/>
      <c r="AA647" s="175"/>
      <c r="AB647" s="175"/>
      <c r="AC647" s="175"/>
      <c r="AD647" s="175"/>
      <c r="AE647" s="175"/>
      <c r="AF647" s="175"/>
      <c r="AG647" s="175"/>
      <c r="AH647" s="175"/>
      <c r="AI647" s="175"/>
      <c r="AJ647" s="175"/>
      <c r="AK647" s="175"/>
      <c r="AL647" s="175"/>
      <c r="AM647" s="175"/>
      <c r="AN647" s="175"/>
    </row>
    <row r="648" spans="1:40">
      <c r="A648" s="175"/>
      <c r="B648" s="175"/>
      <c r="C648" s="175"/>
      <c r="D648" s="175"/>
      <c r="E648" s="175"/>
      <c r="F648" s="175"/>
      <c r="G648" s="175"/>
      <c r="H648" s="175"/>
      <c r="I648" s="175"/>
      <c r="J648" s="170"/>
      <c r="K648" s="170"/>
      <c r="L648" s="170"/>
      <c r="M648" s="170"/>
      <c r="N648" s="170"/>
      <c r="O648" s="170"/>
      <c r="P648" s="175"/>
      <c r="Q648" s="175"/>
      <c r="R648" s="175"/>
      <c r="S648" s="175"/>
      <c r="T648" s="175"/>
      <c r="U648" s="175"/>
      <c r="V648" s="175"/>
      <c r="W648" s="175"/>
      <c r="X648" s="175"/>
      <c r="Y648" s="175"/>
      <c r="Z648" s="175"/>
      <c r="AA648" s="175"/>
      <c r="AB648" s="175"/>
      <c r="AC648" s="175"/>
      <c r="AD648" s="175"/>
      <c r="AE648" s="175"/>
      <c r="AF648" s="175"/>
      <c r="AG648" s="175"/>
      <c r="AH648" s="175"/>
      <c r="AI648" s="175"/>
      <c r="AJ648" s="175"/>
      <c r="AK648" s="175"/>
      <c r="AL648" s="175"/>
      <c r="AM648" s="175"/>
      <c r="AN648" s="175"/>
    </row>
    <row r="649" spans="1:40">
      <c r="A649" s="175"/>
      <c r="B649" s="175"/>
      <c r="C649" s="175"/>
      <c r="D649" s="175"/>
      <c r="E649" s="175"/>
      <c r="F649" s="175"/>
      <c r="G649" s="175"/>
      <c r="H649" s="175"/>
      <c r="I649" s="175"/>
      <c r="J649" s="170"/>
      <c r="K649" s="170"/>
      <c r="L649" s="170"/>
      <c r="M649" s="170"/>
      <c r="N649" s="170"/>
      <c r="O649" s="170"/>
      <c r="P649" s="175"/>
      <c r="Q649" s="175"/>
      <c r="R649" s="175"/>
      <c r="S649" s="175"/>
      <c r="T649" s="175"/>
      <c r="U649" s="175"/>
      <c r="V649" s="175"/>
      <c r="W649" s="175"/>
      <c r="X649" s="175"/>
      <c r="Y649" s="175"/>
      <c r="Z649" s="175"/>
      <c r="AA649" s="175"/>
      <c r="AB649" s="175"/>
      <c r="AC649" s="175"/>
      <c r="AD649" s="175"/>
      <c r="AE649" s="175"/>
      <c r="AF649" s="175"/>
      <c r="AG649" s="175"/>
      <c r="AH649" s="175"/>
      <c r="AI649" s="175"/>
      <c r="AJ649" s="175"/>
      <c r="AK649" s="175"/>
      <c r="AL649" s="175"/>
      <c r="AM649" s="175"/>
      <c r="AN649" s="175"/>
    </row>
    <row r="650" spans="1:40">
      <c r="A650" s="175"/>
      <c r="B650" s="175"/>
      <c r="C650" s="175"/>
      <c r="D650" s="175"/>
      <c r="E650" s="175"/>
      <c r="F650" s="175"/>
      <c r="G650" s="175"/>
      <c r="H650" s="175"/>
      <c r="I650" s="175"/>
      <c r="J650" s="170"/>
      <c r="K650" s="170"/>
      <c r="L650" s="170"/>
      <c r="M650" s="170"/>
      <c r="N650" s="170"/>
      <c r="O650" s="170"/>
      <c r="P650" s="175"/>
      <c r="Q650" s="175"/>
      <c r="R650" s="175"/>
      <c r="S650" s="175"/>
      <c r="T650" s="175"/>
      <c r="U650" s="175"/>
      <c r="V650" s="175"/>
      <c r="W650" s="175"/>
      <c r="X650" s="175"/>
      <c r="Y650" s="175"/>
      <c r="Z650" s="175"/>
      <c r="AA650" s="175"/>
      <c r="AB650" s="175"/>
      <c r="AC650" s="175"/>
      <c r="AD650" s="175"/>
      <c r="AE650" s="175"/>
      <c r="AF650" s="175"/>
      <c r="AG650" s="175"/>
      <c r="AH650" s="175"/>
      <c r="AI650" s="175"/>
      <c r="AJ650" s="175"/>
      <c r="AK650" s="175"/>
      <c r="AL650" s="175"/>
      <c r="AM650" s="175"/>
      <c r="AN650" s="175"/>
    </row>
    <row r="651" spans="1:40">
      <c r="A651" s="175"/>
      <c r="B651" s="175"/>
      <c r="C651" s="175"/>
      <c r="D651" s="175"/>
      <c r="E651" s="175"/>
      <c r="F651" s="175"/>
      <c r="G651" s="175"/>
      <c r="H651" s="175"/>
      <c r="I651" s="175"/>
      <c r="J651" s="170"/>
      <c r="K651" s="170"/>
      <c r="L651" s="170"/>
      <c r="M651" s="170"/>
      <c r="N651" s="170"/>
      <c r="O651" s="170"/>
      <c r="P651" s="175"/>
      <c r="Q651" s="175"/>
      <c r="R651" s="175"/>
      <c r="S651" s="175"/>
      <c r="T651" s="175"/>
      <c r="U651" s="175"/>
      <c r="V651" s="175"/>
      <c r="W651" s="175"/>
      <c r="X651" s="175"/>
      <c r="Y651" s="175"/>
      <c r="Z651" s="175"/>
      <c r="AA651" s="175"/>
      <c r="AB651" s="175"/>
      <c r="AC651" s="175"/>
      <c r="AD651" s="175"/>
      <c r="AE651" s="175"/>
      <c r="AF651" s="175"/>
      <c r="AG651" s="175"/>
      <c r="AH651" s="175"/>
      <c r="AI651" s="175"/>
      <c r="AJ651" s="175"/>
      <c r="AK651" s="175"/>
      <c r="AL651" s="175"/>
      <c r="AM651" s="175"/>
      <c r="AN651" s="175"/>
    </row>
    <row r="652" spans="1:40">
      <c r="A652" s="175"/>
      <c r="B652" s="175"/>
      <c r="C652" s="175"/>
      <c r="D652" s="175"/>
      <c r="E652" s="175"/>
      <c r="F652" s="175"/>
      <c r="G652" s="175"/>
      <c r="H652" s="175"/>
      <c r="I652" s="175"/>
      <c r="J652" s="170"/>
      <c r="K652" s="170"/>
      <c r="L652" s="170"/>
      <c r="M652" s="170"/>
      <c r="N652" s="170"/>
      <c r="O652" s="170"/>
      <c r="P652" s="175"/>
      <c r="Q652" s="175"/>
      <c r="R652" s="175"/>
      <c r="S652" s="175"/>
      <c r="T652" s="175"/>
      <c r="U652" s="175"/>
      <c r="V652" s="175"/>
      <c r="W652" s="175"/>
      <c r="X652" s="175"/>
      <c r="Y652" s="175"/>
      <c r="Z652" s="175"/>
      <c r="AA652" s="175"/>
      <c r="AB652" s="175"/>
      <c r="AC652" s="175"/>
      <c r="AD652" s="175"/>
      <c r="AE652" s="175"/>
      <c r="AF652" s="175"/>
      <c r="AG652" s="175"/>
      <c r="AH652" s="175"/>
      <c r="AI652" s="175"/>
      <c r="AJ652" s="175"/>
      <c r="AK652" s="175"/>
      <c r="AL652" s="175"/>
      <c r="AM652" s="175"/>
      <c r="AN652" s="175"/>
    </row>
    <row r="653" spans="1:40">
      <c r="A653" s="175"/>
      <c r="B653" s="175"/>
      <c r="C653" s="175"/>
      <c r="D653" s="175"/>
      <c r="E653" s="175"/>
      <c r="F653" s="175"/>
      <c r="G653" s="175"/>
      <c r="H653" s="175"/>
      <c r="I653" s="175"/>
      <c r="J653" s="170"/>
      <c r="K653" s="170"/>
      <c r="L653" s="170"/>
      <c r="M653" s="170"/>
      <c r="N653" s="170"/>
      <c r="O653" s="170"/>
      <c r="P653" s="175"/>
      <c r="Q653" s="175"/>
      <c r="R653" s="175"/>
      <c r="S653" s="175"/>
      <c r="T653" s="175"/>
      <c r="U653" s="175"/>
      <c r="V653" s="175"/>
      <c r="W653" s="175"/>
      <c r="X653" s="175"/>
      <c r="Y653" s="175"/>
      <c r="Z653" s="175"/>
      <c r="AA653" s="175"/>
      <c r="AB653" s="175"/>
      <c r="AC653" s="175"/>
      <c r="AD653" s="175"/>
      <c r="AE653" s="175"/>
      <c r="AF653" s="175"/>
      <c r="AG653" s="175"/>
      <c r="AH653" s="175"/>
      <c r="AI653" s="175"/>
      <c r="AJ653" s="175"/>
      <c r="AK653" s="175"/>
      <c r="AL653" s="175"/>
      <c r="AM653" s="175"/>
      <c r="AN653" s="175"/>
    </row>
    <row r="654" spans="1:40">
      <c r="A654" s="175"/>
      <c r="B654" s="175"/>
      <c r="C654" s="175"/>
      <c r="D654" s="175"/>
      <c r="E654" s="175"/>
      <c r="F654" s="175"/>
      <c r="G654" s="175"/>
      <c r="H654" s="175"/>
      <c r="I654" s="175"/>
      <c r="J654" s="170"/>
      <c r="K654" s="170"/>
      <c r="L654" s="170"/>
      <c r="M654" s="170"/>
      <c r="N654" s="170"/>
      <c r="O654" s="170"/>
      <c r="P654" s="175"/>
      <c r="Q654" s="175"/>
      <c r="R654" s="175"/>
      <c r="S654" s="175"/>
      <c r="T654" s="175"/>
      <c r="U654" s="175"/>
      <c r="V654" s="175"/>
      <c r="W654" s="175"/>
      <c r="X654" s="175"/>
      <c r="Y654" s="175"/>
      <c r="Z654" s="175"/>
      <c r="AA654" s="175"/>
      <c r="AB654" s="175"/>
      <c r="AC654" s="175"/>
      <c r="AD654" s="175"/>
      <c r="AE654" s="175"/>
      <c r="AF654" s="175"/>
      <c r="AG654" s="175"/>
      <c r="AH654" s="175"/>
      <c r="AI654" s="175"/>
      <c r="AJ654" s="175"/>
      <c r="AK654" s="175"/>
      <c r="AL654" s="175"/>
      <c r="AM654" s="175"/>
      <c r="AN654" s="175"/>
    </row>
    <row r="655" spans="1:40">
      <c r="A655" s="175"/>
      <c r="B655" s="175"/>
      <c r="C655" s="175"/>
      <c r="D655" s="175"/>
      <c r="E655" s="175"/>
      <c r="F655" s="175"/>
      <c r="G655" s="175"/>
      <c r="H655" s="175"/>
      <c r="I655" s="175"/>
      <c r="J655" s="170"/>
      <c r="K655" s="170"/>
      <c r="L655" s="170"/>
      <c r="M655" s="170"/>
      <c r="N655" s="170"/>
      <c r="O655" s="170"/>
      <c r="P655" s="175"/>
      <c r="Q655" s="175"/>
      <c r="R655" s="175"/>
      <c r="S655" s="175"/>
      <c r="T655" s="175"/>
      <c r="U655" s="175"/>
      <c r="V655" s="175"/>
      <c r="W655" s="175"/>
      <c r="X655" s="175"/>
      <c r="Y655" s="175"/>
      <c r="Z655" s="175"/>
      <c r="AA655" s="175"/>
      <c r="AB655" s="175"/>
      <c r="AC655" s="175"/>
      <c r="AD655" s="175"/>
      <c r="AE655" s="175"/>
      <c r="AF655" s="175"/>
      <c r="AG655" s="175"/>
      <c r="AH655" s="175"/>
      <c r="AI655" s="175"/>
      <c r="AJ655" s="175"/>
      <c r="AK655" s="175"/>
      <c r="AL655" s="175"/>
      <c r="AM655" s="175"/>
      <c r="AN655" s="175"/>
    </row>
    <row r="656" spans="1:40">
      <c r="A656" s="175"/>
      <c r="B656" s="175"/>
      <c r="C656" s="175"/>
      <c r="D656" s="175"/>
      <c r="E656" s="175"/>
      <c r="F656" s="175"/>
      <c r="G656" s="175"/>
      <c r="H656" s="175"/>
      <c r="I656" s="175"/>
      <c r="J656" s="170"/>
      <c r="K656" s="170"/>
      <c r="L656" s="170"/>
      <c r="M656" s="170"/>
      <c r="N656" s="170"/>
      <c r="O656" s="170"/>
      <c r="P656" s="175"/>
      <c r="Q656" s="175"/>
      <c r="R656" s="175"/>
      <c r="S656" s="175"/>
      <c r="T656" s="175"/>
      <c r="U656" s="175"/>
      <c r="V656" s="175"/>
      <c r="W656" s="175"/>
      <c r="X656" s="175"/>
      <c r="Y656" s="175"/>
      <c r="Z656" s="175"/>
      <c r="AA656" s="175"/>
      <c r="AB656" s="175"/>
      <c r="AC656" s="175"/>
      <c r="AD656" s="175"/>
      <c r="AE656" s="175"/>
      <c r="AF656" s="175"/>
      <c r="AG656" s="175"/>
      <c r="AH656" s="175"/>
      <c r="AI656" s="175"/>
      <c r="AJ656" s="175"/>
      <c r="AK656" s="175"/>
      <c r="AL656" s="175"/>
      <c r="AM656" s="175"/>
      <c r="AN656" s="175"/>
    </row>
    <row r="657" spans="1:40">
      <c r="A657" s="175"/>
      <c r="B657" s="175"/>
      <c r="C657" s="175"/>
      <c r="D657" s="175"/>
      <c r="E657" s="175"/>
      <c r="F657" s="175"/>
      <c r="G657" s="175"/>
      <c r="H657" s="175"/>
      <c r="I657" s="175"/>
      <c r="J657" s="170"/>
      <c r="K657" s="170"/>
      <c r="L657" s="170"/>
      <c r="M657" s="170"/>
      <c r="N657" s="170"/>
      <c r="O657" s="170"/>
      <c r="P657" s="175"/>
      <c r="Q657" s="175"/>
      <c r="R657" s="175"/>
      <c r="S657" s="175"/>
      <c r="T657" s="175"/>
      <c r="U657" s="175"/>
      <c r="V657" s="175"/>
      <c r="W657" s="175"/>
      <c r="X657" s="175"/>
      <c r="Y657" s="175"/>
      <c r="Z657" s="175"/>
      <c r="AA657" s="175"/>
      <c r="AB657" s="175"/>
      <c r="AC657" s="175"/>
      <c r="AD657" s="175"/>
      <c r="AE657" s="175"/>
      <c r="AF657" s="175"/>
      <c r="AG657" s="175"/>
      <c r="AH657" s="175"/>
      <c r="AI657" s="175"/>
      <c r="AJ657" s="175"/>
      <c r="AK657" s="175"/>
      <c r="AL657" s="175"/>
      <c r="AM657" s="175"/>
      <c r="AN657" s="175"/>
    </row>
    <row r="658" spans="1:40">
      <c r="A658" s="175"/>
      <c r="B658" s="175"/>
      <c r="C658" s="175"/>
      <c r="D658" s="175"/>
      <c r="E658" s="175"/>
      <c r="F658" s="175"/>
      <c r="G658" s="175"/>
      <c r="H658" s="175"/>
      <c r="I658" s="175"/>
      <c r="J658" s="170"/>
      <c r="K658" s="170"/>
      <c r="L658" s="170"/>
      <c r="M658" s="170"/>
      <c r="N658" s="170"/>
      <c r="O658" s="170"/>
      <c r="P658" s="175"/>
      <c r="Q658" s="175"/>
      <c r="R658" s="175"/>
      <c r="S658" s="175"/>
      <c r="T658" s="175"/>
      <c r="U658" s="175"/>
      <c r="V658" s="175"/>
      <c r="W658" s="175"/>
      <c r="X658" s="175"/>
      <c r="Y658" s="175"/>
      <c r="Z658" s="175"/>
      <c r="AA658" s="175"/>
      <c r="AB658" s="175"/>
      <c r="AC658" s="175"/>
      <c r="AD658" s="175"/>
      <c r="AE658" s="175"/>
      <c r="AF658" s="175"/>
      <c r="AG658" s="175"/>
      <c r="AH658" s="175"/>
      <c r="AI658" s="175"/>
      <c r="AJ658" s="175"/>
      <c r="AK658" s="175"/>
      <c r="AL658" s="175"/>
      <c r="AM658" s="175"/>
      <c r="AN658" s="175"/>
    </row>
    <row r="659" spans="1:40">
      <c r="A659" s="175"/>
      <c r="B659" s="175"/>
      <c r="C659" s="175"/>
      <c r="D659" s="175"/>
      <c r="E659" s="175"/>
      <c r="F659" s="175"/>
      <c r="G659" s="175"/>
      <c r="H659" s="175"/>
      <c r="I659" s="175"/>
      <c r="J659" s="170"/>
      <c r="K659" s="170"/>
      <c r="L659" s="170"/>
      <c r="M659" s="170"/>
      <c r="N659" s="170"/>
      <c r="O659" s="170"/>
      <c r="P659" s="175"/>
      <c r="Q659" s="175"/>
      <c r="R659" s="175"/>
      <c r="S659" s="175"/>
      <c r="T659" s="175"/>
      <c r="U659" s="175"/>
      <c r="V659" s="175"/>
      <c r="W659" s="175"/>
      <c r="X659" s="175"/>
      <c r="Y659" s="175"/>
      <c r="Z659" s="175"/>
      <c r="AA659" s="175"/>
      <c r="AB659" s="175"/>
      <c r="AC659" s="175"/>
      <c r="AD659" s="175"/>
      <c r="AE659" s="175"/>
      <c r="AF659" s="175"/>
      <c r="AG659" s="175"/>
      <c r="AH659" s="175"/>
      <c r="AI659" s="175"/>
      <c r="AJ659" s="175"/>
      <c r="AK659" s="175"/>
      <c r="AL659" s="175"/>
      <c r="AM659" s="175"/>
      <c r="AN659" s="175"/>
    </row>
    <row r="660" spans="1:40">
      <c r="A660" s="175"/>
      <c r="B660" s="175"/>
      <c r="C660" s="175"/>
      <c r="D660" s="175"/>
      <c r="E660" s="175"/>
      <c r="F660" s="175"/>
      <c r="G660" s="175"/>
      <c r="H660" s="175"/>
      <c r="I660" s="175"/>
      <c r="J660" s="170"/>
      <c r="K660" s="170"/>
      <c r="L660" s="170"/>
      <c r="M660" s="170"/>
      <c r="N660" s="170"/>
      <c r="O660" s="170"/>
      <c r="P660" s="175"/>
      <c r="Q660" s="175"/>
      <c r="R660" s="175"/>
      <c r="S660" s="175"/>
      <c r="T660" s="175"/>
      <c r="U660" s="175"/>
      <c r="V660" s="175"/>
      <c r="W660" s="175"/>
      <c r="X660" s="175"/>
      <c r="Y660" s="175"/>
      <c r="Z660" s="175"/>
      <c r="AA660" s="175"/>
      <c r="AB660" s="175"/>
      <c r="AC660" s="175"/>
      <c r="AD660" s="175"/>
      <c r="AE660" s="175"/>
      <c r="AF660" s="175"/>
      <c r="AG660" s="175"/>
      <c r="AH660" s="175"/>
      <c r="AI660" s="175"/>
      <c r="AJ660" s="175"/>
      <c r="AK660" s="175"/>
      <c r="AL660" s="175"/>
      <c r="AM660" s="175"/>
      <c r="AN660" s="175"/>
    </row>
    <row r="661" spans="1:40">
      <c r="A661" s="175"/>
      <c r="B661" s="175"/>
      <c r="C661" s="175"/>
      <c r="D661" s="175"/>
      <c r="E661" s="175"/>
      <c r="F661" s="175"/>
      <c r="G661" s="175"/>
      <c r="H661" s="175"/>
      <c r="I661" s="175"/>
      <c r="J661" s="170"/>
      <c r="K661" s="170"/>
      <c r="L661" s="170"/>
      <c r="M661" s="170"/>
      <c r="N661" s="170"/>
      <c r="O661" s="170"/>
      <c r="P661" s="175"/>
      <c r="Q661" s="175"/>
      <c r="R661" s="175"/>
      <c r="S661" s="175"/>
      <c r="T661" s="175"/>
      <c r="U661" s="175"/>
      <c r="V661" s="175"/>
      <c r="W661" s="175"/>
      <c r="X661" s="175"/>
      <c r="Y661" s="175"/>
      <c r="Z661" s="175"/>
      <c r="AA661" s="175"/>
      <c r="AB661" s="175"/>
      <c r="AC661" s="175"/>
      <c r="AD661" s="175"/>
      <c r="AE661" s="175"/>
      <c r="AF661" s="175"/>
      <c r="AG661" s="175"/>
      <c r="AH661" s="175"/>
      <c r="AI661" s="175"/>
      <c r="AJ661" s="175"/>
      <c r="AK661" s="175"/>
      <c r="AL661" s="175"/>
      <c r="AM661" s="175"/>
      <c r="AN661" s="175"/>
    </row>
    <row r="662" spans="1:40">
      <c r="A662" s="175"/>
      <c r="B662" s="175"/>
      <c r="C662" s="175"/>
      <c r="D662" s="175"/>
      <c r="E662" s="175"/>
      <c r="F662" s="175"/>
      <c r="G662" s="175"/>
      <c r="H662" s="175"/>
      <c r="I662" s="175"/>
      <c r="J662" s="170"/>
      <c r="K662" s="170"/>
      <c r="L662" s="170"/>
      <c r="M662" s="170"/>
      <c r="N662" s="170"/>
      <c r="O662" s="170"/>
      <c r="P662" s="175"/>
      <c r="Q662" s="175"/>
      <c r="R662" s="175"/>
      <c r="S662" s="175"/>
      <c r="T662" s="175"/>
      <c r="U662" s="175"/>
      <c r="V662" s="175"/>
      <c r="W662" s="175"/>
      <c r="X662" s="175"/>
      <c r="Y662" s="175"/>
      <c r="Z662" s="175"/>
      <c r="AA662" s="175"/>
      <c r="AB662" s="175"/>
      <c r="AC662" s="175"/>
      <c r="AD662" s="175"/>
      <c r="AE662" s="175"/>
      <c r="AF662" s="175"/>
      <c r="AG662" s="175"/>
      <c r="AH662" s="175"/>
      <c r="AI662" s="175"/>
      <c r="AJ662" s="175"/>
      <c r="AK662" s="175"/>
      <c r="AL662" s="175"/>
      <c r="AM662" s="175"/>
      <c r="AN662" s="175"/>
    </row>
    <row r="663" spans="1:40">
      <c r="A663" s="175"/>
      <c r="B663" s="175"/>
      <c r="C663" s="175"/>
      <c r="D663" s="175"/>
      <c r="E663" s="175"/>
      <c r="F663" s="175"/>
      <c r="G663" s="175"/>
      <c r="H663" s="175"/>
      <c r="I663" s="175"/>
      <c r="J663" s="170"/>
      <c r="K663" s="170"/>
      <c r="L663" s="170"/>
      <c r="M663" s="170"/>
      <c r="N663" s="170"/>
      <c r="O663" s="170"/>
      <c r="P663" s="175"/>
      <c r="Q663" s="175"/>
      <c r="R663" s="175"/>
      <c r="S663" s="175"/>
      <c r="T663" s="175"/>
      <c r="U663" s="175"/>
      <c r="V663" s="175"/>
      <c r="W663" s="175"/>
      <c r="X663" s="175"/>
      <c r="Y663" s="175"/>
      <c r="Z663" s="175"/>
      <c r="AA663" s="175"/>
      <c r="AB663" s="175"/>
      <c r="AC663" s="175"/>
      <c r="AD663" s="175"/>
      <c r="AE663" s="175"/>
      <c r="AF663" s="175"/>
      <c r="AG663" s="175"/>
      <c r="AH663" s="175"/>
      <c r="AI663" s="175"/>
      <c r="AJ663" s="175"/>
      <c r="AK663" s="175"/>
      <c r="AL663" s="175"/>
      <c r="AM663" s="175"/>
      <c r="AN663" s="175"/>
    </row>
    <row r="664" spans="1:40">
      <c r="A664" s="175"/>
      <c r="B664" s="175"/>
      <c r="C664" s="175"/>
      <c r="D664" s="175"/>
      <c r="E664" s="175"/>
      <c r="F664" s="175"/>
      <c r="G664" s="175"/>
      <c r="H664" s="175"/>
      <c r="I664" s="175"/>
      <c r="J664" s="170"/>
      <c r="K664" s="170"/>
      <c r="L664" s="170"/>
      <c r="M664" s="170"/>
      <c r="N664" s="170"/>
      <c r="O664" s="170"/>
      <c r="P664" s="175"/>
      <c r="Q664" s="175"/>
      <c r="R664" s="175"/>
      <c r="S664" s="175"/>
      <c r="T664" s="175"/>
      <c r="U664" s="175"/>
      <c r="V664" s="175"/>
      <c r="W664" s="175"/>
      <c r="X664" s="175"/>
      <c r="Y664" s="175"/>
      <c r="Z664" s="175"/>
      <c r="AA664" s="175"/>
      <c r="AB664" s="175"/>
      <c r="AC664" s="175"/>
      <c r="AD664" s="175"/>
      <c r="AE664" s="175"/>
      <c r="AF664" s="175"/>
      <c r="AG664" s="175"/>
      <c r="AH664" s="175"/>
      <c r="AI664" s="175"/>
      <c r="AJ664" s="175"/>
      <c r="AK664" s="175"/>
      <c r="AL664" s="175"/>
      <c r="AM664" s="175"/>
      <c r="AN664" s="175"/>
    </row>
    <row r="665" spans="1:40">
      <c r="A665" s="175"/>
      <c r="B665" s="175"/>
      <c r="C665" s="175"/>
      <c r="D665" s="175"/>
      <c r="E665" s="175"/>
      <c r="F665" s="175"/>
      <c r="G665" s="175"/>
      <c r="H665" s="175"/>
      <c r="I665" s="175"/>
      <c r="J665" s="170"/>
      <c r="K665" s="170"/>
      <c r="L665" s="170"/>
      <c r="M665" s="170"/>
      <c r="N665" s="170"/>
      <c r="O665" s="170"/>
      <c r="P665" s="175"/>
      <c r="Q665" s="175"/>
      <c r="R665" s="175"/>
      <c r="S665" s="175"/>
      <c r="T665" s="175"/>
      <c r="U665" s="175"/>
      <c r="V665" s="175"/>
      <c r="W665" s="175"/>
      <c r="X665" s="175"/>
      <c r="Y665" s="175"/>
      <c r="Z665" s="175"/>
      <c r="AA665" s="175"/>
      <c r="AB665" s="175"/>
      <c r="AC665" s="175"/>
      <c r="AD665" s="175"/>
      <c r="AE665" s="175"/>
      <c r="AF665" s="175"/>
      <c r="AG665" s="175"/>
      <c r="AH665" s="175"/>
      <c r="AI665" s="175"/>
      <c r="AJ665" s="175"/>
      <c r="AK665" s="175"/>
      <c r="AL665" s="175"/>
      <c r="AM665" s="175"/>
      <c r="AN665" s="175"/>
    </row>
    <row r="666" spans="1:40">
      <c r="A666" s="175"/>
      <c r="B666" s="175"/>
      <c r="C666" s="175"/>
      <c r="D666" s="175"/>
      <c r="E666" s="175"/>
      <c r="F666" s="175"/>
      <c r="G666" s="175"/>
      <c r="H666" s="175"/>
      <c r="I666" s="175"/>
      <c r="J666" s="170"/>
      <c r="K666" s="170"/>
      <c r="L666" s="170"/>
      <c r="M666" s="170"/>
      <c r="N666" s="170"/>
      <c r="O666" s="170"/>
      <c r="P666" s="175"/>
      <c r="Q666" s="175"/>
      <c r="R666" s="175"/>
      <c r="S666" s="175"/>
      <c r="T666" s="175"/>
      <c r="U666" s="175"/>
      <c r="V666" s="175"/>
      <c r="W666" s="175"/>
      <c r="X666" s="175"/>
      <c r="Y666" s="175"/>
      <c r="Z666" s="175"/>
      <c r="AA666" s="175"/>
      <c r="AB666" s="175"/>
      <c r="AC666" s="175"/>
      <c r="AD666" s="175"/>
      <c r="AE666" s="175"/>
      <c r="AF666" s="175"/>
      <c r="AG666" s="175"/>
      <c r="AH666" s="175"/>
      <c r="AI666" s="175"/>
      <c r="AJ666" s="175"/>
      <c r="AK666" s="175"/>
      <c r="AL666" s="175"/>
      <c r="AM666" s="175"/>
      <c r="AN666" s="175"/>
    </row>
    <row r="667" spans="1:40">
      <c r="A667" s="175"/>
      <c r="B667" s="175"/>
      <c r="C667" s="175"/>
      <c r="D667" s="175"/>
      <c r="E667" s="175"/>
      <c r="F667" s="175"/>
      <c r="G667" s="175"/>
      <c r="H667" s="175"/>
      <c r="I667" s="175"/>
      <c r="J667" s="170"/>
      <c r="K667" s="170"/>
      <c r="L667" s="170"/>
      <c r="M667" s="170"/>
      <c r="N667" s="170"/>
      <c r="O667" s="170"/>
      <c r="P667" s="175"/>
      <c r="Q667" s="175"/>
      <c r="R667" s="175"/>
      <c r="S667" s="175"/>
      <c r="T667" s="175"/>
      <c r="U667" s="175"/>
      <c r="V667" s="175"/>
      <c r="W667" s="175"/>
      <c r="X667" s="175"/>
      <c r="Y667" s="175"/>
      <c r="Z667" s="175"/>
      <c r="AA667" s="175"/>
      <c r="AB667" s="175"/>
      <c r="AC667" s="175"/>
      <c r="AD667" s="175"/>
      <c r="AE667" s="175"/>
      <c r="AF667" s="175"/>
      <c r="AG667" s="175"/>
      <c r="AH667" s="175"/>
      <c r="AI667" s="175"/>
      <c r="AJ667" s="175"/>
      <c r="AK667" s="175"/>
      <c r="AL667" s="175"/>
      <c r="AM667" s="175"/>
      <c r="AN667" s="175"/>
    </row>
    <row r="668" spans="1:40">
      <c r="A668" s="175"/>
      <c r="B668" s="175"/>
      <c r="C668" s="175"/>
      <c r="D668" s="175"/>
      <c r="E668" s="175"/>
      <c r="F668" s="175"/>
      <c r="G668" s="175"/>
      <c r="H668" s="175"/>
      <c r="I668" s="175"/>
      <c r="J668" s="170"/>
      <c r="K668" s="170"/>
      <c r="L668" s="170"/>
      <c r="M668" s="170"/>
      <c r="N668" s="170"/>
      <c r="O668" s="170"/>
      <c r="P668" s="175"/>
      <c r="Q668" s="175"/>
      <c r="R668" s="175"/>
      <c r="S668" s="175"/>
      <c r="T668" s="175"/>
      <c r="U668" s="175"/>
      <c r="V668" s="175"/>
      <c r="W668" s="175"/>
      <c r="X668" s="175"/>
      <c r="Y668" s="175"/>
      <c r="Z668" s="175"/>
      <c r="AA668" s="175"/>
      <c r="AB668" s="175"/>
      <c r="AC668" s="175"/>
      <c r="AD668" s="175"/>
      <c r="AE668" s="175"/>
      <c r="AF668" s="175"/>
      <c r="AG668" s="175"/>
      <c r="AH668" s="175"/>
      <c r="AI668" s="175"/>
      <c r="AJ668" s="175"/>
      <c r="AK668" s="175"/>
      <c r="AL668" s="175"/>
      <c r="AM668" s="175"/>
      <c r="AN668" s="175"/>
    </row>
    <row r="669" spans="1:40">
      <c r="A669" s="175"/>
      <c r="B669" s="175"/>
      <c r="C669" s="175"/>
      <c r="D669" s="175"/>
      <c r="E669" s="175"/>
      <c r="F669" s="175"/>
      <c r="G669" s="175"/>
      <c r="H669" s="175"/>
      <c r="I669" s="175"/>
      <c r="J669" s="170"/>
      <c r="K669" s="170"/>
      <c r="L669" s="170"/>
      <c r="M669" s="170"/>
      <c r="N669" s="170"/>
      <c r="O669" s="170"/>
      <c r="P669" s="175"/>
      <c r="Q669" s="175"/>
      <c r="R669" s="175"/>
      <c r="S669" s="175"/>
      <c r="T669" s="175"/>
      <c r="U669" s="175"/>
      <c r="V669" s="175"/>
      <c r="W669" s="175"/>
      <c r="X669" s="175"/>
      <c r="Y669" s="175"/>
      <c r="Z669" s="175"/>
      <c r="AA669" s="175"/>
      <c r="AB669" s="175"/>
      <c r="AC669" s="175"/>
      <c r="AD669" s="175"/>
      <c r="AE669" s="175"/>
      <c r="AF669" s="175"/>
      <c r="AG669" s="175"/>
      <c r="AH669" s="175"/>
      <c r="AI669" s="175"/>
      <c r="AJ669" s="175"/>
      <c r="AK669" s="175"/>
      <c r="AL669" s="175"/>
      <c r="AM669" s="175"/>
      <c r="AN669" s="175"/>
    </row>
    <row r="670" spans="1:40">
      <c r="A670" s="175"/>
      <c r="B670" s="175"/>
      <c r="C670" s="175"/>
      <c r="D670" s="175"/>
      <c r="E670" s="175"/>
      <c r="F670" s="175"/>
      <c r="G670" s="175"/>
      <c r="H670" s="175"/>
      <c r="I670" s="175"/>
      <c r="J670" s="170"/>
      <c r="K670" s="170"/>
      <c r="L670" s="170"/>
      <c r="M670" s="170"/>
      <c r="N670" s="170"/>
      <c r="O670" s="170"/>
      <c r="P670" s="175"/>
      <c r="Q670" s="175"/>
      <c r="R670" s="175"/>
      <c r="S670" s="175"/>
      <c r="T670" s="175"/>
      <c r="U670" s="175"/>
      <c r="V670" s="175"/>
      <c r="W670" s="175"/>
      <c r="X670" s="175"/>
      <c r="Y670" s="175"/>
      <c r="Z670" s="175"/>
      <c r="AA670" s="175"/>
      <c r="AB670" s="175"/>
      <c r="AC670" s="175"/>
      <c r="AD670" s="175"/>
      <c r="AE670" s="175"/>
      <c r="AF670" s="175"/>
      <c r="AG670" s="175"/>
      <c r="AH670" s="175"/>
      <c r="AI670" s="175"/>
      <c r="AJ670" s="175"/>
      <c r="AK670" s="175"/>
      <c r="AL670" s="175"/>
      <c r="AM670" s="175"/>
      <c r="AN670" s="175"/>
    </row>
    <row r="671" spans="1:40">
      <c r="A671" s="175"/>
      <c r="B671" s="175"/>
      <c r="C671" s="175"/>
      <c r="D671" s="175"/>
      <c r="E671" s="175"/>
      <c r="F671" s="175"/>
      <c r="G671" s="175"/>
      <c r="H671" s="175"/>
      <c r="I671" s="175"/>
      <c r="J671" s="170"/>
      <c r="K671" s="170"/>
      <c r="L671" s="170"/>
      <c r="M671" s="170"/>
      <c r="N671" s="170"/>
      <c r="O671" s="170"/>
      <c r="P671" s="175"/>
      <c r="Q671" s="175"/>
      <c r="R671" s="175"/>
      <c r="S671" s="175"/>
      <c r="T671" s="175"/>
      <c r="U671" s="175"/>
      <c r="V671" s="175"/>
      <c r="W671" s="175"/>
      <c r="X671" s="175"/>
      <c r="Y671" s="175"/>
      <c r="Z671" s="175"/>
      <c r="AA671" s="175"/>
      <c r="AB671" s="175"/>
      <c r="AC671" s="175"/>
      <c r="AD671" s="175"/>
      <c r="AE671" s="175"/>
      <c r="AF671" s="175"/>
      <c r="AG671" s="175"/>
      <c r="AH671" s="175"/>
      <c r="AI671" s="175"/>
      <c r="AJ671" s="175"/>
      <c r="AK671" s="175"/>
      <c r="AL671" s="175"/>
      <c r="AM671" s="175"/>
      <c r="AN671" s="175"/>
    </row>
    <row r="672" spans="1:40">
      <c r="A672" s="175"/>
      <c r="B672" s="175"/>
      <c r="C672" s="175"/>
      <c r="D672" s="175"/>
      <c r="E672" s="175"/>
      <c r="F672" s="175"/>
      <c r="G672" s="175"/>
      <c r="H672" s="175"/>
      <c r="I672" s="175"/>
      <c r="J672" s="170"/>
      <c r="K672" s="170"/>
      <c r="L672" s="170"/>
      <c r="M672" s="170"/>
      <c r="N672" s="170"/>
      <c r="O672" s="170"/>
      <c r="P672" s="175"/>
      <c r="Q672" s="175"/>
      <c r="R672" s="175"/>
      <c r="S672" s="175"/>
      <c r="T672" s="175"/>
      <c r="U672" s="175"/>
      <c r="V672" s="175"/>
      <c r="W672" s="175"/>
      <c r="X672" s="175"/>
      <c r="Y672" s="175"/>
      <c r="Z672" s="175"/>
      <c r="AA672" s="175"/>
      <c r="AB672" s="175"/>
      <c r="AC672" s="175"/>
      <c r="AD672" s="175"/>
      <c r="AE672" s="175"/>
      <c r="AF672" s="175"/>
      <c r="AG672" s="175"/>
      <c r="AH672" s="175"/>
      <c r="AI672" s="175"/>
      <c r="AJ672" s="175"/>
      <c r="AK672" s="175"/>
      <c r="AL672" s="175"/>
      <c r="AM672" s="175"/>
      <c r="AN672" s="175"/>
    </row>
    <row r="673" spans="1:40">
      <c r="A673" s="175"/>
      <c r="B673" s="175"/>
      <c r="C673" s="175"/>
      <c r="D673" s="175"/>
      <c r="E673" s="175"/>
      <c r="F673" s="175"/>
      <c r="G673" s="175"/>
      <c r="H673" s="175"/>
      <c r="I673" s="175"/>
      <c r="J673" s="170"/>
      <c r="K673" s="170"/>
      <c r="L673" s="170"/>
      <c r="M673" s="170"/>
      <c r="N673" s="170"/>
      <c r="O673" s="170"/>
      <c r="P673" s="175"/>
      <c r="Q673" s="175"/>
      <c r="R673" s="175"/>
      <c r="S673" s="175"/>
      <c r="T673" s="175"/>
      <c r="U673" s="175"/>
      <c r="V673" s="175"/>
      <c r="W673" s="175"/>
      <c r="X673" s="175"/>
      <c r="Y673" s="175"/>
      <c r="Z673" s="175"/>
      <c r="AA673" s="175"/>
      <c r="AB673" s="175"/>
      <c r="AC673" s="175"/>
      <c r="AD673" s="175"/>
      <c r="AE673" s="175"/>
      <c r="AF673" s="175"/>
      <c r="AG673" s="175"/>
      <c r="AH673" s="175"/>
      <c r="AI673" s="175"/>
      <c r="AJ673" s="175"/>
      <c r="AK673" s="175"/>
      <c r="AL673" s="175"/>
      <c r="AM673" s="175"/>
      <c r="AN673" s="175"/>
    </row>
    <row r="674" spans="1:40">
      <c r="A674" s="175"/>
      <c r="B674" s="175"/>
      <c r="C674" s="175"/>
      <c r="D674" s="175"/>
      <c r="E674" s="175"/>
      <c r="F674" s="175"/>
      <c r="G674" s="175"/>
      <c r="H674" s="175"/>
      <c r="I674" s="175"/>
      <c r="J674" s="170"/>
      <c r="K674" s="170"/>
      <c r="L674" s="170"/>
      <c r="M674" s="170"/>
      <c r="N674" s="170"/>
      <c r="O674" s="170"/>
      <c r="P674" s="175"/>
      <c r="Q674" s="175"/>
      <c r="R674" s="175"/>
      <c r="S674" s="175"/>
      <c r="T674" s="175"/>
      <c r="U674" s="175"/>
      <c r="V674" s="175"/>
      <c r="W674" s="175"/>
      <c r="X674" s="175"/>
      <c r="Y674" s="175"/>
      <c r="Z674" s="175"/>
      <c r="AA674" s="175"/>
      <c r="AB674" s="175"/>
      <c r="AC674" s="175"/>
      <c r="AD674" s="175"/>
      <c r="AE674" s="175"/>
      <c r="AF674" s="175"/>
      <c r="AG674" s="175"/>
      <c r="AH674" s="175"/>
      <c r="AI674" s="175"/>
      <c r="AJ674" s="175"/>
      <c r="AK674" s="175"/>
      <c r="AL674" s="175"/>
      <c r="AM674" s="175"/>
      <c r="AN674" s="175"/>
    </row>
    <row r="675" spans="1:40">
      <c r="A675" s="175"/>
      <c r="B675" s="175"/>
      <c r="C675" s="175"/>
      <c r="D675" s="175"/>
      <c r="E675" s="175"/>
      <c r="F675" s="175"/>
      <c r="G675" s="175"/>
      <c r="H675" s="175"/>
      <c r="I675" s="175"/>
      <c r="J675" s="170"/>
      <c r="K675" s="170"/>
      <c r="L675" s="170"/>
      <c r="M675" s="170"/>
      <c r="N675" s="170"/>
      <c r="O675" s="170"/>
      <c r="P675" s="175"/>
      <c r="Q675" s="175"/>
      <c r="R675" s="175"/>
      <c r="S675" s="175"/>
      <c r="T675" s="175"/>
      <c r="U675" s="175"/>
      <c r="V675" s="175"/>
      <c r="W675" s="175"/>
      <c r="X675" s="175"/>
      <c r="Y675" s="175"/>
      <c r="Z675" s="175"/>
      <c r="AA675" s="175"/>
      <c r="AB675" s="175"/>
      <c r="AC675" s="175"/>
      <c r="AD675" s="175"/>
      <c r="AE675" s="175"/>
      <c r="AF675" s="175"/>
      <c r="AG675" s="175"/>
      <c r="AH675" s="175"/>
      <c r="AI675" s="175"/>
      <c r="AJ675" s="175"/>
      <c r="AK675" s="175"/>
      <c r="AL675" s="175"/>
      <c r="AM675" s="175"/>
      <c r="AN675" s="175"/>
    </row>
    <row r="676" spans="1:40">
      <c r="A676" s="175"/>
      <c r="B676" s="175"/>
      <c r="C676" s="175"/>
      <c r="D676" s="175"/>
      <c r="E676" s="175"/>
      <c r="F676" s="175"/>
      <c r="G676" s="175"/>
      <c r="H676" s="175"/>
      <c r="I676" s="175"/>
      <c r="J676" s="170"/>
      <c r="K676" s="170"/>
      <c r="L676" s="170"/>
      <c r="M676" s="170"/>
      <c r="N676" s="170"/>
      <c r="O676" s="170"/>
      <c r="P676" s="175"/>
      <c r="Q676" s="175"/>
      <c r="R676" s="175"/>
      <c r="S676" s="175"/>
      <c r="T676" s="175"/>
      <c r="U676" s="175"/>
      <c r="V676" s="175"/>
      <c r="W676" s="175"/>
      <c r="X676" s="175"/>
      <c r="Y676" s="175"/>
      <c r="Z676" s="175"/>
      <c r="AA676" s="175"/>
      <c r="AB676" s="175"/>
      <c r="AC676" s="175"/>
      <c r="AD676" s="175"/>
      <c r="AE676" s="175"/>
      <c r="AF676" s="175"/>
      <c r="AG676" s="175"/>
      <c r="AH676" s="175"/>
      <c r="AI676" s="175"/>
      <c r="AJ676" s="175"/>
      <c r="AK676" s="175"/>
      <c r="AL676" s="175"/>
      <c r="AM676" s="175"/>
      <c r="AN676" s="175"/>
    </row>
    <row r="677" spans="1:40">
      <c r="A677" s="175"/>
      <c r="B677" s="175"/>
      <c r="C677" s="175"/>
      <c r="D677" s="175"/>
      <c r="E677" s="175"/>
      <c r="F677" s="175"/>
      <c r="G677" s="175"/>
      <c r="H677" s="175"/>
      <c r="I677" s="175"/>
      <c r="J677" s="170"/>
      <c r="K677" s="170"/>
      <c r="L677" s="170"/>
      <c r="M677" s="170"/>
      <c r="N677" s="170"/>
      <c r="O677" s="170"/>
      <c r="P677" s="175"/>
      <c r="Q677" s="175"/>
      <c r="R677" s="175"/>
      <c r="S677" s="175"/>
      <c r="T677" s="175"/>
      <c r="U677" s="175"/>
      <c r="V677" s="175"/>
      <c r="W677" s="175"/>
      <c r="X677" s="175"/>
      <c r="Y677" s="175"/>
      <c r="Z677" s="175"/>
      <c r="AA677" s="175"/>
      <c r="AB677" s="175"/>
      <c r="AC677" s="175"/>
      <c r="AD677" s="175"/>
      <c r="AE677" s="175"/>
      <c r="AF677" s="175"/>
      <c r="AG677" s="175"/>
      <c r="AH677" s="175"/>
      <c r="AI677" s="175"/>
      <c r="AJ677" s="175"/>
      <c r="AK677" s="175"/>
      <c r="AL677" s="175"/>
      <c r="AM677" s="175"/>
      <c r="AN677" s="175"/>
    </row>
    <row r="678" spans="1:40">
      <c r="A678" s="175"/>
      <c r="B678" s="175"/>
      <c r="C678" s="175"/>
      <c r="D678" s="175"/>
      <c r="E678" s="175"/>
      <c r="F678" s="175"/>
      <c r="G678" s="175"/>
      <c r="H678" s="175"/>
      <c r="I678" s="175"/>
      <c r="J678" s="170"/>
      <c r="K678" s="170"/>
      <c r="L678" s="170"/>
      <c r="M678" s="170"/>
      <c r="N678" s="170"/>
      <c r="O678" s="170"/>
      <c r="P678" s="175"/>
      <c r="Q678" s="175"/>
      <c r="R678" s="175"/>
      <c r="S678" s="175"/>
      <c r="T678" s="175"/>
      <c r="U678" s="175"/>
      <c r="V678" s="175"/>
      <c r="W678" s="175"/>
      <c r="X678" s="175"/>
      <c r="Y678" s="175"/>
      <c r="Z678" s="175"/>
      <c r="AA678" s="175"/>
      <c r="AB678" s="175"/>
      <c r="AC678" s="175"/>
      <c r="AD678" s="175"/>
      <c r="AE678" s="175"/>
      <c r="AF678" s="175"/>
      <c r="AG678" s="175"/>
      <c r="AH678" s="175"/>
      <c r="AI678" s="175"/>
      <c r="AJ678" s="175"/>
      <c r="AK678" s="175"/>
      <c r="AL678" s="175"/>
      <c r="AM678" s="175"/>
      <c r="AN678" s="175"/>
    </row>
    <row r="679" spans="1:40">
      <c r="A679" s="175"/>
      <c r="B679" s="175"/>
      <c r="C679" s="175"/>
      <c r="D679" s="175"/>
      <c r="E679" s="175"/>
      <c r="F679" s="175"/>
      <c r="G679" s="175"/>
      <c r="H679" s="175"/>
      <c r="I679" s="175"/>
      <c r="J679" s="170"/>
      <c r="K679" s="170"/>
      <c r="L679" s="170"/>
      <c r="M679" s="170"/>
      <c r="N679" s="170"/>
      <c r="O679" s="170"/>
      <c r="P679" s="175"/>
      <c r="Q679" s="175"/>
      <c r="R679" s="175"/>
      <c r="S679" s="175"/>
      <c r="T679" s="175"/>
      <c r="U679" s="175"/>
      <c r="V679" s="175"/>
      <c r="W679" s="175"/>
      <c r="X679" s="175"/>
      <c r="Y679" s="175"/>
      <c r="Z679" s="175"/>
      <c r="AA679" s="175"/>
      <c r="AB679" s="175"/>
      <c r="AC679" s="175"/>
      <c r="AD679" s="175"/>
      <c r="AE679" s="175"/>
      <c r="AF679" s="175"/>
      <c r="AG679" s="175"/>
      <c r="AH679" s="175"/>
      <c r="AI679" s="175"/>
      <c r="AJ679" s="175"/>
      <c r="AK679" s="175"/>
      <c r="AL679" s="175"/>
      <c r="AM679" s="175"/>
      <c r="AN679" s="175"/>
    </row>
    <row r="680" spans="1:40">
      <c r="A680" s="175"/>
      <c r="B680" s="175"/>
      <c r="C680" s="175"/>
      <c r="D680" s="175"/>
      <c r="E680" s="175"/>
      <c r="F680" s="175"/>
      <c r="G680" s="175"/>
      <c r="H680" s="175"/>
      <c r="I680" s="175"/>
      <c r="J680" s="170"/>
      <c r="K680" s="170"/>
      <c r="L680" s="170"/>
      <c r="M680" s="170"/>
      <c r="N680" s="170"/>
      <c r="O680" s="170"/>
      <c r="P680" s="175"/>
      <c r="Q680" s="175"/>
      <c r="R680" s="175"/>
      <c r="S680" s="175"/>
      <c r="T680" s="175"/>
      <c r="U680" s="175"/>
      <c r="V680" s="175"/>
      <c r="W680" s="175"/>
      <c r="X680" s="175"/>
      <c r="Y680" s="175"/>
      <c r="Z680" s="175"/>
      <c r="AA680" s="175"/>
      <c r="AB680" s="175"/>
      <c r="AC680" s="175"/>
      <c r="AD680" s="175"/>
      <c r="AE680" s="175"/>
      <c r="AF680" s="175"/>
      <c r="AG680" s="175"/>
      <c r="AH680" s="175"/>
      <c r="AI680" s="175"/>
      <c r="AJ680" s="175"/>
      <c r="AK680" s="175"/>
      <c r="AL680" s="175"/>
      <c r="AM680" s="175"/>
      <c r="AN680" s="175"/>
    </row>
    <row r="681" spans="1:40">
      <c r="A681" s="175"/>
      <c r="B681" s="175"/>
      <c r="C681" s="175"/>
      <c r="D681" s="175"/>
      <c r="E681" s="175"/>
      <c r="F681" s="175"/>
      <c r="G681" s="175"/>
      <c r="H681" s="175"/>
      <c r="I681" s="175"/>
      <c r="J681" s="170"/>
      <c r="K681" s="170"/>
      <c r="L681" s="170"/>
      <c r="M681" s="170"/>
      <c r="N681" s="170"/>
      <c r="O681" s="170"/>
      <c r="P681" s="175"/>
      <c r="Q681" s="175"/>
      <c r="R681" s="175"/>
      <c r="S681" s="175"/>
      <c r="T681" s="175"/>
      <c r="U681" s="175"/>
      <c r="V681" s="175"/>
      <c r="W681" s="175"/>
      <c r="X681" s="175"/>
      <c r="Y681" s="175"/>
      <c r="Z681" s="175"/>
      <c r="AA681" s="175"/>
      <c r="AB681" s="175"/>
      <c r="AC681" s="175"/>
      <c r="AD681" s="175"/>
      <c r="AE681" s="175"/>
      <c r="AF681" s="175"/>
      <c r="AG681" s="175"/>
      <c r="AH681" s="175"/>
      <c r="AI681" s="175"/>
      <c r="AJ681" s="175"/>
      <c r="AK681" s="175"/>
      <c r="AL681" s="175"/>
      <c r="AM681" s="175"/>
      <c r="AN681" s="175"/>
    </row>
    <row r="682" spans="1:40">
      <c r="A682" s="175"/>
      <c r="B682" s="175"/>
      <c r="C682" s="175"/>
      <c r="D682" s="175"/>
      <c r="E682" s="175"/>
      <c r="F682" s="175"/>
      <c r="G682" s="175"/>
      <c r="H682" s="175"/>
      <c r="I682" s="175"/>
      <c r="J682" s="170"/>
      <c r="K682" s="170"/>
      <c r="L682" s="170"/>
      <c r="M682" s="170"/>
      <c r="N682" s="170"/>
      <c r="O682" s="170"/>
      <c r="P682" s="175"/>
      <c r="Q682" s="175"/>
      <c r="R682" s="175"/>
      <c r="S682" s="175"/>
      <c r="T682" s="175"/>
      <c r="U682" s="175"/>
      <c r="V682" s="175"/>
      <c r="W682" s="175"/>
      <c r="X682" s="175"/>
      <c r="Y682" s="175"/>
      <c r="Z682" s="175"/>
      <c r="AA682" s="175"/>
      <c r="AB682" s="175"/>
      <c r="AC682" s="175"/>
      <c r="AD682" s="175"/>
      <c r="AE682" s="175"/>
      <c r="AF682" s="175"/>
      <c r="AG682" s="175"/>
      <c r="AH682" s="175"/>
      <c r="AI682" s="175"/>
      <c r="AJ682" s="175"/>
      <c r="AK682" s="175"/>
      <c r="AL682" s="175"/>
      <c r="AM682" s="175"/>
      <c r="AN682" s="175"/>
    </row>
    <row r="683" spans="1:40">
      <c r="A683" s="175"/>
      <c r="B683" s="175"/>
      <c r="C683" s="175"/>
      <c r="D683" s="175"/>
      <c r="E683" s="175"/>
      <c r="F683" s="175"/>
      <c r="G683" s="175"/>
      <c r="H683" s="175"/>
      <c r="I683" s="175"/>
      <c r="J683" s="170"/>
      <c r="K683" s="170"/>
      <c r="L683" s="170"/>
      <c r="M683" s="170"/>
      <c r="N683" s="170"/>
      <c r="O683" s="170"/>
      <c r="P683" s="175"/>
      <c r="Q683" s="175"/>
      <c r="R683" s="175"/>
      <c r="S683" s="175"/>
      <c r="T683" s="175"/>
      <c r="U683" s="175"/>
      <c r="V683" s="175"/>
      <c r="W683" s="175"/>
      <c r="X683" s="175"/>
      <c r="Y683" s="175"/>
      <c r="Z683" s="175"/>
      <c r="AA683" s="175"/>
      <c r="AB683" s="175"/>
      <c r="AC683" s="175"/>
      <c r="AD683" s="175"/>
      <c r="AE683" s="175"/>
      <c r="AF683" s="175"/>
      <c r="AG683" s="175"/>
      <c r="AH683" s="175"/>
      <c r="AI683" s="175"/>
      <c r="AJ683" s="175"/>
      <c r="AK683" s="175"/>
      <c r="AL683" s="175"/>
      <c r="AM683" s="175"/>
      <c r="AN683" s="175"/>
    </row>
    <row r="684" spans="1:40">
      <c r="A684" s="175"/>
      <c r="B684" s="175"/>
      <c r="C684" s="175"/>
      <c r="D684" s="175"/>
      <c r="E684" s="175"/>
      <c r="F684" s="175"/>
      <c r="G684" s="175"/>
      <c r="H684" s="175"/>
      <c r="I684" s="175"/>
      <c r="J684" s="170"/>
      <c r="K684" s="170"/>
      <c r="L684" s="170"/>
      <c r="M684" s="170"/>
      <c r="N684" s="170"/>
      <c r="O684" s="170"/>
      <c r="P684" s="175"/>
      <c r="Q684" s="175"/>
      <c r="R684" s="175"/>
      <c r="S684" s="175"/>
      <c r="T684" s="175"/>
      <c r="U684" s="175"/>
      <c r="V684" s="175"/>
      <c r="W684" s="175"/>
      <c r="X684" s="175"/>
      <c r="Y684" s="175"/>
      <c r="Z684" s="175"/>
      <c r="AA684" s="175"/>
      <c r="AB684" s="175"/>
      <c r="AC684" s="175"/>
      <c r="AD684" s="175"/>
      <c r="AE684" s="175"/>
      <c r="AF684" s="175"/>
      <c r="AG684" s="175"/>
      <c r="AH684" s="175"/>
      <c r="AI684" s="175"/>
      <c r="AJ684" s="175"/>
      <c r="AK684" s="175"/>
      <c r="AL684" s="175"/>
      <c r="AM684" s="175"/>
      <c r="AN684" s="175"/>
    </row>
    <row r="685" spans="1:40">
      <c r="A685" s="175"/>
      <c r="B685" s="175"/>
      <c r="C685" s="175"/>
      <c r="D685" s="175"/>
      <c r="E685" s="175"/>
      <c r="F685" s="175"/>
      <c r="G685" s="175"/>
      <c r="H685" s="175"/>
      <c r="I685" s="175"/>
      <c r="J685" s="170"/>
      <c r="K685" s="170"/>
      <c r="L685" s="170"/>
      <c r="M685" s="170"/>
      <c r="N685" s="170"/>
      <c r="O685" s="170"/>
      <c r="P685" s="175"/>
      <c r="Q685" s="175"/>
      <c r="R685" s="175"/>
      <c r="S685" s="175"/>
      <c r="T685" s="175"/>
      <c r="U685" s="175"/>
      <c r="V685" s="175"/>
      <c r="W685" s="175"/>
      <c r="X685" s="175"/>
      <c r="Y685" s="175"/>
      <c r="Z685" s="175"/>
      <c r="AA685" s="175"/>
      <c r="AB685" s="175"/>
      <c r="AC685" s="175"/>
      <c r="AD685" s="175"/>
      <c r="AE685" s="175"/>
      <c r="AF685" s="175"/>
      <c r="AG685" s="175"/>
      <c r="AH685" s="175"/>
      <c r="AI685" s="175"/>
      <c r="AJ685" s="175"/>
      <c r="AK685" s="175"/>
      <c r="AL685" s="175"/>
      <c r="AM685" s="175"/>
      <c r="AN685" s="175"/>
    </row>
    <row r="686" spans="1:40">
      <c r="A686" s="175"/>
      <c r="B686" s="175"/>
      <c r="C686" s="175"/>
      <c r="D686" s="175"/>
      <c r="E686" s="175"/>
      <c r="F686" s="175"/>
      <c r="G686" s="175"/>
      <c r="H686" s="175"/>
      <c r="I686" s="175"/>
      <c r="J686" s="170"/>
      <c r="K686" s="170"/>
      <c r="L686" s="170"/>
      <c r="M686" s="170"/>
      <c r="N686" s="170"/>
      <c r="O686" s="170"/>
      <c r="P686" s="175"/>
      <c r="Q686" s="175"/>
      <c r="R686" s="175"/>
      <c r="S686" s="175"/>
      <c r="T686" s="175"/>
      <c r="U686" s="175"/>
      <c r="V686" s="175"/>
      <c r="W686" s="175"/>
      <c r="X686" s="175"/>
      <c r="Y686" s="175"/>
      <c r="Z686" s="175"/>
      <c r="AA686" s="175"/>
      <c r="AB686" s="175"/>
      <c r="AC686" s="175"/>
      <c r="AD686" s="175"/>
      <c r="AE686" s="175"/>
      <c r="AF686" s="175"/>
      <c r="AG686" s="175"/>
      <c r="AH686" s="175"/>
      <c r="AI686" s="175"/>
      <c r="AJ686" s="175"/>
      <c r="AK686" s="175"/>
      <c r="AL686" s="175"/>
      <c r="AM686" s="175"/>
      <c r="AN686" s="175"/>
    </row>
    <row r="687" spans="1:40">
      <c r="A687" s="175"/>
      <c r="B687" s="175"/>
      <c r="C687" s="175"/>
      <c r="D687" s="175"/>
      <c r="E687" s="175"/>
      <c r="F687" s="175"/>
      <c r="G687" s="175"/>
      <c r="H687" s="175"/>
      <c r="I687" s="175"/>
      <c r="J687" s="170"/>
      <c r="K687" s="170"/>
      <c r="L687" s="170"/>
      <c r="M687" s="170"/>
      <c r="N687" s="170"/>
      <c r="O687" s="170"/>
      <c r="P687" s="175"/>
      <c r="Q687" s="175"/>
      <c r="R687" s="175"/>
      <c r="S687" s="175"/>
      <c r="T687" s="175"/>
      <c r="U687" s="175"/>
      <c r="V687" s="175"/>
      <c r="W687" s="175"/>
      <c r="X687" s="175"/>
      <c r="Y687" s="175"/>
      <c r="Z687" s="175"/>
      <c r="AA687" s="175"/>
      <c r="AB687" s="175"/>
      <c r="AC687" s="175"/>
      <c r="AD687" s="175"/>
      <c r="AE687" s="175"/>
      <c r="AF687" s="175"/>
      <c r="AG687" s="175"/>
      <c r="AH687" s="175"/>
      <c r="AI687" s="175"/>
      <c r="AJ687" s="175"/>
      <c r="AK687" s="175"/>
      <c r="AL687" s="175"/>
      <c r="AM687" s="175"/>
      <c r="AN687" s="175"/>
    </row>
    <row r="688" spans="1:40">
      <c r="A688" s="175"/>
      <c r="B688" s="175"/>
      <c r="C688" s="175"/>
      <c r="D688" s="175"/>
      <c r="E688" s="175"/>
      <c r="F688" s="175"/>
      <c r="G688" s="175"/>
      <c r="H688" s="175"/>
      <c r="I688" s="175"/>
      <c r="J688" s="170"/>
      <c r="K688" s="170"/>
      <c r="L688" s="170"/>
      <c r="M688" s="170"/>
      <c r="N688" s="170"/>
      <c r="O688" s="170"/>
      <c r="P688" s="175"/>
      <c r="Q688" s="175"/>
      <c r="R688" s="175"/>
      <c r="S688" s="175"/>
      <c r="T688" s="175"/>
      <c r="U688" s="175"/>
      <c r="V688" s="175"/>
      <c r="W688" s="175"/>
      <c r="X688" s="175"/>
      <c r="Y688" s="175"/>
      <c r="Z688" s="175"/>
      <c r="AA688" s="175"/>
      <c r="AB688" s="175"/>
      <c r="AC688" s="175"/>
      <c r="AD688" s="175"/>
      <c r="AE688" s="175"/>
      <c r="AF688" s="175"/>
      <c r="AG688" s="175"/>
      <c r="AH688" s="175"/>
      <c r="AI688" s="175"/>
      <c r="AJ688" s="175"/>
      <c r="AK688" s="175"/>
      <c r="AL688" s="175"/>
      <c r="AM688" s="175"/>
      <c r="AN688" s="175"/>
    </row>
    <row r="689" spans="1:40">
      <c r="A689" s="175"/>
      <c r="B689" s="175"/>
      <c r="C689" s="175"/>
      <c r="D689" s="175"/>
      <c r="E689" s="175"/>
      <c r="F689" s="175"/>
      <c r="G689" s="175"/>
      <c r="H689" s="175"/>
      <c r="I689" s="175"/>
      <c r="J689" s="170"/>
      <c r="K689" s="170"/>
      <c r="L689" s="170"/>
      <c r="M689" s="170"/>
      <c r="N689" s="170"/>
      <c r="O689" s="170"/>
      <c r="P689" s="175"/>
      <c r="Q689" s="175"/>
      <c r="R689" s="175"/>
      <c r="S689" s="175"/>
      <c r="T689" s="175"/>
      <c r="U689" s="175"/>
      <c r="V689" s="175"/>
      <c r="W689" s="175"/>
      <c r="X689" s="175"/>
      <c r="Y689" s="175"/>
      <c r="Z689" s="175"/>
      <c r="AA689" s="175"/>
      <c r="AB689" s="175"/>
      <c r="AC689" s="175"/>
      <c r="AD689" s="175"/>
      <c r="AE689" s="175"/>
      <c r="AF689" s="175"/>
      <c r="AG689" s="175"/>
      <c r="AH689" s="175"/>
      <c r="AI689" s="175"/>
      <c r="AJ689" s="175"/>
      <c r="AK689" s="175"/>
      <c r="AL689" s="175"/>
      <c r="AM689" s="175"/>
      <c r="AN689" s="175"/>
    </row>
    <row r="690" spans="1:40">
      <c r="A690" s="175"/>
      <c r="B690" s="175"/>
      <c r="C690" s="175"/>
      <c r="D690" s="175"/>
      <c r="E690" s="175"/>
      <c r="F690" s="175"/>
      <c r="G690" s="175"/>
      <c r="H690" s="175"/>
      <c r="I690" s="175"/>
      <c r="J690" s="170"/>
      <c r="K690" s="170"/>
      <c r="L690" s="170"/>
      <c r="M690" s="170"/>
      <c r="N690" s="170"/>
      <c r="O690" s="170"/>
      <c r="P690" s="175"/>
      <c r="Q690" s="175"/>
      <c r="R690" s="175"/>
      <c r="S690" s="175"/>
      <c r="T690" s="175"/>
      <c r="U690" s="175"/>
      <c r="V690" s="175"/>
      <c r="W690" s="175"/>
      <c r="X690" s="175"/>
      <c r="Y690" s="175"/>
      <c r="Z690" s="175"/>
      <c r="AA690" s="175"/>
      <c r="AB690" s="175"/>
      <c r="AC690" s="175"/>
      <c r="AD690" s="175"/>
      <c r="AE690" s="175"/>
      <c r="AF690" s="175"/>
      <c r="AG690" s="175"/>
      <c r="AH690" s="175"/>
      <c r="AI690" s="175"/>
      <c r="AJ690" s="175"/>
      <c r="AK690" s="175"/>
      <c r="AL690" s="175"/>
      <c r="AM690" s="175"/>
      <c r="AN690" s="175"/>
    </row>
    <row r="691" spans="1:40">
      <c r="A691" s="175"/>
      <c r="B691" s="175"/>
      <c r="C691" s="175"/>
      <c r="D691" s="175"/>
      <c r="E691" s="175"/>
      <c r="F691" s="175"/>
      <c r="G691" s="175"/>
      <c r="H691" s="175"/>
      <c r="I691" s="175"/>
      <c r="J691" s="170"/>
      <c r="K691" s="170"/>
      <c r="L691" s="170"/>
      <c r="M691" s="170"/>
      <c r="N691" s="170"/>
      <c r="O691" s="170"/>
      <c r="P691" s="175"/>
      <c r="Q691" s="175"/>
      <c r="R691" s="175"/>
      <c r="S691" s="175"/>
      <c r="T691" s="175"/>
      <c r="U691" s="175"/>
      <c r="V691" s="175"/>
      <c r="W691" s="175"/>
      <c r="X691" s="175"/>
      <c r="Y691" s="175"/>
      <c r="Z691" s="175"/>
      <c r="AA691" s="175"/>
      <c r="AB691" s="175"/>
      <c r="AC691" s="175"/>
      <c r="AD691" s="175"/>
      <c r="AE691" s="175"/>
      <c r="AF691" s="175"/>
      <c r="AG691" s="175"/>
      <c r="AH691" s="175"/>
      <c r="AI691" s="175"/>
      <c r="AJ691" s="175"/>
      <c r="AK691" s="175"/>
      <c r="AL691" s="175"/>
      <c r="AM691" s="175"/>
      <c r="AN691" s="175"/>
    </row>
    <row r="692" spans="1:40">
      <c r="A692" s="175"/>
      <c r="B692" s="175"/>
      <c r="C692" s="175"/>
      <c r="D692" s="175"/>
      <c r="E692" s="175"/>
      <c r="F692" s="175"/>
      <c r="G692" s="175"/>
      <c r="H692" s="175"/>
      <c r="I692" s="175"/>
      <c r="J692" s="170"/>
      <c r="K692" s="170"/>
      <c r="L692" s="170"/>
      <c r="M692" s="170"/>
      <c r="N692" s="170"/>
      <c r="O692" s="170"/>
      <c r="P692" s="175"/>
      <c r="Q692" s="175"/>
      <c r="R692" s="175"/>
      <c r="S692" s="175"/>
      <c r="T692" s="175"/>
      <c r="U692" s="175"/>
      <c r="V692" s="175"/>
      <c r="W692" s="175"/>
      <c r="X692" s="175"/>
      <c r="Y692" s="175"/>
      <c r="Z692" s="175"/>
      <c r="AA692" s="175"/>
      <c r="AB692" s="175"/>
      <c r="AC692" s="175"/>
      <c r="AD692" s="175"/>
      <c r="AE692" s="175"/>
      <c r="AF692" s="175"/>
      <c r="AG692" s="175"/>
      <c r="AH692" s="175"/>
      <c r="AI692" s="175"/>
      <c r="AJ692" s="175"/>
      <c r="AK692" s="175"/>
      <c r="AL692" s="175"/>
      <c r="AM692" s="175"/>
      <c r="AN692" s="175"/>
    </row>
    <row r="693" spans="1:40">
      <c r="A693" s="175"/>
      <c r="B693" s="175"/>
      <c r="C693" s="175"/>
      <c r="D693" s="175"/>
      <c r="E693" s="175"/>
      <c r="F693" s="175"/>
      <c r="G693" s="175"/>
      <c r="H693" s="175"/>
      <c r="I693" s="175"/>
      <c r="J693" s="170"/>
      <c r="K693" s="170"/>
      <c r="L693" s="170"/>
      <c r="M693" s="170"/>
      <c r="N693" s="170"/>
      <c r="O693" s="170"/>
      <c r="P693" s="175"/>
      <c r="Q693" s="175"/>
      <c r="R693" s="175"/>
      <c r="S693" s="175"/>
      <c r="T693" s="175"/>
      <c r="U693" s="175"/>
      <c r="V693" s="175"/>
      <c r="W693" s="175"/>
      <c r="X693" s="175"/>
      <c r="Y693" s="175"/>
      <c r="Z693" s="175"/>
      <c r="AA693" s="175"/>
      <c r="AB693" s="175"/>
      <c r="AC693" s="175"/>
      <c r="AD693" s="175"/>
      <c r="AE693" s="175"/>
      <c r="AF693" s="175"/>
      <c r="AG693" s="175"/>
      <c r="AH693" s="175"/>
      <c r="AI693" s="175"/>
      <c r="AJ693" s="175"/>
      <c r="AK693" s="175"/>
      <c r="AL693" s="175"/>
      <c r="AM693" s="175"/>
      <c r="AN693" s="175"/>
    </row>
    <row r="694" spans="1:40">
      <c r="A694" s="175"/>
      <c r="B694" s="175"/>
      <c r="C694" s="175"/>
      <c r="D694" s="175"/>
      <c r="E694" s="175"/>
      <c r="F694" s="175"/>
      <c r="G694" s="175"/>
      <c r="H694" s="175"/>
      <c r="I694" s="175"/>
      <c r="J694" s="170"/>
      <c r="K694" s="170"/>
      <c r="L694" s="170"/>
      <c r="M694" s="170"/>
      <c r="N694" s="170"/>
      <c r="O694" s="170"/>
      <c r="P694" s="175"/>
      <c r="Q694" s="175"/>
      <c r="R694" s="175"/>
      <c r="S694" s="175"/>
      <c r="T694" s="175"/>
      <c r="U694" s="175"/>
      <c r="V694" s="175"/>
      <c r="W694" s="175"/>
      <c r="X694" s="175"/>
      <c r="Y694" s="175"/>
      <c r="Z694" s="175"/>
      <c r="AA694" s="175"/>
      <c r="AB694" s="175"/>
      <c r="AC694" s="175"/>
      <c r="AD694" s="175"/>
      <c r="AE694" s="175"/>
      <c r="AF694" s="175"/>
      <c r="AG694" s="175"/>
      <c r="AH694" s="175"/>
      <c r="AI694" s="175"/>
      <c r="AJ694" s="175"/>
      <c r="AK694" s="175"/>
      <c r="AL694" s="175"/>
      <c r="AM694" s="175"/>
      <c r="AN694" s="175"/>
    </row>
    <row r="695" spans="1:40">
      <c r="A695" s="175"/>
      <c r="B695" s="175"/>
      <c r="C695" s="175"/>
      <c r="D695" s="175"/>
      <c r="E695" s="175"/>
      <c r="F695" s="175"/>
      <c r="G695" s="175"/>
      <c r="H695" s="175"/>
      <c r="I695" s="175"/>
      <c r="J695" s="170"/>
      <c r="K695" s="170"/>
      <c r="L695" s="170"/>
      <c r="M695" s="170"/>
      <c r="N695" s="170"/>
      <c r="O695" s="170"/>
      <c r="P695" s="175"/>
      <c r="Q695" s="175"/>
      <c r="R695" s="175"/>
      <c r="S695" s="175"/>
      <c r="T695" s="175"/>
      <c r="U695" s="175"/>
      <c r="V695" s="175"/>
      <c r="W695" s="175"/>
      <c r="X695" s="175"/>
      <c r="Y695" s="175"/>
      <c r="Z695" s="175"/>
      <c r="AA695" s="175"/>
      <c r="AB695" s="175"/>
      <c r="AC695" s="175"/>
      <c r="AD695" s="175"/>
      <c r="AE695" s="175"/>
      <c r="AF695" s="175"/>
      <c r="AG695" s="175"/>
      <c r="AH695" s="175"/>
      <c r="AI695" s="175"/>
      <c r="AJ695" s="175"/>
      <c r="AK695" s="175"/>
      <c r="AL695" s="175"/>
      <c r="AM695" s="175"/>
      <c r="AN695" s="175"/>
    </row>
    <row r="696" spans="1:40">
      <c r="A696" s="175"/>
      <c r="B696" s="175"/>
      <c r="C696" s="175"/>
      <c r="D696" s="175"/>
      <c r="E696" s="175"/>
      <c r="F696" s="175"/>
      <c r="G696" s="175"/>
      <c r="H696" s="175"/>
      <c r="I696" s="175"/>
      <c r="J696" s="170"/>
      <c r="K696" s="170"/>
      <c r="L696" s="170"/>
      <c r="M696" s="170"/>
      <c r="N696" s="170"/>
      <c r="O696" s="170"/>
      <c r="P696" s="175"/>
      <c r="Q696" s="175"/>
      <c r="R696" s="175"/>
      <c r="S696" s="175"/>
      <c r="T696" s="175"/>
      <c r="U696" s="175"/>
      <c r="V696" s="175"/>
      <c r="W696" s="175"/>
      <c r="X696" s="175"/>
      <c r="Y696" s="175"/>
      <c r="Z696" s="175"/>
      <c r="AA696" s="175"/>
      <c r="AB696" s="175"/>
      <c r="AC696" s="175"/>
      <c r="AD696" s="175"/>
      <c r="AE696" s="175"/>
      <c r="AF696" s="175"/>
      <c r="AG696" s="175"/>
      <c r="AH696" s="175"/>
      <c r="AI696" s="175"/>
      <c r="AJ696" s="175"/>
      <c r="AK696" s="175"/>
      <c r="AL696" s="175"/>
      <c r="AM696" s="175"/>
      <c r="AN696" s="175"/>
    </row>
    <row r="697" spans="1:40">
      <c r="A697" s="175"/>
      <c r="B697" s="175"/>
      <c r="C697" s="175"/>
      <c r="D697" s="175"/>
      <c r="E697" s="175"/>
      <c r="F697" s="175"/>
      <c r="G697" s="175"/>
      <c r="H697" s="175"/>
      <c r="I697" s="175"/>
      <c r="J697" s="170"/>
      <c r="K697" s="170"/>
      <c r="L697" s="170"/>
      <c r="M697" s="170"/>
      <c r="N697" s="170"/>
      <c r="O697" s="170"/>
      <c r="P697" s="175"/>
      <c r="Q697" s="175"/>
      <c r="R697" s="175"/>
      <c r="S697" s="175"/>
      <c r="T697" s="175"/>
      <c r="U697" s="175"/>
      <c r="V697" s="175"/>
      <c r="W697" s="175"/>
      <c r="X697" s="175"/>
      <c r="Y697" s="175"/>
      <c r="Z697" s="175"/>
      <c r="AA697" s="175"/>
      <c r="AB697" s="175"/>
      <c r="AC697" s="175"/>
      <c r="AD697" s="175"/>
      <c r="AE697" s="175"/>
      <c r="AF697" s="175"/>
      <c r="AG697" s="175"/>
      <c r="AH697" s="175"/>
      <c r="AI697" s="175"/>
      <c r="AJ697" s="175"/>
      <c r="AK697" s="175"/>
      <c r="AL697" s="175"/>
      <c r="AM697" s="175"/>
      <c r="AN697" s="175"/>
    </row>
    <row r="698" spans="1:40">
      <c r="A698" s="175"/>
      <c r="B698" s="175"/>
      <c r="C698" s="175"/>
      <c r="D698" s="175"/>
      <c r="E698" s="175"/>
      <c r="F698" s="175"/>
      <c r="G698" s="175"/>
      <c r="H698" s="175"/>
      <c r="I698" s="175"/>
      <c r="J698" s="170"/>
      <c r="K698" s="170"/>
      <c r="L698" s="170"/>
      <c r="M698" s="170"/>
      <c r="N698" s="170"/>
      <c r="O698" s="170"/>
      <c r="P698" s="175"/>
      <c r="Q698" s="175"/>
      <c r="R698" s="175"/>
      <c r="S698" s="175"/>
      <c r="T698" s="175"/>
      <c r="U698" s="175"/>
      <c r="V698" s="175"/>
      <c r="W698" s="175"/>
      <c r="X698" s="175"/>
      <c r="Y698" s="175"/>
      <c r="Z698" s="175"/>
      <c r="AA698" s="175"/>
      <c r="AB698" s="175"/>
      <c r="AC698" s="175"/>
      <c r="AD698" s="175"/>
      <c r="AE698" s="175"/>
      <c r="AF698" s="175"/>
      <c r="AG698" s="175"/>
      <c r="AH698" s="175"/>
      <c r="AI698" s="175"/>
      <c r="AJ698" s="175"/>
      <c r="AK698" s="175"/>
      <c r="AL698" s="175"/>
      <c r="AM698" s="175"/>
      <c r="AN698" s="175"/>
    </row>
    <row r="699" spans="1:40">
      <c r="A699" s="175"/>
      <c r="B699" s="175"/>
      <c r="C699" s="175"/>
      <c r="D699" s="175"/>
      <c r="E699" s="175"/>
      <c r="F699" s="175"/>
      <c r="G699" s="175"/>
      <c r="H699" s="175"/>
      <c r="I699" s="175"/>
      <c r="J699" s="170"/>
      <c r="K699" s="170"/>
      <c r="L699" s="170"/>
      <c r="M699" s="170"/>
      <c r="N699" s="170"/>
      <c r="O699" s="170"/>
      <c r="P699" s="175"/>
      <c r="Q699" s="175"/>
      <c r="R699" s="175"/>
      <c r="S699" s="175"/>
      <c r="T699" s="175"/>
      <c r="U699" s="175"/>
      <c r="V699" s="175"/>
      <c r="W699" s="175"/>
      <c r="X699" s="175"/>
      <c r="Y699" s="175"/>
      <c r="Z699" s="175"/>
      <c r="AA699" s="175"/>
      <c r="AB699" s="175"/>
      <c r="AC699" s="175"/>
      <c r="AD699" s="175"/>
      <c r="AE699" s="175"/>
      <c r="AF699" s="175"/>
      <c r="AG699" s="175"/>
      <c r="AH699" s="175"/>
      <c r="AI699" s="175"/>
      <c r="AJ699" s="175"/>
      <c r="AK699" s="175"/>
      <c r="AL699" s="175"/>
      <c r="AM699" s="175"/>
      <c r="AN699" s="175"/>
    </row>
    <row r="700" spans="1:40">
      <c r="A700" s="175"/>
      <c r="B700" s="175"/>
      <c r="C700" s="175"/>
      <c r="D700" s="175"/>
      <c r="E700" s="175"/>
      <c r="F700" s="175"/>
      <c r="G700" s="175"/>
      <c r="H700" s="175"/>
      <c r="I700" s="175"/>
      <c r="J700" s="170"/>
      <c r="K700" s="170"/>
      <c r="L700" s="170"/>
      <c r="M700" s="170"/>
      <c r="N700" s="170"/>
      <c r="O700" s="170"/>
      <c r="P700" s="175"/>
      <c r="Q700" s="175"/>
      <c r="R700" s="175"/>
      <c r="S700" s="175"/>
      <c r="T700" s="175"/>
      <c r="U700" s="175"/>
      <c r="V700" s="175"/>
      <c r="W700" s="175"/>
      <c r="X700" s="175"/>
      <c r="Y700" s="175"/>
      <c r="Z700" s="175"/>
      <c r="AA700" s="175"/>
      <c r="AB700" s="175"/>
      <c r="AC700" s="175"/>
      <c r="AD700" s="175"/>
      <c r="AE700" s="175"/>
      <c r="AF700" s="175"/>
      <c r="AG700" s="175"/>
      <c r="AH700" s="175"/>
      <c r="AI700" s="175"/>
      <c r="AJ700" s="175"/>
      <c r="AK700" s="175"/>
      <c r="AL700" s="175"/>
      <c r="AM700" s="175"/>
      <c r="AN700" s="175"/>
    </row>
    <row r="701" spans="1:40">
      <c r="A701" s="175"/>
      <c r="B701" s="175"/>
      <c r="C701" s="175"/>
      <c r="D701" s="175"/>
      <c r="E701" s="175"/>
      <c r="F701" s="175"/>
      <c r="G701" s="175"/>
      <c r="H701" s="175"/>
      <c r="I701" s="175"/>
      <c r="J701" s="170"/>
      <c r="K701" s="170"/>
      <c r="L701" s="170"/>
      <c r="M701" s="170"/>
      <c r="N701" s="170"/>
      <c r="O701" s="170"/>
      <c r="P701" s="175"/>
      <c r="Q701" s="175"/>
      <c r="R701" s="175"/>
      <c r="S701" s="175"/>
      <c r="T701" s="175"/>
      <c r="U701" s="175"/>
      <c r="V701" s="175"/>
      <c r="W701" s="175"/>
      <c r="X701" s="175"/>
      <c r="Y701" s="175"/>
      <c r="Z701" s="175"/>
      <c r="AA701" s="175"/>
      <c r="AB701" s="175"/>
      <c r="AC701" s="175"/>
      <c r="AD701" s="175"/>
      <c r="AE701" s="175"/>
      <c r="AF701" s="175"/>
      <c r="AG701" s="175"/>
      <c r="AH701" s="175"/>
      <c r="AI701" s="175"/>
      <c r="AJ701" s="175"/>
      <c r="AK701" s="175"/>
      <c r="AL701" s="175"/>
      <c r="AM701" s="175"/>
      <c r="AN701" s="175"/>
    </row>
    <row r="702" spans="1:40">
      <c r="A702" s="175"/>
      <c r="B702" s="175"/>
      <c r="C702" s="175"/>
      <c r="D702" s="175"/>
      <c r="E702" s="175"/>
      <c r="F702" s="175"/>
      <c r="G702" s="175"/>
      <c r="H702" s="175"/>
      <c r="I702" s="175"/>
      <c r="J702" s="170"/>
      <c r="K702" s="170"/>
      <c r="L702" s="170"/>
      <c r="M702" s="170"/>
      <c r="N702" s="170"/>
      <c r="O702" s="170"/>
      <c r="P702" s="175"/>
      <c r="Q702" s="175"/>
      <c r="R702" s="175"/>
      <c r="S702" s="175"/>
      <c r="T702" s="175"/>
      <c r="U702" s="175"/>
      <c r="V702" s="175"/>
      <c r="W702" s="175"/>
      <c r="X702" s="175"/>
      <c r="Y702" s="175"/>
      <c r="Z702" s="175"/>
      <c r="AA702" s="175"/>
      <c r="AB702" s="175"/>
      <c r="AC702" s="175"/>
      <c r="AD702" s="175"/>
      <c r="AE702" s="175"/>
      <c r="AF702" s="175"/>
      <c r="AG702" s="175"/>
      <c r="AH702" s="175"/>
      <c r="AI702" s="175"/>
      <c r="AJ702" s="175"/>
      <c r="AK702" s="175"/>
      <c r="AL702" s="175"/>
      <c r="AM702" s="175"/>
      <c r="AN702" s="175"/>
    </row>
    <row r="703" spans="1:40">
      <c r="A703" s="175"/>
      <c r="B703" s="175"/>
      <c r="C703" s="175"/>
      <c r="D703" s="175"/>
      <c r="E703" s="175"/>
      <c r="F703" s="175"/>
      <c r="G703" s="175"/>
      <c r="H703" s="175"/>
      <c r="I703" s="175"/>
      <c r="J703" s="170"/>
      <c r="K703" s="170"/>
      <c r="L703" s="170"/>
      <c r="M703" s="170"/>
      <c r="N703" s="170"/>
      <c r="O703" s="170"/>
      <c r="P703" s="175"/>
      <c r="Q703" s="175"/>
      <c r="R703" s="175"/>
      <c r="S703" s="175"/>
      <c r="T703" s="175"/>
      <c r="U703" s="175"/>
      <c r="V703" s="175"/>
      <c r="W703" s="175"/>
      <c r="X703" s="175"/>
      <c r="Y703" s="175"/>
      <c r="Z703" s="175"/>
      <c r="AA703" s="175"/>
      <c r="AB703" s="175"/>
      <c r="AC703" s="175"/>
      <c r="AD703" s="175"/>
      <c r="AE703" s="175"/>
      <c r="AF703" s="175"/>
      <c r="AG703" s="175"/>
      <c r="AH703" s="175"/>
      <c r="AI703" s="175"/>
      <c r="AJ703" s="175"/>
      <c r="AK703" s="175"/>
      <c r="AL703" s="175"/>
      <c r="AM703" s="175"/>
      <c r="AN703" s="175"/>
    </row>
    <row r="704" spans="1:40">
      <c r="A704" s="175"/>
      <c r="B704" s="175"/>
      <c r="C704" s="175"/>
      <c r="D704" s="175"/>
      <c r="E704" s="175"/>
      <c r="F704" s="175"/>
      <c r="G704" s="175"/>
      <c r="H704" s="175"/>
      <c r="I704" s="175"/>
      <c r="J704" s="170"/>
      <c r="K704" s="170"/>
      <c r="L704" s="170"/>
      <c r="M704" s="170"/>
      <c r="N704" s="170"/>
      <c r="O704" s="170"/>
      <c r="P704" s="175"/>
      <c r="Q704" s="175"/>
      <c r="R704" s="175"/>
      <c r="S704" s="175"/>
      <c r="T704" s="175"/>
      <c r="U704" s="175"/>
      <c r="V704" s="175"/>
      <c r="W704" s="175"/>
      <c r="X704" s="175"/>
      <c r="Y704" s="175"/>
      <c r="Z704" s="175"/>
      <c r="AA704" s="175"/>
      <c r="AB704" s="175"/>
      <c r="AC704" s="175"/>
      <c r="AD704" s="175"/>
      <c r="AE704" s="175"/>
      <c r="AF704" s="175"/>
      <c r="AG704" s="175"/>
      <c r="AH704" s="175"/>
      <c r="AI704" s="175"/>
      <c r="AJ704" s="175"/>
      <c r="AK704" s="175"/>
      <c r="AL704" s="175"/>
      <c r="AM704" s="175"/>
      <c r="AN704" s="175"/>
    </row>
    <row r="705" spans="1:40">
      <c r="A705" s="175"/>
      <c r="B705" s="175"/>
      <c r="C705" s="175"/>
      <c r="D705" s="175"/>
      <c r="E705" s="175"/>
      <c r="F705" s="175"/>
      <c r="G705" s="175"/>
      <c r="H705" s="175"/>
      <c r="I705" s="175"/>
      <c r="J705" s="170"/>
      <c r="K705" s="170"/>
      <c r="L705" s="170"/>
      <c r="M705" s="170"/>
      <c r="N705" s="170"/>
      <c r="O705" s="170"/>
      <c r="P705" s="175"/>
      <c r="Q705" s="175"/>
      <c r="R705" s="175"/>
      <c r="S705" s="175"/>
      <c r="T705" s="175"/>
      <c r="U705" s="175"/>
      <c r="V705" s="175"/>
      <c r="W705" s="175"/>
      <c r="X705" s="175"/>
      <c r="Y705" s="175"/>
      <c r="Z705" s="175"/>
      <c r="AA705" s="175"/>
      <c r="AB705" s="175"/>
      <c r="AC705" s="175"/>
      <c r="AD705" s="175"/>
      <c r="AE705" s="175"/>
      <c r="AF705" s="175"/>
      <c r="AG705" s="175"/>
      <c r="AH705" s="175"/>
      <c r="AI705" s="175"/>
      <c r="AJ705" s="175"/>
      <c r="AK705" s="175"/>
      <c r="AL705" s="175"/>
      <c r="AM705" s="175"/>
      <c r="AN705" s="175"/>
    </row>
    <row r="706" spans="1:40">
      <c r="A706" s="175"/>
      <c r="B706" s="175"/>
      <c r="C706" s="175"/>
      <c r="D706" s="175"/>
      <c r="E706" s="175"/>
      <c r="F706" s="175"/>
      <c r="G706" s="175"/>
      <c r="H706" s="175"/>
      <c r="I706" s="175"/>
      <c r="J706" s="170"/>
      <c r="K706" s="170"/>
      <c r="L706" s="170"/>
      <c r="M706" s="170"/>
      <c r="N706" s="170"/>
      <c r="O706" s="170"/>
      <c r="P706" s="175"/>
      <c r="Q706" s="175"/>
      <c r="R706" s="175"/>
      <c r="S706" s="175"/>
      <c r="T706" s="175"/>
      <c r="U706" s="175"/>
      <c r="V706" s="175"/>
      <c r="W706" s="175"/>
      <c r="X706" s="175"/>
      <c r="Y706" s="175"/>
      <c r="Z706" s="175"/>
      <c r="AA706" s="175"/>
      <c r="AB706" s="175"/>
      <c r="AC706" s="175"/>
      <c r="AD706" s="175"/>
      <c r="AE706" s="175"/>
      <c r="AF706" s="175"/>
      <c r="AG706" s="175"/>
      <c r="AH706" s="175"/>
      <c r="AI706" s="175"/>
      <c r="AJ706" s="175"/>
      <c r="AK706" s="175"/>
      <c r="AL706" s="175"/>
      <c r="AM706" s="175"/>
      <c r="AN706" s="175"/>
    </row>
    <row r="707" spans="1:40">
      <c r="A707" s="175"/>
      <c r="B707" s="175"/>
      <c r="C707" s="175"/>
      <c r="D707" s="175"/>
      <c r="E707" s="175"/>
      <c r="F707" s="175"/>
      <c r="G707" s="175"/>
      <c r="H707" s="175"/>
      <c r="I707" s="175"/>
      <c r="J707" s="170"/>
      <c r="K707" s="170"/>
      <c r="L707" s="170"/>
      <c r="M707" s="170"/>
      <c r="N707" s="170"/>
      <c r="O707" s="170"/>
      <c r="P707" s="175"/>
      <c r="Q707" s="175"/>
      <c r="R707" s="175"/>
      <c r="S707" s="175"/>
      <c r="T707" s="175"/>
      <c r="U707" s="175"/>
      <c r="V707" s="175"/>
      <c r="W707" s="175"/>
      <c r="X707" s="175"/>
      <c r="Y707" s="175"/>
      <c r="Z707" s="175"/>
      <c r="AA707" s="175"/>
      <c r="AB707" s="175"/>
      <c r="AC707" s="175"/>
      <c r="AD707" s="175"/>
      <c r="AE707" s="175"/>
      <c r="AF707" s="175"/>
      <c r="AG707" s="175"/>
      <c r="AH707" s="175"/>
      <c r="AI707" s="175"/>
      <c r="AJ707" s="175"/>
      <c r="AK707" s="175"/>
      <c r="AL707" s="175"/>
      <c r="AM707" s="175"/>
      <c r="AN707" s="175"/>
    </row>
    <row r="708" spans="1:40">
      <c r="A708" s="175"/>
      <c r="B708" s="175"/>
      <c r="C708" s="175"/>
      <c r="D708" s="175"/>
      <c r="E708" s="175"/>
      <c r="F708" s="175"/>
      <c r="G708" s="175"/>
      <c r="H708" s="175"/>
      <c r="I708" s="175"/>
      <c r="J708" s="170"/>
      <c r="K708" s="170"/>
      <c r="L708" s="170"/>
      <c r="M708" s="170"/>
      <c r="N708" s="170"/>
      <c r="O708" s="170"/>
      <c r="P708" s="175"/>
      <c r="Q708" s="175"/>
      <c r="R708" s="175"/>
      <c r="S708" s="175"/>
      <c r="T708" s="175"/>
      <c r="U708" s="175"/>
      <c r="V708" s="175"/>
      <c r="W708" s="175"/>
      <c r="X708" s="175"/>
      <c r="Y708" s="175"/>
      <c r="Z708" s="175"/>
      <c r="AA708" s="175"/>
      <c r="AB708" s="175"/>
      <c r="AC708" s="175"/>
      <c r="AD708" s="175"/>
      <c r="AE708" s="175"/>
      <c r="AF708" s="175"/>
      <c r="AG708" s="175"/>
      <c r="AH708" s="175"/>
      <c r="AI708" s="175"/>
      <c r="AJ708" s="175"/>
      <c r="AK708" s="175"/>
      <c r="AL708" s="175"/>
      <c r="AM708" s="175"/>
      <c r="AN708" s="175"/>
    </row>
    <row r="709" spans="1:40">
      <c r="A709" s="175"/>
      <c r="B709" s="175"/>
      <c r="C709" s="175"/>
      <c r="D709" s="175"/>
      <c r="E709" s="175"/>
      <c r="F709" s="175"/>
      <c r="G709" s="175"/>
      <c r="H709" s="175"/>
      <c r="I709" s="175"/>
      <c r="J709" s="170"/>
      <c r="K709" s="170"/>
      <c r="L709" s="170"/>
      <c r="M709" s="170"/>
      <c r="N709" s="170"/>
      <c r="O709" s="170"/>
      <c r="P709" s="175"/>
      <c r="Q709" s="175"/>
      <c r="R709" s="175"/>
      <c r="S709" s="175"/>
      <c r="T709" s="175"/>
      <c r="U709" s="175"/>
      <c r="V709" s="175"/>
      <c r="W709" s="175"/>
      <c r="X709" s="175"/>
      <c r="Y709" s="175"/>
      <c r="Z709" s="175"/>
      <c r="AA709" s="175"/>
      <c r="AB709" s="175"/>
      <c r="AC709" s="175"/>
      <c r="AD709" s="175"/>
      <c r="AE709" s="175"/>
      <c r="AF709" s="175"/>
      <c r="AG709" s="175"/>
      <c r="AH709" s="175"/>
      <c r="AI709" s="175"/>
      <c r="AJ709" s="175"/>
      <c r="AK709" s="175"/>
      <c r="AL709" s="175"/>
      <c r="AM709" s="175"/>
      <c r="AN709" s="175"/>
    </row>
    <row r="710" spans="1:40">
      <c r="A710" s="175"/>
      <c r="B710" s="175"/>
      <c r="C710" s="175"/>
      <c r="D710" s="175"/>
      <c r="E710" s="175"/>
      <c r="F710" s="175"/>
      <c r="G710" s="175"/>
      <c r="H710" s="175"/>
      <c r="I710" s="175"/>
      <c r="J710" s="170"/>
      <c r="K710" s="170"/>
      <c r="L710" s="170"/>
      <c r="M710" s="170"/>
      <c r="N710" s="170"/>
      <c r="O710" s="170"/>
      <c r="P710" s="175"/>
      <c r="Q710" s="175"/>
      <c r="R710" s="175"/>
      <c r="S710" s="175"/>
      <c r="T710" s="175"/>
      <c r="U710" s="175"/>
      <c r="V710" s="175"/>
      <c r="W710" s="175"/>
      <c r="X710" s="175"/>
      <c r="Y710" s="175"/>
      <c r="Z710" s="175"/>
      <c r="AA710" s="175"/>
      <c r="AB710" s="175"/>
      <c r="AC710" s="175"/>
      <c r="AD710" s="175"/>
      <c r="AE710" s="175"/>
      <c r="AF710" s="175"/>
      <c r="AG710" s="175"/>
      <c r="AH710" s="175"/>
      <c r="AI710" s="175"/>
      <c r="AJ710" s="175"/>
      <c r="AK710" s="175"/>
      <c r="AL710" s="175"/>
      <c r="AM710" s="175"/>
      <c r="AN710" s="175"/>
    </row>
    <row r="711" spans="1:40">
      <c r="A711" s="175"/>
      <c r="B711" s="175"/>
      <c r="C711" s="175"/>
      <c r="D711" s="175"/>
      <c r="E711" s="175"/>
      <c r="F711" s="175"/>
      <c r="G711" s="175"/>
      <c r="H711" s="175"/>
      <c r="I711" s="175"/>
      <c r="J711" s="170"/>
      <c r="K711" s="170"/>
      <c r="L711" s="170"/>
      <c r="M711" s="170"/>
      <c r="N711" s="170"/>
      <c r="O711" s="170"/>
      <c r="P711" s="175"/>
      <c r="Q711" s="175"/>
      <c r="R711" s="175"/>
      <c r="S711" s="175"/>
      <c r="T711" s="175"/>
      <c r="U711" s="175"/>
      <c r="V711" s="175"/>
      <c r="W711" s="175"/>
      <c r="X711" s="175"/>
      <c r="Y711" s="175"/>
      <c r="Z711" s="175"/>
      <c r="AA711" s="175"/>
      <c r="AB711" s="175"/>
      <c r="AC711" s="175"/>
      <c r="AD711" s="175"/>
      <c r="AE711" s="175"/>
      <c r="AF711" s="175"/>
      <c r="AG711" s="175"/>
      <c r="AH711" s="175"/>
      <c r="AI711" s="175"/>
      <c r="AJ711" s="175"/>
      <c r="AK711" s="175"/>
      <c r="AL711" s="175"/>
      <c r="AM711" s="175"/>
      <c r="AN711" s="175"/>
    </row>
    <row r="712" spans="1:40">
      <c r="A712" s="175"/>
      <c r="B712" s="175"/>
      <c r="C712" s="175"/>
      <c r="D712" s="175"/>
      <c r="E712" s="175"/>
      <c r="F712" s="175"/>
      <c r="G712" s="175"/>
      <c r="H712" s="175"/>
      <c r="I712" s="175"/>
      <c r="J712" s="170"/>
      <c r="K712" s="170"/>
      <c r="L712" s="170"/>
      <c r="M712" s="170"/>
      <c r="N712" s="170"/>
      <c r="O712" s="170"/>
      <c r="P712" s="175"/>
      <c r="Q712" s="175"/>
      <c r="R712" s="175"/>
      <c r="S712" s="175"/>
      <c r="T712" s="175"/>
      <c r="U712" s="175"/>
      <c r="V712" s="175"/>
      <c r="W712" s="175"/>
      <c r="X712" s="175"/>
      <c r="Y712" s="175"/>
      <c r="Z712" s="175"/>
      <c r="AA712" s="175"/>
      <c r="AB712" s="175"/>
      <c r="AC712" s="175"/>
      <c r="AD712" s="175"/>
      <c r="AE712" s="175"/>
      <c r="AF712" s="175"/>
      <c r="AG712" s="175"/>
      <c r="AH712" s="175"/>
      <c r="AI712" s="175"/>
      <c r="AJ712" s="175"/>
      <c r="AK712" s="175"/>
      <c r="AL712" s="175"/>
      <c r="AM712" s="175"/>
      <c r="AN712" s="175"/>
    </row>
    <row r="713" spans="1:40">
      <c r="A713" s="175"/>
      <c r="B713" s="175"/>
      <c r="C713" s="175"/>
      <c r="D713" s="175"/>
      <c r="E713" s="175"/>
      <c r="F713" s="175"/>
      <c r="G713" s="175"/>
      <c r="H713" s="175"/>
      <c r="I713" s="175"/>
      <c r="J713" s="170"/>
      <c r="K713" s="170"/>
      <c r="L713" s="170"/>
      <c r="M713" s="170"/>
      <c r="N713" s="170"/>
      <c r="O713" s="170"/>
      <c r="P713" s="175"/>
      <c r="Q713" s="175"/>
      <c r="R713" s="175"/>
      <c r="S713" s="175"/>
      <c r="T713" s="175"/>
      <c r="U713" s="175"/>
      <c r="V713" s="175"/>
      <c r="W713" s="175"/>
      <c r="X713" s="175"/>
      <c r="Y713" s="175"/>
      <c r="Z713" s="175"/>
      <c r="AA713" s="175"/>
      <c r="AB713" s="175"/>
      <c r="AC713" s="175"/>
      <c r="AD713" s="175"/>
      <c r="AE713" s="175"/>
      <c r="AF713" s="175"/>
      <c r="AG713" s="175"/>
      <c r="AH713" s="175"/>
      <c r="AI713" s="175"/>
      <c r="AJ713" s="175"/>
      <c r="AK713" s="175"/>
      <c r="AL713" s="175"/>
      <c r="AM713" s="175"/>
      <c r="AN713" s="175"/>
    </row>
    <row r="714" spans="1:40">
      <c r="A714" s="175"/>
      <c r="B714" s="175"/>
      <c r="C714" s="175"/>
      <c r="D714" s="175"/>
      <c r="E714" s="175"/>
      <c r="F714" s="175"/>
      <c r="G714" s="175"/>
      <c r="H714" s="175"/>
      <c r="I714" s="175"/>
      <c r="J714" s="170"/>
      <c r="K714" s="170"/>
      <c r="L714" s="170"/>
      <c r="M714" s="170"/>
      <c r="N714" s="170"/>
      <c r="O714" s="170"/>
      <c r="P714" s="175"/>
      <c r="Q714" s="175"/>
      <c r="R714" s="175"/>
      <c r="S714" s="175"/>
      <c r="T714" s="175"/>
      <c r="U714" s="175"/>
      <c r="V714" s="175"/>
      <c r="W714" s="175"/>
      <c r="X714" s="175"/>
      <c r="Y714" s="175"/>
      <c r="Z714" s="175"/>
      <c r="AA714" s="175"/>
      <c r="AB714" s="175"/>
      <c r="AC714" s="175"/>
      <c r="AD714" s="175"/>
      <c r="AE714" s="175"/>
      <c r="AF714" s="175"/>
      <c r="AG714" s="175"/>
      <c r="AH714" s="175"/>
      <c r="AI714" s="175"/>
      <c r="AJ714" s="175"/>
      <c r="AK714" s="175"/>
      <c r="AL714" s="175"/>
      <c r="AM714" s="175"/>
      <c r="AN714" s="175"/>
    </row>
    <row r="715" spans="1:40">
      <c r="A715" s="175"/>
      <c r="B715" s="175"/>
      <c r="C715" s="175"/>
      <c r="D715" s="175"/>
      <c r="E715" s="175"/>
      <c r="F715" s="175"/>
      <c r="G715" s="175"/>
      <c r="H715" s="175"/>
      <c r="I715" s="175"/>
      <c r="J715" s="170"/>
      <c r="K715" s="170"/>
      <c r="L715" s="170"/>
      <c r="M715" s="170"/>
      <c r="N715" s="170"/>
      <c r="O715" s="170"/>
      <c r="P715" s="175"/>
      <c r="Q715" s="175"/>
      <c r="R715" s="175"/>
      <c r="S715" s="175"/>
      <c r="T715" s="175"/>
      <c r="U715" s="175"/>
      <c r="V715" s="175"/>
      <c r="W715" s="175"/>
      <c r="X715" s="175"/>
      <c r="Y715" s="175"/>
      <c r="Z715" s="175"/>
      <c r="AA715" s="175"/>
      <c r="AB715" s="175"/>
      <c r="AC715" s="175"/>
      <c r="AD715" s="175"/>
      <c r="AE715" s="175"/>
      <c r="AF715" s="175"/>
      <c r="AG715" s="175"/>
      <c r="AH715" s="175"/>
      <c r="AI715" s="175"/>
      <c r="AJ715" s="175"/>
      <c r="AK715" s="175"/>
      <c r="AL715" s="175"/>
      <c r="AM715" s="175"/>
      <c r="AN715" s="175"/>
    </row>
    <row r="716" spans="1:40">
      <c r="A716" s="175"/>
      <c r="B716" s="175"/>
      <c r="C716" s="175"/>
      <c r="D716" s="175"/>
      <c r="E716" s="175"/>
      <c r="F716" s="175"/>
      <c r="G716" s="175"/>
      <c r="H716" s="175"/>
      <c r="I716" s="175"/>
      <c r="J716" s="170"/>
      <c r="K716" s="170"/>
      <c r="L716" s="170"/>
      <c r="M716" s="170"/>
      <c r="N716" s="170"/>
      <c r="O716" s="170"/>
      <c r="P716" s="175"/>
      <c r="Q716" s="175"/>
      <c r="R716" s="175"/>
      <c r="S716" s="175"/>
      <c r="T716" s="175"/>
      <c r="U716" s="175"/>
      <c r="V716" s="175"/>
      <c r="W716" s="175"/>
      <c r="X716" s="175"/>
      <c r="Y716" s="175"/>
      <c r="Z716" s="175"/>
      <c r="AA716" s="175"/>
      <c r="AB716" s="175"/>
      <c r="AC716" s="175"/>
      <c r="AD716" s="175"/>
      <c r="AE716" s="175"/>
      <c r="AF716" s="175"/>
      <c r="AG716" s="175"/>
      <c r="AH716" s="175"/>
      <c r="AI716" s="175"/>
      <c r="AJ716" s="175"/>
      <c r="AK716" s="175"/>
      <c r="AL716" s="175"/>
      <c r="AM716" s="175"/>
      <c r="AN716" s="175"/>
    </row>
    <row r="717" spans="1:40">
      <c r="A717" s="175"/>
      <c r="B717" s="175"/>
      <c r="C717" s="175"/>
      <c r="D717" s="175"/>
      <c r="E717" s="175"/>
      <c r="F717" s="175"/>
      <c r="G717" s="175"/>
      <c r="H717" s="175"/>
      <c r="I717" s="175"/>
      <c r="J717" s="170"/>
      <c r="K717" s="170"/>
      <c r="L717" s="170"/>
      <c r="M717" s="170"/>
      <c r="N717" s="170"/>
      <c r="O717" s="170"/>
      <c r="P717" s="175"/>
      <c r="Q717" s="175"/>
      <c r="R717" s="175"/>
      <c r="S717" s="175"/>
      <c r="T717" s="175"/>
      <c r="U717" s="175"/>
      <c r="V717" s="175"/>
      <c r="W717" s="175"/>
      <c r="X717" s="175"/>
      <c r="Y717" s="175"/>
      <c r="Z717" s="175"/>
      <c r="AA717" s="175"/>
      <c r="AB717" s="175"/>
      <c r="AC717" s="175"/>
      <c r="AD717" s="175"/>
      <c r="AE717" s="175"/>
      <c r="AF717" s="175"/>
      <c r="AG717" s="175"/>
      <c r="AH717" s="175"/>
      <c r="AI717" s="175"/>
      <c r="AJ717" s="175"/>
      <c r="AK717" s="175"/>
      <c r="AL717" s="175"/>
      <c r="AM717" s="175"/>
      <c r="AN717" s="175"/>
    </row>
    <row r="718" spans="1:40">
      <c r="A718" s="175"/>
      <c r="B718" s="175"/>
      <c r="C718" s="175"/>
      <c r="D718" s="175"/>
      <c r="E718" s="175"/>
      <c r="F718" s="175"/>
      <c r="G718" s="175"/>
      <c r="H718" s="175"/>
      <c r="I718" s="175"/>
      <c r="J718" s="170"/>
      <c r="K718" s="170"/>
      <c r="L718" s="170"/>
      <c r="M718" s="170"/>
      <c r="N718" s="170"/>
      <c r="O718" s="170"/>
      <c r="P718" s="175"/>
      <c r="Q718" s="175"/>
      <c r="R718" s="175"/>
      <c r="S718" s="175"/>
      <c r="T718" s="175"/>
      <c r="U718" s="175"/>
      <c r="V718" s="175"/>
      <c r="W718" s="175"/>
      <c r="X718" s="175"/>
      <c r="Y718" s="175"/>
      <c r="Z718" s="175"/>
      <c r="AA718" s="175"/>
      <c r="AB718" s="175"/>
      <c r="AC718" s="175"/>
      <c r="AD718" s="175"/>
      <c r="AE718" s="175"/>
      <c r="AF718" s="175"/>
      <c r="AG718" s="175"/>
      <c r="AH718" s="175"/>
      <c r="AI718" s="175"/>
      <c r="AJ718" s="175"/>
      <c r="AK718" s="175"/>
      <c r="AL718" s="175"/>
      <c r="AM718" s="175"/>
      <c r="AN718" s="175"/>
    </row>
    <row r="719" spans="1:40">
      <c r="A719" s="175"/>
      <c r="B719" s="175"/>
      <c r="C719" s="175"/>
      <c r="D719" s="175"/>
      <c r="E719" s="175"/>
      <c r="F719" s="175"/>
      <c r="G719" s="175"/>
      <c r="H719" s="175"/>
      <c r="I719" s="175"/>
      <c r="J719" s="170"/>
      <c r="K719" s="170"/>
      <c r="L719" s="170"/>
      <c r="M719" s="170"/>
      <c r="N719" s="170"/>
      <c r="O719" s="170"/>
      <c r="P719" s="175"/>
      <c r="Q719" s="175"/>
      <c r="R719" s="175"/>
      <c r="S719" s="175"/>
      <c r="T719" s="175"/>
      <c r="U719" s="175"/>
      <c r="V719" s="175"/>
      <c r="W719" s="175"/>
      <c r="X719" s="175"/>
      <c r="Y719" s="175"/>
      <c r="Z719" s="175"/>
      <c r="AA719" s="175"/>
      <c r="AB719" s="175"/>
      <c r="AC719" s="175"/>
      <c r="AD719" s="175"/>
      <c r="AE719" s="175"/>
      <c r="AF719" s="175"/>
      <c r="AG719" s="175"/>
      <c r="AH719" s="175"/>
      <c r="AI719" s="175"/>
      <c r="AJ719" s="175"/>
      <c r="AK719" s="175"/>
      <c r="AL719" s="175"/>
      <c r="AM719" s="175"/>
      <c r="AN719" s="175"/>
    </row>
    <row r="720" spans="1:40">
      <c r="A720" s="175"/>
      <c r="B720" s="175"/>
      <c r="C720" s="175"/>
      <c r="D720" s="175"/>
      <c r="E720" s="175"/>
      <c r="F720" s="175"/>
      <c r="G720" s="175"/>
      <c r="H720" s="175"/>
      <c r="I720" s="175"/>
      <c r="J720" s="170"/>
      <c r="K720" s="170"/>
      <c r="L720" s="170"/>
      <c r="M720" s="170"/>
      <c r="N720" s="170"/>
      <c r="O720" s="170"/>
      <c r="P720" s="175"/>
      <c r="Q720" s="175"/>
      <c r="R720" s="175"/>
      <c r="S720" s="175"/>
      <c r="T720" s="175"/>
      <c r="U720" s="175"/>
      <c r="V720" s="175"/>
      <c r="W720" s="175"/>
      <c r="X720" s="175"/>
      <c r="Y720" s="175"/>
      <c r="Z720" s="175"/>
      <c r="AA720" s="175"/>
      <c r="AB720" s="175"/>
      <c r="AC720" s="175"/>
      <c r="AD720" s="175"/>
      <c r="AE720" s="175"/>
      <c r="AF720" s="175"/>
      <c r="AG720" s="175"/>
      <c r="AH720" s="175"/>
      <c r="AI720" s="175"/>
      <c r="AJ720" s="175"/>
      <c r="AK720" s="175"/>
      <c r="AL720" s="175"/>
      <c r="AM720" s="175"/>
      <c r="AN720" s="175"/>
    </row>
    <row r="721" spans="1:40">
      <c r="A721" s="175"/>
      <c r="B721" s="175"/>
      <c r="C721" s="175"/>
      <c r="D721" s="175"/>
      <c r="E721" s="175"/>
      <c r="F721" s="175"/>
      <c r="G721" s="175"/>
      <c r="H721" s="175"/>
      <c r="I721" s="175"/>
      <c r="J721" s="170"/>
      <c r="K721" s="170"/>
      <c r="L721" s="170"/>
      <c r="M721" s="170"/>
      <c r="N721" s="170"/>
      <c r="O721" s="170"/>
      <c r="P721" s="175"/>
      <c r="Q721" s="175"/>
      <c r="R721" s="175"/>
      <c r="S721" s="175"/>
      <c r="T721" s="175"/>
      <c r="U721" s="175"/>
      <c r="V721" s="175"/>
      <c r="W721" s="175"/>
      <c r="X721" s="175"/>
      <c r="Y721" s="175"/>
      <c r="Z721" s="175"/>
      <c r="AA721" s="175"/>
      <c r="AB721" s="175"/>
      <c r="AC721" s="175"/>
      <c r="AD721" s="175"/>
      <c r="AE721" s="175"/>
      <c r="AF721" s="175"/>
      <c r="AG721" s="175"/>
      <c r="AH721" s="175"/>
      <c r="AI721" s="175"/>
      <c r="AJ721" s="175"/>
      <c r="AK721" s="175"/>
      <c r="AL721" s="175"/>
      <c r="AM721" s="175"/>
      <c r="AN721" s="175"/>
    </row>
    <row r="722" spans="1:40">
      <c r="A722" s="175"/>
      <c r="B722" s="175"/>
      <c r="C722" s="175"/>
      <c r="D722" s="175"/>
      <c r="E722" s="175"/>
      <c r="F722" s="175"/>
      <c r="G722" s="175"/>
      <c r="H722" s="175"/>
      <c r="I722" s="175"/>
      <c r="J722" s="170"/>
      <c r="K722" s="170"/>
      <c r="L722" s="170"/>
      <c r="M722" s="170"/>
      <c r="N722" s="170"/>
      <c r="O722" s="170"/>
      <c r="P722" s="175"/>
      <c r="Q722" s="175"/>
      <c r="R722" s="175"/>
      <c r="S722" s="175"/>
      <c r="T722" s="175"/>
      <c r="U722" s="175"/>
      <c r="V722" s="175"/>
      <c r="W722" s="175"/>
      <c r="X722" s="175"/>
      <c r="Y722" s="175"/>
      <c r="Z722" s="175"/>
      <c r="AA722" s="175"/>
      <c r="AB722" s="175"/>
      <c r="AC722" s="175"/>
      <c r="AD722" s="175"/>
      <c r="AE722" s="175"/>
      <c r="AF722" s="175"/>
      <c r="AG722" s="175"/>
      <c r="AH722" s="175"/>
      <c r="AI722" s="175"/>
      <c r="AJ722" s="175"/>
      <c r="AK722" s="175"/>
      <c r="AL722" s="175"/>
      <c r="AM722" s="175"/>
      <c r="AN722" s="175"/>
    </row>
    <row r="723" spans="1:40">
      <c r="A723" s="175"/>
      <c r="B723" s="175"/>
      <c r="C723" s="175"/>
      <c r="D723" s="175"/>
      <c r="E723" s="175"/>
      <c r="F723" s="175"/>
      <c r="G723" s="175"/>
      <c r="H723" s="175"/>
      <c r="I723" s="175"/>
      <c r="J723" s="170"/>
      <c r="K723" s="170"/>
      <c r="L723" s="170"/>
      <c r="M723" s="170"/>
      <c r="N723" s="170"/>
      <c r="O723" s="170"/>
      <c r="P723" s="175"/>
      <c r="Q723" s="175"/>
      <c r="R723" s="175"/>
      <c r="S723" s="175"/>
      <c r="T723" s="175"/>
      <c r="U723" s="175"/>
      <c r="V723" s="175"/>
      <c r="W723" s="175"/>
      <c r="X723" s="175"/>
      <c r="Y723" s="175"/>
      <c r="Z723" s="175"/>
      <c r="AA723" s="175"/>
      <c r="AB723" s="175"/>
      <c r="AC723" s="175"/>
      <c r="AD723" s="175"/>
      <c r="AE723" s="175"/>
      <c r="AF723" s="175"/>
      <c r="AG723" s="175"/>
      <c r="AH723" s="175"/>
      <c r="AI723" s="175"/>
      <c r="AJ723" s="175"/>
      <c r="AK723" s="175"/>
      <c r="AL723" s="175"/>
      <c r="AM723" s="175"/>
      <c r="AN723" s="175"/>
    </row>
    <row r="724" spans="1:40">
      <c r="A724" s="175"/>
      <c r="B724" s="175"/>
      <c r="C724" s="175"/>
      <c r="D724" s="175"/>
      <c r="E724" s="175"/>
      <c r="F724" s="175"/>
      <c r="G724" s="175"/>
      <c r="H724" s="175"/>
      <c r="I724" s="175"/>
      <c r="J724" s="170"/>
      <c r="K724" s="170"/>
      <c r="L724" s="170"/>
      <c r="M724" s="170"/>
      <c r="N724" s="170"/>
      <c r="O724" s="170"/>
      <c r="P724" s="175"/>
      <c r="Q724" s="175"/>
      <c r="R724" s="175"/>
      <c r="S724" s="175"/>
      <c r="T724" s="175"/>
      <c r="U724" s="175"/>
      <c r="V724" s="175"/>
      <c r="W724" s="175"/>
      <c r="X724" s="175"/>
      <c r="Y724" s="175"/>
      <c r="Z724" s="175"/>
      <c r="AA724" s="175"/>
      <c r="AB724" s="175"/>
      <c r="AC724" s="175"/>
      <c r="AD724" s="175"/>
      <c r="AE724" s="175"/>
      <c r="AF724" s="175"/>
      <c r="AG724" s="175"/>
      <c r="AH724" s="175"/>
      <c r="AI724" s="175"/>
      <c r="AJ724" s="175"/>
      <c r="AK724" s="175"/>
      <c r="AL724" s="175"/>
      <c r="AM724" s="175"/>
      <c r="AN724" s="175"/>
    </row>
    <row r="725" spans="1:40">
      <c r="A725" s="175"/>
      <c r="B725" s="175"/>
      <c r="C725" s="175"/>
      <c r="D725" s="175"/>
      <c r="E725" s="175"/>
      <c r="F725" s="175"/>
      <c r="G725" s="175"/>
      <c r="H725" s="175"/>
      <c r="I725" s="175"/>
      <c r="J725" s="170"/>
      <c r="K725" s="170"/>
      <c r="L725" s="170"/>
      <c r="M725" s="170"/>
      <c r="N725" s="170"/>
      <c r="O725" s="170"/>
      <c r="P725" s="175"/>
      <c r="Q725" s="175"/>
      <c r="R725" s="175"/>
      <c r="S725" s="175"/>
      <c r="T725" s="175"/>
      <c r="U725" s="175"/>
      <c r="V725" s="175"/>
      <c r="W725" s="175"/>
      <c r="X725" s="175"/>
      <c r="Y725" s="175"/>
      <c r="Z725" s="175"/>
      <c r="AA725" s="175"/>
      <c r="AB725" s="175"/>
      <c r="AC725" s="175"/>
      <c r="AD725" s="175"/>
      <c r="AE725" s="175"/>
      <c r="AF725" s="175"/>
      <c r="AG725" s="175"/>
      <c r="AH725" s="175"/>
      <c r="AI725" s="175"/>
      <c r="AJ725" s="175"/>
      <c r="AK725" s="175"/>
      <c r="AL725" s="175"/>
      <c r="AM725" s="175"/>
      <c r="AN725" s="175"/>
    </row>
    <row r="726" spans="1:40">
      <c r="A726" s="175"/>
      <c r="B726" s="175"/>
      <c r="C726" s="175"/>
      <c r="D726" s="175"/>
      <c r="E726" s="175"/>
      <c r="F726" s="175"/>
      <c r="G726" s="175"/>
      <c r="H726" s="175"/>
      <c r="I726" s="175"/>
      <c r="J726" s="170"/>
      <c r="K726" s="170"/>
      <c r="L726" s="170"/>
      <c r="M726" s="170"/>
      <c r="N726" s="170"/>
      <c r="O726" s="170"/>
      <c r="P726" s="175"/>
      <c r="Q726" s="175"/>
      <c r="R726" s="175"/>
      <c r="S726" s="175"/>
      <c r="T726" s="175"/>
      <c r="U726" s="175"/>
      <c r="V726" s="175"/>
      <c r="W726" s="175"/>
      <c r="X726" s="175"/>
      <c r="Y726" s="175"/>
      <c r="Z726" s="175"/>
      <c r="AA726" s="175"/>
      <c r="AB726" s="175"/>
      <c r="AC726" s="175"/>
      <c r="AD726" s="175"/>
      <c r="AE726" s="175"/>
      <c r="AF726" s="175"/>
      <c r="AG726" s="175"/>
      <c r="AH726" s="175"/>
      <c r="AI726" s="175"/>
      <c r="AJ726" s="175"/>
      <c r="AK726" s="175"/>
      <c r="AL726" s="175"/>
      <c r="AM726" s="175"/>
      <c r="AN726" s="175"/>
    </row>
    <row r="727" spans="1:40">
      <c r="A727" s="175"/>
      <c r="B727" s="175"/>
      <c r="C727" s="175"/>
      <c r="D727" s="175"/>
      <c r="E727" s="175"/>
      <c r="F727" s="175"/>
      <c r="G727" s="175"/>
      <c r="H727" s="175"/>
      <c r="I727" s="175"/>
      <c r="J727" s="170"/>
      <c r="K727" s="170"/>
      <c r="L727" s="170"/>
      <c r="M727" s="170"/>
      <c r="N727" s="170"/>
      <c r="O727" s="170"/>
      <c r="P727" s="175"/>
      <c r="Q727" s="175"/>
      <c r="R727" s="175"/>
      <c r="S727" s="175"/>
      <c r="T727" s="175"/>
      <c r="U727" s="175"/>
      <c r="V727" s="175"/>
      <c r="W727" s="175"/>
      <c r="X727" s="175"/>
      <c r="Y727" s="175"/>
      <c r="Z727" s="175"/>
      <c r="AA727" s="175"/>
      <c r="AB727" s="175"/>
      <c r="AC727" s="175"/>
      <c r="AD727" s="175"/>
      <c r="AE727" s="175"/>
      <c r="AF727" s="175"/>
      <c r="AG727" s="175"/>
      <c r="AH727" s="175"/>
      <c r="AI727" s="175"/>
      <c r="AJ727" s="175"/>
      <c r="AK727" s="175"/>
      <c r="AL727" s="175"/>
      <c r="AM727" s="175"/>
      <c r="AN727" s="175"/>
    </row>
    <row r="728" spans="1:40">
      <c r="A728" s="175"/>
      <c r="B728" s="175"/>
      <c r="C728" s="175"/>
      <c r="D728" s="175"/>
      <c r="E728" s="175"/>
      <c r="F728" s="175"/>
      <c r="G728" s="175"/>
      <c r="H728" s="175"/>
      <c r="I728" s="175"/>
      <c r="J728" s="170"/>
      <c r="K728" s="170"/>
      <c r="L728" s="170"/>
      <c r="M728" s="170"/>
      <c r="N728" s="170"/>
      <c r="O728" s="170"/>
      <c r="P728" s="175"/>
      <c r="Q728" s="175"/>
      <c r="R728" s="175"/>
      <c r="S728" s="175"/>
      <c r="T728" s="175"/>
      <c r="U728" s="175"/>
      <c r="V728" s="175"/>
      <c r="W728" s="175"/>
      <c r="X728" s="175"/>
      <c r="Y728" s="175"/>
      <c r="Z728" s="175"/>
      <c r="AA728" s="175"/>
      <c r="AB728" s="175"/>
      <c r="AC728" s="175"/>
      <c r="AD728" s="175"/>
      <c r="AE728" s="175"/>
      <c r="AF728" s="175"/>
      <c r="AG728" s="175"/>
      <c r="AH728" s="175"/>
      <c r="AI728" s="175"/>
      <c r="AJ728" s="175"/>
      <c r="AK728" s="175"/>
      <c r="AL728" s="175"/>
      <c r="AM728" s="175"/>
      <c r="AN728" s="175"/>
    </row>
    <row r="729" spans="1:40">
      <c r="A729" s="175"/>
      <c r="B729" s="175"/>
      <c r="C729" s="175"/>
      <c r="D729" s="175"/>
      <c r="E729" s="175"/>
      <c r="F729" s="175"/>
      <c r="G729" s="175"/>
      <c r="H729" s="175"/>
      <c r="I729" s="175"/>
      <c r="J729" s="170"/>
      <c r="K729" s="170"/>
      <c r="L729" s="170"/>
      <c r="M729" s="170"/>
      <c r="N729" s="170"/>
      <c r="O729" s="170"/>
      <c r="P729" s="175"/>
      <c r="Q729" s="175"/>
      <c r="R729" s="175"/>
      <c r="S729" s="175"/>
      <c r="T729" s="175"/>
      <c r="U729" s="175"/>
      <c r="V729" s="175"/>
      <c r="W729" s="175"/>
      <c r="X729" s="175"/>
      <c r="Y729" s="175"/>
      <c r="Z729" s="175"/>
      <c r="AA729" s="175"/>
      <c r="AB729" s="175"/>
      <c r="AC729" s="175"/>
      <c r="AD729" s="175"/>
      <c r="AE729" s="175"/>
      <c r="AF729" s="175"/>
      <c r="AG729" s="175"/>
      <c r="AH729" s="175"/>
      <c r="AI729" s="175"/>
      <c r="AJ729" s="175"/>
      <c r="AK729" s="175"/>
      <c r="AL729" s="175"/>
      <c r="AM729" s="175"/>
      <c r="AN729" s="175"/>
    </row>
    <row r="730" spans="1:40">
      <c r="A730" s="175"/>
      <c r="B730" s="175"/>
      <c r="C730" s="175"/>
      <c r="D730" s="175"/>
      <c r="E730" s="175"/>
      <c r="F730" s="175"/>
      <c r="G730" s="175"/>
      <c r="H730" s="175"/>
      <c r="I730" s="175"/>
      <c r="J730" s="170"/>
      <c r="K730" s="170"/>
      <c r="L730" s="170"/>
      <c r="M730" s="170"/>
      <c r="N730" s="170"/>
      <c r="O730" s="170"/>
      <c r="P730" s="175"/>
      <c r="Q730" s="175"/>
      <c r="R730" s="175"/>
      <c r="S730" s="175"/>
      <c r="T730" s="175"/>
      <c r="U730" s="175"/>
      <c r="V730" s="175"/>
      <c r="W730" s="175"/>
      <c r="X730" s="175"/>
      <c r="Y730" s="175"/>
      <c r="Z730" s="175"/>
      <c r="AA730" s="175"/>
      <c r="AB730" s="175"/>
      <c r="AC730" s="175"/>
      <c r="AD730" s="175"/>
      <c r="AE730" s="175"/>
      <c r="AF730" s="175"/>
      <c r="AG730" s="175"/>
      <c r="AH730" s="175"/>
      <c r="AI730" s="175"/>
      <c r="AJ730" s="175"/>
      <c r="AK730" s="175"/>
      <c r="AL730" s="175"/>
      <c r="AM730" s="175"/>
      <c r="AN730" s="175"/>
    </row>
    <row r="731" spans="1:40">
      <c r="A731" s="175"/>
      <c r="B731" s="175"/>
      <c r="C731" s="175"/>
      <c r="D731" s="175"/>
      <c r="E731" s="175"/>
      <c r="F731" s="175"/>
      <c r="G731" s="175"/>
      <c r="H731" s="175"/>
      <c r="I731" s="175"/>
      <c r="J731" s="170"/>
      <c r="K731" s="170"/>
      <c r="L731" s="170"/>
      <c r="M731" s="170"/>
      <c r="N731" s="170"/>
      <c r="O731" s="170"/>
      <c r="P731" s="175"/>
      <c r="Q731" s="175"/>
      <c r="R731" s="175"/>
      <c r="S731" s="175"/>
      <c r="T731" s="175"/>
      <c r="U731" s="175"/>
      <c r="V731" s="175"/>
      <c r="W731" s="175"/>
      <c r="X731" s="175"/>
      <c r="Y731" s="175"/>
      <c r="Z731" s="175"/>
      <c r="AA731" s="175"/>
      <c r="AB731" s="175"/>
      <c r="AC731" s="175"/>
      <c r="AD731" s="175"/>
      <c r="AE731" s="175"/>
      <c r="AF731" s="175"/>
      <c r="AG731" s="175"/>
      <c r="AH731" s="175"/>
      <c r="AI731" s="175"/>
      <c r="AJ731" s="175"/>
      <c r="AK731" s="175"/>
      <c r="AL731" s="175"/>
      <c r="AM731" s="175"/>
      <c r="AN731" s="175"/>
    </row>
    <row r="732" spans="1:40">
      <c r="A732" s="175"/>
      <c r="B732" s="175"/>
      <c r="C732" s="175"/>
      <c r="D732" s="175"/>
      <c r="E732" s="175"/>
      <c r="F732" s="175"/>
      <c r="G732" s="175"/>
      <c r="H732" s="175"/>
      <c r="I732" s="175"/>
      <c r="J732" s="170"/>
      <c r="K732" s="170"/>
      <c r="L732" s="170"/>
      <c r="M732" s="170"/>
      <c r="N732" s="170"/>
      <c r="O732" s="170"/>
      <c r="P732" s="175"/>
      <c r="Q732" s="175"/>
      <c r="R732" s="175"/>
      <c r="S732" s="175"/>
      <c r="T732" s="175"/>
      <c r="U732" s="175"/>
      <c r="V732" s="175"/>
      <c r="W732" s="175"/>
      <c r="X732" s="175"/>
      <c r="Y732" s="175"/>
      <c r="Z732" s="175"/>
      <c r="AA732" s="175"/>
      <c r="AB732" s="175"/>
      <c r="AC732" s="175"/>
      <c r="AD732" s="175"/>
      <c r="AE732" s="175"/>
      <c r="AF732" s="175"/>
      <c r="AG732" s="175"/>
      <c r="AH732" s="175"/>
      <c r="AI732" s="175"/>
      <c r="AJ732" s="175"/>
      <c r="AK732" s="175"/>
      <c r="AL732" s="175"/>
      <c r="AM732" s="175"/>
      <c r="AN732" s="175"/>
    </row>
    <row r="733" spans="1:40">
      <c r="A733" s="175"/>
      <c r="B733" s="175"/>
      <c r="C733" s="175"/>
      <c r="D733" s="175"/>
      <c r="E733" s="175"/>
      <c r="F733" s="175"/>
      <c r="G733" s="175"/>
      <c r="H733" s="175"/>
      <c r="I733" s="175"/>
      <c r="J733" s="170"/>
      <c r="K733" s="170"/>
      <c r="L733" s="170"/>
      <c r="M733" s="170"/>
      <c r="N733" s="170"/>
      <c r="O733" s="170"/>
      <c r="P733" s="175"/>
      <c r="Q733" s="175"/>
      <c r="R733" s="175"/>
      <c r="S733" s="175"/>
      <c r="T733" s="175"/>
      <c r="U733" s="175"/>
      <c r="V733" s="175"/>
      <c r="W733" s="175"/>
      <c r="X733" s="175"/>
      <c r="Y733" s="175"/>
      <c r="Z733" s="175"/>
      <c r="AA733" s="175"/>
      <c r="AB733" s="175"/>
      <c r="AC733" s="175"/>
      <c r="AD733" s="175"/>
      <c r="AE733" s="175"/>
      <c r="AF733" s="175"/>
      <c r="AG733" s="175"/>
      <c r="AH733" s="175"/>
      <c r="AI733" s="175"/>
      <c r="AJ733" s="175"/>
      <c r="AK733" s="175"/>
      <c r="AL733" s="175"/>
      <c r="AM733" s="175"/>
      <c r="AN733" s="175"/>
    </row>
    <row r="734" spans="1:40">
      <c r="A734" s="175"/>
      <c r="B734" s="175"/>
      <c r="C734" s="175"/>
      <c r="D734" s="175"/>
      <c r="E734" s="175"/>
      <c r="F734" s="175"/>
      <c r="G734" s="175"/>
      <c r="H734" s="175"/>
      <c r="I734" s="175"/>
      <c r="J734" s="170"/>
      <c r="K734" s="170"/>
      <c r="L734" s="170"/>
      <c r="M734" s="170"/>
      <c r="N734" s="170"/>
      <c r="O734" s="170"/>
      <c r="P734" s="175"/>
      <c r="Q734" s="175"/>
      <c r="R734" s="175"/>
      <c r="S734" s="175"/>
      <c r="T734" s="175"/>
      <c r="U734" s="175"/>
      <c r="V734" s="175"/>
      <c r="W734" s="175"/>
      <c r="X734" s="175"/>
      <c r="Y734" s="175"/>
      <c r="Z734" s="175"/>
      <c r="AA734" s="175"/>
      <c r="AB734" s="175"/>
      <c r="AC734" s="175"/>
      <c r="AD734" s="175"/>
      <c r="AE734" s="175"/>
      <c r="AF734" s="175"/>
      <c r="AG734" s="175"/>
      <c r="AH734" s="175"/>
      <c r="AI734" s="175"/>
      <c r="AJ734" s="175"/>
      <c r="AK734" s="175"/>
      <c r="AL734" s="175"/>
      <c r="AM734" s="175"/>
      <c r="AN734" s="175"/>
    </row>
    <row r="735" spans="1:40">
      <c r="A735" s="175"/>
      <c r="B735" s="175"/>
      <c r="C735" s="175"/>
      <c r="D735" s="175"/>
      <c r="E735" s="175"/>
      <c r="F735" s="175"/>
      <c r="G735" s="175"/>
      <c r="H735" s="175"/>
      <c r="I735" s="175"/>
      <c r="J735" s="170"/>
      <c r="K735" s="170"/>
      <c r="L735" s="170"/>
      <c r="M735" s="170"/>
      <c r="N735" s="170"/>
      <c r="O735" s="170"/>
      <c r="P735" s="175"/>
      <c r="Q735" s="175"/>
      <c r="R735" s="175"/>
      <c r="S735" s="175"/>
      <c r="T735" s="175"/>
      <c r="U735" s="175"/>
      <c r="V735" s="175"/>
      <c r="W735" s="175"/>
      <c r="X735" s="175"/>
      <c r="Y735" s="175"/>
      <c r="Z735" s="175"/>
      <c r="AA735" s="175"/>
      <c r="AB735" s="175"/>
      <c r="AC735" s="175"/>
      <c r="AD735" s="175"/>
      <c r="AE735" s="175"/>
      <c r="AF735" s="175"/>
      <c r="AG735" s="175"/>
      <c r="AH735" s="175"/>
      <c r="AI735" s="175"/>
      <c r="AJ735" s="175"/>
      <c r="AK735" s="175"/>
      <c r="AL735" s="175"/>
      <c r="AM735" s="175"/>
      <c r="AN735" s="175"/>
    </row>
    <row r="736" spans="1:40">
      <c r="A736" s="175"/>
      <c r="B736" s="175"/>
      <c r="C736" s="175"/>
      <c r="D736" s="175"/>
      <c r="E736" s="175"/>
      <c r="F736" s="175"/>
      <c r="G736" s="175"/>
      <c r="H736" s="175"/>
      <c r="I736" s="175"/>
      <c r="J736" s="170"/>
      <c r="K736" s="170"/>
      <c r="L736" s="170"/>
      <c r="M736" s="170"/>
      <c r="N736" s="170"/>
      <c r="O736" s="170"/>
      <c r="P736" s="175"/>
      <c r="Q736" s="175"/>
      <c r="R736" s="175"/>
      <c r="S736" s="175"/>
      <c r="T736" s="175"/>
      <c r="U736" s="175"/>
      <c r="V736" s="175"/>
      <c r="W736" s="175"/>
      <c r="X736" s="175"/>
      <c r="Y736" s="175"/>
      <c r="Z736" s="175"/>
      <c r="AA736" s="175"/>
      <c r="AB736" s="175"/>
      <c r="AC736" s="175"/>
      <c r="AD736" s="175"/>
      <c r="AE736" s="175"/>
      <c r="AF736" s="175"/>
      <c r="AG736" s="175"/>
      <c r="AH736" s="175"/>
      <c r="AI736" s="175"/>
      <c r="AJ736" s="175"/>
      <c r="AK736" s="175"/>
      <c r="AL736" s="175"/>
      <c r="AM736" s="175"/>
      <c r="AN736" s="175"/>
    </row>
    <row r="737" spans="1:40">
      <c r="A737" s="175"/>
      <c r="B737" s="175"/>
      <c r="C737" s="175"/>
      <c r="D737" s="175"/>
      <c r="E737" s="175"/>
      <c r="F737" s="175"/>
      <c r="G737" s="175"/>
      <c r="H737" s="175"/>
      <c r="I737" s="175"/>
      <c r="J737" s="170"/>
      <c r="K737" s="170"/>
      <c r="L737" s="170"/>
      <c r="M737" s="170"/>
      <c r="N737" s="170"/>
      <c r="O737" s="170"/>
      <c r="P737" s="175"/>
      <c r="Q737" s="175"/>
      <c r="R737" s="175"/>
      <c r="S737" s="175"/>
      <c r="T737" s="175"/>
      <c r="U737" s="175"/>
      <c r="V737" s="175"/>
      <c r="W737" s="175"/>
      <c r="X737" s="175"/>
      <c r="Y737" s="175"/>
      <c r="Z737" s="175"/>
      <c r="AA737" s="175"/>
      <c r="AB737" s="175"/>
      <c r="AC737" s="175"/>
      <c r="AD737" s="175"/>
      <c r="AE737" s="175"/>
      <c r="AF737" s="175"/>
      <c r="AG737" s="175"/>
      <c r="AH737" s="175"/>
      <c r="AI737" s="175"/>
      <c r="AJ737" s="175"/>
      <c r="AK737" s="175"/>
      <c r="AL737" s="175"/>
      <c r="AM737" s="175"/>
      <c r="AN737" s="175"/>
    </row>
    <row r="738" spans="1:40">
      <c r="A738" s="175"/>
      <c r="B738" s="175"/>
      <c r="C738" s="175"/>
      <c r="D738" s="175"/>
      <c r="E738" s="175"/>
      <c r="F738" s="175"/>
      <c r="G738" s="175"/>
      <c r="H738" s="175"/>
      <c r="I738" s="175"/>
      <c r="J738" s="170"/>
      <c r="K738" s="170"/>
      <c r="L738" s="170"/>
      <c r="M738" s="170"/>
      <c r="N738" s="170"/>
      <c r="O738" s="170"/>
      <c r="P738" s="175"/>
      <c r="Q738" s="175"/>
      <c r="R738" s="175"/>
      <c r="S738" s="175"/>
      <c r="T738" s="175"/>
      <c r="U738" s="175"/>
      <c r="V738" s="175"/>
      <c r="W738" s="175"/>
      <c r="X738" s="175"/>
      <c r="Y738" s="175"/>
      <c r="Z738" s="175"/>
      <c r="AA738" s="175"/>
      <c r="AB738" s="175"/>
      <c r="AC738" s="175"/>
      <c r="AD738" s="175"/>
      <c r="AE738" s="175"/>
      <c r="AF738" s="175"/>
      <c r="AG738" s="175"/>
      <c r="AH738" s="175"/>
      <c r="AI738" s="175"/>
      <c r="AJ738" s="175"/>
      <c r="AK738" s="175"/>
      <c r="AL738" s="175"/>
      <c r="AM738" s="175"/>
      <c r="AN738" s="175"/>
    </row>
    <row r="739" spans="1:40">
      <c r="A739" s="175"/>
      <c r="B739" s="175"/>
      <c r="C739" s="175"/>
      <c r="D739" s="175"/>
      <c r="E739" s="175"/>
      <c r="F739" s="175"/>
      <c r="G739" s="175"/>
      <c r="H739" s="175"/>
      <c r="I739" s="175"/>
      <c r="J739" s="170"/>
      <c r="K739" s="170"/>
      <c r="L739" s="170"/>
      <c r="M739" s="170"/>
      <c r="N739" s="170"/>
      <c r="O739" s="170"/>
      <c r="P739" s="175"/>
      <c r="Q739" s="175"/>
      <c r="R739" s="175"/>
      <c r="S739" s="175"/>
      <c r="T739" s="175"/>
      <c r="U739" s="175"/>
      <c r="V739" s="175"/>
      <c r="W739" s="175"/>
      <c r="X739" s="175"/>
      <c r="Y739" s="175"/>
      <c r="Z739" s="175"/>
      <c r="AA739" s="175"/>
      <c r="AB739" s="175"/>
      <c r="AC739" s="175"/>
      <c r="AD739" s="175"/>
      <c r="AE739" s="175"/>
      <c r="AF739" s="175"/>
      <c r="AG739" s="175"/>
      <c r="AH739" s="175"/>
      <c r="AI739" s="175"/>
      <c r="AJ739" s="175"/>
      <c r="AK739" s="175"/>
      <c r="AL739" s="175"/>
      <c r="AM739" s="175"/>
      <c r="AN739" s="175"/>
    </row>
    <row r="740" spans="1:40">
      <c r="A740" s="175"/>
      <c r="B740" s="175"/>
      <c r="C740" s="175"/>
      <c r="D740" s="175"/>
      <c r="E740" s="175"/>
      <c r="F740" s="175"/>
      <c r="G740" s="175"/>
      <c r="H740" s="175"/>
      <c r="I740" s="175"/>
      <c r="J740" s="170"/>
      <c r="K740" s="170"/>
      <c r="L740" s="170"/>
      <c r="M740" s="170"/>
      <c r="N740" s="170"/>
      <c r="O740" s="170"/>
      <c r="P740" s="175"/>
      <c r="Q740" s="175"/>
      <c r="R740" s="175"/>
      <c r="S740" s="175"/>
      <c r="T740" s="175"/>
      <c r="U740" s="175"/>
      <c r="V740" s="175"/>
      <c r="W740" s="175"/>
      <c r="X740" s="175"/>
      <c r="Y740" s="175"/>
      <c r="Z740" s="175"/>
      <c r="AA740" s="175"/>
      <c r="AB740" s="175"/>
      <c r="AC740" s="175"/>
      <c r="AD740" s="175"/>
      <c r="AE740" s="175"/>
      <c r="AF740" s="175"/>
      <c r="AG740" s="175"/>
      <c r="AH740" s="175"/>
      <c r="AI740" s="175"/>
      <c r="AJ740" s="175"/>
      <c r="AK740" s="175"/>
      <c r="AL740" s="175"/>
      <c r="AM740" s="175"/>
      <c r="AN740" s="175"/>
    </row>
    <row r="741" spans="1:40">
      <c r="A741" s="175"/>
      <c r="B741" s="175"/>
      <c r="C741" s="175"/>
      <c r="D741" s="175"/>
      <c r="E741" s="175"/>
      <c r="F741" s="175"/>
      <c r="G741" s="175"/>
      <c r="H741" s="175"/>
      <c r="I741" s="175"/>
      <c r="J741" s="170"/>
      <c r="K741" s="170"/>
      <c r="L741" s="170"/>
      <c r="M741" s="170"/>
      <c r="N741" s="170"/>
      <c r="O741" s="170"/>
      <c r="P741" s="175"/>
      <c r="Q741" s="175"/>
      <c r="R741" s="175"/>
      <c r="S741" s="175"/>
      <c r="T741" s="175"/>
      <c r="U741" s="175"/>
      <c r="V741" s="175"/>
      <c r="W741" s="175"/>
      <c r="X741" s="175"/>
      <c r="Y741" s="175"/>
      <c r="Z741" s="175"/>
      <c r="AA741" s="175"/>
      <c r="AB741" s="175"/>
      <c r="AC741" s="175"/>
      <c r="AD741" s="175"/>
      <c r="AE741" s="175"/>
      <c r="AF741" s="175"/>
      <c r="AG741" s="175"/>
      <c r="AH741" s="175"/>
      <c r="AI741" s="175"/>
      <c r="AJ741" s="175"/>
      <c r="AK741" s="175"/>
      <c r="AL741" s="175"/>
      <c r="AM741" s="175"/>
      <c r="AN741" s="175"/>
    </row>
    <row r="742" spans="1:40">
      <c r="A742" s="175"/>
      <c r="B742" s="175"/>
      <c r="C742" s="175"/>
      <c r="D742" s="175"/>
      <c r="E742" s="175"/>
      <c r="F742" s="175"/>
      <c r="G742" s="175"/>
      <c r="H742" s="175"/>
      <c r="I742" s="175"/>
      <c r="J742" s="170"/>
      <c r="K742" s="170"/>
      <c r="L742" s="170"/>
      <c r="M742" s="170"/>
      <c r="N742" s="170"/>
      <c r="O742" s="170"/>
      <c r="P742" s="175"/>
      <c r="Q742" s="175"/>
      <c r="R742" s="175"/>
      <c r="S742" s="175"/>
      <c r="T742" s="175"/>
      <c r="U742" s="175"/>
      <c r="V742" s="175"/>
      <c r="W742" s="175"/>
      <c r="X742" s="175"/>
      <c r="Y742" s="175"/>
      <c r="Z742" s="175"/>
      <c r="AA742" s="175"/>
      <c r="AB742" s="175"/>
      <c r="AC742" s="175"/>
      <c r="AD742" s="175"/>
      <c r="AE742" s="175"/>
      <c r="AF742" s="175"/>
      <c r="AG742" s="175"/>
      <c r="AH742" s="175"/>
      <c r="AI742" s="175"/>
      <c r="AJ742" s="175"/>
      <c r="AK742" s="175"/>
      <c r="AL742" s="175"/>
      <c r="AM742" s="175"/>
      <c r="AN742" s="175"/>
    </row>
    <row r="743" spans="1:40">
      <c r="A743" s="175"/>
      <c r="B743" s="175"/>
      <c r="C743" s="175"/>
      <c r="D743" s="175"/>
      <c r="E743" s="175"/>
      <c r="F743" s="175"/>
      <c r="G743" s="175"/>
      <c r="H743" s="175"/>
      <c r="I743" s="175"/>
      <c r="J743" s="170"/>
      <c r="K743" s="170"/>
      <c r="L743" s="170"/>
      <c r="M743" s="170"/>
      <c r="N743" s="170"/>
      <c r="O743" s="170"/>
      <c r="P743" s="175"/>
      <c r="Q743" s="175"/>
      <c r="R743" s="175"/>
      <c r="S743" s="175"/>
      <c r="T743" s="175"/>
      <c r="U743" s="175"/>
      <c r="V743" s="175"/>
      <c r="W743" s="175"/>
      <c r="X743" s="175"/>
      <c r="Y743" s="175"/>
      <c r="Z743" s="175"/>
      <c r="AA743" s="175"/>
      <c r="AB743" s="175"/>
      <c r="AC743" s="175"/>
      <c r="AD743" s="175"/>
      <c r="AE743" s="175"/>
      <c r="AF743" s="175"/>
      <c r="AG743" s="175"/>
      <c r="AH743" s="175"/>
      <c r="AI743" s="175"/>
      <c r="AJ743" s="175"/>
      <c r="AK743" s="175"/>
      <c r="AL743" s="175"/>
      <c r="AM743" s="175"/>
      <c r="AN743" s="175"/>
    </row>
    <row r="744" spans="1:40">
      <c r="A744" s="175"/>
      <c r="B744" s="175"/>
      <c r="C744" s="175"/>
      <c r="D744" s="175"/>
      <c r="E744" s="175"/>
      <c r="F744" s="175"/>
      <c r="G744" s="175"/>
      <c r="H744" s="175"/>
      <c r="I744" s="175"/>
      <c r="J744" s="170"/>
      <c r="K744" s="170"/>
      <c r="L744" s="170"/>
      <c r="M744" s="170"/>
      <c r="N744" s="170"/>
      <c r="O744" s="170"/>
      <c r="P744" s="175"/>
      <c r="Q744" s="175"/>
      <c r="R744" s="175"/>
      <c r="S744" s="175"/>
      <c r="T744" s="175"/>
      <c r="U744" s="175"/>
      <c r="V744" s="175"/>
      <c r="W744" s="175"/>
      <c r="X744" s="175"/>
      <c r="Y744" s="175"/>
      <c r="Z744" s="175"/>
      <c r="AA744" s="175"/>
      <c r="AB744" s="175"/>
      <c r="AC744" s="175"/>
      <c r="AD744" s="175"/>
      <c r="AE744" s="175"/>
      <c r="AF744" s="175"/>
      <c r="AG744" s="175"/>
      <c r="AH744" s="175"/>
      <c r="AI744" s="175"/>
      <c r="AJ744" s="175"/>
      <c r="AK744" s="175"/>
      <c r="AL744" s="175"/>
      <c r="AM744" s="175"/>
      <c r="AN744" s="175"/>
    </row>
    <row r="745" spans="1:40">
      <c r="A745" s="175"/>
      <c r="B745" s="175"/>
      <c r="C745" s="175"/>
      <c r="D745" s="175"/>
      <c r="E745" s="175"/>
      <c r="F745" s="175"/>
      <c r="G745" s="175"/>
      <c r="H745" s="175"/>
      <c r="I745" s="175"/>
      <c r="J745" s="170"/>
      <c r="K745" s="170"/>
      <c r="L745" s="170"/>
      <c r="M745" s="170"/>
      <c r="N745" s="170"/>
      <c r="O745" s="170"/>
      <c r="P745" s="175"/>
      <c r="Q745" s="175"/>
      <c r="R745" s="175"/>
      <c r="S745" s="175"/>
      <c r="T745" s="175"/>
      <c r="U745" s="175"/>
      <c r="V745" s="175"/>
      <c r="W745" s="175"/>
      <c r="X745" s="175"/>
      <c r="Y745" s="175"/>
      <c r="Z745" s="175"/>
      <c r="AA745" s="175"/>
      <c r="AB745" s="175"/>
      <c r="AC745" s="175"/>
      <c r="AD745" s="175"/>
      <c r="AE745" s="175"/>
      <c r="AF745" s="175"/>
      <c r="AG745" s="175"/>
      <c r="AH745" s="175"/>
      <c r="AI745" s="175"/>
      <c r="AJ745" s="175"/>
      <c r="AK745" s="175"/>
      <c r="AL745" s="175"/>
      <c r="AM745" s="175"/>
      <c r="AN745" s="175"/>
    </row>
    <row r="746" spans="1:40">
      <c r="A746" s="175"/>
      <c r="B746" s="175"/>
      <c r="C746" s="175"/>
      <c r="D746" s="175"/>
      <c r="E746" s="175"/>
      <c r="F746" s="175"/>
      <c r="G746" s="175"/>
      <c r="H746" s="175"/>
      <c r="I746" s="175"/>
      <c r="J746" s="170"/>
      <c r="K746" s="170"/>
      <c r="L746" s="170"/>
      <c r="M746" s="170"/>
      <c r="N746" s="170"/>
      <c r="O746" s="170"/>
      <c r="P746" s="175"/>
      <c r="Q746" s="175"/>
      <c r="R746" s="175"/>
      <c r="S746" s="175"/>
      <c r="T746" s="175"/>
      <c r="U746" s="175"/>
      <c r="V746" s="175"/>
      <c r="W746" s="175"/>
      <c r="X746" s="175"/>
      <c r="Y746" s="175"/>
      <c r="Z746" s="175"/>
      <c r="AA746" s="175"/>
      <c r="AB746" s="175"/>
      <c r="AC746" s="175"/>
      <c r="AD746" s="175"/>
      <c r="AE746" s="175"/>
      <c r="AF746" s="175"/>
      <c r="AG746" s="175"/>
      <c r="AH746" s="175"/>
      <c r="AI746" s="175"/>
      <c r="AJ746" s="175"/>
      <c r="AK746" s="175"/>
      <c r="AL746" s="175"/>
      <c r="AM746" s="175"/>
      <c r="AN746" s="175"/>
    </row>
    <row r="747" spans="1:40">
      <c r="A747" s="175"/>
      <c r="B747" s="175"/>
      <c r="C747" s="175"/>
      <c r="D747" s="175"/>
      <c r="E747" s="175"/>
      <c r="F747" s="175"/>
      <c r="G747" s="175"/>
      <c r="H747" s="175"/>
      <c r="I747" s="175"/>
      <c r="J747" s="170"/>
      <c r="K747" s="170"/>
      <c r="L747" s="170"/>
      <c r="M747" s="170"/>
      <c r="N747" s="170"/>
      <c r="O747" s="170"/>
      <c r="P747" s="175"/>
      <c r="Q747" s="175"/>
      <c r="R747" s="175"/>
      <c r="S747" s="175"/>
      <c r="T747" s="175"/>
      <c r="U747" s="175"/>
      <c r="V747" s="175"/>
      <c r="W747" s="175"/>
      <c r="X747" s="175"/>
      <c r="Y747" s="175"/>
      <c r="Z747" s="175"/>
      <c r="AA747" s="175"/>
      <c r="AB747" s="175"/>
      <c r="AC747" s="175"/>
      <c r="AD747" s="175"/>
      <c r="AE747" s="175"/>
      <c r="AF747" s="175"/>
      <c r="AG747" s="175"/>
      <c r="AH747" s="175"/>
      <c r="AI747" s="175"/>
      <c r="AJ747" s="175"/>
      <c r="AK747" s="175"/>
      <c r="AL747" s="175"/>
      <c r="AM747" s="175"/>
      <c r="AN747" s="175"/>
    </row>
    <row r="748" spans="1:40">
      <c r="A748" s="175"/>
      <c r="B748" s="175"/>
      <c r="C748" s="175"/>
      <c r="D748" s="175"/>
      <c r="E748" s="175"/>
      <c r="F748" s="175"/>
      <c r="G748" s="175"/>
      <c r="H748" s="175"/>
      <c r="I748" s="175"/>
      <c r="J748" s="170"/>
      <c r="K748" s="170"/>
      <c r="L748" s="170"/>
      <c r="M748" s="170"/>
      <c r="N748" s="170"/>
      <c r="O748" s="170"/>
      <c r="P748" s="175"/>
      <c r="Q748" s="175"/>
      <c r="R748" s="175"/>
      <c r="S748" s="175"/>
      <c r="T748" s="175"/>
      <c r="U748" s="175"/>
      <c r="V748" s="175"/>
      <c r="W748" s="175"/>
      <c r="X748" s="175"/>
      <c r="Y748" s="175"/>
      <c r="Z748" s="175"/>
      <c r="AA748" s="175"/>
      <c r="AB748" s="175"/>
      <c r="AC748" s="175"/>
      <c r="AD748" s="175"/>
      <c r="AE748" s="175"/>
      <c r="AF748" s="175"/>
      <c r="AG748" s="175"/>
      <c r="AH748" s="175"/>
      <c r="AI748" s="175"/>
      <c r="AJ748" s="175"/>
      <c r="AK748" s="175"/>
      <c r="AL748" s="175"/>
      <c r="AM748" s="175"/>
      <c r="AN748" s="175"/>
    </row>
    <row r="749" spans="1:40">
      <c r="A749" s="175"/>
      <c r="B749" s="175"/>
      <c r="C749" s="175"/>
      <c r="D749" s="175"/>
      <c r="E749" s="175"/>
      <c r="F749" s="175"/>
      <c r="G749" s="175"/>
      <c r="H749" s="175"/>
      <c r="I749" s="175"/>
      <c r="J749" s="170"/>
      <c r="K749" s="170"/>
      <c r="L749" s="170"/>
      <c r="M749" s="170"/>
      <c r="N749" s="170"/>
      <c r="O749" s="170"/>
      <c r="P749" s="175"/>
      <c r="Q749" s="175"/>
      <c r="R749" s="175"/>
      <c r="S749" s="175"/>
      <c r="T749" s="175"/>
      <c r="U749" s="175"/>
      <c r="V749" s="175"/>
      <c r="W749" s="175"/>
      <c r="X749" s="175"/>
      <c r="Y749" s="175"/>
      <c r="Z749" s="175"/>
      <c r="AA749" s="175"/>
      <c r="AB749" s="175"/>
      <c r="AC749" s="175"/>
      <c r="AD749" s="175"/>
      <c r="AE749" s="175"/>
      <c r="AF749" s="175"/>
      <c r="AG749" s="175"/>
      <c r="AH749" s="175"/>
      <c r="AI749" s="175"/>
      <c r="AJ749" s="175"/>
      <c r="AK749" s="175"/>
      <c r="AL749" s="175"/>
      <c r="AM749" s="175"/>
      <c r="AN749" s="175"/>
    </row>
    <row r="750" spans="1:40">
      <c r="A750" s="175"/>
      <c r="B750" s="175"/>
      <c r="C750" s="175"/>
      <c r="D750" s="175"/>
      <c r="E750" s="175"/>
      <c r="F750" s="175"/>
      <c r="G750" s="175"/>
      <c r="H750" s="175"/>
      <c r="I750" s="175"/>
      <c r="J750" s="170"/>
      <c r="K750" s="170"/>
      <c r="L750" s="170"/>
      <c r="M750" s="170"/>
      <c r="N750" s="170"/>
      <c r="O750" s="170"/>
      <c r="P750" s="175"/>
      <c r="Q750" s="175"/>
      <c r="R750" s="175"/>
      <c r="S750" s="175"/>
      <c r="T750" s="175"/>
      <c r="U750" s="175"/>
      <c r="V750" s="175"/>
      <c r="W750" s="175"/>
      <c r="X750" s="175"/>
      <c r="Y750" s="175"/>
      <c r="Z750" s="175"/>
      <c r="AA750" s="175"/>
      <c r="AB750" s="175"/>
      <c r="AC750" s="175"/>
      <c r="AD750" s="175"/>
      <c r="AE750" s="175"/>
      <c r="AF750" s="175"/>
      <c r="AG750" s="175"/>
      <c r="AH750" s="175"/>
      <c r="AI750" s="175"/>
      <c r="AJ750" s="175"/>
      <c r="AK750" s="175"/>
      <c r="AL750" s="175"/>
      <c r="AM750" s="175"/>
      <c r="AN750" s="175"/>
    </row>
    <row r="751" spans="1:40">
      <c r="A751" s="175"/>
      <c r="B751" s="175"/>
      <c r="C751" s="175"/>
      <c r="D751" s="175"/>
      <c r="E751" s="175"/>
      <c r="F751" s="175"/>
      <c r="G751" s="175"/>
      <c r="H751" s="175"/>
      <c r="I751" s="175"/>
      <c r="J751" s="170"/>
      <c r="K751" s="170"/>
      <c r="L751" s="170"/>
      <c r="M751" s="170"/>
      <c r="N751" s="170"/>
      <c r="O751" s="170"/>
      <c r="P751" s="175"/>
      <c r="Q751" s="175"/>
      <c r="R751" s="175"/>
      <c r="S751" s="175"/>
      <c r="T751" s="175"/>
      <c r="U751" s="175"/>
      <c r="V751" s="175"/>
      <c r="W751" s="175"/>
      <c r="X751" s="175"/>
      <c r="Y751" s="175"/>
      <c r="Z751" s="175"/>
      <c r="AA751" s="175"/>
      <c r="AB751" s="175"/>
      <c r="AC751" s="175"/>
      <c r="AD751" s="175"/>
      <c r="AE751" s="175"/>
      <c r="AF751" s="175"/>
      <c r="AG751" s="175"/>
      <c r="AH751" s="175"/>
      <c r="AI751" s="175"/>
      <c r="AJ751" s="175"/>
      <c r="AK751" s="175"/>
      <c r="AL751" s="175"/>
      <c r="AM751" s="175"/>
      <c r="AN751" s="175"/>
    </row>
    <row r="752" spans="1:40">
      <c r="A752" s="175"/>
      <c r="B752" s="175"/>
      <c r="C752" s="175"/>
      <c r="D752" s="175"/>
      <c r="E752" s="175"/>
      <c r="F752" s="175"/>
      <c r="G752" s="175"/>
      <c r="H752" s="175"/>
      <c r="I752" s="175"/>
      <c r="J752" s="170"/>
      <c r="K752" s="170"/>
      <c r="L752" s="170"/>
      <c r="M752" s="170"/>
      <c r="N752" s="170"/>
      <c r="O752" s="170"/>
      <c r="P752" s="175"/>
      <c r="Q752" s="175"/>
      <c r="R752" s="175"/>
      <c r="S752" s="175"/>
      <c r="T752" s="175"/>
      <c r="U752" s="175"/>
      <c r="V752" s="175"/>
      <c r="W752" s="175"/>
      <c r="X752" s="175"/>
      <c r="Y752" s="175"/>
      <c r="Z752" s="175"/>
      <c r="AA752" s="175"/>
      <c r="AB752" s="175"/>
      <c r="AC752" s="175"/>
      <c r="AD752" s="175"/>
      <c r="AE752" s="175"/>
      <c r="AF752" s="175"/>
      <c r="AG752" s="175"/>
      <c r="AH752" s="175"/>
      <c r="AI752" s="175"/>
      <c r="AJ752" s="175"/>
      <c r="AK752" s="175"/>
      <c r="AL752" s="175"/>
      <c r="AM752" s="175"/>
      <c r="AN752" s="175"/>
    </row>
    <row r="753" spans="1:40">
      <c r="A753" s="175"/>
      <c r="B753" s="175"/>
      <c r="C753" s="175"/>
      <c r="D753" s="175"/>
      <c r="E753" s="175"/>
      <c r="F753" s="175"/>
      <c r="G753" s="175"/>
      <c r="H753" s="175"/>
      <c r="I753" s="175"/>
      <c r="J753" s="170"/>
      <c r="K753" s="170"/>
      <c r="L753" s="170"/>
      <c r="M753" s="170"/>
      <c r="N753" s="170"/>
      <c r="O753" s="170"/>
      <c r="P753" s="175"/>
      <c r="Q753" s="175"/>
      <c r="R753" s="175"/>
      <c r="S753" s="175"/>
      <c r="T753" s="175"/>
      <c r="U753" s="175"/>
      <c r="V753" s="175"/>
      <c r="W753" s="175"/>
      <c r="X753" s="175"/>
      <c r="Y753" s="175"/>
      <c r="Z753" s="175"/>
      <c r="AA753" s="175"/>
      <c r="AB753" s="175"/>
      <c r="AC753" s="175"/>
      <c r="AD753" s="175"/>
      <c r="AE753" s="175"/>
      <c r="AF753" s="175"/>
      <c r="AG753" s="175"/>
      <c r="AH753" s="175"/>
      <c r="AI753" s="175"/>
      <c r="AJ753" s="175"/>
      <c r="AK753" s="175"/>
      <c r="AL753" s="175"/>
      <c r="AM753" s="175"/>
      <c r="AN753" s="175"/>
    </row>
    <row r="754" spans="1:40">
      <c r="A754" s="175"/>
      <c r="B754" s="175"/>
      <c r="C754" s="175"/>
      <c r="D754" s="175"/>
      <c r="E754" s="175"/>
      <c r="F754" s="175"/>
      <c r="G754" s="175"/>
      <c r="H754" s="175"/>
      <c r="I754" s="175"/>
      <c r="J754" s="170"/>
      <c r="K754" s="170"/>
      <c r="L754" s="170"/>
      <c r="M754" s="170"/>
      <c r="N754" s="170"/>
      <c r="O754" s="170"/>
      <c r="P754" s="175"/>
      <c r="Q754" s="175"/>
      <c r="R754" s="175"/>
      <c r="S754" s="175"/>
      <c r="T754" s="175"/>
      <c r="U754" s="175"/>
      <c r="V754" s="175"/>
      <c r="W754" s="175"/>
      <c r="X754" s="175"/>
      <c r="Y754" s="175"/>
      <c r="Z754" s="175"/>
      <c r="AA754" s="175"/>
      <c r="AB754" s="175"/>
      <c r="AC754" s="175"/>
      <c r="AD754" s="175"/>
      <c r="AE754" s="175"/>
      <c r="AF754" s="175"/>
      <c r="AG754" s="175"/>
      <c r="AH754" s="175"/>
      <c r="AI754" s="175"/>
      <c r="AJ754" s="175"/>
      <c r="AK754" s="175"/>
      <c r="AL754" s="175"/>
      <c r="AM754" s="175"/>
      <c r="AN754" s="175"/>
    </row>
    <row r="755" spans="1:40">
      <c r="A755" s="175"/>
      <c r="B755" s="175"/>
      <c r="C755" s="175"/>
      <c r="D755" s="175"/>
      <c r="E755" s="175"/>
      <c r="F755" s="175"/>
      <c r="G755" s="175"/>
      <c r="H755" s="175"/>
      <c r="I755" s="175"/>
      <c r="J755" s="170"/>
      <c r="K755" s="170"/>
      <c r="L755" s="170"/>
      <c r="M755" s="170"/>
      <c r="N755" s="170"/>
      <c r="O755" s="170"/>
      <c r="P755" s="175"/>
      <c r="Q755" s="175"/>
      <c r="R755" s="175"/>
      <c r="S755" s="175"/>
      <c r="T755" s="175"/>
      <c r="U755" s="175"/>
      <c r="V755" s="175"/>
      <c r="W755" s="175"/>
      <c r="X755" s="175"/>
      <c r="Y755" s="175"/>
      <c r="Z755" s="175"/>
      <c r="AA755" s="175"/>
      <c r="AB755" s="175"/>
      <c r="AC755" s="175"/>
      <c r="AD755" s="175"/>
      <c r="AE755" s="175"/>
      <c r="AF755" s="175"/>
      <c r="AG755" s="175"/>
      <c r="AH755" s="175"/>
      <c r="AI755" s="175"/>
      <c r="AJ755" s="175"/>
      <c r="AK755" s="175"/>
      <c r="AL755" s="175"/>
      <c r="AM755" s="175"/>
      <c r="AN755" s="175"/>
    </row>
    <row r="756" spans="1:40">
      <c r="A756" s="175"/>
      <c r="B756" s="175"/>
      <c r="C756" s="175"/>
      <c r="D756" s="175"/>
      <c r="E756" s="175"/>
      <c r="F756" s="175"/>
      <c r="G756" s="175"/>
      <c r="H756" s="175"/>
      <c r="I756" s="175"/>
      <c r="J756" s="170"/>
      <c r="K756" s="170"/>
      <c r="L756" s="170"/>
      <c r="M756" s="170"/>
      <c r="N756" s="170"/>
      <c r="O756" s="170"/>
      <c r="P756" s="175"/>
      <c r="Q756" s="175"/>
      <c r="R756" s="175"/>
      <c r="S756" s="175"/>
      <c r="T756" s="175"/>
      <c r="U756" s="175"/>
      <c r="V756" s="175"/>
      <c r="W756" s="175"/>
      <c r="X756" s="175"/>
      <c r="Y756" s="175"/>
      <c r="Z756" s="175"/>
      <c r="AA756" s="175"/>
      <c r="AB756" s="175"/>
      <c r="AC756" s="175"/>
      <c r="AD756" s="175"/>
      <c r="AE756" s="175"/>
      <c r="AF756" s="175"/>
      <c r="AG756" s="175"/>
      <c r="AH756" s="175"/>
      <c r="AI756" s="175"/>
      <c r="AJ756" s="175"/>
      <c r="AK756" s="175"/>
      <c r="AL756" s="175"/>
      <c r="AM756" s="175"/>
      <c r="AN756" s="175"/>
    </row>
    <row r="757" spans="1:40">
      <c r="A757" s="175"/>
      <c r="B757" s="175"/>
      <c r="C757" s="175"/>
      <c r="D757" s="175"/>
      <c r="E757" s="175"/>
      <c r="F757" s="175"/>
      <c r="G757" s="175"/>
      <c r="H757" s="175"/>
      <c r="I757" s="175"/>
      <c r="J757" s="170"/>
      <c r="K757" s="170"/>
      <c r="L757" s="170"/>
      <c r="M757" s="170"/>
      <c r="N757" s="170"/>
      <c r="O757" s="170"/>
      <c r="P757" s="175"/>
      <c r="Q757" s="175"/>
      <c r="R757" s="175"/>
      <c r="S757" s="175"/>
      <c r="T757" s="175"/>
      <c r="U757" s="175"/>
      <c r="V757" s="175"/>
      <c r="W757" s="175"/>
      <c r="X757" s="175"/>
      <c r="Y757" s="175"/>
      <c r="Z757" s="175"/>
      <c r="AA757" s="175"/>
      <c r="AB757" s="175"/>
      <c r="AC757" s="175"/>
      <c r="AD757" s="175"/>
      <c r="AE757" s="175"/>
      <c r="AF757" s="175"/>
      <c r="AG757" s="175"/>
      <c r="AH757" s="175"/>
      <c r="AI757" s="175"/>
      <c r="AJ757" s="175"/>
      <c r="AK757" s="175"/>
      <c r="AL757" s="175"/>
      <c r="AM757" s="175"/>
      <c r="AN757" s="175"/>
    </row>
    <row r="758" spans="1:40">
      <c r="A758" s="175"/>
      <c r="B758" s="175"/>
      <c r="C758" s="175"/>
      <c r="D758" s="175"/>
      <c r="E758" s="175"/>
      <c r="F758" s="175"/>
      <c r="G758" s="175"/>
      <c r="H758" s="175"/>
      <c r="I758" s="175"/>
      <c r="J758" s="170"/>
      <c r="K758" s="170"/>
      <c r="L758" s="170"/>
      <c r="M758" s="170"/>
      <c r="N758" s="170"/>
      <c r="O758" s="170"/>
      <c r="P758" s="175"/>
      <c r="Q758" s="175"/>
      <c r="R758" s="175"/>
      <c r="S758" s="175"/>
      <c r="T758" s="175"/>
      <c r="U758" s="175"/>
      <c r="V758" s="175"/>
      <c r="W758" s="175"/>
      <c r="X758" s="175"/>
      <c r="Y758" s="175"/>
      <c r="Z758" s="175"/>
      <c r="AA758" s="175"/>
      <c r="AB758" s="175"/>
      <c r="AC758" s="175"/>
      <c r="AD758" s="175"/>
      <c r="AE758" s="175"/>
      <c r="AF758" s="175"/>
      <c r="AG758" s="175"/>
      <c r="AH758" s="175"/>
      <c r="AI758" s="175"/>
      <c r="AJ758" s="175"/>
      <c r="AK758" s="175"/>
      <c r="AL758" s="175"/>
      <c r="AM758" s="175"/>
      <c r="AN758" s="175"/>
    </row>
    <row r="759" spans="1:40">
      <c r="A759" s="175"/>
      <c r="B759" s="175"/>
      <c r="C759" s="175"/>
      <c r="D759" s="175"/>
      <c r="E759" s="175"/>
      <c r="F759" s="175"/>
      <c r="G759" s="175"/>
      <c r="H759" s="175"/>
      <c r="I759" s="175"/>
      <c r="J759" s="170"/>
      <c r="K759" s="170"/>
      <c r="L759" s="170"/>
      <c r="M759" s="170"/>
      <c r="N759" s="170"/>
      <c r="O759" s="170"/>
      <c r="P759" s="175"/>
      <c r="Q759" s="175"/>
      <c r="R759" s="175"/>
      <c r="S759" s="175"/>
      <c r="T759" s="175"/>
      <c r="U759" s="175"/>
      <c r="V759" s="175"/>
      <c r="W759" s="175"/>
      <c r="X759" s="175"/>
      <c r="Y759" s="175"/>
      <c r="Z759" s="175"/>
      <c r="AA759" s="175"/>
      <c r="AB759" s="175"/>
      <c r="AC759" s="175"/>
      <c r="AD759" s="175"/>
      <c r="AE759" s="175"/>
      <c r="AF759" s="175"/>
      <c r="AG759" s="175"/>
      <c r="AH759" s="175"/>
      <c r="AI759" s="175"/>
      <c r="AJ759" s="175"/>
      <c r="AK759" s="175"/>
      <c r="AL759" s="175"/>
      <c r="AM759" s="175"/>
      <c r="AN759" s="175"/>
    </row>
    <row r="760" spans="1:40">
      <c r="A760" s="175"/>
      <c r="B760" s="175"/>
      <c r="C760" s="175"/>
      <c r="D760" s="175"/>
      <c r="E760" s="175"/>
      <c r="F760" s="175"/>
      <c r="G760" s="175"/>
      <c r="H760" s="175"/>
      <c r="I760" s="175"/>
      <c r="J760" s="170"/>
      <c r="K760" s="170"/>
      <c r="L760" s="170"/>
      <c r="M760" s="170"/>
      <c r="N760" s="170"/>
      <c r="O760" s="170"/>
      <c r="P760" s="175"/>
      <c r="Q760" s="175"/>
      <c r="R760" s="175"/>
      <c r="S760" s="175"/>
      <c r="T760" s="175"/>
      <c r="U760" s="175"/>
      <c r="V760" s="175"/>
      <c r="W760" s="175"/>
      <c r="X760" s="175"/>
      <c r="Y760" s="175"/>
      <c r="Z760" s="175"/>
      <c r="AA760" s="175"/>
      <c r="AB760" s="175"/>
      <c r="AC760" s="175"/>
      <c r="AD760" s="175"/>
      <c r="AE760" s="175"/>
      <c r="AF760" s="175"/>
      <c r="AG760" s="175"/>
      <c r="AH760" s="175"/>
      <c r="AI760" s="175"/>
      <c r="AJ760" s="175"/>
      <c r="AK760" s="175"/>
      <c r="AL760" s="175"/>
      <c r="AM760" s="175"/>
      <c r="AN760" s="175"/>
    </row>
    <row r="761" spans="1:40">
      <c r="A761" s="175"/>
      <c r="B761" s="175"/>
      <c r="C761" s="175"/>
      <c r="D761" s="175"/>
      <c r="E761" s="175"/>
      <c r="F761" s="175"/>
      <c r="G761" s="175"/>
      <c r="H761" s="175"/>
      <c r="I761" s="175"/>
      <c r="J761" s="170"/>
      <c r="K761" s="170"/>
      <c r="L761" s="170"/>
      <c r="M761" s="170"/>
      <c r="N761" s="170"/>
      <c r="O761" s="170"/>
      <c r="P761" s="175"/>
      <c r="Q761" s="175"/>
      <c r="R761" s="175"/>
      <c r="S761" s="175"/>
      <c r="T761" s="175"/>
      <c r="U761" s="175"/>
      <c r="V761" s="175"/>
      <c r="W761" s="175"/>
      <c r="X761" s="175"/>
      <c r="Y761" s="175"/>
      <c r="Z761" s="175"/>
      <c r="AA761" s="175"/>
      <c r="AB761" s="175"/>
      <c r="AC761" s="175"/>
      <c r="AD761" s="175"/>
      <c r="AE761" s="175"/>
      <c r="AF761" s="175"/>
      <c r="AG761" s="175"/>
      <c r="AH761" s="175"/>
      <c r="AI761" s="175"/>
      <c r="AJ761" s="175"/>
      <c r="AK761" s="175"/>
      <c r="AL761" s="175"/>
      <c r="AM761" s="175"/>
      <c r="AN761" s="175"/>
    </row>
    <row r="762" spans="1:40">
      <c r="A762" s="175"/>
      <c r="B762" s="175"/>
      <c r="C762" s="175"/>
      <c r="D762" s="175"/>
      <c r="E762" s="175"/>
      <c r="F762" s="175"/>
      <c r="G762" s="175"/>
      <c r="H762" s="175"/>
      <c r="I762" s="175"/>
      <c r="J762" s="170"/>
      <c r="K762" s="170"/>
      <c r="L762" s="170"/>
      <c r="M762" s="170"/>
      <c r="N762" s="170"/>
      <c r="O762" s="170"/>
      <c r="P762" s="175"/>
      <c r="Q762" s="175"/>
      <c r="R762" s="175"/>
      <c r="S762" s="175"/>
      <c r="T762" s="175"/>
      <c r="U762" s="175"/>
      <c r="V762" s="175"/>
      <c r="W762" s="175"/>
      <c r="X762" s="175"/>
      <c r="Y762" s="175"/>
      <c r="Z762" s="175"/>
      <c r="AA762" s="175"/>
      <c r="AB762" s="175"/>
      <c r="AC762" s="175"/>
      <c r="AD762" s="175"/>
      <c r="AE762" s="175"/>
      <c r="AF762" s="175"/>
      <c r="AG762" s="175"/>
      <c r="AH762" s="175"/>
      <c r="AI762" s="175"/>
      <c r="AJ762" s="175"/>
      <c r="AK762" s="175"/>
      <c r="AL762" s="175"/>
      <c r="AM762" s="175"/>
      <c r="AN762" s="175"/>
    </row>
    <row r="763" spans="1:40">
      <c r="A763" s="175"/>
      <c r="B763" s="175"/>
      <c r="C763" s="175"/>
      <c r="D763" s="175"/>
      <c r="E763" s="175"/>
      <c r="F763" s="175"/>
      <c r="G763" s="175"/>
      <c r="H763" s="175"/>
      <c r="I763" s="175"/>
      <c r="J763" s="170"/>
      <c r="K763" s="170"/>
      <c r="L763" s="170"/>
      <c r="M763" s="170"/>
      <c r="N763" s="170"/>
      <c r="O763" s="170"/>
      <c r="P763" s="175"/>
      <c r="Q763" s="175"/>
      <c r="R763" s="175"/>
      <c r="S763" s="175"/>
      <c r="T763" s="175"/>
      <c r="U763" s="175"/>
      <c r="V763" s="175"/>
      <c r="W763" s="175"/>
      <c r="X763" s="175"/>
      <c r="Y763" s="175"/>
      <c r="Z763" s="175"/>
      <c r="AA763" s="175"/>
      <c r="AB763" s="175"/>
      <c r="AC763" s="175"/>
      <c r="AD763" s="175"/>
      <c r="AE763" s="175"/>
      <c r="AF763" s="175"/>
      <c r="AG763" s="175"/>
      <c r="AH763" s="175"/>
      <c r="AI763" s="175"/>
      <c r="AJ763" s="175"/>
      <c r="AK763" s="175"/>
      <c r="AL763" s="175"/>
      <c r="AM763" s="175"/>
      <c r="AN763" s="175"/>
    </row>
    <row r="764" spans="1:40">
      <c r="A764" s="175"/>
      <c r="B764" s="175"/>
      <c r="C764" s="175"/>
      <c r="D764" s="175"/>
      <c r="E764" s="175"/>
      <c r="F764" s="175"/>
      <c r="G764" s="175"/>
      <c r="H764" s="175"/>
      <c r="I764" s="175"/>
      <c r="J764" s="170"/>
      <c r="K764" s="170"/>
      <c r="L764" s="170"/>
      <c r="M764" s="170"/>
      <c r="N764" s="170"/>
      <c r="O764" s="170"/>
      <c r="P764" s="175"/>
      <c r="Q764" s="175"/>
      <c r="R764" s="175"/>
      <c r="S764" s="175"/>
      <c r="T764" s="175"/>
      <c r="U764" s="175"/>
      <c r="V764" s="175"/>
      <c r="W764" s="175"/>
      <c r="X764" s="175"/>
      <c r="Y764" s="175"/>
      <c r="Z764" s="175"/>
      <c r="AA764" s="175"/>
      <c r="AB764" s="175"/>
      <c r="AC764" s="175"/>
      <c r="AD764" s="175"/>
      <c r="AE764" s="175"/>
      <c r="AF764" s="175"/>
      <c r="AG764" s="175"/>
      <c r="AH764" s="175"/>
      <c r="AI764" s="175"/>
      <c r="AJ764" s="175"/>
      <c r="AK764" s="175"/>
      <c r="AL764" s="175"/>
      <c r="AM764" s="175"/>
      <c r="AN764" s="175"/>
    </row>
    <row r="765" spans="1:40">
      <c r="A765" s="175"/>
      <c r="B765" s="175"/>
      <c r="C765" s="175"/>
      <c r="D765" s="175"/>
      <c r="E765" s="175"/>
      <c r="F765" s="175"/>
      <c r="G765" s="175"/>
      <c r="H765" s="175"/>
      <c r="I765" s="175"/>
      <c r="J765" s="170"/>
      <c r="K765" s="170"/>
      <c r="L765" s="170"/>
      <c r="M765" s="170"/>
      <c r="N765" s="170"/>
      <c r="O765" s="170"/>
      <c r="P765" s="175"/>
      <c r="Q765" s="175"/>
      <c r="R765" s="175"/>
      <c r="S765" s="175"/>
      <c r="T765" s="175"/>
      <c r="U765" s="175"/>
      <c r="V765" s="175"/>
      <c r="W765" s="175"/>
      <c r="X765" s="175"/>
      <c r="Y765" s="175"/>
      <c r="Z765" s="175"/>
      <c r="AA765" s="175"/>
      <c r="AB765" s="175"/>
      <c r="AC765" s="175"/>
      <c r="AD765" s="175"/>
      <c r="AE765" s="175"/>
      <c r="AF765" s="175"/>
      <c r="AG765" s="175"/>
      <c r="AH765" s="175"/>
      <c r="AI765" s="175"/>
      <c r="AJ765" s="175"/>
      <c r="AK765" s="175"/>
      <c r="AL765" s="175"/>
      <c r="AM765" s="175"/>
      <c r="AN765" s="175"/>
    </row>
    <row r="766" spans="1:40">
      <c r="A766" s="175"/>
      <c r="B766" s="175"/>
      <c r="C766" s="175"/>
      <c r="D766" s="175"/>
      <c r="E766" s="175"/>
      <c r="F766" s="175"/>
      <c r="G766" s="175"/>
      <c r="H766" s="175"/>
      <c r="I766" s="175"/>
      <c r="J766" s="170"/>
      <c r="K766" s="170"/>
      <c r="L766" s="170"/>
      <c r="M766" s="170"/>
      <c r="N766" s="170"/>
      <c r="O766" s="170"/>
      <c r="P766" s="175"/>
      <c r="Q766" s="175"/>
      <c r="R766" s="175"/>
      <c r="S766" s="175"/>
      <c r="T766" s="175"/>
      <c r="U766" s="175"/>
      <c r="V766" s="175"/>
      <c r="W766" s="175"/>
      <c r="X766" s="175"/>
      <c r="Y766" s="175"/>
      <c r="Z766" s="175"/>
      <c r="AA766" s="175"/>
      <c r="AB766" s="175"/>
      <c r="AC766" s="175"/>
      <c r="AD766" s="175"/>
      <c r="AE766" s="175"/>
      <c r="AF766" s="175"/>
      <c r="AG766" s="175"/>
      <c r="AH766" s="175"/>
      <c r="AI766" s="175"/>
      <c r="AJ766" s="175"/>
      <c r="AK766" s="175"/>
      <c r="AL766" s="175"/>
      <c r="AM766" s="175"/>
      <c r="AN766" s="175"/>
    </row>
    <row r="767" spans="1:40">
      <c r="A767" s="175"/>
      <c r="B767" s="175"/>
      <c r="C767" s="175"/>
      <c r="D767" s="175"/>
      <c r="E767" s="175"/>
      <c r="F767" s="175"/>
      <c r="G767" s="175"/>
      <c r="H767" s="175"/>
      <c r="I767" s="175"/>
      <c r="J767" s="170"/>
      <c r="K767" s="170"/>
      <c r="L767" s="170"/>
      <c r="M767" s="170"/>
      <c r="N767" s="170"/>
      <c r="O767" s="170"/>
      <c r="P767" s="175"/>
      <c r="Q767" s="175"/>
      <c r="R767" s="175"/>
      <c r="S767" s="175"/>
      <c r="T767" s="175"/>
      <c r="U767" s="175"/>
      <c r="V767" s="175"/>
      <c r="W767" s="175"/>
      <c r="X767" s="175"/>
      <c r="Y767" s="175"/>
      <c r="Z767" s="175"/>
      <c r="AA767" s="175"/>
      <c r="AB767" s="175"/>
      <c r="AC767" s="175"/>
      <c r="AD767" s="175"/>
      <c r="AE767" s="175"/>
      <c r="AF767" s="175"/>
      <c r="AG767" s="175"/>
      <c r="AH767" s="175"/>
      <c r="AI767" s="175"/>
      <c r="AJ767" s="175"/>
      <c r="AK767" s="175"/>
      <c r="AL767" s="175"/>
      <c r="AM767" s="175"/>
      <c r="AN767" s="175"/>
    </row>
    <row r="768" spans="1:40">
      <c r="A768" s="175"/>
      <c r="B768" s="175"/>
      <c r="C768" s="175"/>
      <c r="D768" s="175"/>
      <c r="E768" s="175"/>
      <c r="F768" s="175"/>
      <c r="G768" s="175"/>
      <c r="H768" s="175"/>
      <c r="I768" s="175"/>
      <c r="J768" s="170"/>
      <c r="K768" s="170"/>
      <c r="L768" s="170"/>
      <c r="M768" s="170"/>
      <c r="N768" s="170"/>
      <c r="O768" s="170"/>
      <c r="P768" s="175"/>
      <c r="Q768" s="175"/>
      <c r="R768" s="175"/>
      <c r="S768" s="175"/>
      <c r="T768" s="175"/>
      <c r="U768" s="175"/>
      <c r="V768" s="175"/>
      <c r="W768" s="175"/>
      <c r="X768" s="175"/>
      <c r="Y768" s="175"/>
      <c r="Z768" s="175"/>
      <c r="AA768" s="175"/>
      <c r="AB768" s="175"/>
      <c r="AC768" s="175"/>
      <c r="AD768" s="175"/>
      <c r="AE768" s="175"/>
      <c r="AF768" s="175"/>
      <c r="AG768" s="175"/>
      <c r="AH768" s="175"/>
      <c r="AI768" s="175"/>
      <c r="AJ768" s="175"/>
      <c r="AK768" s="175"/>
      <c r="AL768" s="175"/>
      <c r="AM768" s="175"/>
      <c r="AN768" s="175"/>
    </row>
    <row r="769" spans="1:40">
      <c r="A769" s="175"/>
      <c r="B769" s="175"/>
      <c r="C769" s="175"/>
      <c r="D769" s="175"/>
      <c r="E769" s="175"/>
      <c r="F769" s="175"/>
      <c r="G769" s="175"/>
      <c r="H769" s="175"/>
      <c r="I769" s="175"/>
      <c r="J769" s="170"/>
      <c r="K769" s="170"/>
      <c r="L769" s="170"/>
      <c r="M769" s="170"/>
      <c r="N769" s="170"/>
      <c r="O769" s="170"/>
      <c r="P769" s="175"/>
      <c r="Q769" s="175"/>
      <c r="R769" s="175"/>
      <c r="S769" s="175"/>
      <c r="T769" s="175"/>
      <c r="U769" s="175"/>
      <c r="V769" s="175"/>
      <c r="W769" s="175"/>
      <c r="X769" s="175"/>
      <c r="Y769" s="175"/>
      <c r="Z769" s="175"/>
      <c r="AA769" s="175"/>
      <c r="AB769" s="175"/>
      <c r="AC769" s="175"/>
      <c r="AD769" s="175"/>
      <c r="AE769" s="175"/>
      <c r="AF769" s="175"/>
      <c r="AG769" s="175"/>
      <c r="AH769" s="175"/>
      <c r="AI769" s="175"/>
      <c r="AJ769" s="175"/>
      <c r="AK769" s="175"/>
      <c r="AL769" s="175"/>
      <c r="AM769" s="175"/>
      <c r="AN769" s="175"/>
    </row>
    <row r="770" spans="1:40">
      <c r="A770" s="175"/>
      <c r="B770" s="175"/>
      <c r="C770" s="175"/>
      <c r="D770" s="175"/>
      <c r="E770" s="175"/>
      <c r="F770" s="175"/>
      <c r="G770" s="175"/>
      <c r="H770" s="175"/>
      <c r="I770" s="175"/>
      <c r="J770" s="170"/>
      <c r="K770" s="170"/>
      <c r="L770" s="170"/>
      <c r="M770" s="170"/>
      <c r="N770" s="170"/>
      <c r="O770" s="170"/>
      <c r="P770" s="175"/>
      <c r="Q770" s="175"/>
      <c r="R770" s="175"/>
      <c r="S770" s="175"/>
      <c r="T770" s="175"/>
      <c r="U770" s="175"/>
      <c r="V770" s="175"/>
      <c r="W770" s="175"/>
      <c r="X770" s="175"/>
      <c r="Y770" s="175"/>
      <c r="Z770" s="175"/>
      <c r="AA770" s="175"/>
      <c r="AB770" s="175"/>
      <c r="AC770" s="175"/>
      <c r="AD770" s="175"/>
      <c r="AE770" s="175"/>
      <c r="AF770" s="175"/>
      <c r="AG770" s="175"/>
      <c r="AH770" s="175"/>
      <c r="AI770" s="175"/>
      <c r="AJ770" s="175"/>
      <c r="AK770" s="175"/>
      <c r="AL770" s="175"/>
      <c r="AM770" s="175"/>
      <c r="AN770" s="175"/>
    </row>
    <row r="771" spans="1:40">
      <c r="A771" s="175"/>
      <c r="B771" s="175"/>
      <c r="C771" s="175"/>
      <c r="D771" s="175"/>
      <c r="E771" s="175"/>
      <c r="F771" s="175"/>
      <c r="G771" s="175"/>
      <c r="H771" s="175"/>
      <c r="I771" s="175"/>
      <c r="J771" s="170"/>
      <c r="K771" s="170"/>
      <c r="L771" s="170"/>
      <c r="M771" s="170"/>
      <c r="N771" s="170"/>
      <c r="O771" s="170"/>
      <c r="P771" s="175"/>
      <c r="Q771" s="175"/>
      <c r="R771" s="175"/>
      <c r="S771" s="175"/>
      <c r="T771" s="175"/>
      <c r="U771" s="175"/>
      <c r="V771" s="175"/>
      <c r="W771" s="175"/>
      <c r="X771" s="175"/>
      <c r="Y771" s="175"/>
      <c r="Z771" s="175"/>
      <c r="AA771" s="175"/>
      <c r="AB771" s="175"/>
      <c r="AC771" s="175"/>
      <c r="AD771" s="175"/>
      <c r="AE771" s="175"/>
      <c r="AF771" s="175"/>
      <c r="AG771" s="175"/>
      <c r="AH771" s="175"/>
      <c r="AI771" s="175"/>
      <c r="AJ771" s="175"/>
      <c r="AK771" s="175"/>
      <c r="AL771" s="175"/>
      <c r="AM771" s="175"/>
      <c r="AN771" s="175"/>
    </row>
    <row r="772" spans="1:40">
      <c r="A772" s="175"/>
      <c r="B772" s="175"/>
      <c r="C772" s="175"/>
      <c r="D772" s="175"/>
      <c r="E772" s="175"/>
      <c r="F772" s="175"/>
      <c r="G772" s="175"/>
      <c r="H772" s="175"/>
      <c r="I772" s="175"/>
      <c r="J772" s="170"/>
      <c r="K772" s="170"/>
      <c r="L772" s="170"/>
      <c r="M772" s="170"/>
      <c r="N772" s="170"/>
      <c r="O772" s="170"/>
      <c r="P772" s="175"/>
      <c r="Q772" s="175"/>
      <c r="R772" s="175"/>
      <c r="S772" s="175"/>
      <c r="T772" s="175"/>
      <c r="U772" s="175"/>
      <c r="V772" s="175"/>
      <c r="W772" s="175"/>
      <c r="X772" s="175"/>
      <c r="Y772" s="175"/>
      <c r="Z772" s="175"/>
      <c r="AA772" s="175"/>
      <c r="AB772" s="175"/>
      <c r="AC772" s="175"/>
      <c r="AD772" s="175"/>
      <c r="AE772" s="175"/>
      <c r="AF772" s="175"/>
      <c r="AG772" s="175"/>
      <c r="AH772" s="175"/>
      <c r="AI772" s="175"/>
      <c r="AJ772" s="175"/>
      <c r="AK772" s="175"/>
      <c r="AL772" s="175"/>
      <c r="AM772" s="175"/>
      <c r="AN772" s="175"/>
    </row>
    <row r="773" spans="1:40">
      <c r="A773" s="175"/>
      <c r="B773" s="175"/>
      <c r="C773" s="175"/>
      <c r="D773" s="175"/>
      <c r="E773" s="175"/>
      <c r="F773" s="175"/>
      <c r="G773" s="175"/>
      <c r="H773" s="175"/>
      <c r="I773" s="175"/>
      <c r="J773" s="170"/>
      <c r="K773" s="170"/>
      <c r="L773" s="170"/>
      <c r="M773" s="170"/>
      <c r="N773" s="170"/>
      <c r="O773" s="170"/>
      <c r="P773" s="175"/>
      <c r="Q773" s="175"/>
      <c r="R773" s="175"/>
      <c r="S773" s="175"/>
      <c r="T773" s="175"/>
      <c r="U773" s="175"/>
      <c r="V773" s="175"/>
      <c r="W773" s="175"/>
      <c r="X773" s="175"/>
      <c r="Y773" s="175"/>
      <c r="Z773" s="175"/>
      <c r="AA773" s="175"/>
      <c r="AB773" s="175"/>
      <c r="AC773" s="175"/>
      <c r="AD773" s="175"/>
      <c r="AE773" s="175"/>
      <c r="AF773" s="175"/>
      <c r="AG773" s="175"/>
      <c r="AH773" s="175"/>
      <c r="AI773" s="175"/>
      <c r="AJ773" s="175"/>
      <c r="AK773" s="175"/>
      <c r="AL773" s="175"/>
      <c r="AM773" s="175"/>
      <c r="AN773" s="175"/>
    </row>
    <row r="774" spans="1:40">
      <c r="A774" s="175"/>
      <c r="B774" s="175"/>
      <c r="C774" s="175"/>
      <c r="D774" s="175"/>
      <c r="E774" s="175"/>
      <c r="F774" s="175"/>
      <c r="G774" s="175"/>
      <c r="H774" s="175"/>
      <c r="I774" s="175"/>
      <c r="J774" s="170"/>
      <c r="K774" s="170"/>
      <c r="L774" s="170"/>
      <c r="M774" s="170"/>
      <c r="N774" s="170"/>
      <c r="O774" s="170"/>
      <c r="P774" s="175"/>
      <c r="Q774" s="175"/>
      <c r="R774" s="175"/>
      <c r="S774" s="175"/>
      <c r="T774" s="175"/>
      <c r="U774" s="175"/>
      <c r="V774" s="175"/>
      <c r="W774" s="175"/>
      <c r="X774" s="175"/>
      <c r="Y774" s="175"/>
      <c r="Z774" s="175"/>
      <c r="AA774" s="175"/>
      <c r="AB774" s="175"/>
      <c r="AC774" s="175"/>
      <c r="AD774" s="175"/>
      <c r="AE774" s="175"/>
      <c r="AF774" s="175"/>
      <c r="AG774" s="175"/>
      <c r="AH774" s="175"/>
      <c r="AI774" s="175"/>
      <c r="AJ774" s="175"/>
      <c r="AK774" s="175"/>
      <c r="AL774" s="175"/>
      <c r="AM774" s="175"/>
      <c r="AN774" s="175"/>
    </row>
    <row r="775" spans="1:40">
      <c r="A775" s="175"/>
      <c r="B775" s="175"/>
      <c r="C775" s="175"/>
      <c r="D775" s="175"/>
      <c r="E775" s="175"/>
      <c r="F775" s="175"/>
      <c r="G775" s="175"/>
      <c r="H775" s="175"/>
      <c r="I775" s="175"/>
      <c r="J775" s="170"/>
      <c r="K775" s="170"/>
      <c r="L775" s="170"/>
      <c r="M775" s="170"/>
      <c r="N775" s="170"/>
      <c r="O775" s="170"/>
      <c r="P775" s="175"/>
      <c r="Q775" s="175"/>
      <c r="R775" s="175"/>
      <c r="S775" s="175"/>
      <c r="T775" s="175"/>
      <c r="U775" s="175"/>
      <c r="V775" s="175"/>
      <c r="W775" s="175"/>
      <c r="X775" s="175"/>
      <c r="Y775" s="175"/>
      <c r="Z775" s="175"/>
      <c r="AA775" s="175"/>
      <c r="AB775" s="175"/>
      <c r="AC775" s="175"/>
      <c r="AD775" s="175"/>
      <c r="AE775" s="175"/>
      <c r="AF775" s="175"/>
      <c r="AG775" s="175"/>
      <c r="AH775" s="175"/>
      <c r="AI775" s="175"/>
      <c r="AJ775" s="175"/>
      <c r="AK775" s="175"/>
      <c r="AL775" s="175"/>
      <c r="AM775" s="175"/>
      <c r="AN775" s="175"/>
    </row>
    <row r="776" spans="1:40">
      <c r="A776" s="175"/>
      <c r="B776" s="175"/>
      <c r="C776" s="175"/>
      <c r="D776" s="175"/>
      <c r="E776" s="175"/>
      <c r="F776" s="175"/>
      <c r="G776" s="175"/>
      <c r="H776" s="175"/>
      <c r="I776" s="175"/>
      <c r="J776" s="170"/>
      <c r="K776" s="170"/>
      <c r="L776" s="170"/>
      <c r="M776" s="170"/>
      <c r="N776" s="170"/>
      <c r="O776" s="170"/>
      <c r="P776" s="175"/>
      <c r="Q776" s="175"/>
      <c r="R776" s="175"/>
      <c r="S776" s="175"/>
      <c r="T776" s="175"/>
      <c r="U776" s="175"/>
      <c r="V776" s="175"/>
      <c r="W776" s="175"/>
      <c r="X776" s="175"/>
      <c r="Y776" s="175"/>
      <c r="Z776" s="175"/>
      <c r="AA776" s="175"/>
      <c r="AB776" s="175"/>
      <c r="AC776" s="175"/>
      <c r="AD776" s="175"/>
      <c r="AE776" s="175"/>
      <c r="AF776" s="175"/>
      <c r="AG776" s="175"/>
      <c r="AH776" s="175"/>
      <c r="AI776" s="175"/>
      <c r="AJ776" s="175"/>
      <c r="AK776" s="175"/>
      <c r="AL776" s="175"/>
      <c r="AM776" s="175"/>
      <c r="AN776" s="175"/>
    </row>
    <row r="777" spans="1:40">
      <c r="A777" s="175"/>
      <c r="B777" s="175"/>
      <c r="C777" s="175"/>
      <c r="D777" s="175"/>
      <c r="E777" s="175"/>
      <c r="F777" s="175"/>
      <c r="G777" s="175"/>
      <c r="H777" s="175"/>
      <c r="I777" s="175"/>
      <c r="J777" s="170"/>
      <c r="K777" s="170"/>
      <c r="L777" s="170"/>
      <c r="M777" s="170"/>
      <c r="N777" s="170"/>
      <c r="O777" s="170"/>
      <c r="P777" s="175"/>
      <c r="Q777" s="175"/>
      <c r="R777" s="175"/>
      <c r="S777" s="175"/>
      <c r="T777" s="175"/>
      <c r="U777" s="175"/>
      <c r="V777" s="175"/>
      <c r="W777" s="175"/>
      <c r="X777" s="175"/>
      <c r="Y777" s="175"/>
      <c r="Z777" s="175"/>
      <c r="AA777" s="175"/>
      <c r="AB777" s="175"/>
      <c r="AC777" s="175"/>
      <c r="AD777" s="175"/>
      <c r="AE777" s="175"/>
      <c r="AF777" s="175"/>
      <c r="AG777" s="175"/>
      <c r="AH777" s="175"/>
      <c r="AI777" s="175"/>
      <c r="AJ777" s="175"/>
      <c r="AK777" s="175"/>
      <c r="AL777" s="175"/>
      <c r="AM777" s="175"/>
      <c r="AN777" s="175"/>
    </row>
    <row r="778" spans="1:40">
      <c r="A778" s="175"/>
      <c r="B778" s="175"/>
      <c r="C778" s="175"/>
      <c r="D778" s="175"/>
      <c r="E778" s="175"/>
      <c r="F778" s="175"/>
      <c r="G778" s="175"/>
      <c r="H778" s="175"/>
      <c r="I778" s="175"/>
      <c r="J778" s="170"/>
      <c r="K778" s="170"/>
      <c r="L778" s="170"/>
      <c r="M778" s="170"/>
      <c r="N778" s="170"/>
      <c r="O778" s="170"/>
      <c r="P778" s="175"/>
      <c r="Q778" s="175"/>
      <c r="R778" s="175"/>
      <c r="S778" s="175"/>
      <c r="T778" s="175"/>
      <c r="U778" s="175"/>
      <c r="V778" s="175"/>
      <c r="W778" s="175"/>
      <c r="X778" s="175"/>
      <c r="Y778" s="175"/>
      <c r="Z778" s="175"/>
      <c r="AA778" s="175"/>
      <c r="AB778" s="175"/>
      <c r="AC778" s="175"/>
      <c r="AD778" s="175"/>
      <c r="AE778" s="175"/>
      <c r="AF778" s="175"/>
      <c r="AG778" s="175"/>
      <c r="AH778" s="175"/>
      <c r="AI778" s="175"/>
      <c r="AJ778" s="175"/>
      <c r="AK778" s="175"/>
      <c r="AL778" s="175"/>
      <c r="AM778" s="175"/>
      <c r="AN778" s="175"/>
    </row>
    <row r="779" spans="1:40">
      <c r="A779" s="175"/>
      <c r="B779" s="175"/>
      <c r="C779" s="175"/>
      <c r="D779" s="175"/>
      <c r="E779" s="175"/>
      <c r="F779" s="175"/>
      <c r="G779" s="175"/>
      <c r="H779" s="175"/>
      <c r="I779" s="175"/>
      <c r="J779" s="170"/>
      <c r="K779" s="170"/>
      <c r="L779" s="170"/>
      <c r="M779" s="170"/>
      <c r="N779" s="170"/>
      <c r="O779" s="170"/>
      <c r="P779" s="175"/>
      <c r="Q779" s="175"/>
      <c r="R779" s="175"/>
      <c r="S779" s="175"/>
      <c r="T779" s="175"/>
      <c r="U779" s="175"/>
      <c r="V779" s="175"/>
      <c r="W779" s="175"/>
      <c r="X779" s="175"/>
      <c r="Y779" s="175"/>
      <c r="Z779" s="175"/>
      <c r="AA779" s="175"/>
      <c r="AB779" s="175"/>
      <c r="AC779" s="175"/>
      <c r="AD779" s="175"/>
      <c r="AE779" s="175"/>
      <c r="AF779" s="175"/>
      <c r="AG779" s="175"/>
      <c r="AH779" s="175"/>
      <c r="AI779" s="175"/>
      <c r="AJ779" s="175"/>
      <c r="AK779" s="175"/>
      <c r="AL779" s="175"/>
      <c r="AM779" s="175"/>
      <c r="AN779" s="175"/>
    </row>
    <row r="780" spans="1:40">
      <c r="A780" s="175"/>
      <c r="B780" s="175"/>
      <c r="C780" s="175"/>
      <c r="D780" s="175"/>
      <c r="E780" s="175"/>
      <c r="F780" s="175"/>
      <c r="G780" s="175"/>
      <c r="H780" s="175"/>
      <c r="I780" s="175"/>
      <c r="J780" s="170"/>
      <c r="K780" s="170"/>
      <c r="L780" s="170"/>
      <c r="M780" s="170"/>
      <c r="N780" s="170"/>
      <c r="O780" s="170"/>
      <c r="P780" s="175"/>
      <c r="Q780" s="175"/>
      <c r="R780" s="175"/>
      <c r="S780" s="175"/>
      <c r="T780" s="175"/>
      <c r="U780" s="175"/>
      <c r="V780" s="175"/>
      <c r="W780" s="175"/>
      <c r="X780" s="175"/>
      <c r="Y780" s="175"/>
      <c r="Z780" s="175"/>
      <c r="AA780" s="175"/>
      <c r="AB780" s="175"/>
      <c r="AC780" s="175"/>
      <c r="AD780" s="175"/>
      <c r="AE780" s="175"/>
      <c r="AF780" s="175"/>
      <c r="AG780" s="175"/>
      <c r="AH780" s="175"/>
      <c r="AI780" s="175"/>
      <c r="AJ780" s="175"/>
      <c r="AK780" s="175"/>
      <c r="AL780" s="175"/>
      <c r="AM780" s="175"/>
      <c r="AN780" s="175"/>
    </row>
    <row r="781" spans="1:40">
      <c r="A781" s="175"/>
      <c r="B781" s="175"/>
      <c r="C781" s="175"/>
      <c r="D781" s="175"/>
      <c r="E781" s="175"/>
      <c r="F781" s="175"/>
      <c r="G781" s="175"/>
      <c r="H781" s="175"/>
      <c r="I781" s="175"/>
      <c r="J781" s="170"/>
      <c r="K781" s="170"/>
      <c r="L781" s="170"/>
      <c r="M781" s="170"/>
      <c r="N781" s="170"/>
      <c r="O781" s="170"/>
      <c r="P781" s="175"/>
      <c r="Q781" s="175"/>
      <c r="R781" s="175"/>
      <c r="S781" s="175"/>
      <c r="T781" s="175"/>
      <c r="U781" s="175"/>
      <c r="V781" s="175"/>
      <c r="W781" s="175"/>
      <c r="X781" s="175"/>
      <c r="Y781" s="175"/>
      <c r="Z781" s="175"/>
      <c r="AA781" s="175"/>
      <c r="AB781" s="175"/>
      <c r="AC781" s="175"/>
      <c r="AD781" s="175"/>
      <c r="AE781" s="175"/>
      <c r="AF781" s="175"/>
      <c r="AG781" s="175"/>
      <c r="AH781" s="175"/>
      <c r="AI781" s="175"/>
      <c r="AJ781" s="175"/>
      <c r="AK781" s="175"/>
      <c r="AL781" s="175"/>
      <c r="AM781" s="175"/>
      <c r="AN781" s="175"/>
    </row>
    <row r="782" spans="1:40">
      <c r="A782" s="175"/>
      <c r="B782" s="175"/>
      <c r="C782" s="175"/>
      <c r="D782" s="175"/>
      <c r="E782" s="175"/>
      <c r="F782" s="175"/>
      <c r="G782" s="175"/>
      <c r="H782" s="175"/>
      <c r="I782" s="175"/>
      <c r="J782" s="170"/>
      <c r="K782" s="170"/>
      <c r="L782" s="170"/>
      <c r="M782" s="170"/>
      <c r="N782" s="170"/>
      <c r="O782" s="170"/>
      <c r="P782" s="175"/>
      <c r="Q782" s="175"/>
      <c r="R782" s="175"/>
      <c r="S782" s="175"/>
      <c r="T782" s="175"/>
      <c r="U782" s="175"/>
      <c r="V782" s="175"/>
      <c r="W782" s="175"/>
      <c r="X782" s="175"/>
      <c r="Y782" s="175"/>
      <c r="Z782" s="175"/>
      <c r="AA782" s="175"/>
      <c r="AB782" s="175"/>
      <c r="AC782" s="175"/>
      <c r="AD782" s="175"/>
      <c r="AE782" s="175"/>
      <c r="AF782" s="175"/>
      <c r="AG782" s="175"/>
      <c r="AH782" s="175"/>
      <c r="AI782" s="175"/>
      <c r="AJ782" s="175"/>
      <c r="AK782" s="175"/>
      <c r="AL782" s="175"/>
      <c r="AM782" s="175"/>
      <c r="AN782" s="175"/>
    </row>
    <row r="783" spans="1:40">
      <c r="A783" s="175"/>
      <c r="B783" s="175"/>
      <c r="C783" s="175"/>
      <c r="D783" s="175"/>
      <c r="E783" s="175"/>
      <c r="F783" s="175"/>
      <c r="G783" s="175"/>
      <c r="H783" s="175"/>
      <c r="I783" s="175"/>
      <c r="J783" s="170"/>
      <c r="K783" s="170"/>
      <c r="L783" s="170"/>
      <c r="M783" s="170"/>
      <c r="N783" s="170"/>
      <c r="O783" s="170"/>
      <c r="P783" s="175"/>
      <c r="Q783" s="175"/>
      <c r="R783" s="175"/>
      <c r="S783" s="175"/>
      <c r="T783" s="175"/>
      <c r="U783" s="175"/>
      <c r="V783" s="175"/>
      <c r="W783" s="175"/>
      <c r="X783" s="175"/>
      <c r="Y783" s="175"/>
      <c r="Z783" s="175"/>
      <c r="AA783" s="175"/>
      <c r="AB783" s="175"/>
      <c r="AC783" s="175"/>
      <c r="AD783" s="175"/>
      <c r="AE783" s="175"/>
      <c r="AF783" s="175"/>
      <c r="AG783" s="175"/>
      <c r="AH783" s="175"/>
      <c r="AI783" s="175"/>
      <c r="AJ783" s="175"/>
      <c r="AK783" s="175"/>
      <c r="AL783" s="175"/>
      <c r="AM783" s="175"/>
      <c r="AN783" s="175"/>
    </row>
    <row r="784" spans="1:40">
      <c r="A784" s="175"/>
      <c r="B784" s="175"/>
      <c r="C784" s="175"/>
      <c r="D784" s="175"/>
      <c r="E784" s="175"/>
      <c r="F784" s="175"/>
      <c r="G784" s="175"/>
      <c r="H784" s="175"/>
      <c r="I784" s="175"/>
      <c r="J784" s="170"/>
      <c r="K784" s="170"/>
      <c r="L784" s="170"/>
      <c r="M784" s="170"/>
      <c r="N784" s="170"/>
      <c r="O784" s="170"/>
      <c r="P784" s="175"/>
      <c r="Q784" s="175"/>
      <c r="R784" s="175"/>
      <c r="S784" s="175"/>
      <c r="T784" s="175"/>
      <c r="U784" s="175"/>
      <c r="V784" s="175"/>
      <c r="W784" s="175"/>
      <c r="X784" s="175"/>
      <c r="Y784" s="175"/>
      <c r="Z784" s="175"/>
      <c r="AA784" s="175"/>
      <c r="AB784" s="175"/>
      <c r="AC784" s="175"/>
      <c r="AD784" s="175"/>
      <c r="AE784" s="175"/>
      <c r="AF784" s="175"/>
      <c r="AG784" s="175"/>
      <c r="AH784" s="175"/>
      <c r="AI784" s="175"/>
      <c r="AJ784" s="175"/>
      <c r="AK784" s="175"/>
      <c r="AL784" s="175"/>
      <c r="AM784" s="175"/>
      <c r="AN784" s="175"/>
    </row>
    <row r="785" spans="1:40">
      <c r="A785" s="175"/>
      <c r="B785" s="175"/>
      <c r="C785" s="175"/>
      <c r="D785" s="175"/>
      <c r="E785" s="175"/>
      <c r="F785" s="175"/>
      <c r="G785" s="175"/>
      <c r="H785" s="175"/>
      <c r="I785" s="175"/>
      <c r="J785" s="170"/>
      <c r="K785" s="170"/>
      <c r="L785" s="170"/>
      <c r="M785" s="170"/>
      <c r="N785" s="170"/>
      <c r="O785" s="170"/>
      <c r="P785" s="175"/>
      <c r="Q785" s="175"/>
      <c r="R785" s="175"/>
      <c r="S785" s="175"/>
      <c r="T785" s="175"/>
      <c r="U785" s="175"/>
      <c r="V785" s="175"/>
      <c r="W785" s="175"/>
      <c r="X785" s="175"/>
      <c r="Y785" s="175"/>
      <c r="Z785" s="175"/>
      <c r="AA785" s="175"/>
      <c r="AB785" s="175"/>
      <c r="AC785" s="175"/>
      <c r="AD785" s="175"/>
      <c r="AE785" s="175"/>
      <c r="AF785" s="175"/>
      <c r="AG785" s="175"/>
      <c r="AH785" s="175"/>
      <c r="AI785" s="175"/>
      <c r="AJ785" s="175"/>
      <c r="AK785" s="175"/>
      <c r="AL785" s="175"/>
      <c r="AM785" s="175"/>
      <c r="AN785" s="175"/>
    </row>
    <row r="786" spans="1:40">
      <c r="A786" s="175"/>
      <c r="B786" s="175"/>
      <c r="C786" s="175"/>
      <c r="D786" s="175"/>
      <c r="E786" s="175"/>
      <c r="F786" s="175"/>
      <c r="G786" s="175"/>
      <c r="H786" s="175"/>
      <c r="I786" s="175"/>
      <c r="J786" s="170"/>
      <c r="K786" s="170"/>
      <c r="L786" s="170"/>
      <c r="M786" s="170"/>
      <c r="N786" s="170"/>
      <c r="O786" s="170"/>
      <c r="P786" s="175"/>
      <c r="Q786" s="175"/>
      <c r="R786" s="175"/>
      <c r="S786" s="175"/>
      <c r="T786" s="175"/>
      <c r="U786" s="175"/>
      <c r="V786" s="175"/>
      <c r="W786" s="175"/>
      <c r="X786" s="175"/>
      <c r="Y786" s="175"/>
      <c r="Z786" s="175"/>
      <c r="AA786" s="175"/>
      <c r="AB786" s="175"/>
      <c r="AC786" s="175"/>
      <c r="AD786" s="175"/>
      <c r="AE786" s="175"/>
      <c r="AF786" s="175"/>
      <c r="AG786" s="175"/>
      <c r="AH786" s="175"/>
      <c r="AI786" s="175"/>
      <c r="AJ786" s="175"/>
      <c r="AK786" s="175"/>
      <c r="AL786" s="175"/>
      <c r="AM786" s="175"/>
      <c r="AN786" s="175"/>
    </row>
    <row r="787" spans="1:40">
      <c r="A787" s="175"/>
      <c r="B787" s="175"/>
      <c r="C787" s="175"/>
      <c r="D787" s="175"/>
      <c r="E787" s="175"/>
      <c r="F787" s="175"/>
      <c r="G787" s="175"/>
      <c r="H787" s="175"/>
      <c r="I787" s="175"/>
      <c r="J787" s="170"/>
      <c r="K787" s="170"/>
      <c r="L787" s="170"/>
      <c r="M787" s="170"/>
      <c r="N787" s="170"/>
      <c r="O787" s="170"/>
      <c r="P787" s="175"/>
      <c r="Q787" s="175"/>
      <c r="R787" s="175"/>
      <c r="S787" s="175"/>
      <c r="T787" s="175"/>
      <c r="U787" s="175"/>
      <c r="V787" s="175"/>
      <c r="W787" s="175"/>
      <c r="X787" s="175"/>
      <c r="Y787" s="175"/>
      <c r="Z787" s="175"/>
      <c r="AA787" s="175"/>
      <c r="AB787" s="175"/>
      <c r="AC787" s="175"/>
      <c r="AD787" s="175"/>
      <c r="AE787" s="175"/>
      <c r="AF787" s="175"/>
      <c r="AG787" s="175"/>
      <c r="AH787" s="175"/>
      <c r="AI787" s="175"/>
      <c r="AJ787" s="175"/>
      <c r="AK787" s="175"/>
      <c r="AL787" s="175"/>
      <c r="AM787" s="175"/>
      <c r="AN787" s="175"/>
    </row>
    <row r="788" spans="1:40">
      <c r="A788" s="175"/>
      <c r="B788" s="175"/>
      <c r="C788" s="175"/>
      <c r="D788" s="175"/>
      <c r="E788" s="175"/>
      <c r="F788" s="175"/>
      <c r="G788" s="175"/>
      <c r="H788" s="175"/>
      <c r="I788" s="175"/>
      <c r="J788" s="170"/>
      <c r="K788" s="170"/>
      <c r="L788" s="170"/>
      <c r="M788" s="170"/>
      <c r="N788" s="170"/>
      <c r="O788" s="170"/>
      <c r="P788" s="175"/>
      <c r="Q788" s="175"/>
      <c r="R788" s="175"/>
      <c r="S788" s="175"/>
      <c r="T788" s="175"/>
      <c r="U788" s="175"/>
      <c r="V788" s="175"/>
      <c r="W788" s="175"/>
      <c r="X788" s="175"/>
      <c r="Y788" s="175"/>
      <c r="Z788" s="175"/>
      <c r="AA788" s="175"/>
      <c r="AB788" s="175"/>
      <c r="AC788" s="175"/>
      <c r="AD788" s="175"/>
      <c r="AE788" s="175"/>
      <c r="AF788" s="175"/>
      <c r="AG788" s="175"/>
      <c r="AH788" s="175"/>
      <c r="AI788" s="175"/>
      <c r="AJ788" s="175"/>
      <c r="AK788" s="175"/>
      <c r="AL788" s="175"/>
      <c r="AM788" s="175"/>
      <c r="AN788" s="175"/>
    </row>
    <row r="789" spans="1:40">
      <c r="A789" s="175"/>
      <c r="B789" s="175"/>
      <c r="C789" s="175"/>
      <c r="D789" s="175"/>
      <c r="E789" s="175"/>
      <c r="F789" s="175"/>
      <c r="G789" s="175"/>
      <c r="H789" s="175"/>
      <c r="I789" s="175"/>
      <c r="J789" s="170"/>
      <c r="K789" s="170"/>
      <c r="L789" s="170"/>
      <c r="M789" s="170"/>
      <c r="N789" s="170"/>
      <c r="O789" s="170"/>
      <c r="P789" s="175"/>
      <c r="Q789" s="175"/>
      <c r="R789" s="175"/>
      <c r="S789" s="175"/>
      <c r="T789" s="175"/>
      <c r="U789" s="175"/>
      <c r="V789" s="175"/>
      <c r="W789" s="175"/>
      <c r="X789" s="175"/>
      <c r="Y789" s="175"/>
      <c r="Z789" s="175"/>
      <c r="AA789" s="175"/>
      <c r="AB789" s="175"/>
      <c r="AC789" s="175"/>
      <c r="AD789" s="175"/>
      <c r="AE789" s="175"/>
      <c r="AF789" s="175"/>
      <c r="AG789" s="175"/>
      <c r="AH789" s="175"/>
      <c r="AI789" s="175"/>
      <c r="AJ789" s="175"/>
      <c r="AK789" s="175"/>
      <c r="AL789" s="175"/>
      <c r="AM789" s="175"/>
      <c r="AN789" s="175"/>
    </row>
    <row r="790" spans="1:40">
      <c r="A790" s="175"/>
      <c r="B790" s="175"/>
      <c r="C790" s="175"/>
      <c r="D790" s="175"/>
      <c r="E790" s="175"/>
      <c r="F790" s="175"/>
      <c r="G790" s="175"/>
      <c r="H790" s="175"/>
      <c r="I790" s="175"/>
      <c r="J790" s="170"/>
      <c r="K790" s="170"/>
      <c r="L790" s="170"/>
      <c r="M790" s="170"/>
      <c r="N790" s="170"/>
      <c r="O790" s="170"/>
      <c r="P790" s="175"/>
      <c r="Q790" s="175"/>
      <c r="R790" s="175"/>
      <c r="S790" s="175"/>
      <c r="T790" s="175"/>
      <c r="U790" s="175"/>
      <c r="V790" s="175"/>
      <c r="W790" s="175"/>
      <c r="X790" s="175"/>
      <c r="Y790" s="175"/>
      <c r="Z790" s="175"/>
      <c r="AA790" s="175"/>
      <c r="AB790" s="175"/>
      <c r="AC790" s="175"/>
      <c r="AD790" s="175"/>
      <c r="AE790" s="175"/>
      <c r="AF790" s="175"/>
      <c r="AG790" s="175"/>
      <c r="AH790" s="175"/>
      <c r="AI790" s="175"/>
      <c r="AJ790" s="175"/>
      <c r="AK790" s="175"/>
      <c r="AL790" s="175"/>
      <c r="AM790" s="175"/>
      <c r="AN790" s="175"/>
    </row>
    <row r="791" spans="1:40">
      <c r="A791" s="175"/>
      <c r="B791" s="175"/>
      <c r="C791" s="175"/>
      <c r="D791" s="175"/>
      <c r="E791" s="175"/>
      <c r="F791" s="175"/>
      <c r="G791" s="175"/>
      <c r="H791" s="175"/>
      <c r="I791" s="175"/>
      <c r="J791" s="170"/>
      <c r="K791" s="170"/>
      <c r="L791" s="170"/>
      <c r="M791" s="170"/>
      <c r="N791" s="170"/>
      <c r="O791" s="170"/>
      <c r="P791" s="175"/>
      <c r="Q791" s="175"/>
      <c r="R791" s="175"/>
      <c r="S791" s="175"/>
      <c r="T791" s="175"/>
      <c r="U791" s="175"/>
      <c r="V791" s="175"/>
      <c r="W791" s="175"/>
      <c r="X791" s="175"/>
      <c r="Y791" s="175"/>
      <c r="Z791" s="175"/>
      <c r="AA791" s="175"/>
      <c r="AB791" s="175"/>
      <c r="AC791" s="175"/>
      <c r="AD791" s="175"/>
      <c r="AE791" s="175"/>
      <c r="AF791" s="175"/>
      <c r="AG791" s="175"/>
      <c r="AH791" s="175"/>
      <c r="AI791" s="175"/>
      <c r="AJ791" s="175"/>
      <c r="AK791" s="175"/>
      <c r="AL791" s="175"/>
      <c r="AM791" s="175"/>
      <c r="AN791" s="175"/>
    </row>
    <row r="792" spans="1:40">
      <c r="A792" s="175"/>
      <c r="B792" s="175"/>
      <c r="C792" s="175"/>
      <c r="D792" s="175"/>
      <c r="E792" s="175"/>
      <c r="F792" s="175"/>
      <c r="G792" s="175"/>
      <c r="H792" s="175"/>
      <c r="I792" s="175"/>
      <c r="J792" s="170"/>
      <c r="K792" s="170"/>
      <c r="L792" s="170"/>
      <c r="M792" s="170"/>
      <c r="N792" s="170"/>
      <c r="O792" s="170"/>
      <c r="P792" s="175"/>
      <c r="Q792" s="175"/>
      <c r="R792" s="175"/>
      <c r="S792" s="175"/>
      <c r="T792" s="175"/>
      <c r="U792" s="175"/>
      <c r="V792" s="175"/>
      <c r="W792" s="175"/>
      <c r="X792" s="175"/>
      <c r="Y792" s="175"/>
      <c r="Z792" s="175"/>
      <c r="AA792" s="175"/>
      <c r="AB792" s="175"/>
      <c r="AC792" s="175"/>
      <c r="AD792" s="175"/>
      <c r="AE792" s="175"/>
      <c r="AF792" s="175"/>
      <c r="AG792" s="175"/>
      <c r="AH792" s="175"/>
      <c r="AI792" s="175"/>
      <c r="AJ792" s="175"/>
      <c r="AK792" s="175"/>
      <c r="AL792" s="175"/>
      <c r="AM792" s="175"/>
      <c r="AN792" s="175"/>
    </row>
    <row r="793" spans="1:40">
      <c r="A793" s="175"/>
      <c r="B793" s="175"/>
      <c r="C793" s="175"/>
      <c r="D793" s="175"/>
      <c r="E793" s="175"/>
      <c r="F793" s="175"/>
      <c r="G793" s="175"/>
      <c r="H793" s="175"/>
      <c r="I793" s="175"/>
      <c r="J793" s="170"/>
      <c r="K793" s="170"/>
      <c r="L793" s="170"/>
      <c r="M793" s="170"/>
      <c r="N793" s="170"/>
      <c r="O793" s="170"/>
      <c r="P793" s="175"/>
      <c r="Q793" s="175"/>
      <c r="R793" s="175"/>
      <c r="S793" s="175"/>
      <c r="T793" s="175"/>
      <c r="U793" s="175"/>
      <c r="V793" s="175"/>
      <c r="W793" s="175"/>
      <c r="X793" s="175"/>
      <c r="Y793" s="175"/>
      <c r="Z793" s="175"/>
      <c r="AA793" s="175"/>
      <c r="AB793" s="175"/>
      <c r="AC793" s="175"/>
      <c r="AD793" s="175"/>
      <c r="AE793" s="175"/>
      <c r="AF793" s="175"/>
      <c r="AG793" s="175"/>
      <c r="AH793" s="175"/>
      <c r="AI793" s="175"/>
      <c r="AJ793" s="175"/>
      <c r="AK793" s="175"/>
      <c r="AL793" s="175"/>
      <c r="AM793" s="175"/>
      <c r="AN793" s="175"/>
    </row>
    <row r="794" spans="1:40">
      <c r="A794" s="175"/>
      <c r="B794" s="175"/>
      <c r="C794" s="175"/>
      <c r="D794" s="175"/>
      <c r="E794" s="175"/>
      <c r="F794" s="175"/>
      <c r="G794" s="175"/>
      <c r="H794" s="175"/>
      <c r="I794" s="175"/>
      <c r="J794" s="170"/>
      <c r="K794" s="170"/>
      <c r="L794" s="170"/>
      <c r="M794" s="170"/>
      <c r="N794" s="170"/>
      <c r="O794" s="170"/>
      <c r="P794" s="175"/>
      <c r="Q794" s="175"/>
      <c r="R794" s="175"/>
      <c r="S794" s="175"/>
      <c r="T794" s="175"/>
      <c r="U794" s="175"/>
      <c r="V794" s="175"/>
      <c r="W794" s="175"/>
      <c r="X794" s="175"/>
      <c r="Y794" s="175"/>
      <c r="Z794" s="175"/>
      <c r="AA794" s="175"/>
      <c r="AB794" s="175"/>
      <c r="AC794" s="175"/>
      <c r="AD794" s="175"/>
      <c r="AE794" s="175"/>
      <c r="AF794" s="175"/>
      <c r="AG794" s="175"/>
      <c r="AH794" s="175"/>
      <c r="AI794" s="175"/>
      <c r="AJ794" s="175"/>
      <c r="AK794" s="175"/>
      <c r="AL794" s="175"/>
      <c r="AM794" s="175"/>
      <c r="AN794" s="175"/>
    </row>
    <row r="795" spans="1:40">
      <c r="A795" s="175"/>
      <c r="B795" s="175"/>
      <c r="C795" s="175"/>
      <c r="D795" s="175"/>
      <c r="E795" s="175"/>
      <c r="F795" s="175"/>
      <c r="G795" s="175"/>
      <c r="H795" s="175"/>
      <c r="I795" s="175"/>
      <c r="J795" s="170"/>
      <c r="K795" s="170"/>
      <c r="L795" s="170"/>
      <c r="M795" s="170"/>
      <c r="N795" s="170"/>
      <c r="O795" s="170"/>
      <c r="P795" s="175"/>
      <c r="Q795" s="175"/>
      <c r="R795" s="175"/>
      <c r="S795" s="175"/>
      <c r="T795" s="175"/>
      <c r="U795" s="175"/>
      <c r="V795" s="175"/>
      <c r="W795" s="175"/>
      <c r="X795" s="175"/>
      <c r="Y795" s="175"/>
      <c r="Z795" s="175"/>
      <c r="AA795" s="175"/>
      <c r="AB795" s="175"/>
      <c r="AC795" s="175"/>
      <c r="AD795" s="175"/>
      <c r="AE795" s="175"/>
      <c r="AF795" s="175"/>
      <c r="AG795" s="175"/>
      <c r="AH795" s="175"/>
      <c r="AI795" s="175"/>
      <c r="AJ795" s="175"/>
      <c r="AK795" s="175"/>
      <c r="AL795" s="175"/>
      <c r="AM795" s="175"/>
      <c r="AN795" s="175"/>
    </row>
    <row r="796" spans="1:40">
      <c r="A796" s="175"/>
      <c r="B796" s="175"/>
      <c r="C796" s="175"/>
      <c r="D796" s="175"/>
      <c r="E796" s="175"/>
      <c r="F796" s="175"/>
      <c r="G796" s="175"/>
      <c r="H796" s="175"/>
      <c r="I796" s="175"/>
      <c r="J796" s="170"/>
      <c r="K796" s="170"/>
      <c r="L796" s="170"/>
      <c r="M796" s="170"/>
      <c r="N796" s="170"/>
      <c r="O796" s="170"/>
      <c r="P796" s="175"/>
      <c r="Q796" s="175"/>
      <c r="R796" s="175"/>
      <c r="S796" s="175"/>
      <c r="T796" s="175"/>
      <c r="U796" s="175"/>
      <c r="V796" s="175"/>
      <c r="W796" s="175"/>
      <c r="X796" s="175"/>
      <c r="Y796" s="175"/>
      <c r="Z796" s="175"/>
      <c r="AA796" s="175"/>
      <c r="AB796" s="175"/>
      <c r="AC796" s="175"/>
      <c r="AD796" s="175"/>
      <c r="AE796" s="175"/>
      <c r="AF796" s="175"/>
      <c r="AG796" s="175"/>
      <c r="AH796" s="175"/>
      <c r="AI796" s="175"/>
      <c r="AJ796" s="175"/>
      <c r="AK796" s="175"/>
      <c r="AL796" s="175"/>
      <c r="AM796" s="175"/>
      <c r="AN796" s="175"/>
    </row>
    <row r="797" spans="1:40">
      <c r="A797" s="175"/>
      <c r="B797" s="175"/>
      <c r="C797" s="175"/>
      <c r="D797" s="175"/>
      <c r="E797" s="175"/>
      <c r="F797" s="175"/>
      <c r="G797" s="175"/>
      <c r="H797" s="175"/>
      <c r="I797" s="175"/>
      <c r="J797" s="170"/>
      <c r="K797" s="170"/>
      <c r="L797" s="170"/>
      <c r="M797" s="170"/>
      <c r="N797" s="170"/>
      <c r="O797" s="170"/>
      <c r="P797" s="175"/>
      <c r="Q797" s="175"/>
      <c r="R797" s="175"/>
      <c r="S797" s="175"/>
      <c r="T797" s="175"/>
      <c r="U797" s="175"/>
      <c r="V797" s="175"/>
      <c r="W797" s="175"/>
      <c r="X797" s="175"/>
      <c r="Y797" s="175"/>
      <c r="Z797" s="175"/>
      <c r="AA797" s="175"/>
      <c r="AB797" s="175"/>
      <c r="AC797" s="175"/>
      <c r="AD797" s="175"/>
      <c r="AE797" s="175"/>
      <c r="AF797" s="175"/>
      <c r="AG797" s="175"/>
      <c r="AH797" s="175"/>
      <c r="AI797" s="175"/>
      <c r="AJ797" s="175"/>
      <c r="AK797" s="175"/>
      <c r="AL797" s="175"/>
      <c r="AM797" s="175"/>
      <c r="AN797" s="175"/>
    </row>
    <row r="798" spans="1:40">
      <c r="A798" s="175"/>
      <c r="B798" s="175"/>
      <c r="C798" s="175"/>
      <c r="D798" s="175"/>
      <c r="E798" s="175"/>
      <c r="F798" s="175"/>
      <c r="G798" s="175"/>
      <c r="H798" s="175"/>
      <c r="I798" s="175"/>
      <c r="J798" s="170"/>
      <c r="K798" s="170"/>
      <c r="L798" s="170"/>
      <c r="M798" s="170"/>
      <c r="N798" s="170"/>
      <c r="O798" s="170"/>
      <c r="P798" s="175"/>
      <c r="Q798" s="175"/>
      <c r="R798" s="175"/>
      <c r="S798" s="175"/>
      <c r="T798" s="175"/>
      <c r="U798" s="175"/>
      <c r="V798" s="175"/>
      <c r="W798" s="175"/>
      <c r="X798" s="175"/>
      <c r="Y798" s="175"/>
      <c r="Z798" s="175"/>
      <c r="AA798" s="175"/>
      <c r="AB798" s="175"/>
      <c r="AC798" s="175"/>
      <c r="AD798" s="175"/>
      <c r="AE798" s="175"/>
      <c r="AF798" s="175"/>
      <c r="AG798" s="175"/>
      <c r="AH798" s="175"/>
      <c r="AI798" s="175"/>
      <c r="AJ798" s="175"/>
      <c r="AK798" s="175"/>
      <c r="AL798" s="175"/>
      <c r="AM798" s="175"/>
      <c r="AN798" s="175"/>
    </row>
    <row r="799" spans="1:40">
      <c r="A799" s="175"/>
      <c r="B799" s="175"/>
      <c r="C799" s="175"/>
      <c r="D799" s="175"/>
      <c r="E799" s="175"/>
      <c r="F799" s="175"/>
      <c r="G799" s="175"/>
      <c r="H799" s="175"/>
      <c r="I799" s="175"/>
      <c r="J799" s="170"/>
      <c r="K799" s="170"/>
      <c r="L799" s="170"/>
      <c r="M799" s="170"/>
      <c r="N799" s="170"/>
      <c r="O799" s="170"/>
      <c r="P799" s="175"/>
      <c r="Q799" s="175"/>
      <c r="R799" s="175"/>
      <c r="S799" s="175"/>
      <c r="T799" s="175"/>
      <c r="U799" s="175"/>
      <c r="V799" s="175"/>
      <c r="W799" s="175"/>
      <c r="X799" s="175"/>
      <c r="Y799" s="175"/>
      <c r="Z799" s="175"/>
      <c r="AA799" s="175"/>
      <c r="AB799" s="175"/>
      <c r="AC799" s="175"/>
      <c r="AD799" s="175"/>
      <c r="AE799" s="175"/>
      <c r="AF799" s="175"/>
      <c r="AG799" s="175"/>
      <c r="AH799" s="175"/>
      <c r="AI799" s="175"/>
      <c r="AJ799" s="175"/>
      <c r="AK799" s="175"/>
      <c r="AL799" s="175"/>
      <c r="AM799" s="175"/>
      <c r="AN799" s="175"/>
    </row>
    <row r="800" spans="1:40">
      <c r="A800" s="175"/>
      <c r="B800" s="175"/>
      <c r="C800" s="175"/>
      <c r="D800" s="175"/>
      <c r="E800" s="175"/>
      <c r="F800" s="175"/>
      <c r="G800" s="175"/>
      <c r="H800" s="175"/>
      <c r="I800" s="175"/>
      <c r="J800" s="170"/>
      <c r="K800" s="170"/>
      <c r="L800" s="170"/>
      <c r="M800" s="170"/>
      <c r="N800" s="170"/>
      <c r="O800" s="170"/>
      <c r="P800" s="175"/>
      <c r="Q800" s="175"/>
      <c r="R800" s="175"/>
      <c r="S800" s="175"/>
      <c r="T800" s="175"/>
      <c r="U800" s="175"/>
      <c r="V800" s="175"/>
      <c r="W800" s="175"/>
      <c r="X800" s="175"/>
      <c r="Y800" s="175"/>
      <c r="Z800" s="175"/>
      <c r="AA800" s="175"/>
      <c r="AB800" s="175"/>
      <c r="AC800" s="175"/>
      <c r="AD800" s="175"/>
      <c r="AE800" s="175"/>
      <c r="AF800" s="175"/>
      <c r="AG800" s="175"/>
      <c r="AH800" s="175"/>
      <c r="AI800" s="175"/>
      <c r="AJ800" s="175"/>
      <c r="AK800" s="175"/>
      <c r="AL800" s="175"/>
      <c r="AM800" s="175"/>
      <c r="AN800" s="175"/>
    </row>
    <row r="801" spans="1:40">
      <c r="A801" s="175"/>
      <c r="B801" s="175"/>
      <c r="C801" s="175"/>
      <c r="D801" s="175"/>
      <c r="E801" s="175"/>
      <c r="F801" s="175"/>
      <c r="G801" s="175"/>
      <c r="H801" s="175"/>
      <c r="I801" s="175"/>
      <c r="J801" s="170"/>
      <c r="K801" s="170"/>
      <c r="L801" s="170"/>
      <c r="M801" s="170"/>
      <c r="N801" s="170"/>
      <c r="O801" s="170"/>
      <c r="P801" s="175"/>
      <c r="Q801" s="175"/>
      <c r="R801" s="175"/>
      <c r="S801" s="175"/>
      <c r="T801" s="175"/>
      <c r="U801" s="175"/>
      <c r="V801" s="175"/>
      <c r="W801" s="175"/>
      <c r="X801" s="175"/>
      <c r="Y801" s="175"/>
      <c r="Z801" s="175"/>
      <c r="AA801" s="175"/>
      <c r="AB801" s="175"/>
      <c r="AC801" s="175"/>
      <c r="AD801" s="175"/>
      <c r="AE801" s="175"/>
      <c r="AF801" s="175"/>
      <c r="AG801" s="175"/>
      <c r="AH801" s="175"/>
      <c r="AI801" s="175"/>
      <c r="AJ801" s="175"/>
      <c r="AK801" s="175"/>
      <c r="AL801" s="175"/>
      <c r="AM801" s="175"/>
      <c r="AN801" s="175"/>
    </row>
    <row r="802" spans="1:40">
      <c r="A802" s="175"/>
      <c r="B802" s="175"/>
      <c r="C802" s="175"/>
      <c r="D802" s="175"/>
      <c r="E802" s="175"/>
      <c r="F802" s="175"/>
      <c r="G802" s="175"/>
      <c r="H802" s="175"/>
      <c r="I802" s="175"/>
      <c r="J802" s="170"/>
      <c r="K802" s="170"/>
      <c r="L802" s="170"/>
      <c r="M802" s="170"/>
      <c r="N802" s="170"/>
      <c r="O802" s="170"/>
      <c r="P802" s="175"/>
      <c r="Q802" s="175"/>
      <c r="R802" s="175"/>
      <c r="S802" s="175"/>
      <c r="T802" s="175"/>
      <c r="U802" s="175"/>
      <c r="V802" s="175"/>
      <c r="W802" s="175"/>
      <c r="X802" s="175"/>
      <c r="Y802" s="175"/>
      <c r="Z802" s="175"/>
      <c r="AA802" s="175"/>
      <c r="AB802" s="175"/>
      <c r="AC802" s="175"/>
      <c r="AD802" s="175"/>
      <c r="AE802" s="175"/>
      <c r="AF802" s="175"/>
      <c r="AG802" s="175"/>
      <c r="AH802" s="175"/>
      <c r="AI802" s="175"/>
      <c r="AJ802" s="175"/>
      <c r="AK802" s="175"/>
      <c r="AL802" s="175"/>
      <c r="AM802" s="175"/>
      <c r="AN802" s="175"/>
    </row>
    <row r="803" spans="1:40">
      <c r="A803" s="175"/>
      <c r="B803" s="175"/>
      <c r="C803" s="175"/>
      <c r="D803" s="175"/>
      <c r="E803" s="175"/>
      <c r="F803" s="175"/>
      <c r="G803" s="175"/>
      <c r="H803" s="175"/>
      <c r="I803" s="175"/>
      <c r="J803" s="170"/>
      <c r="K803" s="170"/>
      <c r="L803" s="170"/>
      <c r="M803" s="170"/>
      <c r="N803" s="170"/>
      <c r="O803" s="170"/>
      <c r="P803" s="175"/>
      <c r="Q803" s="175"/>
      <c r="R803" s="175"/>
      <c r="S803" s="175"/>
      <c r="T803" s="175"/>
      <c r="U803" s="175"/>
      <c r="V803" s="175"/>
      <c r="W803" s="175"/>
      <c r="X803" s="175"/>
      <c r="Y803" s="175"/>
      <c r="Z803" s="175"/>
      <c r="AA803" s="175"/>
      <c r="AB803" s="175"/>
      <c r="AC803" s="175"/>
      <c r="AD803" s="175"/>
      <c r="AE803" s="175"/>
      <c r="AF803" s="175"/>
      <c r="AG803" s="175"/>
      <c r="AH803" s="175"/>
      <c r="AI803" s="175"/>
      <c r="AJ803" s="175"/>
      <c r="AK803" s="175"/>
      <c r="AL803" s="175"/>
      <c r="AM803" s="175"/>
      <c r="AN803" s="175"/>
    </row>
    <row r="804" spans="1:40">
      <c r="A804" s="175"/>
      <c r="B804" s="175"/>
      <c r="C804" s="175"/>
      <c r="D804" s="175"/>
      <c r="E804" s="175"/>
      <c r="F804" s="175"/>
      <c r="G804" s="175"/>
      <c r="H804" s="175"/>
      <c r="I804" s="175"/>
      <c r="J804" s="170"/>
      <c r="K804" s="170"/>
      <c r="L804" s="170"/>
      <c r="M804" s="170"/>
      <c r="N804" s="170"/>
      <c r="O804" s="170"/>
      <c r="P804" s="175"/>
      <c r="Q804" s="175"/>
      <c r="R804" s="175"/>
      <c r="S804" s="175"/>
      <c r="T804" s="175"/>
      <c r="U804" s="175"/>
      <c r="V804" s="175"/>
      <c r="W804" s="175"/>
      <c r="X804" s="175"/>
      <c r="Y804" s="175"/>
      <c r="Z804" s="175"/>
      <c r="AA804" s="175"/>
      <c r="AB804" s="175"/>
      <c r="AC804" s="175"/>
      <c r="AD804" s="175"/>
      <c r="AE804" s="175"/>
      <c r="AF804" s="175"/>
      <c r="AG804" s="175"/>
      <c r="AH804" s="175"/>
      <c r="AI804" s="175"/>
      <c r="AJ804" s="175"/>
      <c r="AK804" s="175"/>
      <c r="AL804" s="175"/>
      <c r="AM804" s="175"/>
      <c r="AN804" s="175"/>
    </row>
    <row r="805" spans="1:40">
      <c r="A805" s="175"/>
      <c r="B805" s="175"/>
      <c r="C805" s="175"/>
      <c r="D805" s="175"/>
      <c r="E805" s="175"/>
      <c r="F805" s="175"/>
      <c r="G805" s="175"/>
      <c r="H805" s="175"/>
      <c r="I805" s="175"/>
      <c r="J805" s="170"/>
      <c r="K805" s="170"/>
      <c r="L805" s="170"/>
      <c r="M805" s="170"/>
      <c r="N805" s="170"/>
      <c r="O805" s="170"/>
      <c r="P805" s="175"/>
      <c r="Q805" s="175"/>
      <c r="R805" s="175"/>
      <c r="S805" s="175"/>
      <c r="T805" s="175"/>
      <c r="U805" s="175"/>
      <c r="V805" s="175"/>
      <c r="W805" s="175"/>
      <c r="X805" s="175"/>
      <c r="Y805" s="175"/>
      <c r="Z805" s="175"/>
      <c r="AA805" s="175"/>
      <c r="AB805" s="175"/>
      <c r="AC805" s="175"/>
      <c r="AD805" s="175"/>
      <c r="AE805" s="175"/>
      <c r="AF805" s="175"/>
      <c r="AG805" s="175"/>
      <c r="AH805" s="175"/>
      <c r="AI805" s="175"/>
      <c r="AJ805" s="175"/>
      <c r="AK805" s="175"/>
      <c r="AL805" s="175"/>
      <c r="AM805" s="175"/>
      <c r="AN805" s="175"/>
    </row>
    <row r="806" spans="1:40">
      <c r="A806" s="175"/>
      <c r="B806" s="175"/>
      <c r="C806" s="175"/>
      <c r="D806" s="175"/>
      <c r="E806" s="175"/>
      <c r="F806" s="175"/>
      <c r="G806" s="175"/>
      <c r="H806" s="175"/>
      <c r="I806" s="175"/>
      <c r="J806" s="170"/>
      <c r="K806" s="170"/>
      <c r="L806" s="170"/>
      <c r="M806" s="170"/>
      <c r="N806" s="170"/>
      <c r="O806" s="170"/>
      <c r="P806" s="175"/>
      <c r="Q806" s="175"/>
      <c r="R806" s="175"/>
      <c r="S806" s="175"/>
      <c r="T806" s="175"/>
      <c r="U806" s="175"/>
      <c r="V806" s="175"/>
      <c r="W806" s="175"/>
      <c r="X806" s="175"/>
      <c r="Y806" s="175"/>
      <c r="Z806" s="175"/>
      <c r="AA806" s="175"/>
      <c r="AB806" s="175"/>
      <c r="AC806" s="175"/>
      <c r="AD806" s="175"/>
      <c r="AE806" s="175"/>
      <c r="AF806" s="175"/>
      <c r="AG806" s="175"/>
      <c r="AH806" s="175"/>
      <c r="AI806" s="175"/>
      <c r="AJ806" s="175"/>
      <c r="AK806" s="175"/>
      <c r="AL806" s="175"/>
      <c r="AM806" s="175"/>
      <c r="AN806" s="175"/>
    </row>
    <row r="807" spans="1:40">
      <c r="A807" s="175"/>
      <c r="B807" s="175"/>
      <c r="C807" s="175"/>
      <c r="D807" s="175"/>
      <c r="E807" s="175"/>
      <c r="F807" s="175"/>
      <c r="G807" s="175"/>
      <c r="H807" s="175"/>
      <c r="I807" s="175"/>
      <c r="J807" s="170"/>
      <c r="K807" s="170"/>
      <c r="L807" s="170"/>
      <c r="M807" s="170"/>
      <c r="N807" s="170"/>
      <c r="O807" s="170"/>
      <c r="P807" s="175"/>
      <c r="Q807" s="175"/>
      <c r="R807" s="175"/>
      <c r="S807" s="175"/>
      <c r="T807" s="175"/>
      <c r="U807" s="175"/>
      <c r="V807" s="175"/>
      <c r="W807" s="175"/>
      <c r="X807" s="175"/>
      <c r="Y807" s="175"/>
      <c r="Z807" s="175"/>
      <c r="AA807" s="175"/>
      <c r="AB807" s="175"/>
      <c r="AC807" s="175"/>
      <c r="AD807" s="175"/>
      <c r="AE807" s="175"/>
      <c r="AF807" s="175"/>
      <c r="AG807" s="175"/>
      <c r="AH807" s="175"/>
      <c r="AI807" s="175"/>
      <c r="AJ807" s="175"/>
      <c r="AK807" s="175"/>
      <c r="AL807" s="175"/>
      <c r="AM807" s="175"/>
      <c r="AN807" s="175"/>
    </row>
    <row r="808" spans="1:40">
      <c r="A808" s="175"/>
      <c r="B808" s="175"/>
      <c r="C808" s="175"/>
      <c r="D808" s="175"/>
      <c r="E808" s="175"/>
      <c r="F808" s="175"/>
      <c r="G808" s="175"/>
      <c r="H808" s="175"/>
      <c r="I808" s="175"/>
      <c r="J808" s="170"/>
      <c r="K808" s="170"/>
      <c r="L808" s="170"/>
      <c r="M808" s="170"/>
      <c r="N808" s="170"/>
      <c r="O808" s="170"/>
      <c r="P808" s="175"/>
      <c r="Q808" s="175"/>
      <c r="R808" s="175"/>
      <c r="S808" s="175"/>
      <c r="T808" s="175"/>
      <c r="U808" s="175"/>
      <c r="V808" s="175"/>
      <c r="W808" s="175"/>
      <c r="X808" s="175"/>
      <c r="Y808" s="175"/>
      <c r="Z808" s="175"/>
      <c r="AA808" s="175"/>
      <c r="AB808" s="175"/>
      <c r="AC808" s="175"/>
      <c r="AD808" s="175"/>
      <c r="AE808" s="175"/>
      <c r="AF808" s="175"/>
      <c r="AG808" s="175"/>
      <c r="AH808" s="175"/>
      <c r="AI808" s="175"/>
      <c r="AJ808" s="175"/>
      <c r="AK808" s="175"/>
      <c r="AL808" s="175"/>
      <c r="AM808" s="175"/>
      <c r="AN808" s="175"/>
    </row>
    <row r="809" spans="1:40">
      <c r="A809" s="175"/>
      <c r="B809" s="175"/>
      <c r="C809" s="175"/>
      <c r="D809" s="175"/>
      <c r="E809" s="175"/>
      <c r="F809" s="175"/>
      <c r="G809" s="175"/>
      <c r="H809" s="175"/>
      <c r="I809" s="175"/>
      <c r="J809" s="170"/>
      <c r="K809" s="170"/>
      <c r="L809" s="170"/>
      <c r="M809" s="170"/>
      <c r="N809" s="170"/>
      <c r="O809" s="170"/>
      <c r="P809" s="175"/>
      <c r="Q809" s="175"/>
      <c r="R809" s="175"/>
      <c r="S809" s="175"/>
      <c r="T809" s="175"/>
      <c r="U809" s="175"/>
      <c r="V809" s="175"/>
      <c r="W809" s="175"/>
      <c r="X809" s="175"/>
      <c r="Y809" s="175"/>
      <c r="Z809" s="175"/>
      <c r="AA809" s="175"/>
      <c r="AB809" s="175"/>
      <c r="AC809" s="175"/>
      <c r="AD809" s="175"/>
      <c r="AE809" s="175"/>
      <c r="AF809" s="175"/>
      <c r="AG809" s="175"/>
      <c r="AH809" s="175"/>
      <c r="AI809" s="175"/>
      <c r="AJ809" s="175"/>
      <c r="AK809" s="175"/>
      <c r="AL809" s="175"/>
      <c r="AM809" s="175"/>
      <c r="AN809" s="175"/>
    </row>
    <row r="810" spans="1:40">
      <c r="A810" s="175"/>
      <c r="B810" s="175"/>
      <c r="C810" s="175"/>
      <c r="D810" s="175"/>
      <c r="E810" s="175"/>
      <c r="F810" s="175"/>
      <c r="G810" s="175"/>
      <c r="H810" s="175"/>
      <c r="I810" s="175"/>
      <c r="J810" s="170"/>
      <c r="K810" s="170"/>
      <c r="L810" s="170"/>
      <c r="M810" s="170"/>
      <c r="N810" s="170"/>
      <c r="O810" s="170"/>
      <c r="P810" s="175"/>
      <c r="Q810" s="175"/>
      <c r="R810" s="175"/>
      <c r="S810" s="175"/>
      <c r="T810" s="175"/>
      <c r="U810" s="175"/>
      <c r="V810" s="175"/>
      <c r="W810" s="175"/>
      <c r="X810" s="175"/>
      <c r="Y810" s="175"/>
      <c r="Z810" s="175"/>
      <c r="AA810" s="175"/>
      <c r="AB810" s="175"/>
      <c r="AC810" s="175"/>
      <c r="AD810" s="175"/>
      <c r="AE810" s="175"/>
      <c r="AF810" s="175"/>
      <c r="AG810" s="175"/>
      <c r="AH810" s="175"/>
      <c r="AI810" s="175"/>
      <c r="AJ810" s="175"/>
      <c r="AK810" s="175"/>
      <c r="AL810" s="175"/>
      <c r="AM810" s="175"/>
      <c r="AN810" s="175"/>
    </row>
    <row r="811" spans="1:40">
      <c r="A811" s="175"/>
      <c r="B811" s="175"/>
      <c r="C811" s="175"/>
      <c r="D811" s="175"/>
      <c r="E811" s="175"/>
      <c r="F811" s="175"/>
      <c r="G811" s="175"/>
      <c r="H811" s="175"/>
      <c r="I811" s="175"/>
      <c r="J811" s="170"/>
      <c r="K811" s="170"/>
      <c r="L811" s="170"/>
      <c r="M811" s="170"/>
      <c r="N811" s="170"/>
      <c r="O811" s="170"/>
      <c r="P811" s="175"/>
      <c r="Q811" s="175"/>
      <c r="R811" s="175"/>
      <c r="S811" s="175"/>
      <c r="T811" s="175"/>
      <c r="U811" s="175"/>
      <c r="V811" s="175"/>
      <c r="W811" s="175"/>
      <c r="X811" s="175"/>
      <c r="Y811" s="175"/>
      <c r="Z811" s="175"/>
      <c r="AA811" s="175"/>
      <c r="AB811" s="175"/>
      <c r="AC811" s="175"/>
      <c r="AD811" s="175"/>
      <c r="AE811" s="175"/>
      <c r="AF811" s="175"/>
      <c r="AG811" s="175"/>
      <c r="AH811" s="175"/>
      <c r="AI811" s="175"/>
      <c r="AJ811" s="175"/>
      <c r="AK811" s="175"/>
      <c r="AL811" s="175"/>
      <c r="AM811" s="175"/>
      <c r="AN811" s="175"/>
    </row>
    <row r="812" spans="1:40">
      <c r="A812" s="175"/>
      <c r="B812" s="175"/>
      <c r="C812" s="175"/>
      <c r="D812" s="175"/>
      <c r="E812" s="175"/>
      <c r="F812" s="175"/>
      <c r="G812" s="175"/>
      <c r="H812" s="175"/>
      <c r="I812" s="175"/>
      <c r="J812" s="170"/>
      <c r="K812" s="170"/>
      <c r="L812" s="170"/>
      <c r="M812" s="170"/>
      <c r="N812" s="170"/>
      <c r="O812" s="170"/>
      <c r="P812" s="175"/>
      <c r="Q812" s="175"/>
      <c r="R812" s="175"/>
      <c r="S812" s="175"/>
      <c r="T812" s="175"/>
      <c r="U812" s="175"/>
      <c r="V812" s="175"/>
      <c r="W812" s="175"/>
      <c r="X812" s="175"/>
      <c r="Y812" s="175"/>
      <c r="Z812" s="175"/>
      <c r="AA812" s="175"/>
      <c r="AB812" s="175"/>
      <c r="AC812" s="175"/>
      <c r="AD812" s="175"/>
      <c r="AE812" s="175"/>
      <c r="AF812" s="175"/>
      <c r="AG812" s="175"/>
      <c r="AH812" s="175"/>
      <c r="AI812" s="175"/>
      <c r="AJ812" s="175"/>
      <c r="AK812" s="175"/>
      <c r="AL812" s="175"/>
      <c r="AM812" s="175"/>
      <c r="AN812" s="175"/>
    </row>
    <row r="813" spans="1:40">
      <c r="A813" s="175"/>
      <c r="B813" s="175"/>
      <c r="C813" s="175"/>
      <c r="D813" s="175"/>
      <c r="E813" s="175"/>
      <c r="F813" s="175"/>
      <c r="G813" s="175"/>
      <c r="H813" s="175"/>
      <c r="I813" s="175"/>
      <c r="J813" s="170"/>
      <c r="K813" s="170"/>
      <c r="L813" s="170"/>
      <c r="M813" s="170"/>
      <c r="N813" s="170"/>
      <c r="O813" s="170"/>
      <c r="P813" s="175"/>
      <c r="Q813" s="175"/>
      <c r="R813" s="175"/>
      <c r="S813" s="175"/>
      <c r="T813" s="175"/>
      <c r="U813" s="175"/>
      <c r="V813" s="175"/>
      <c r="W813" s="175"/>
      <c r="X813" s="175"/>
      <c r="Y813" s="175"/>
      <c r="Z813" s="175"/>
      <c r="AA813" s="175"/>
      <c r="AB813" s="175"/>
      <c r="AC813" s="175"/>
      <c r="AD813" s="175"/>
      <c r="AE813" s="175"/>
      <c r="AF813" s="175"/>
      <c r="AG813" s="175"/>
      <c r="AH813" s="175"/>
      <c r="AI813" s="175"/>
      <c r="AJ813" s="175"/>
      <c r="AK813" s="175"/>
      <c r="AL813" s="175"/>
      <c r="AM813" s="175"/>
      <c r="AN813" s="175"/>
    </row>
    <row r="814" spans="1:40">
      <c r="A814" s="175"/>
      <c r="B814" s="175"/>
      <c r="C814" s="175"/>
      <c r="D814" s="175"/>
      <c r="E814" s="175"/>
      <c r="F814" s="175"/>
      <c r="G814" s="175"/>
      <c r="H814" s="175"/>
      <c r="I814" s="175"/>
      <c r="J814" s="170"/>
      <c r="K814" s="170"/>
      <c r="L814" s="170"/>
      <c r="M814" s="170"/>
      <c r="N814" s="170"/>
      <c r="O814" s="170"/>
      <c r="P814" s="175"/>
      <c r="Q814" s="175"/>
      <c r="R814" s="175"/>
      <c r="S814" s="175"/>
      <c r="T814" s="175"/>
      <c r="U814" s="175"/>
      <c r="V814" s="175"/>
      <c r="W814" s="175"/>
      <c r="X814" s="175"/>
      <c r="Y814" s="175"/>
      <c r="Z814" s="175"/>
      <c r="AA814" s="175"/>
      <c r="AB814" s="175"/>
      <c r="AC814" s="175"/>
      <c r="AD814" s="175"/>
      <c r="AE814" s="175"/>
      <c r="AF814" s="175"/>
      <c r="AG814" s="175"/>
      <c r="AH814" s="175"/>
      <c r="AI814" s="175"/>
      <c r="AJ814" s="175"/>
      <c r="AK814" s="175"/>
      <c r="AL814" s="175"/>
      <c r="AM814" s="175"/>
      <c r="AN814" s="175"/>
    </row>
    <row r="815" spans="1:40">
      <c r="A815" s="175"/>
      <c r="B815" s="175"/>
      <c r="C815" s="175"/>
      <c r="D815" s="175"/>
      <c r="E815" s="175"/>
      <c r="F815" s="175"/>
      <c r="G815" s="175"/>
      <c r="H815" s="175"/>
      <c r="I815" s="175"/>
      <c r="J815" s="170"/>
      <c r="K815" s="170"/>
      <c r="L815" s="170"/>
      <c r="M815" s="170"/>
      <c r="N815" s="170"/>
      <c r="O815" s="170"/>
      <c r="P815" s="175"/>
      <c r="Q815" s="175"/>
      <c r="R815" s="175"/>
      <c r="S815" s="175"/>
      <c r="T815" s="175"/>
      <c r="U815" s="175"/>
      <c r="V815" s="175"/>
      <c r="W815" s="175"/>
      <c r="X815" s="175"/>
      <c r="Y815" s="175"/>
      <c r="Z815" s="175"/>
      <c r="AA815" s="175"/>
      <c r="AB815" s="175"/>
      <c r="AC815" s="175"/>
      <c r="AD815" s="175"/>
      <c r="AE815" s="175"/>
      <c r="AF815" s="175"/>
      <c r="AG815" s="175"/>
      <c r="AH815" s="175"/>
      <c r="AI815" s="175"/>
      <c r="AJ815" s="175"/>
      <c r="AK815" s="175"/>
      <c r="AL815" s="175"/>
      <c r="AM815" s="175"/>
      <c r="AN815" s="175"/>
    </row>
    <row r="816" spans="1:40">
      <c r="A816" s="175"/>
      <c r="B816" s="175"/>
      <c r="C816" s="175"/>
      <c r="D816" s="175"/>
      <c r="E816" s="175"/>
      <c r="F816" s="175"/>
      <c r="G816" s="175"/>
      <c r="H816" s="175"/>
      <c r="I816" s="175"/>
      <c r="J816" s="170"/>
      <c r="K816" s="170"/>
      <c r="L816" s="170"/>
      <c r="M816" s="170"/>
      <c r="N816" s="170"/>
      <c r="O816" s="170"/>
      <c r="P816" s="175"/>
      <c r="Q816" s="175"/>
      <c r="R816" s="175"/>
      <c r="S816" s="175"/>
      <c r="T816" s="175"/>
      <c r="U816" s="175"/>
      <c r="V816" s="175"/>
      <c r="W816" s="175"/>
      <c r="X816" s="175"/>
      <c r="Y816" s="175"/>
      <c r="Z816" s="175"/>
      <c r="AA816" s="175"/>
      <c r="AB816" s="175"/>
      <c r="AC816" s="175"/>
      <c r="AD816" s="175"/>
      <c r="AE816" s="175"/>
      <c r="AF816" s="175"/>
      <c r="AG816" s="175"/>
      <c r="AH816" s="175"/>
      <c r="AI816" s="175"/>
      <c r="AJ816" s="175"/>
      <c r="AK816" s="175"/>
      <c r="AL816" s="175"/>
      <c r="AM816" s="175"/>
      <c r="AN816" s="175"/>
    </row>
    <row r="817" spans="1:40">
      <c r="A817" s="175"/>
      <c r="B817" s="175"/>
      <c r="C817" s="175"/>
      <c r="D817" s="175"/>
      <c r="E817" s="175"/>
      <c r="F817" s="175"/>
      <c r="G817" s="175"/>
      <c r="H817" s="175"/>
      <c r="I817" s="175"/>
      <c r="J817" s="170"/>
      <c r="K817" s="170"/>
      <c r="L817" s="170"/>
      <c r="M817" s="170"/>
      <c r="N817" s="170"/>
      <c r="O817" s="170"/>
      <c r="P817" s="175"/>
      <c r="Q817" s="175"/>
      <c r="R817" s="175"/>
      <c r="S817" s="175"/>
      <c r="T817" s="175"/>
      <c r="U817" s="175"/>
      <c r="V817" s="175"/>
      <c r="W817" s="175"/>
      <c r="X817" s="175"/>
      <c r="Y817" s="175"/>
      <c r="Z817" s="175"/>
      <c r="AA817" s="175"/>
      <c r="AB817" s="175"/>
      <c r="AC817" s="175"/>
      <c r="AD817" s="175"/>
      <c r="AE817" s="175"/>
      <c r="AF817" s="175"/>
      <c r="AG817" s="175"/>
      <c r="AH817" s="175"/>
      <c r="AI817" s="175"/>
      <c r="AJ817" s="175"/>
      <c r="AK817" s="175"/>
      <c r="AL817" s="175"/>
      <c r="AM817" s="175"/>
      <c r="AN817" s="175"/>
    </row>
    <row r="818" spans="1:40">
      <c r="A818" s="175"/>
      <c r="B818" s="175"/>
      <c r="C818" s="175"/>
      <c r="D818" s="175"/>
      <c r="E818" s="175"/>
      <c r="F818" s="175"/>
      <c r="G818" s="175"/>
      <c r="H818" s="175"/>
      <c r="I818" s="175"/>
      <c r="J818" s="170"/>
      <c r="K818" s="170"/>
      <c r="L818" s="170"/>
      <c r="M818" s="170"/>
      <c r="N818" s="170"/>
      <c r="O818" s="170"/>
      <c r="P818" s="175"/>
      <c r="Q818" s="175"/>
      <c r="R818" s="175"/>
      <c r="S818" s="175"/>
      <c r="T818" s="175"/>
      <c r="U818" s="175"/>
      <c r="V818" s="175"/>
      <c r="W818" s="175"/>
      <c r="X818" s="175"/>
      <c r="Y818" s="175"/>
      <c r="Z818" s="175"/>
      <c r="AA818" s="175"/>
      <c r="AB818" s="175"/>
      <c r="AC818" s="175"/>
      <c r="AD818" s="175"/>
      <c r="AE818" s="175"/>
      <c r="AF818" s="175"/>
      <c r="AG818" s="175"/>
      <c r="AH818" s="175"/>
      <c r="AI818" s="175"/>
      <c r="AJ818" s="175"/>
      <c r="AK818" s="175"/>
      <c r="AL818" s="175"/>
      <c r="AM818" s="175"/>
      <c r="AN818" s="175"/>
    </row>
    <row r="819" spans="1:40">
      <c r="A819" s="175"/>
      <c r="B819" s="175"/>
      <c r="C819" s="175"/>
      <c r="D819" s="175"/>
      <c r="E819" s="175"/>
      <c r="F819" s="175"/>
      <c r="G819" s="175"/>
      <c r="H819" s="175"/>
      <c r="I819" s="175"/>
      <c r="J819" s="170"/>
      <c r="K819" s="170"/>
      <c r="L819" s="170"/>
      <c r="M819" s="170"/>
      <c r="N819" s="170"/>
      <c r="O819" s="170"/>
      <c r="P819" s="175"/>
      <c r="Q819" s="175"/>
      <c r="R819" s="175"/>
      <c r="S819" s="175"/>
      <c r="T819" s="175"/>
      <c r="U819" s="175"/>
      <c r="V819" s="175"/>
      <c r="W819" s="175"/>
      <c r="X819" s="175"/>
      <c r="Y819" s="175"/>
      <c r="Z819" s="175"/>
      <c r="AA819" s="175"/>
      <c r="AB819" s="175"/>
      <c r="AC819" s="175"/>
      <c r="AD819" s="175"/>
      <c r="AE819" s="175"/>
      <c r="AF819" s="175"/>
      <c r="AG819" s="175"/>
      <c r="AH819" s="175"/>
      <c r="AI819" s="175"/>
      <c r="AJ819" s="175"/>
      <c r="AK819" s="175"/>
      <c r="AL819" s="175"/>
      <c r="AM819" s="175"/>
      <c r="AN819" s="175"/>
    </row>
    <row r="820" spans="1:40">
      <c r="A820" s="175"/>
      <c r="B820" s="175"/>
      <c r="C820" s="175"/>
      <c r="D820" s="175"/>
      <c r="E820" s="175"/>
      <c r="F820" s="175"/>
      <c r="G820" s="175"/>
      <c r="H820" s="175"/>
      <c r="I820" s="175"/>
      <c r="J820" s="170"/>
      <c r="K820" s="170"/>
      <c r="L820" s="170"/>
      <c r="M820" s="170"/>
      <c r="N820" s="170"/>
      <c r="O820" s="170"/>
      <c r="P820" s="175"/>
      <c r="Q820" s="175"/>
      <c r="R820" s="175"/>
      <c r="S820" s="175"/>
      <c r="T820" s="175"/>
      <c r="U820" s="175"/>
      <c r="V820" s="175"/>
      <c r="W820" s="175"/>
      <c r="X820" s="175"/>
      <c r="Y820" s="175"/>
      <c r="Z820" s="175"/>
      <c r="AA820" s="175"/>
      <c r="AB820" s="175"/>
      <c r="AC820" s="175"/>
      <c r="AD820" s="175"/>
      <c r="AE820" s="175"/>
      <c r="AF820" s="175"/>
      <c r="AG820" s="175"/>
      <c r="AH820" s="175"/>
      <c r="AI820" s="175"/>
      <c r="AJ820" s="175"/>
      <c r="AK820" s="175"/>
      <c r="AL820" s="175"/>
      <c r="AM820" s="175"/>
      <c r="AN820" s="175"/>
    </row>
    <row r="821" spans="1:40">
      <c r="A821" s="175"/>
      <c r="B821" s="175"/>
      <c r="C821" s="175"/>
      <c r="D821" s="175"/>
      <c r="E821" s="175"/>
      <c r="F821" s="175"/>
      <c r="G821" s="175"/>
      <c r="H821" s="175"/>
      <c r="I821" s="175"/>
      <c r="J821" s="170"/>
      <c r="K821" s="170"/>
      <c r="L821" s="170"/>
      <c r="M821" s="170"/>
      <c r="N821" s="170"/>
      <c r="O821" s="170"/>
      <c r="P821" s="175"/>
      <c r="Q821" s="175"/>
      <c r="R821" s="175"/>
      <c r="S821" s="175"/>
      <c r="T821" s="175"/>
      <c r="U821" s="175"/>
      <c r="V821" s="175"/>
      <c r="W821" s="175"/>
      <c r="X821" s="175"/>
      <c r="Y821" s="175"/>
      <c r="Z821" s="175"/>
      <c r="AA821" s="175"/>
      <c r="AB821" s="175"/>
      <c r="AC821" s="175"/>
      <c r="AD821" s="175"/>
      <c r="AE821" s="175"/>
      <c r="AF821" s="175"/>
      <c r="AG821" s="175"/>
      <c r="AH821" s="175"/>
      <c r="AI821" s="175"/>
      <c r="AJ821" s="175"/>
      <c r="AK821" s="175"/>
      <c r="AL821" s="175"/>
      <c r="AM821" s="175"/>
      <c r="AN821" s="175"/>
    </row>
    <row r="822" spans="1:40">
      <c r="A822" s="175"/>
      <c r="B822" s="175"/>
      <c r="C822" s="175"/>
      <c r="D822" s="175"/>
      <c r="E822" s="175"/>
      <c r="F822" s="175"/>
      <c r="G822" s="175"/>
      <c r="H822" s="175"/>
      <c r="I822" s="175"/>
      <c r="J822" s="170"/>
      <c r="K822" s="170"/>
      <c r="L822" s="170"/>
      <c r="M822" s="170"/>
      <c r="N822" s="170"/>
      <c r="O822" s="170"/>
      <c r="P822" s="175"/>
      <c r="Q822" s="175"/>
      <c r="R822" s="175"/>
      <c r="S822" s="175"/>
      <c r="T822" s="175"/>
      <c r="U822" s="175"/>
      <c r="V822" s="175"/>
      <c r="W822" s="175"/>
      <c r="X822" s="175"/>
      <c r="Y822" s="175"/>
      <c r="Z822" s="175"/>
      <c r="AA822" s="175"/>
      <c r="AB822" s="175"/>
      <c r="AC822" s="175"/>
      <c r="AD822" s="175"/>
      <c r="AE822" s="175"/>
      <c r="AF822" s="175"/>
      <c r="AG822" s="175"/>
      <c r="AH822" s="175"/>
      <c r="AI822" s="175"/>
      <c r="AJ822" s="175"/>
      <c r="AK822" s="175"/>
      <c r="AL822" s="175"/>
      <c r="AM822" s="175"/>
      <c r="AN822" s="175"/>
    </row>
    <row r="823" spans="1:40">
      <c r="A823" s="175"/>
      <c r="B823" s="175"/>
      <c r="C823" s="175"/>
      <c r="D823" s="175"/>
      <c r="E823" s="175"/>
      <c r="F823" s="175"/>
      <c r="G823" s="175"/>
      <c r="H823" s="175"/>
      <c r="I823" s="175"/>
      <c r="J823" s="170"/>
      <c r="K823" s="170"/>
      <c r="L823" s="170"/>
      <c r="M823" s="170"/>
      <c r="N823" s="170"/>
      <c r="O823" s="170"/>
      <c r="P823" s="175"/>
      <c r="Q823" s="175"/>
      <c r="R823" s="175"/>
      <c r="S823" s="175"/>
      <c r="T823" s="175"/>
      <c r="U823" s="175"/>
      <c r="V823" s="175"/>
      <c r="W823" s="175"/>
      <c r="X823" s="175"/>
      <c r="Y823" s="175"/>
      <c r="Z823" s="175"/>
      <c r="AA823" s="175"/>
      <c r="AB823" s="175"/>
      <c r="AC823" s="175"/>
      <c r="AD823" s="175"/>
      <c r="AE823" s="175"/>
      <c r="AF823" s="175"/>
      <c r="AG823" s="175"/>
      <c r="AH823" s="175"/>
      <c r="AI823" s="175"/>
      <c r="AJ823" s="175"/>
      <c r="AK823" s="175"/>
      <c r="AL823" s="175"/>
      <c r="AM823" s="175"/>
      <c r="AN823" s="175"/>
    </row>
    <row r="824" spans="1:40">
      <c r="A824" s="175"/>
      <c r="B824" s="175"/>
      <c r="C824" s="175"/>
      <c r="D824" s="175"/>
      <c r="E824" s="175"/>
      <c r="F824" s="175"/>
      <c r="G824" s="175"/>
      <c r="H824" s="175"/>
      <c r="I824" s="175"/>
      <c r="J824" s="170"/>
      <c r="K824" s="170"/>
      <c r="L824" s="170"/>
      <c r="M824" s="170"/>
      <c r="N824" s="170"/>
      <c r="O824" s="170"/>
      <c r="P824" s="175"/>
      <c r="Q824" s="175"/>
      <c r="R824" s="175"/>
      <c r="S824" s="175"/>
      <c r="T824" s="175"/>
      <c r="U824" s="175"/>
      <c r="V824" s="175"/>
      <c r="W824" s="175"/>
      <c r="X824" s="175"/>
      <c r="Y824" s="175"/>
      <c r="Z824" s="175"/>
      <c r="AA824" s="175"/>
      <c r="AB824" s="175"/>
      <c r="AC824" s="175"/>
      <c r="AD824" s="175"/>
      <c r="AE824" s="175"/>
      <c r="AF824" s="175"/>
      <c r="AG824" s="175"/>
      <c r="AH824" s="175"/>
      <c r="AI824" s="175"/>
      <c r="AJ824" s="175"/>
      <c r="AK824" s="175"/>
      <c r="AL824" s="175"/>
      <c r="AM824" s="175"/>
      <c r="AN824" s="175"/>
    </row>
    <row r="825" spans="1:40">
      <c r="A825" s="175"/>
      <c r="B825" s="175"/>
      <c r="C825" s="175"/>
      <c r="D825" s="175"/>
      <c r="E825" s="175"/>
      <c r="F825" s="175"/>
      <c r="G825" s="175"/>
      <c r="H825" s="175"/>
      <c r="I825" s="175"/>
      <c r="J825" s="170"/>
      <c r="K825" s="170"/>
      <c r="L825" s="170"/>
      <c r="M825" s="170"/>
      <c r="N825" s="170"/>
      <c r="O825" s="170"/>
      <c r="P825" s="175"/>
      <c r="Q825" s="175"/>
      <c r="R825" s="175"/>
      <c r="S825" s="175"/>
      <c r="T825" s="175"/>
      <c r="U825" s="175"/>
      <c r="V825" s="175"/>
      <c r="W825" s="175"/>
      <c r="X825" s="175"/>
      <c r="Y825" s="175"/>
      <c r="Z825" s="175"/>
      <c r="AA825" s="175"/>
      <c r="AB825" s="175"/>
      <c r="AC825" s="175"/>
      <c r="AD825" s="175"/>
      <c r="AE825" s="175"/>
      <c r="AF825" s="175"/>
      <c r="AG825" s="175"/>
      <c r="AH825" s="175"/>
      <c r="AI825" s="175"/>
      <c r="AJ825" s="175"/>
      <c r="AK825" s="175"/>
      <c r="AL825" s="175"/>
      <c r="AM825" s="175"/>
      <c r="AN825" s="175"/>
    </row>
    <row r="826" spans="1:40">
      <c r="A826" s="175"/>
      <c r="B826" s="175"/>
      <c r="C826" s="175"/>
      <c r="D826" s="175"/>
      <c r="E826" s="175"/>
      <c r="F826" s="175"/>
      <c r="G826" s="175"/>
      <c r="H826" s="175"/>
      <c r="I826" s="175"/>
      <c r="J826" s="170"/>
      <c r="K826" s="170"/>
      <c r="L826" s="170"/>
      <c r="M826" s="170"/>
      <c r="N826" s="170"/>
      <c r="O826" s="170"/>
      <c r="P826" s="175"/>
      <c r="Q826" s="175"/>
      <c r="R826" s="175"/>
      <c r="S826" s="175"/>
      <c r="T826" s="175"/>
      <c r="U826" s="175"/>
      <c r="V826" s="175"/>
      <c r="W826" s="175"/>
      <c r="X826" s="175"/>
      <c r="Y826" s="175"/>
      <c r="Z826" s="175"/>
      <c r="AA826" s="175"/>
      <c r="AB826" s="175"/>
      <c r="AC826" s="175"/>
      <c r="AD826" s="175"/>
      <c r="AE826" s="175"/>
      <c r="AF826" s="175"/>
      <c r="AG826" s="175"/>
      <c r="AH826" s="175"/>
      <c r="AI826" s="175"/>
      <c r="AJ826" s="175"/>
      <c r="AK826" s="175"/>
      <c r="AL826" s="175"/>
      <c r="AM826" s="175"/>
      <c r="AN826" s="175"/>
    </row>
    <row r="827" spans="1:40">
      <c r="A827" s="175"/>
      <c r="B827" s="175"/>
      <c r="C827" s="175"/>
      <c r="D827" s="175"/>
      <c r="E827" s="175"/>
      <c r="F827" s="175"/>
      <c r="G827" s="175"/>
      <c r="H827" s="175"/>
      <c r="I827" s="175"/>
      <c r="J827" s="170"/>
      <c r="K827" s="170"/>
      <c r="L827" s="170"/>
      <c r="M827" s="170"/>
      <c r="N827" s="170"/>
      <c r="O827" s="170"/>
      <c r="P827" s="175"/>
      <c r="Q827" s="175"/>
      <c r="R827" s="175"/>
      <c r="S827" s="175"/>
      <c r="T827" s="175"/>
      <c r="U827" s="175"/>
      <c r="V827" s="175"/>
      <c r="W827" s="175"/>
      <c r="X827" s="175"/>
      <c r="Y827" s="175"/>
      <c r="Z827" s="175"/>
      <c r="AA827" s="175"/>
      <c r="AB827" s="175"/>
      <c r="AC827" s="175"/>
      <c r="AD827" s="175"/>
      <c r="AE827" s="175"/>
      <c r="AF827" s="175"/>
      <c r="AG827" s="175"/>
      <c r="AH827" s="175"/>
      <c r="AI827" s="175"/>
      <c r="AJ827" s="175"/>
      <c r="AK827" s="175"/>
      <c r="AL827" s="175"/>
      <c r="AM827" s="175"/>
      <c r="AN827" s="175"/>
    </row>
    <row r="828" spans="1:40">
      <c r="A828" s="175"/>
      <c r="B828" s="175"/>
      <c r="C828" s="175"/>
      <c r="D828" s="175"/>
      <c r="E828" s="175"/>
      <c r="F828" s="175"/>
      <c r="G828" s="175"/>
      <c r="H828" s="175"/>
      <c r="I828" s="175"/>
      <c r="J828" s="170"/>
      <c r="K828" s="170"/>
      <c r="L828" s="170"/>
      <c r="M828" s="170"/>
      <c r="N828" s="170"/>
      <c r="O828" s="170"/>
      <c r="P828" s="175"/>
      <c r="Q828" s="175"/>
      <c r="R828" s="175"/>
      <c r="S828" s="175"/>
      <c r="T828" s="175"/>
      <c r="U828" s="175"/>
      <c r="V828" s="175"/>
      <c r="W828" s="175"/>
      <c r="X828" s="175"/>
      <c r="Y828" s="175"/>
      <c r="Z828" s="175"/>
      <c r="AA828" s="175"/>
      <c r="AB828" s="175"/>
      <c r="AC828" s="175"/>
      <c r="AD828" s="175"/>
      <c r="AE828" s="175"/>
      <c r="AF828" s="175"/>
      <c r="AG828" s="175"/>
      <c r="AH828" s="175"/>
      <c r="AI828" s="175"/>
      <c r="AJ828" s="175"/>
      <c r="AK828" s="175"/>
      <c r="AL828" s="175"/>
      <c r="AM828" s="175"/>
      <c r="AN828" s="175"/>
    </row>
    <row r="829" spans="1:40">
      <c r="A829" s="175"/>
      <c r="B829" s="175"/>
      <c r="C829" s="175"/>
      <c r="D829" s="175"/>
      <c r="E829" s="175"/>
      <c r="F829" s="175"/>
      <c r="G829" s="175"/>
      <c r="H829" s="175"/>
      <c r="I829" s="175"/>
      <c r="J829" s="170"/>
      <c r="K829" s="170"/>
      <c r="L829" s="170"/>
      <c r="M829" s="170"/>
      <c r="N829" s="170"/>
      <c r="O829" s="170"/>
      <c r="P829" s="175"/>
      <c r="Q829" s="175"/>
      <c r="R829" s="175"/>
      <c r="S829" s="175"/>
      <c r="T829" s="175"/>
      <c r="U829" s="175"/>
      <c r="V829" s="175"/>
      <c r="W829" s="175"/>
      <c r="X829" s="175"/>
      <c r="Y829" s="175"/>
      <c r="Z829" s="175"/>
      <c r="AA829" s="175"/>
      <c r="AB829" s="175"/>
      <c r="AC829" s="175"/>
      <c r="AD829" s="175"/>
      <c r="AE829" s="175"/>
      <c r="AF829" s="175"/>
      <c r="AG829" s="175"/>
      <c r="AH829" s="175"/>
      <c r="AI829" s="175"/>
      <c r="AJ829" s="175"/>
      <c r="AK829" s="175"/>
      <c r="AL829" s="175"/>
      <c r="AM829" s="175"/>
      <c r="AN829" s="175"/>
    </row>
    <row r="830" spans="1:40">
      <c r="A830" s="175"/>
      <c r="B830" s="175"/>
      <c r="C830" s="175"/>
      <c r="D830" s="175"/>
      <c r="E830" s="175"/>
      <c r="F830" s="175"/>
      <c r="G830" s="175"/>
      <c r="H830" s="175"/>
      <c r="I830" s="175"/>
      <c r="J830" s="170"/>
      <c r="K830" s="170"/>
      <c r="L830" s="170"/>
      <c r="M830" s="170"/>
      <c r="N830" s="170"/>
      <c r="O830" s="170"/>
      <c r="P830" s="175"/>
      <c r="Q830" s="175"/>
      <c r="R830" s="175"/>
      <c r="S830" s="175"/>
      <c r="T830" s="175"/>
      <c r="U830" s="175"/>
      <c r="V830" s="175"/>
      <c r="W830" s="175"/>
      <c r="X830" s="175"/>
      <c r="Y830" s="175"/>
      <c r="Z830" s="175"/>
      <c r="AA830" s="175"/>
      <c r="AB830" s="175"/>
      <c r="AC830" s="175"/>
      <c r="AD830" s="175"/>
      <c r="AE830" s="175"/>
      <c r="AF830" s="175"/>
      <c r="AG830" s="175"/>
      <c r="AH830" s="175"/>
      <c r="AI830" s="175"/>
      <c r="AJ830" s="175"/>
      <c r="AK830" s="175"/>
      <c r="AL830" s="175"/>
      <c r="AM830" s="175"/>
      <c r="AN830" s="175"/>
    </row>
    <row r="831" spans="1:40">
      <c r="A831" s="175"/>
      <c r="B831" s="175"/>
      <c r="C831" s="175"/>
      <c r="D831" s="175"/>
      <c r="E831" s="175"/>
      <c r="F831" s="175"/>
      <c r="G831" s="175"/>
      <c r="H831" s="175"/>
      <c r="I831" s="175"/>
      <c r="J831" s="170"/>
      <c r="K831" s="170"/>
      <c r="L831" s="170"/>
      <c r="M831" s="170"/>
      <c r="N831" s="170"/>
      <c r="O831" s="170"/>
      <c r="P831" s="175"/>
      <c r="Q831" s="175"/>
      <c r="R831" s="175"/>
      <c r="S831" s="175"/>
      <c r="T831" s="175"/>
      <c r="U831" s="175"/>
      <c r="V831" s="175"/>
      <c r="W831" s="175"/>
      <c r="X831" s="175"/>
      <c r="Y831" s="175"/>
      <c r="Z831" s="175"/>
      <c r="AA831" s="175"/>
      <c r="AB831" s="175"/>
      <c r="AC831" s="175"/>
      <c r="AD831" s="175"/>
      <c r="AE831" s="175"/>
      <c r="AF831" s="175"/>
      <c r="AG831" s="175"/>
      <c r="AH831" s="175"/>
      <c r="AI831" s="175"/>
      <c r="AJ831" s="175"/>
      <c r="AK831" s="175"/>
      <c r="AL831" s="175"/>
      <c r="AM831" s="175"/>
      <c r="AN831" s="175"/>
    </row>
    <row r="832" spans="1:40">
      <c r="A832" s="175"/>
      <c r="B832" s="175"/>
      <c r="C832" s="175"/>
      <c r="D832" s="175"/>
      <c r="E832" s="175"/>
      <c r="F832" s="175"/>
      <c r="G832" s="175"/>
      <c r="H832" s="175"/>
      <c r="I832" s="175"/>
      <c r="J832" s="170"/>
      <c r="K832" s="170"/>
      <c r="L832" s="170"/>
      <c r="M832" s="170"/>
      <c r="N832" s="170"/>
      <c r="O832" s="170"/>
      <c r="P832" s="175"/>
      <c r="Q832" s="175"/>
      <c r="R832" s="175"/>
      <c r="S832" s="175"/>
      <c r="T832" s="175"/>
      <c r="U832" s="175"/>
      <c r="V832" s="175"/>
      <c r="W832" s="175"/>
      <c r="X832" s="175"/>
      <c r="Y832" s="175"/>
      <c r="Z832" s="175"/>
      <c r="AA832" s="175"/>
      <c r="AB832" s="175"/>
      <c r="AC832" s="175"/>
      <c r="AD832" s="175"/>
      <c r="AE832" s="175"/>
      <c r="AF832" s="175"/>
      <c r="AG832" s="175"/>
      <c r="AH832" s="175"/>
      <c r="AI832" s="175"/>
      <c r="AJ832" s="175"/>
      <c r="AK832" s="175"/>
      <c r="AL832" s="175"/>
      <c r="AM832" s="175"/>
      <c r="AN832" s="175"/>
    </row>
    <row r="833" spans="1:40">
      <c r="A833" s="175"/>
      <c r="B833" s="175"/>
      <c r="C833" s="175"/>
      <c r="D833" s="175"/>
      <c r="E833" s="175"/>
      <c r="F833" s="175"/>
      <c r="G833" s="175"/>
      <c r="H833" s="175"/>
      <c r="I833" s="175"/>
      <c r="J833" s="170"/>
      <c r="K833" s="170"/>
      <c r="L833" s="170"/>
      <c r="M833" s="170"/>
      <c r="N833" s="170"/>
      <c r="O833" s="170"/>
      <c r="P833" s="175"/>
      <c r="Q833" s="175"/>
      <c r="R833" s="175"/>
      <c r="S833" s="175"/>
      <c r="T833" s="175"/>
      <c r="U833" s="175"/>
      <c r="V833" s="175"/>
      <c r="W833" s="175"/>
      <c r="X833" s="175"/>
      <c r="Y833" s="175"/>
      <c r="Z833" s="175"/>
      <c r="AA833" s="175"/>
      <c r="AB833" s="175"/>
      <c r="AC833" s="175"/>
      <c r="AD833" s="175"/>
      <c r="AE833" s="175"/>
      <c r="AF833" s="175"/>
      <c r="AG833" s="175"/>
      <c r="AH833" s="175"/>
      <c r="AI833" s="175"/>
      <c r="AJ833" s="175"/>
      <c r="AK833" s="175"/>
      <c r="AL833" s="175"/>
      <c r="AM833" s="175"/>
      <c r="AN833" s="175"/>
    </row>
    <row r="834" spans="1:40">
      <c r="A834" s="175"/>
      <c r="B834" s="175"/>
      <c r="C834" s="175"/>
      <c r="D834" s="175"/>
      <c r="E834" s="175"/>
      <c r="F834" s="175"/>
      <c r="G834" s="175"/>
      <c r="H834" s="175"/>
      <c r="I834" s="175"/>
      <c r="J834" s="170"/>
      <c r="K834" s="170"/>
      <c r="L834" s="170"/>
      <c r="M834" s="170"/>
      <c r="N834" s="170"/>
      <c r="O834" s="170"/>
      <c r="P834" s="175"/>
      <c r="Q834" s="175"/>
      <c r="R834" s="175"/>
      <c r="S834" s="175"/>
      <c r="T834" s="175"/>
      <c r="U834" s="175"/>
      <c r="V834" s="175"/>
      <c r="W834" s="175"/>
      <c r="X834" s="175"/>
      <c r="Y834" s="175"/>
      <c r="Z834" s="175"/>
      <c r="AA834" s="175"/>
      <c r="AB834" s="175"/>
      <c r="AC834" s="175"/>
      <c r="AD834" s="175"/>
      <c r="AE834" s="175"/>
      <c r="AF834" s="175"/>
      <c r="AG834" s="175"/>
      <c r="AH834" s="175"/>
      <c r="AI834" s="175"/>
      <c r="AJ834" s="175"/>
      <c r="AK834" s="175"/>
      <c r="AL834" s="175"/>
      <c r="AM834" s="175"/>
      <c r="AN834" s="175"/>
    </row>
    <row r="835" spans="1:40">
      <c r="A835" s="175"/>
      <c r="B835" s="175"/>
      <c r="C835" s="175"/>
      <c r="D835" s="175"/>
      <c r="E835" s="175"/>
      <c r="F835" s="175"/>
      <c r="G835" s="175"/>
      <c r="H835" s="175"/>
      <c r="I835" s="175"/>
      <c r="J835" s="170"/>
      <c r="K835" s="170"/>
      <c r="L835" s="170"/>
      <c r="M835" s="170"/>
      <c r="N835" s="170"/>
      <c r="O835" s="170"/>
      <c r="P835" s="175"/>
      <c r="Q835" s="175"/>
      <c r="R835" s="175"/>
      <c r="S835" s="175"/>
      <c r="T835" s="175"/>
      <c r="U835" s="175"/>
      <c r="V835" s="175"/>
      <c r="W835" s="175"/>
      <c r="X835" s="175"/>
      <c r="Y835" s="175"/>
      <c r="Z835" s="175"/>
      <c r="AA835" s="175"/>
      <c r="AB835" s="175"/>
      <c r="AC835" s="175"/>
      <c r="AD835" s="175"/>
      <c r="AE835" s="175"/>
      <c r="AF835" s="175"/>
      <c r="AG835" s="175"/>
      <c r="AH835" s="175"/>
      <c r="AI835" s="175"/>
      <c r="AJ835" s="175"/>
      <c r="AK835" s="175"/>
      <c r="AL835" s="175"/>
      <c r="AM835" s="175"/>
      <c r="AN835" s="175"/>
    </row>
    <row r="836" spans="1:40">
      <c r="A836" s="175"/>
      <c r="B836" s="175"/>
      <c r="C836" s="175"/>
      <c r="D836" s="175"/>
      <c r="E836" s="175"/>
      <c r="F836" s="175"/>
      <c r="G836" s="175"/>
      <c r="H836" s="175"/>
      <c r="I836" s="175"/>
      <c r="J836" s="170"/>
      <c r="K836" s="170"/>
      <c r="L836" s="170"/>
      <c r="M836" s="170"/>
      <c r="N836" s="170"/>
      <c r="O836" s="170"/>
      <c r="P836" s="175"/>
      <c r="Q836" s="175"/>
      <c r="R836" s="175"/>
      <c r="S836" s="175"/>
      <c r="T836" s="175"/>
      <c r="U836" s="175"/>
      <c r="V836" s="175"/>
      <c r="W836" s="175"/>
      <c r="X836" s="175"/>
      <c r="Y836" s="175"/>
      <c r="Z836" s="175"/>
      <c r="AA836" s="175"/>
      <c r="AB836" s="175"/>
      <c r="AC836" s="175"/>
      <c r="AD836" s="175"/>
      <c r="AE836" s="175"/>
      <c r="AF836" s="175"/>
      <c r="AG836" s="175"/>
      <c r="AH836" s="175"/>
      <c r="AI836" s="175"/>
      <c r="AJ836" s="175"/>
      <c r="AK836" s="175"/>
      <c r="AL836" s="175"/>
      <c r="AM836" s="175"/>
      <c r="AN836" s="175"/>
    </row>
    <row r="837" spans="1:40">
      <c r="A837" s="175"/>
      <c r="B837" s="175"/>
      <c r="C837" s="175"/>
      <c r="D837" s="175"/>
      <c r="E837" s="175"/>
      <c r="F837" s="175"/>
      <c r="G837" s="175"/>
      <c r="H837" s="175"/>
      <c r="I837" s="175"/>
      <c r="J837" s="170"/>
      <c r="K837" s="170"/>
      <c r="L837" s="170"/>
      <c r="M837" s="170"/>
      <c r="N837" s="170"/>
      <c r="O837" s="170"/>
      <c r="P837" s="175"/>
      <c r="Q837" s="175"/>
      <c r="R837" s="175"/>
      <c r="S837" s="175"/>
      <c r="T837" s="175"/>
      <c r="U837" s="175"/>
      <c r="V837" s="175"/>
      <c r="W837" s="175"/>
      <c r="X837" s="175"/>
      <c r="Y837" s="175"/>
      <c r="Z837" s="175"/>
      <c r="AA837" s="175"/>
      <c r="AB837" s="175"/>
      <c r="AC837" s="175"/>
      <c r="AD837" s="175"/>
      <c r="AE837" s="175"/>
      <c r="AF837" s="175"/>
      <c r="AG837" s="175"/>
      <c r="AH837" s="175"/>
      <c r="AI837" s="175"/>
      <c r="AJ837" s="175"/>
      <c r="AK837" s="175"/>
      <c r="AL837" s="175"/>
      <c r="AM837" s="175"/>
      <c r="AN837" s="175"/>
    </row>
    <row r="838" spans="1:40">
      <c r="A838" s="175"/>
      <c r="B838" s="175"/>
      <c r="C838" s="175"/>
      <c r="D838" s="175"/>
      <c r="E838" s="175"/>
      <c r="F838" s="175"/>
      <c r="G838" s="175"/>
      <c r="H838" s="175"/>
      <c r="I838" s="175"/>
      <c r="J838" s="170"/>
      <c r="K838" s="170"/>
      <c r="L838" s="170"/>
      <c r="M838" s="170"/>
      <c r="N838" s="170"/>
      <c r="O838" s="170"/>
      <c r="P838" s="175"/>
      <c r="Q838" s="175"/>
      <c r="R838" s="175"/>
      <c r="S838" s="175"/>
      <c r="T838" s="175"/>
      <c r="U838" s="175"/>
      <c r="V838" s="175"/>
      <c r="W838" s="175"/>
      <c r="X838" s="175"/>
      <c r="Y838" s="175"/>
      <c r="Z838" s="175"/>
      <c r="AA838" s="175"/>
      <c r="AB838" s="175"/>
      <c r="AC838" s="175"/>
      <c r="AD838" s="175"/>
      <c r="AE838" s="175"/>
      <c r="AF838" s="175"/>
      <c r="AG838" s="175"/>
      <c r="AH838" s="175"/>
      <c r="AI838" s="175"/>
      <c r="AJ838" s="175"/>
      <c r="AK838" s="175"/>
      <c r="AL838" s="175"/>
      <c r="AM838" s="175"/>
      <c r="AN838" s="175"/>
    </row>
    <row r="839" spans="1:40">
      <c r="A839" s="175"/>
      <c r="B839" s="175"/>
      <c r="C839" s="175"/>
      <c r="D839" s="175"/>
      <c r="E839" s="175"/>
      <c r="F839" s="175"/>
      <c r="G839" s="175"/>
      <c r="H839" s="175"/>
      <c r="I839" s="175"/>
      <c r="J839" s="170"/>
      <c r="K839" s="170"/>
      <c r="L839" s="170"/>
      <c r="M839" s="170"/>
      <c r="N839" s="170"/>
      <c r="O839" s="170"/>
      <c r="P839" s="175"/>
      <c r="Q839" s="175"/>
      <c r="R839" s="175"/>
      <c r="S839" s="175"/>
      <c r="T839" s="175"/>
      <c r="U839" s="175"/>
      <c r="V839" s="175"/>
      <c r="W839" s="175"/>
      <c r="X839" s="175"/>
      <c r="Y839" s="175"/>
      <c r="Z839" s="175"/>
      <c r="AA839" s="175"/>
      <c r="AB839" s="175"/>
      <c r="AC839" s="175"/>
      <c r="AD839" s="175"/>
      <c r="AE839" s="175"/>
      <c r="AF839" s="175"/>
      <c r="AG839" s="175"/>
      <c r="AH839" s="175"/>
      <c r="AI839" s="175"/>
      <c r="AJ839" s="175"/>
      <c r="AK839" s="175"/>
      <c r="AL839" s="175"/>
      <c r="AM839" s="175"/>
      <c r="AN839" s="175"/>
    </row>
    <row r="840" spans="1:40">
      <c r="A840" s="175"/>
      <c r="B840" s="175"/>
      <c r="C840" s="175"/>
      <c r="D840" s="175"/>
      <c r="E840" s="175"/>
      <c r="F840" s="175"/>
      <c r="G840" s="175"/>
      <c r="H840" s="175"/>
      <c r="I840" s="175"/>
      <c r="J840" s="170"/>
      <c r="K840" s="170"/>
      <c r="L840" s="170"/>
      <c r="M840" s="170"/>
      <c r="N840" s="170"/>
      <c r="O840" s="170"/>
      <c r="P840" s="175"/>
      <c r="Q840" s="175"/>
      <c r="R840" s="175"/>
      <c r="S840" s="175"/>
      <c r="T840" s="175"/>
      <c r="U840" s="175"/>
      <c r="V840" s="175"/>
      <c r="W840" s="175"/>
      <c r="X840" s="175"/>
      <c r="Y840" s="175"/>
      <c r="Z840" s="175"/>
      <c r="AA840" s="175"/>
      <c r="AB840" s="175"/>
      <c r="AC840" s="175"/>
      <c r="AD840" s="175"/>
      <c r="AE840" s="175"/>
      <c r="AF840" s="175"/>
      <c r="AG840" s="175"/>
      <c r="AH840" s="175"/>
      <c r="AI840" s="175"/>
      <c r="AJ840" s="175"/>
      <c r="AK840" s="175"/>
      <c r="AL840" s="175"/>
      <c r="AM840" s="175"/>
      <c r="AN840" s="175"/>
    </row>
    <row r="841" spans="1:40">
      <c r="A841" s="175"/>
      <c r="B841" s="175"/>
      <c r="C841" s="175"/>
      <c r="D841" s="175"/>
      <c r="E841" s="175"/>
      <c r="F841" s="175"/>
      <c r="G841" s="175"/>
      <c r="H841" s="175"/>
      <c r="I841" s="175"/>
      <c r="J841" s="170"/>
      <c r="K841" s="170"/>
      <c r="L841" s="170"/>
      <c r="M841" s="170"/>
      <c r="N841" s="170"/>
      <c r="O841" s="170"/>
      <c r="P841" s="175"/>
      <c r="Q841" s="175"/>
      <c r="R841" s="175"/>
      <c r="S841" s="175"/>
      <c r="T841" s="175"/>
      <c r="U841" s="175"/>
      <c r="V841" s="175"/>
      <c r="W841" s="175"/>
      <c r="X841" s="175"/>
      <c r="Y841" s="175"/>
      <c r="Z841" s="175"/>
      <c r="AA841" s="175"/>
      <c r="AB841" s="175"/>
      <c r="AC841" s="175"/>
      <c r="AD841" s="175"/>
      <c r="AE841" s="175"/>
      <c r="AF841" s="175"/>
      <c r="AG841" s="175"/>
      <c r="AH841" s="175"/>
      <c r="AI841" s="175"/>
      <c r="AJ841" s="175"/>
      <c r="AK841" s="175"/>
      <c r="AL841" s="175"/>
      <c r="AM841" s="175"/>
      <c r="AN841" s="175"/>
    </row>
    <row r="842" spans="1:40">
      <c r="A842" s="175"/>
      <c r="B842" s="175"/>
      <c r="C842" s="175"/>
      <c r="D842" s="175"/>
      <c r="E842" s="175"/>
      <c r="F842" s="175"/>
      <c r="G842" s="175"/>
      <c r="H842" s="175"/>
      <c r="I842" s="175"/>
      <c r="J842" s="170"/>
      <c r="K842" s="170"/>
      <c r="L842" s="170"/>
      <c r="M842" s="170"/>
      <c r="N842" s="170"/>
      <c r="O842" s="170"/>
      <c r="P842" s="175"/>
      <c r="Q842" s="175"/>
      <c r="R842" s="175"/>
      <c r="S842" s="175"/>
      <c r="T842" s="175"/>
      <c r="U842" s="175"/>
      <c r="V842" s="175"/>
      <c r="W842" s="175"/>
      <c r="X842" s="175"/>
      <c r="Y842" s="175"/>
      <c r="Z842" s="175"/>
      <c r="AA842" s="175"/>
      <c r="AB842" s="175"/>
      <c r="AC842" s="175"/>
      <c r="AD842" s="175"/>
      <c r="AE842" s="175"/>
      <c r="AF842" s="175"/>
      <c r="AG842" s="175"/>
      <c r="AH842" s="175"/>
      <c r="AI842" s="175"/>
      <c r="AJ842" s="175"/>
      <c r="AK842" s="175"/>
      <c r="AL842" s="175"/>
      <c r="AM842" s="175"/>
      <c r="AN842" s="175"/>
    </row>
    <row r="843" spans="1:40">
      <c r="A843" s="175"/>
      <c r="B843" s="175"/>
      <c r="C843" s="175"/>
      <c r="D843" s="175"/>
      <c r="E843" s="175"/>
      <c r="F843" s="175"/>
      <c r="G843" s="175"/>
      <c r="H843" s="175"/>
      <c r="I843" s="175"/>
      <c r="J843" s="170"/>
      <c r="K843" s="170"/>
      <c r="L843" s="170"/>
      <c r="M843" s="170"/>
      <c r="N843" s="170"/>
      <c r="O843" s="170"/>
      <c r="P843" s="175"/>
      <c r="Q843" s="175"/>
      <c r="R843" s="175"/>
      <c r="S843" s="175"/>
      <c r="T843" s="175"/>
      <c r="U843" s="175"/>
      <c r="V843" s="175"/>
      <c r="W843" s="175"/>
      <c r="X843" s="175"/>
      <c r="Y843" s="175"/>
      <c r="Z843" s="175"/>
      <c r="AA843" s="175"/>
      <c r="AB843" s="175"/>
      <c r="AC843" s="175"/>
      <c r="AD843" s="175"/>
      <c r="AE843" s="175"/>
      <c r="AF843" s="175"/>
      <c r="AG843" s="175"/>
      <c r="AH843" s="175"/>
      <c r="AI843" s="175"/>
      <c r="AJ843" s="175"/>
      <c r="AK843" s="175"/>
      <c r="AL843" s="175"/>
      <c r="AM843" s="175"/>
      <c r="AN843" s="175"/>
    </row>
    <row r="844" spans="1:40">
      <c r="A844" s="175"/>
      <c r="B844" s="175"/>
      <c r="C844" s="175"/>
      <c r="D844" s="175"/>
      <c r="E844" s="175"/>
      <c r="F844" s="175"/>
      <c r="G844" s="175"/>
      <c r="H844" s="175"/>
      <c r="I844" s="175"/>
      <c r="J844" s="170"/>
      <c r="K844" s="170"/>
      <c r="L844" s="170"/>
      <c r="M844" s="170"/>
      <c r="N844" s="170"/>
      <c r="O844" s="170"/>
      <c r="P844" s="175"/>
      <c r="Q844" s="175"/>
      <c r="R844" s="175"/>
      <c r="S844" s="175"/>
      <c r="T844" s="175"/>
      <c r="U844" s="175"/>
      <c r="V844" s="175"/>
      <c r="W844" s="175"/>
      <c r="X844" s="175"/>
      <c r="Y844" s="175"/>
      <c r="Z844" s="175"/>
      <c r="AA844" s="175"/>
      <c r="AB844" s="175"/>
      <c r="AC844" s="175"/>
      <c r="AD844" s="175"/>
      <c r="AE844" s="175"/>
      <c r="AF844" s="175"/>
      <c r="AG844" s="175"/>
      <c r="AH844" s="175"/>
      <c r="AI844" s="175"/>
      <c r="AJ844" s="175"/>
      <c r="AK844" s="175"/>
      <c r="AL844" s="175"/>
      <c r="AM844" s="175"/>
      <c r="AN844" s="175"/>
    </row>
    <row r="845" spans="1:40">
      <c r="A845" s="175"/>
      <c r="B845" s="175"/>
      <c r="C845" s="175"/>
      <c r="D845" s="175"/>
      <c r="E845" s="175"/>
      <c r="F845" s="175"/>
      <c r="G845" s="175"/>
      <c r="H845" s="175"/>
      <c r="I845" s="175"/>
      <c r="J845" s="170"/>
      <c r="K845" s="170"/>
      <c r="L845" s="170"/>
      <c r="M845" s="170"/>
      <c r="N845" s="170"/>
      <c r="O845" s="170"/>
      <c r="P845" s="175"/>
      <c r="Q845" s="175"/>
      <c r="R845" s="175"/>
      <c r="S845" s="175"/>
      <c r="T845" s="175"/>
      <c r="U845" s="175"/>
      <c r="V845" s="175"/>
      <c r="W845" s="175"/>
      <c r="X845" s="175"/>
      <c r="Y845" s="175"/>
      <c r="Z845" s="175"/>
      <c r="AA845" s="175"/>
      <c r="AB845" s="175"/>
      <c r="AC845" s="175"/>
      <c r="AD845" s="175"/>
      <c r="AE845" s="175"/>
      <c r="AF845" s="175"/>
      <c r="AG845" s="175"/>
      <c r="AH845" s="175"/>
      <c r="AI845" s="175"/>
      <c r="AJ845" s="175"/>
      <c r="AK845" s="175"/>
      <c r="AL845" s="175"/>
      <c r="AM845" s="175"/>
      <c r="AN845" s="175"/>
    </row>
    <row r="846" spans="1:40">
      <c r="A846" s="175"/>
      <c r="B846" s="175"/>
      <c r="C846" s="175"/>
      <c r="D846" s="175"/>
      <c r="E846" s="175"/>
      <c r="F846" s="175"/>
      <c r="G846" s="175"/>
      <c r="H846" s="175"/>
      <c r="I846" s="175"/>
      <c r="J846" s="170"/>
      <c r="K846" s="170"/>
      <c r="L846" s="170"/>
      <c r="M846" s="170"/>
      <c r="N846" s="170"/>
      <c r="O846" s="170"/>
      <c r="P846" s="175"/>
      <c r="Q846" s="175"/>
      <c r="R846" s="175"/>
      <c r="S846" s="175"/>
      <c r="T846" s="175"/>
      <c r="U846" s="175"/>
      <c r="V846" s="175"/>
      <c r="W846" s="175"/>
      <c r="X846" s="175"/>
      <c r="Y846" s="175"/>
      <c r="Z846" s="175"/>
      <c r="AA846" s="175"/>
      <c r="AB846" s="175"/>
      <c r="AC846" s="175"/>
      <c r="AD846" s="175"/>
      <c r="AE846" s="175"/>
      <c r="AF846" s="175"/>
      <c r="AG846" s="175"/>
      <c r="AH846" s="175"/>
      <c r="AI846" s="175"/>
      <c r="AJ846" s="175"/>
      <c r="AK846" s="175"/>
      <c r="AL846" s="175"/>
      <c r="AM846" s="175"/>
      <c r="AN846" s="175"/>
    </row>
    <row r="847" spans="1:40">
      <c r="A847" s="175"/>
      <c r="B847" s="175"/>
      <c r="C847" s="175"/>
      <c r="D847" s="175"/>
      <c r="E847" s="175"/>
      <c r="F847" s="175"/>
      <c r="G847" s="175"/>
      <c r="H847" s="175"/>
      <c r="I847" s="175"/>
      <c r="J847" s="170"/>
      <c r="K847" s="170"/>
      <c r="L847" s="170"/>
      <c r="M847" s="170"/>
      <c r="N847" s="170"/>
      <c r="O847" s="170"/>
      <c r="P847" s="175"/>
      <c r="Q847" s="175"/>
      <c r="R847" s="175"/>
      <c r="S847" s="175"/>
      <c r="T847" s="175"/>
      <c r="U847" s="175"/>
      <c r="V847" s="175"/>
      <c r="W847" s="175"/>
      <c r="X847" s="175"/>
      <c r="Y847" s="175"/>
      <c r="Z847" s="175"/>
      <c r="AA847" s="175"/>
      <c r="AB847" s="175"/>
      <c r="AC847" s="175"/>
      <c r="AD847" s="175"/>
      <c r="AE847" s="175"/>
      <c r="AF847" s="175"/>
      <c r="AG847" s="175"/>
      <c r="AH847" s="175"/>
      <c r="AI847" s="175"/>
      <c r="AJ847" s="175"/>
      <c r="AK847" s="175"/>
      <c r="AL847" s="175"/>
      <c r="AM847" s="175"/>
      <c r="AN847" s="175"/>
    </row>
    <row r="848" spans="1:40">
      <c r="A848" s="175"/>
      <c r="B848" s="175"/>
      <c r="C848" s="175"/>
      <c r="D848" s="175"/>
      <c r="E848" s="175"/>
      <c r="F848" s="175"/>
      <c r="G848" s="175"/>
      <c r="H848" s="175"/>
      <c r="I848" s="175"/>
      <c r="J848" s="170"/>
      <c r="K848" s="170"/>
      <c r="L848" s="170"/>
      <c r="M848" s="170"/>
      <c r="N848" s="170"/>
      <c r="O848" s="170"/>
      <c r="P848" s="175"/>
      <c r="Q848" s="175"/>
      <c r="R848" s="175"/>
      <c r="S848" s="175"/>
      <c r="T848" s="175"/>
      <c r="U848" s="175"/>
      <c r="V848" s="175"/>
      <c r="W848" s="175"/>
      <c r="X848" s="175"/>
      <c r="Y848" s="175"/>
      <c r="Z848" s="175"/>
      <c r="AA848" s="175"/>
      <c r="AB848" s="175"/>
      <c r="AC848" s="175"/>
      <c r="AD848" s="175"/>
      <c r="AE848" s="175"/>
      <c r="AF848" s="175"/>
      <c r="AG848" s="175"/>
      <c r="AH848" s="175"/>
      <c r="AI848" s="175"/>
      <c r="AJ848" s="175"/>
      <c r="AK848" s="175"/>
      <c r="AL848" s="175"/>
      <c r="AM848" s="175"/>
      <c r="AN848" s="175"/>
    </row>
    <row r="849" spans="1:40">
      <c r="A849" s="175"/>
      <c r="B849" s="175"/>
      <c r="C849" s="175"/>
      <c r="D849" s="175"/>
      <c r="E849" s="175"/>
      <c r="F849" s="175"/>
      <c r="G849" s="175"/>
      <c r="H849" s="175"/>
      <c r="I849" s="175"/>
      <c r="J849" s="170"/>
      <c r="K849" s="170"/>
      <c r="L849" s="170"/>
      <c r="M849" s="170"/>
      <c r="N849" s="170"/>
      <c r="O849" s="170"/>
      <c r="P849" s="175"/>
      <c r="Q849" s="175"/>
      <c r="R849" s="175"/>
      <c r="S849" s="175"/>
      <c r="T849" s="175"/>
      <c r="U849" s="175"/>
      <c r="V849" s="175"/>
      <c r="W849" s="175"/>
      <c r="X849" s="175"/>
      <c r="Y849" s="175"/>
      <c r="Z849" s="175"/>
      <c r="AA849" s="175"/>
      <c r="AB849" s="175"/>
      <c r="AC849" s="175"/>
      <c r="AD849" s="175"/>
      <c r="AE849" s="175"/>
      <c r="AF849" s="175"/>
      <c r="AG849" s="175"/>
      <c r="AH849" s="175"/>
      <c r="AI849" s="175"/>
      <c r="AJ849" s="175"/>
      <c r="AK849" s="175"/>
      <c r="AL849" s="175"/>
      <c r="AM849" s="175"/>
      <c r="AN849" s="175"/>
    </row>
    <row r="850" spans="1:40">
      <c r="A850" s="175"/>
      <c r="B850" s="175"/>
      <c r="C850" s="175"/>
      <c r="D850" s="175"/>
      <c r="E850" s="175"/>
      <c r="F850" s="175"/>
      <c r="G850" s="175"/>
      <c r="H850" s="175"/>
      <c r="I850" s="175"/>
      <c r="J850" s="170"/>
      <c r="K850" s="170"/>
      <c r="L850" s="170"/>
      <c r="M850" s="170"/>
      <c r="N850" s="170"/>
      <c r="O850" s="170"/>
      <c r="P850" s="175"/>
      <c r="Q850" s="175"/>
      <c r="R850" s="175"/>
      <c r="S850" s="175"/>
      <c r="T850" s="175"/>
      <c r="U850" s="175"/>
      <c r="V850" s="175"/>
      <c r="W850" s="175"/>
      <c r="X850" s="175"/>
      <c r="Y850" s="175"/>
      <c r="Z850" s="175"/>
      <c r="AA850" s="175"/>
      <c r="AB850" s="175"/>
      <c r="AC850" s="175"/>
      <c r="AD850" s="175"/>
      <c r="AE850" s="175"/>
      <c r="AF850" s="175"/>
      <c r="AG850" s="175"/>
      <c r="AH850" s="175"/>
      <c r="AI850" s="175"/>
      <c r="AJ850" s="175"/>
      <c r="AK850" s="175"/>
      <c r="AL850" s="175"/>
      <c r="AM850" s="175"/>
      <c r="AN850" s="175"/>
    </row>
    <row r="851" spans="1:40">
      <c r="A851" s="175"/>
      <c r="B851" s="175"/>
      <c r="C851" s="175"/>
      <c r="D851" s="175"/>
      <c r="E851" s="175"/>
      <c r="F851" s="175"/>
      <c r="G851" s="175"/>
      <c r="H851" s="175"/>
      <c r="I851" s="175"/>
      <c r="J851" s="170"/>
      <c r="K851" s="170"/>
      <c r="L851" s="170"/>
      <c r="M851" s="170"/>
      <c r="N851" s="170"/>
      <c r="O851" s="170"/>
      <c r="P851" s="175"/>
      <c r="Q851" s="175"/>
      <c r="R851" s="175"/>
      <c r="S851" s="175"/>
      <c r="T851" s="175"/>
      <c r="U851" s="175"/>
      <c r="V851" s="175"/>
      <c r="W851" s="175"/>
      <c r="X851" s="175"/>
      <c r="Y851" s="175"/>
      <c r="Z851" s="175"/>
      <c r="AA851" s="175"/>
      <c r="AB851" s="175"/>
      <c r="AC851" s="175"/>
      <c r="AD851" s="175"/>
      <c r="AE851" s="175"/>
      <c r="AF851" s="175"/>
      <c r="AG851" s="175"/>
      <c r="AH851" s="175"/>
      <c r="AI851" s="175"/>
      <c r="AJ851" s="175"/>
      <c r="AK851" s="175"/>
      <c r="AL851" s="175"/>
      <c r="AM851" s="175"/>
      <c r="AN851" s="175"/>
    </row>
    <row r="852" spans="1:40">
      <c r="A852" s="175"/>
      <c r="B852" s="175"/>
      <c r="C852" s="175"/>
      <c r="D852" s="175"/>
      <c r="E852" s="175"/>
      <c r="F852" s="175"/>
      <c r="G852" s="175"/>
      <c r="H852" s="175"/>
      <c r="I852" s="175"/>
      <c r="J852" s="170"/>
      <c r="K852" s="170"/>
      <c r="L852" s="170"/>
      <c r="M852" s="170"/>
      <c r="N852" s="170"/>
      <c r="O852" s="170"/>
      <c r="P852" s="175"/>
      <c r="Q852" s="175"/>
      <c r="R852" s="175"/>
      <c r="S852" s="175"/>
      <c r="T852" s="175"/>
      <c r="U852" s="175"/>
      <c r="V852" s="175"/>
      <c r="W852" s="175"/>
      <c r="X852" s="175"/>
      <c r="Y852" s="175"/>
      <c r="Z852" s="175"/>
      <c r="AA852" s="175"/>
      <c r="AB852" s="175"/>
      <c r="AC852" s="175"/>
      <c r="AD852" s="175"/>
      <c r="AE852" s="175"/>
      <c r="AF852" s="175"/>
      <c r="AG852" s="175"/>
      <c r="AH852" s="175"/>
      <c r="AI852" s="175"/>
      <c r="AJ852" s="175"/>
      <c r="AK852" s="175"/>
      <c r="AL852" s="175"/>
      <c r="AM852" s="175"/>
      <c r="AN852" s="175"/>
    </row>
    <row r="853" spans="1:40">
      <c r="A853" s="175"/>
      <c r="B853" s="175"/>
      <c r="C853" s="175"/>
      <c r="D853" s="175"/>
      <c r="E853" s="175"/>
      <c r="F853" s="175"/>
      <c r="G853" s="175"/>
      <c r="H853" s="175"/>
      <c r="I853" s="175"/>
      <c r="J853" s="170"/>
      <c r="K853" s="170"/>
      <c r="L853" s="170"/>
      <c r="M853" s="170"/>
      <c r="N853" s="170"/>
      <c r="O853" s="170"/>
      <c r="P853" s="175"/>
      <c r="Q853" s="175"/>
      <c r="R853" s="175"/>
      <c r="S853" s="175"/>
      <c r="T853" s="175"/>
      <c r="U853" s="175"/>
      <c r="V853" s="175"/>
      <c r="W853" s="175"/>
      <c r="X853" s="175"/>
      <c r="Y853" s="175"/>
      <c r="Z853" s="175"/>
      <c r="AA853" s="175"/>
      <c r="AB853" s="175"/>
      <c r="AC853" s="175"/>
      <c r="AD853" s="175"/>
      <c r="AE853" s="175"/>
      <c r="AF853" s="175"/>
      <c r="AG853" s="175"/>
      <c r="AH853" s="175"/>
      <c r="AI853" s="175"/>
      <c r="AJ853" s="175"/>
      <c r="AK853" s="175"/>
      <c r="AL853" s="175"/>
      <c r="AM853" s="175"/>
      <c r="AN853" s="175"/>
    </row>
    <row r="854" spans="1:40">
      <c r="A854" s="175"/>
      <c r="B854" s="175"/>
      <c r="C854" s="175"/>
      <c r="D854" s="175"/>
      <c r="E854" s="175"/>
      <c r="F854" s="175"/>
      <c r="G854" s="175"/>
      <c r="H854" s="175"/>
      <c r="I854" s="175"/>
      <c r="J854" s="170"/>
      <c r="K854" s="170"/>
      <c r="L854" s="170"/>
      <c r="M854" s="170"/>
      <c r="N854" s="170"/>
      <c r="O854" s="170"/>
      <c r="P854" s="175"/>
      <c r="Q854" s="175"/>
      <c r="R854" s="175"/>
      <c r="S854" s="175"/>
      <c r="T854" s="175"/>
      <c r="U854" s="175"/>
      <c r="V854" s="175"/>
      <c r="W854" s="175"/>
      <c r="X854" s="175"/>
      <c r="Y854" s="175"/>
      <c r="Z854" s="175"/>
      <c r="AA854" s="175"/>
      <c r="AB854" s="175"/>
      <c r="AC854" s="175"/>
      <c r="AD854" s="175"/>
      <c r="AE854" s="175"/>
      <c r="AF854" s="175"/>
      <c r="AG854" s="175"/>
      <c r="AH854" s="175"/>
      <c r="AI854" s="175"/>
      <c r="AJ854" s="175"/>
      <c r="AK854" s="175"/>
      <c r="AL854" s="175"/>
      <c r="AM854" s="175"/>
      <c r="AN854" s="175"/>
    </row>
    <row r="855" spans="1:40">
      <c r="A855" s="175"/>
      <c r="B855" s="175"/>
      <c r="C855" s="175"/>
      <c r="D855" s="175"/>
      <c r="E855" s="175"/>
      <c r="F855" s="175"/>
      <c r="G855" s="175"/>
      <c r="H855" s="175"/>
      <c r="I855" s="175"/>
      <c r="J855" s="170"/>
      <c r="K855" s="170"/>
      <c r="L855" s="170"/>
      <c r="M855" s="170"/>
      <c r="N855" s="170"/>
      <c r="O855" s="170"/>
      <c r="P855" s="175"/>
      <c r="Q855" s="175"/>
      <c r="R855" s="175"/>
      <c r="S855" s="175"/>
      <c r="T855" s="175"/>
      <c r="U855" s="175"/>
      <c r="V855" s="175"/>
      <c r="W855" s="175"/>
      <c r="X855" s="175"/>
      <c r="Y855" s="175"/>
      <c r="Z855" s="175"/>
      <c r="AA855" s="175"/>
      <c r="AB855" s="175"/>
      <c r="AC855" s="175"/>
      <c r="AD855" s="175"/>
      <c r="AE855" s="175"/>
      <c r="AF855" s="175"/>
      <c r="AG855" s="175"/>
      <c r="AH855" s="175"/>
      <c r="AI855" s="175"/>
      <c r="AJ855" s="175"/>
      <c r="AK855" s="175"/>
      <c r="AL855" s="175"/>
      <c r="AM855" s="175"/>
      <c r="AN855" s="175"/>
    </row>
    <row r="856" spans="1:40">
      <c r="A856" s="175"/>
      <c r="B856" s="175"/>
      <c r="C856" s="175"/>
      <c r="D856" s="175"/>
      <c r="E856" s="175"/>
      <c r="F856" s="175"/>
      <c r="G856" s="175"/>
      <c r="H856" s="175"/>
      <c r="I856" s="175"/>
      <c r="J856" s="170"/>
      <c r="K856" s="170"/>
      <c r="L856" s="170"/>
      <c r="M856" s="170"/>
      <c r="N856" s="170"/>
      <c r="O856" s="170"/>
      <c r="P856" s="175"/>
      <c r="Q856" s="175"/>
      <c r="R856" s="175"/>
      <c r="S856" s="175"/>
      <c r="T856" s="175"/>
      <c r="U856" s="175"/>
      <c r="V856" s="175"/>
      <c r="W856" s="175"/>
      <c r="X856" s="175"/>
      <c r="Y856" s="175"/>
      <c r="Z856" s="175"/>
      <c r="AA856" s="175"/>
      <c r="AB856" s="175"/>
      <c r="AC856" s="175"/>
      <c r="AD856" s="175"/>
      <c r="AE856" s="175"/>
      <c r="AF856" s="175"/>
      <c r="AG856" s="175"/>
      <c r="AH856" s="175"/>
      <c r="AI856" s="175"/>
      <c r="AJ856" s="175"/>
      <c r="AK856" s="175"/>
      <c r="AL856" s="175"/>
      <c r="AM856" s="175"/>
      <c r="AN856" s="175"/>
    </row>
    <row r="857" spans="1:40">
      <c r="A857" s="175"/>
      <c r="B857" s="175"/>
      <c r="C857" s="175"/>
      <c r="D857" s="175"/>
      <c r="E857" s="175"/>
      <c r="F857" s="175"/>
      <c r="G857" s="175"/>
      <c r="H857" s="175"/>
      <c r="I857" s="175"/>
      <c r="J857" s="170"/>
      <c r="K857" s="170"/>
      <c r="L857" s="170"/>
      <c r="M857" s="170"/>
      <c r="N857" s="170"/>
      <c r="O857" s="170"/>
      <c r="P857" s="175"/>
      <c r="Q857" s="175"/>
      <c r="R857" s="175"/>
      <c r="S857" s="175"/>
      <c r="T857" s="175"/>
      <c r="U857" s="175"/>
      <c r="V857" s="175"/>
      <c r="W857" s="175"/>
      <c r="X857" s="175"/>
      <c r="Y857" s="175"/>
      <c r="Z857" s="175"/>
      <c r="AA857" s="175"/>
      <c r="AB857" s="175"/>
      <c r="AC857" s="175"/>
      <c r="AD857" s="175"/>
      <c r="AE857" s="175"/>
      <c r="AF857" s="175"/>
      <c r="AG857" s="175"/>
      <c r="AH857" s="175"/>
      <c r="AI857" s="175"/>
      <c r="AJ857" s="175"/>
      <c r="AK857" s="175"/>
      <c r="AL857" s="175"/>
      <c r="AM857" s="175"/>
      <c r="AN857" s="175"/>
    </row>
    <row r="858" spans="1:40">
      <c r="A858" s="175"/>
      <c r="B858" s="175"/>
      <c r="C858" s="175"/>
      <c r="D858" s="175"/>
      <c r="E858" s="175"/>
      <c r="F858" s="175"/>
      <c r="G858" s="175"/>
      <c r="H858" s="175"/>
      <c r="I858" s="175"/>
      <c r="J858" s="170"/>
      <c r="K858" s="170"/>
      <c r="L858" s="170"/>
      <c r="M858" s="170"/>
      <c r="N858" s="170"/>
      <c r="O858" s="170"/>
      <c r="P858" s="175"/>
      <c r="Q858" s="175"/>
      <c r="R858" s="175"/>
      <c r="S858" s="175"/>
      <c r="T858" s="175"/>
      <c r="U858" s="175"/>
      <c r="V858" s="175"/>
      <c r="W858" s="175"/>
      <c r="X858" s="175"/>
      <c r="Y858" s="175"/>
      <c r="Z858" s="175"/>
      <c r="AA858" s="175"/>
      <c r="AB858" s="175"/>
      <c r="AC858" s="175"/>
      <c r="AD858" s="175"/>
      <c r="AE858" s="175"/>
      <c r="AF858" s="175"/>
      <c r="AG858" s="175"/>
      <c r="AH858" s="175"/>
      <c r="AI858" s="175"/>
      <c r="AJ858" s="175"/>
      <c r="AK858" s="175"/>
      <c r="AL858" s="175"/>
      <c r="AM858" s="175"/>
      <c r="AN858" s="175"/>
    </row>
    <row r="859" spans="1:40">
      <c r="A859" s="175"/>
      <c r="B859" s="175"/>
      <c r="C859" s="175"/>
      <c r="D859" s="175"/>
      <c r="E859" s="175"/>
      <c r="F859" s="175"/>
      <c r="G859" s="175"/>
      <c r="H859" s="175"/>
      <c r="I859" s="175"/>
      <c r="J859" s="170"/>
      <c r="K859" s="170"/>
      <c r="L859" s="170"/>
      <c r="M859" s="170"/>
      <c r="N859" s="170"/>
      <c r="O859" s="170"/>
      <c r="P859" s="175"/>
      <c r="Q859" s="175"/>
      <c r="R859" s="175"/>
      <c r="S859" s="175"/>
      <c r="T859" s="175"/>
      <c r="U859" s="175"/>
      <c r="V859" s="175"/>
      <c r="W859" s="175"/>
      <c r="X859" s="175"/>
      <c r="Y859" s="175"/>
      <c r="Z859" s="175"/>
      <c r="AA859" s="175"/>
      <c r="AB859" s="175"/>
      <c r="AC859" s="175"/>
      <c r="AD859" s="175"/>
      <c r="AE859" s="175"/>
      <c r="AF859" s="175"/>
      <c r="AG859" s="175"/>
      <c r="AH859" s="175"/>
      <c r="AI859" s="175"/>
      <c r="AJ859" s="175"/>
      <c r="AK859" s="175"/>
      <c r="AL859" s="175"/>
      <c r="AM859" s="175"/>
      <c r="AN859" s="175"/>
    </row>
    <row r="860" spans="1:40">
      <c r="A860" s="175"/>
      <c r="B860" s="175"/>
      <c r="C860" s="175"/>
      <c r="D860" s="175"/>
      <c r="E860" s="175"/>
      <c r="F860" s="175"/>
      <c r="G860" s="175"/>
      <c r="H860" s="175"/>
      <c r="I860" s="175"/>
      <c r="J860" s="170"/>
      <c r="K860" s="170"/>
      <c r="L860" s="170"/>
      <c r="M860" s="170"/>
      <c r="N860" s="170"/>
      <c r="O860" s="170"/>
      <c r="P860" s="175"/>
      <c r="Q860" s="175"/>
      <c r="R860" s="175"/>
      <c r="S860" s="175"/>
      <c r="T860" s="175"/>
      <c r="U860" s="175"/>
      <c r="V860" s="175"/>
      <c r="W860" s="175"/>
      <c r="X860" s="175"/>
      <c r="Y860" s="175"/>
      <c r="Z860" s="175"/>
      <c r="AA860" s="175"/>
      <c r="AB860" s="175"/>
      <c r="AC860" s="175"/>
      <c r="AD860" s="175"/>
      <c r="AE860" s="175"/>
      <c r="AF860" s="175"/>
      <c r="AG860" s="175"/>
      <c r="AH860" s="175"/>
      <c r="AI860" s="175"/>
      <c r="AJ860" s="175"/>
      <c r="AK860" s="175"/>
      <c r="AL860" s="175"/>
      <c r="AM860" s="175"/>
      <c r="AN860" s="175"/>
    </row>
    <row r="861" spans="1:40">
      <c r="A861" s="175"/>
      <c r="B861" s="175"/>
      <c r="C861" s="175"/>
      <c r="D861" s="175"/>
      <c r="E861" s="175"/>
      <c r="F861" s="175"/>
      <c r="G861" s="175"/>
      <c r="H861" s="175"/>
      <c r="I861" s="175"/>
      <c r="J861" s="170"/>
      <c r="K861" s="170"/>
      <c r="L861" s="170"/>
      <c r="M861" s="170"/>
      <c r="N861" s="170"/>
      <c r="O861" s="170"/>
      <c r="P861" s="175"/>
      <c r="Q861" s="175"/>
      <c r="R861" s="175"/>
      <c r="S861" s="175"/>
      <c r="T861" s="175"/>
      <c r="U861" s="175"/>
      <c r="V861" s="175"/>
      <c r="W861" s="175"/>
      <c r="X861" s="175"/>
      <c r="Y861" s="175"/>
      <c r="Z861" s="175"/>
      <c r="AA861" s="175"/>
      <c r="AB861" s="175"/>
      <c r="AC861" s="175"/>
      <c r="AD861" s="175"/>
      <c r="AE861" s="175"/>
      <c r="AF861" s="175"/>
      <c r="AG861" s="175"/>
      <c r="AH861" s="175"/>
      <c r="AI861" s="175"/>
      <c r="AJ861" s="175"/>
      <c r="AK861" s="175"/>
      <c r="AL861" s="175"/>
      <c r="AM861" s="175"/>
      <c r="AN861" s="175"/>
    </row>
    <row r="862" spans="1:40">
      <c r="A862" s="175"/>
      <c r="B862" s="175"/>
      <c r="C862" s="175"/>
      <c r="D862" s="175"/>
      <c r="E862" s="175"/>
      <c r="F862" s="175"/>
      <c r="G862" s="175"/>
      <c r="H862" s="175"/>
      <c r="I862" s="175"/>
      <c r="J862" s="170"/>
      <c r="K862" s="170"/>
      <c r="L862" s="170"/>
      <c r="M862" s="170"/>
      <c r="N862" s="170"/>
      <c r="O862" s="170"/>
      <c r="P862" s="175"/>
      <c r="Q862" s="175"/>
      <c r="R862" s="175"/>
      <c r="S862" s="175"/>
      <c r="T862" s="175"/>
      <c r="U862" s="175"/>
      <c r="V862" s="175"/>
      <c r="W862" s="175"/>
      <c r="X862" s="175"/>
      <c r="Y862" s="175"/>
      <c r="Z862" s="175"/>
      <c r="AA862" s="175"/>
      <c r="AB862" s="175"/>
      <c r="AC862" s="175"/>
      <c r="AD862" s="175"/>
      <c r="AE862" s="175"/>
      <c r="AF862" s="175"/>
      <c r="AG862" s="175"/>
      <c r="AH862" s="175"/>
      <c r="AI862" s="175"/>
      <c r="AJ862" s="175"/>
      <c r="AK862" s="175"/>
      <c r="AL862" s="175"/>
      <c r="AM862" s="175"/>
      <c r="AN862" s="175"/>
    </row>
    <row r="863" spans="1:40">
      <c r="A863" s="175"/>
      <c r="B863" s="175"/>
      <c r="C863" s="175"/>
      <c r="D863" s="175"/>
      <c r="E863" s="175"/>
      <c r="F863" s="175"/>
      <c r="G863" s="175"/>
      <c r="H863" s="175"/>
      <c r="I863" s="175"/>
      <c r="J863" s="170"/>
      <c r="K863" s="170"/>
      <c r="L863" s="170"/>
      <c r="M863" s="170"/>
      <c r="N863" s="170"/>
      <c r="O863" s="170"/>
      <c r="P863" s="175"/>
      <c r="Q863" s="175"/>
      <c r="R863" s="175"/>
      <c r="S863" s="175"/>
      <c r="T863" s="175"/>
      <c r="U863" s="175"/>
      <c r="V863" s="175"/>
      <c r="W863" s="175"/>
      <c r="X863" s="175"/>
      <c r="Y863" s="175"/>
      <c r="Z863" s="175"/>
      <c r="AA863" s="175"/>
      <c r="AB863" s="175"/>
      <c r="AC863" s="175"/>
      <c r="AD863" s="175"/>
      <c r="AE863" s="175"/>
      <c r="AF863" s="175"/>
      <c r="AG863" s="175"/>
      <c r="AH863" s="175"/>
      <c r="AI863" s="175"/>
      <c r="AJ863" s="175"/>
      <c r="AK863" s="175"/>
      <c r="AL863" s="175"/>
      <c r="AM863" s="175"/>
      <c r="AN863" s="175"/>
    </row>
    <row r="864" spans="1:40">
      <c r="A864" s="175"/>
      <c r="B864" s="175"/>
      <c r="C864" s="175"/>
      <c r="D864" s="175"/>
      <c r="E864" s="175"/>
      <c r="F864" s="175"/>
      <c r="G864" s="175"/>
      <c r="H864" s="175"/>
      <c r="I864" s="175"/>
      <c r="J864" s="170"/>
      <c r="K864" s="170"/>
      <c r="L864" s="170"/>
      <c r="M864" s="170"/>
      <c r="N864" s="170"/>
      <c r="O864" s="170"/>
      <c r="P864" s="175"/>
      <c r="Q864" s="175"/>
      <c r="R864" s="175"/>
      <c r="S864" s="175"/>
      <c r="T864" s="175"/>
      <c r="U864" s="175"/>
      <c r="V864" s="175"/>
      <c r="W864" s="175"/>
      <c r="X864" s="175"/>
      <c r="Y864" s="175"/>
      <c r="Z864" s="175"/>
      <c r="AA864" s="175"/>
      <c r="AB864" s="175"/>
      <c r="AC864" s="175"/>
      <c r="AD864" s="175"/>
      <c r="AE864" s="175"/>
      <c r="AF864" s="175"/>
      <c r="AG864" s="175"/>
      <c r="AH864" s="175"/>
      <c r="AI864" s="175"/>
      <c r="AJ864" s="175"/>
      <c r="AK864" s="175"/>
      <c r="AL864" s="175"/>
      <c r="AM864" s="175"/>
      <c r="AN864" s="175"/>
    </row>
    <row r="865" spans="1:40">
      <c r="A865" s="175"/>
      <c r="B865" s="175"/>
      <c r="C865" s="175"/>
      <c r="D865" s="175"/>
      <c r="E865" s="175"/>
      <c r="F865" s="175"/>
      <c r="G865" s="175"/>
      <c r="H865" s="175"/>
      <c r="I865" s="175"/>
      <c r="J865" s="170"/>
      <c r="K865" s="170"/>
      <c r="L865" s="170"/>
      <c r="M865" s="170"/>
      <c r="N865" s="170"/>
      <c r="O865" s="170"/>
      <c r="P865" s="175"/>
      <c r="Q865" s="175"/>
      <c r="R865" s="175"/>
      <c r="S865" s="175"/>
      <c r="T865" s="175"/>
      <c r="U865" s="175"/>
      <c r="V865" s="175"/>
      <c r="W865" s="175"/>
      <c r="X865" s="175"/>
      <c r="Y865" s="175"/>
      <c r="Z865" s="175"/>
      <c r="AA865" s="175"/>
      <c r="AB865" s="175"/>
      <c r="AC865" s="175"/>
      <c r="AD865" s="175"/>
      <c r="AE865" s="175"/>
      <c r="AF865" s="175"/>
      <c r="AG865" s="175"/>
      <c r="AH865" s="175"/>
      <c r="AI865" s="175"/>
      <c r="AJ865" s="175"/>
      <c r="AK865" s="175"/>
      <c r="AL865" s="175"/>
      <c r="AM865" s="175"/>
      <c r="AN865" s="175"/>
    </row>
    <row r="866" spans="1:40">
      <c r="A866" s="175"/>
      <c r="B866" s="175"/>
      <c r="C866" s="175"/>
      <c r="D866" s="175"/>
      <c r="E866" s="175"/>
      <c r="F866" s="175"/>
      <c r="G866" s="175"/>
      <c r="H866" s="175"/>
      <c r="I866" s="175"/>
      <c r="J866" s="170"/>
      <c r="K866" s="170"/>
      <c r="L866" s="170"/>
      <c r="M866" s="170"/>
      <c r="N866" s="170"/>
      <c r="O866" s="170"/>
      <c r="P866" s="175"/>
      <c r="Q866" s="175"/>
      <c r="R866" s="175"/>
      <c r="S866" s="175"/>
      <c r="T866" s="175"/>
      <c r="U866" s="175"/>
      <c r="V866" s="175"/>
      <c r="W866" s="175"/>
      <c r="X866" s="175"/>
      <c r="Y866" s="175"/>
      <c r="Z866" s="175"/>
      <c r="AA866" s="175"/>
      <c r="AB866" s="175"/>
      <c r="AC866" s="175"/>
      <c r="AD866" s="175"/>
      <c r="AE866" s="175"/>
      <c r="AF866" s="175"/>
      <c r="AG866" s="175"/>
      <c r="AH866" s="175"/>
      <c r="AI866" s="175"/>
      <c r="AJ866" s="175"/>
      <c r="AK866" s="175"/>
      <c r="AL866" s="175"/>
      <c r="AM866" s="175"/>
      <c r="AN866" s="175"/>
    </row>
    <row r="867" spans="1:40">
      <c r="A867" s="175"/>
      <c r="B867" s="175"/>
      <c r="C867" s="175"/>
      <c r="D867" s="175"/>
      <c r="E867" s="175"/>
      <c r="F867" s="175"/>
      <c r="G867" s="175"/>
      <c r="H867" s="175"/>
      <c r="I867" s="175"/>
      <c r="J867" s="170"/>
      <c r="K867" s="170"/>
      <c r="L867" s="170"/>
      <c r="M867" s="170"/>
      <c r="N867" s="170"/>
      <c r="O867" s="170"/>
      <c r="P867" s="175"/>
      <c r="Q867" s="175"/>
      <c r="R867" s="175"/>
      <c r="S867" s="175"/>
      <c r="T867" s="175"/>
      <c r="U867" s="175"/>
      <c r="V867" s="175"/>
      <c r="W867" s="175"/>
      <c r="X867" s="175"/>
      <c r="Y867" s="175"/>
      <c r="Z867" s="175"/>
      <c r="AA867" s="175"/>
      <c r="AB867" s="175"/>
      <c r="AC867" s="175"/>
      <c r="AD867" s="175"/>
      <c r="AE867" s="175"/>
      <c r="AF867" s="175"/>
      <c r="AG867" s="175"/>
      <c r="AH867" s="175"/>
      <c r="AI867" s="175"/>
      <c r="AJ867" s="175"/>
      <c r="AK867" s="175"/>
      <c r="AL867" s="175"/>
      <c r="AM867" s="175"/>
      <c r="AN867" s="175"/>
    </row>
    <row r="868" spans="1:40">
      <c r="A868" s="175"/>
      <c r="B868" s="175"/>
      <c r="C868" s="175"/>
      <c r="D868" s="175"/>
      <c r="E868" s="175"/>
      <c r="F868" s="175"/>
      <c r="G868" s="175"/>
      <c r="H868" s="175"/>
      <c r="I868" s="175"/>
      <c r="J868" s="170"/>
      <c r="K868" s="170"/>
      <c r="L868" s="170"/>
      <c r="M868" s="170"/>
      <c r="N868" s="170"/>
      <c r="O868" s="170"/>
      <c r="P868" s="175"/>
      <c r="Q868" s="175"/>
      <c r="R868" s="175"/>
      <c r="S868" s="175"/>
      <c r="T868" s="175"/>
      <c r="U868" s="175"/>
      <c r="V868" s="175"/>
      <c r="W868" s="175"/>
      <c r="X868" s="175"/>
      <c r="Y868" s="175"/>
      <c r="Z868" s="175"/>
      <c r="AA868" s="175"/>
      <c r="AB868" s="175"/>
      <c r="AC868" s="175"/>
      <c r="AD868" s="175"/>
      <c r="AE868" s="175"/>
      <c r="AF868" s="175"/>
      <c r="AG868" s="175"/>
      <c r="AH868" s="175"/>
      <c r="AI868" s="175"/>
      <c r="AJ868" s="175"/>
      <c r="AK868" s="175"/>
      <c r="AL868" s="175"/>
      <c r="AM868" s="175"/>
      <c r="AN868" s="175"/>
    </row>
    <row r="869" spans="1:40">
      <c r="A869" s="175"/>
      <c r="B869" s="175"/>
      <c r="C869" s="175"/>
      <c r="D869" s="175"/>
      <c r="E869" s="175"/>
      <c r="F869" s="175"/>
      <c r="G869" s="175"/>
      <c r="H869" s="175"/>
      <c r="I869" s="175"/>
      <c r="J869" s="170"/>
      <c r="K869" s="170"/>
      <c r="L869" s="170"/>
      <c r="M869" s="170"/>
      <c r="N869" s="170"/>
      <c r="O869" s="170"/>
      <c r="P869" s="175"/>
      <c r="Q869" s="175"/>
      <c r="R869" s="175"/>
      <c r="S869" s="175"/>
      <c r="T869" s="175"/>
      <c r="U869" s="175"/>
      <c r="V869" s="175"/>
      <c r="W869" s="175"/>
      <c r="X869" s="175"/>
      <c r="Y869" s="175"/>
      <c r="Z869" s="175"/>
      <c r="AA869" s="175"/>
      <c r="AB869" s="175"/>
      <c r="AC869" s="175"/>
      <c r="AD869" s="175"/>
      <c r="AE869" s="175"/>
      <c r="AF869" s="175"/>
      <c r="AG869" s="175"/>
      <c r="AH869" s="175"/>
      <c r="AI869" s="175"/>
      <c r="AJ869" s="175"/>
      <c r="AK869" s="175"/>
      <c r="AL869" s="175"/>
      <c r="AM869" s="175"/>
      <c r="AN869" s="175"/>
    </row>
    <row r="870" spans="1:40">
      <c r="A870" s="175"/>
      <c r="B870" s="175"/>
      <c r="C870" s="175"/>
      <c r="D870" s="175"/>
      <c r="E870" s="175"/>
      <c r="F870" s="175"/>
      <c r="G870" s="175"/>
      <c r="H870" s="175"/>
      <c r="I870" s="175"/>
      <c r="J870" s="170"/>
      <c r="K870" s="170"/>
      <c r="L870" s="170"/>
      <c r="M870" s="170"/>
      <c r="N870" s="170"/>
      <c r="O870" s="170"/>
      <c r="P870" s="175"/>
      <c r="Q870" s="175"/>
      <c r="R870" s="175"/>
      <c r="S870" s="175"/>
      <c r="T870" s="175"/>
      <c r="U870" s="175"/>
      <c r="V870" s="175"/>
      <c r="W870" s="175"/>
      <c r="X870" s="175"/>
      <c r="Y870" s="175"/>
      <c r="Z870" s="175"/>
      <c r="AA870" s="175"/>
      <c r="AB870" s="175"/>
      <c r="AC870" s="175"/>
      <c r="AD870" s="175"/>
      <c r="AE870" s="175"/>
      <c r="AF870" s="175"/>
      <c r="AG870" s="175"/>
      <c r="AH870" s="175"/>
      <c r="AI870" s="175"/>
      <c r="AJ870" s="175"/>
      <c r="AK870" s="175"/>
      <c r="AL870" s="175"/>
      <c r="AM870" s="175"/>
      <c r="AN870" s="175"/>
    </row>
    <row r="871" spans="1:40">
      <c r="A871" s="175"/>
      <c r="B871" s="175"/>
      <c r="C871" s="175"/>
      <c r="D871" s="175"/>
      <c r="E871" s="175"/>
      <c r="F871" s="175"/>
      <c r="G871" s="175"/>
      <c r="H871" s="175"/>
      <c r="I871" s="175"/>
      <c r="J871" s="170"/>
      <c r="K871" s="170"/>
      <c r="L871" s="170"/>
      <c r="M871" s="170"/>
      <c r="N871" s="170"/>
      <c r="O871" s="170"/>
      <c r="P871" s="175"/>
      <c r="Q871" s="175"/>
      <c r="R871" s="175"/>
      <c r="S871" s="175"/>
      <c r="T871" s="175"/>
      <c r="U871" s="175"/>
      <c r="V871" s="175"/>
      <c r="W871" s="175"/>
      <c r="X871" s="175"/>
      <c r="Y871" s="175"/>
      <c r="Z871" s="175"/>
      <c r="AA871" s="175"/>
      <c r="AB871" s="175"/>
      <c r="AC871" s="175"/>
      <c r="AD871" s="175"/>
      <c r="AE871" s="175"/>
      <c r="AF871" s="175"/>
      <c r="AG871" s="175"/>
      <c r="AH871" s="175"/>
      <c r="AI871" s="175"/>
      <c r="AJ871" s="175"/>
      <c r="AK871" s="175"/>
      <c r="AL871" s="175"/>
      <c r="AM871" s="175"/>
      <c r="AN871" s="175"/>
    </row>
    <row r="872" spans="1:40">
      <c r="A872" s="175"/>
      <c r="B872" s="175"/>
      <c r="C872" s="175"/>
      <c r="D872" s="175"/>
      <c r="E872" s="175"/>
      <c r="F872" s="175"/>
      <c r="G872" s="175"/>
      <c r="H872" s="175"/>
      <c r="I872" s="175"/>
      <c r="J872" s="170"/>
      <c r="K872" s="170"/>
      <c r="L872" s="170"/>
      <c r="M872" s="170"/>
      <c r="N872" s="170"/>
      <c r="O872" s="170"/>
      <c r="P872" s="175"/>
      <c r="Q872" s="175"/>
      <c r="R872" s="175"/>
      <c r="S872" s="175"/>
      <c r="T872" s="175"/>
      <c r="U872" s="175"/>
      <c r="V872" s="175"/>
      <c r="W872" s="175"/>
      <c r="X872" s="175"/>
      <c r="Y872" s="175"/>
      <c r="Z872" s="175"/>
      <c r="AA872" s="175"/>
      <c r="AB872" s="175"/>
      <c r="AC872" s="175"/>
      <c r="AD872" s="175"/>
      <c r="AE872" s="175"/>
      <c r="AF872" s="175"/>
      <c r="AG872" s="175"/>
      <c r="AH872" s="175"/>
      <c r="AI872" s="175"/>
      <c r="AJ872" s="175"/>
      <c r="AK872" s="175"/>
      <c r="AL872" s="175"/>
      <c r="AM872" s="175"/>
      <c r="AN872" s="175"/>
    </row>
    <row r="873" spans="1:40">
      <c r="A873" s="175"/>
      <c r="B873" s="175"/>
      <c r="C873" s="175"/>
      <c r="D873" s="175"/>
      <c r="E873" s="175"/>
      <c r="F873" s="175"/>
      <c r="G873" s="175"/>
      <c r="H873" s="175"/>
      <c r="I873" s="175"/>
      <c r="J873" s="170"/>
      <c r="K873" s="170"/>
      <c r="L873" s="170"/>
      <c r="M873" s="170"/>
      <c r="N873" s="170"/>
      <c r="O873" s="170"/>
      <c r="P873" s="175"/>
      <c r="Q873" s="175"/>
      <c r="R873" s="175"/>
      <c r="S873" s="175"/>
      <c r="T873" s="175"/>
      <c r="U873" s="175"/>
      <c r="V873" s="175"/>
      <c r="W873" s="175"/>
      <c r="X873" s="175"/>
      <c r="Y873" s="175"/>
      <c r="Z873" s="175"/>
      <c r="AA873" s="175"/>
      <c r="AB873" s="175"/>
      <c r="AC873" s="175"/>
      <c r="AD873" s="175"/>
      <c r="AE873" s="175"/>
      <c r="AF873" s="175"/>
      <c r="AG873" s="175"/>
      <c r="AH873" s="175"/>
      <c r="AI873" s="175"/>
      <c r="AJ873" s="175"/>
      <c r="AK873" s="175"/>
      <c r="AL873" s="175"/>
      <c r="AM873" s="175"/>
      <c r="AN873" s="175"/>
    </row>
    <row r="874" spans="1:40">
      <c r="A874" s="175"/>
      <c r="B874" s="175"/>
      <c r="C874" s="175"/>
      <c r="D874" s="175"/>
      <c r="E874" s="175"/>
      <c r="F874" s="175"/>
      <c r="G874" s="175"/>
      <c r="H874" s="175"/>
      <c r="I874" s="175"/>
      <c r="J874" s="170"/>
      <c r="K874" s="170"/>
      <c r="L874" s="170"/>
      <c r="M874" s="170"/>
      <c r="N874" s="170"/>
      <c r="O874" s="170"/>
      <c r="P874" s="175"/>
      <c r="Q874" s="175"/>
      <c r="R874" s="175"/>
      <c r="S874" s="175"/>
      <c r="T874" s="175"/>
      <c r="U874" s="175"/>
      <c r="V874" s="175"/>
      <c r="W874" s="175"/>
      <c r="X874" s="175"/>
      <c r="Y874" s="175"/>
      <c r="Z874" s="175"/>
      <c r="AA874" s="175"/>
      <c r="AB874" s="175"/>
      <c r="AC874" s="175"/>
      <c r="AD874" s="175"/>
      <c r="AE874" s="175"/>
      <c r="AF874" s="175"/>
      <c r="AG874" s="175"/>
      <c r="AH874" s="175"/>
      <c r="AI874" s="175"/>
      <c r="AJ874" s="175"/>
      <c r="AK874" s="175"/>
      <c r="AL874" s="175"/>
      <c r="AM874" s="175"/>
      <c r="AN874" s="175"/>
    </row>
    <row r="875" spans="1:40">
      <c r="A875" s="175"/>
      <c r="B875" s="175"/>
      <c r="C875" s="175"/>
      <c r="D875" s="175"/>
      <c r="E875" s="175"/>
      <c r="F875" s="175"/>
      <c r="G875" s="175"/>
      <c r="H875" s="175"/>
      <c r="I875" s="175"/>
      <c r="J875" s="170"/>
      <c r="K875" s="170"/>
      <c r="L875" s="170"/>
      <c r="M875" s="170"/>
      <c r="N875" s="170"/>
      <c r="O875" s="170"/>
      <c r="P875" s="175"/>
      <c r="Q875" s="175"/>
      <c r="R875" s="175"/>
      <c r="S875" s="175"/>
      <c r="T875" s="175"/>
      <c r="U875" s="175"/>
      <c r="V875" s="175"/>
      <c r="W875" s="175"/>
      <c r="X875" s="175"/>
      <c r="Y875" s="175"/>
      <c r="Z875" s="175"/>
      <c r="AA875" s="175"/>
      <c r="AB875" s="175"/>
      <c r="AC875" s="175"/>
      <c r="AD875" s="175"/>
      <c r="AE875" s="175"/>
      <c r="AF875" s="175"/>
      <c r="AG875" s="175"/>
      <c r="AH875" s="175"/>
      <c r="AI875" s="175"/>
      <c r="AJ875" s="175"/>
      <c r="AK875" s="175"/>
      <c r="AL875" s="175"/>
      <c r="AM875" s="175"/>
      <c r="AN875" s="175"/>
    </row>
    <row r="876" spans="1:40">
      <c r="A876" s="175"/>
      <c r="B876" s="175"/>
      <c r="C876" s="175"/>
      <c r="D876" s="175"/>
      <c r="E876" s="175"/>
      <c r="F876" s="175"/>
      <c r="G876" s="175"/>
      <c r="H876" s="175"/>
      <c r="I876" s="175"/>
      <c r="J876" s="170"/>
      <c r="K876" s="170"/>
      <c r="L876" s="170"/>
      <c r="M876" s="170"/>
      <c r="N876" s="170"/>
      <c r="O876" s="170"/>
      <c r="P876" s="175"/>
      <c r="Q876" s="175"/>
      <c r="R876" s="175"/>
      <c r="S876" s="175"/>
      <c r="T876" s="175"/>
      <c r="U876" s="175"/>
      <c r="V876" s="175"/>
      <c r="W876" s="175"/>
      <c r="X876" s="175"/>
      <c r="Y876" s="175"/>
      <c r="Z876" s="175"/>
      <c r="AA876" s="175"/>
      <c r="AB876" s="175"/>
      <c r="AC876" s="175"/>
      <c r="AD876" s="175"/>
      <c r="AE876" s="175"/>
      <c r="AF876" s="175"/>
      <c r="AG876" s="175"/>
      <c r="AH876" s="175"/>
      <c r="AI876" s="175"/>
      <c r="AJ876" s="175"/>
      <c r="AK876" s="175"/>
      <c r="AL876" s="175"/>
      <c r="AM876" s="175"/>
      <c r="AN876" s="175"/>
    </row>
    <row r="877" spans="1:40">
      <c r="A877" s="175"/>
      <c r="B877" s="175"/>
      <c r="C877" s="175"/>
      <c r="D877" s="175"/>
      <c r="E877" s="175"/>
      <c r="F877" s="175"/>
      <c r="G877" s="175"/>
      <c r="H877" s="175"/>
      <c r="I877" s="175"/>
      <c r="J877" s="170"/>
      <c r="K877" s="170"/>
      <c r="L877" s="170"/>
      <c r="M877" s="170"/>
      <c r="N877" s="170"/>
      <c r="O877" s="170"/>
      <c r="P877" s="175"/>
      <c r="Q877" s="175"/>
      <c r="R877" s="175"/>
      <c r="S877" s="175"/>
      <c r="T877" s="175"/>
      <c r="U877" s="175"/>
      <c r="V877" s="175"/>
      <c r="W877" s="175"/>
      <c r="X877" s="175"/>
      <c r="Y877" s="175"/>
      <c r="Z877" s="175"/>
      <c r="AA877" s="175"/>
      <c r="AB877" s="175"/>
      <c r="AC877" s="175"/>
      <c r="AD877" s="175"/>
      <c r="AE877" s="175"/>
      <c r="AF877" s="175"/>
      <c r="AG877" s="175"/>
      <c r="AH877" s="175"/>
      <c r="AI877" s="175"/>
      <c r="AJ877" s="175"/>
      <c r="AK877" s="175"/>
      <c r="AL877" s="175"/>
      <c r="AM877" s="175"/>
      <c r="AN877" s="175"/>
    </row>
    <row r="878" spans="1:40">
      <c r="A878" s="175"/>
      <c r="B878" s="175"/>
      <c r="C878" s="175"/>
      <c r="D878" s="175"/>
      <c r="E878" s="175"/>
      <c r="F878" s="175"/>
      <c r="G878" s="175"/>
      <c r="H878" s="175"/>
      <c r="I878" s="175"/>
      <c r="J878" s="170"/>
      <c r="K878" s="170"/>
      <c r="L878" s="170"/>
      <c r="M878" s="170"/>
      <c r="N878" s="170"/>
      <c r="O878" s="170"/>
      <c r="P878" s="175"/>
      <c r="Q878" s="175"/>
      <c r="R878" s="175"/>
      <c r="S878" s="175"/>
      <c r="T878" s="175"/>
      <c r="U878" s="175"/>
      <c r="V878" s="175"/>
      <c r="W878" s="175"/>
      <c r="X878" s="175"/>
      <c r="Y878" s="175"/>
      <c r="Z878" s="175"/>
      <c r="AA878" s="175"/>
      <c r="AB878" s="175"/>
      <c r="AC878" s="175"/>
      <c r="AD878" s="175"/>
      <c r="AE878" s="175"/>
      <c r="AF878" s="175"/>
      <c r="AG878" s="175"/>
      <c r="AH878" s="175"/>
      <c r="AI878" s="175"/>
      <c r="AJ878" s="175"/>
      <c r="AK878" s="175"/>
      <c r="AL878" s="175"/>
      <c r="AM878" s="175"/>
      <c r="AN878" s="175"/>
    </row>
    <row r="879" spans="1:40">
      <c r="A879" s="175"/>
      <c r="B879" s="175"/>
      <c r="C879" s="175"/>
      <c r="D879" s="175"/>
      <c r="E879" s="175"/>
      <c r="F879" s="175"/>
      <c r="G879" s="175"/>
      <c r="H879" s="175"/>
      <c r="I879" s="175"/>
      <c r="J879" s="170"/>
      <c r="K879" s="170"/>
      <c r="L879" s="170"/>
      <c r="M879" s="170"/>
      <c r="N879" s="170"/>
      <c r="O879" s="170"/>
      <c r="P879" s="175"/>
      <c r="Q879" s="175"/>
      <c r="R879" s="175"/>
      <c r="S879" s="175"/>
      <c r="T879" s="175"/>
      <c r="U879" s="175"/>
      <c r="V879" s="175"/>
      <c r="W879" s="175"/>
      <c r="X879" s="175"/>
      <c r="Y879" s="175"/>
      <c r="Z879" s="175"/>
      <c r="AA879" s="175"/>
      <c r="AB879" s="175"/>
      <c r="AC879" s="175"/>
      <c r="AD879" s="175"/>
      <c r="AE879" s="175"/>
      <c r="AF879" s="175"/>
      <c r="AG879" s="175"/>
      <c r="AH879" s="175"/>
      <c r="AI879" s="175"/>
      <c r="AJ879" s="175"/>
      <c r="AK879" s="175"/>
      <c r="AL879" s="175"/>
      <c r="AM879" s="175"/>
      <c r="AN879" s="175"/>
    </row>
    <row r="880" spans="1:40">
      <c r="A880" s="175"/>
      <c r="B880" s="175"/>
      <c r="C880" s="175"/>
      <c r="D880" s="175"/>
      <c r="E880" s="175"/>
      <c r="F880" s="175"/>
      <c r="G880" s="175"/>
      <c r="H880" s="175"/>
      <c r="I880" s="175"/>
      <c r="J880" s="170"/>
      <c r="K880" s="170"/>
      <c r="L880" s="170"/>
      <c r="M880" s="170"/>
      <c r="N880" s="170"/>
      <c r="O880" s="170"/>
      <c r="P880" s="175"/>
      <c r="Q880" s="175"/>
      <c r="R880" s="175"/>
      <c r="S880" s="175"/>
      <c r="T880" s="175"/>
      <c r="U880" s="175"/>
      <c r="V880" s="175"/>
      <c r="W880" s="175"/>
      <c r="X880" s="175"/>
      <c r="Y880" s="175"/>
      <c r="Z880" s="175"/>
      <c r="AA880" s="175"/>
      <c r="AB880" s="175"/>
      <c r="AC880" s="175"/>
      <c r="AD880" s="175"/>
      <c r="AE880" s="175"/>
      <c r="AF880" s="175"/>
      <c r="AG880" s="175"/>
      <c r="AH880" s="175"/>
      <c r="AI880" s="175"/>
      <c r="AJ880" s="175"/>
      <c r="AK880" s="175"/>
      <c r="AL880" s="175"/>
      <c r="AM880" s="175"/>
      <c r="AN880" s="175"/>
    </row>
    <row r="881" spans="1:40">
      <c r="A881" s="175"/>
      <c r="B881" s="175"/>
      <c r="C881" s="175"/>
      <c r="D881" s="175"/>
      <c r="E881" s="175"/>
      <c r="F881" s="175"/>
      <c r="G881" s="175"/>
      <c r="H881" s="175"/>
      <c r="I881" s="175"/>
      <c r="J881" s="170"/>
      <c r="K881" s="170"/>
      <c r="L881" s="170"/>
      <c r="M881" s="170"/>
      <c r="N881" s="170"/>
      <c r="O881" s="170"/>
      <c r="P881" s="175"/>
      <c r="Q881" s="175"/>
      <c r="R881" s="175"/>
      <c r="S881" s="175"/>
      <c r="T881" s="175"/>
      <c r="U881" s="175"/>
      <c r="V881" s="175"/>
      <c r="W881" s="175"/>
      <c r="X881" s="175"/>
      <c r="Y881" s="175"/>
      <c r="Z881" s="175"/>
      <c r="AA881" s="175"/>
      <c r="AB881" s="175"/>
      <c r="AC881" s="175"/>
      <c r="AD881" s="175"/>
      <c r="AE881" s="175"/>
      <c r="AF881" s="175"/>
      <c r="AG881" s="175"/>
      <c r="AH881" s="175"/>
      <c r="AI881" s="175"/>
      <c r="AJ881" s="175"/>
      <c r="AK881" s="175"/>
      <c r="AL881" s="175"/>
      <c r="AM881" s="175"/>
      <c r="AN881" s="175"/>
    </row>
    <row r="882" spans="1:40">
      <c r="A882" s="175"/>
      <c r="B882" s="175"/>
      <c r="C882" s="175"/>
      <c r="D882" s="175"/>
      <c r="E882" s="175"/>
      <c r="F882" s="175"/>
      <c r="G882" s="175"/>
      <c r="H882" s="175"/>
      <c r="I882" s="175"/>
      <c r="J882" s="170"/>
      <c r="K882" s="170"/>
      <c r="L882" s="170"/>
      <c r="M882" s="170"/>
      <c r="N882" s="170"/>
      <c r="O882" s="170"/>
      <c r="P882" s="175"/>
      <c r="Q882" s="175"/>
      <c r="R882" s="175"/>
      <c r="S882" s="175"/>
      <c r="T882" s="175"/>
      <c r="U882" s="175"/>
      <c r="V882" s="175"/>
      <c r="W882" s="175"/>
      <c r="X882" s="175"/>
      <c r="Y882" s="175"/>
      <c r="Z882" s="175"/>
      <c r="AA882" s="175"/>
      <c r="AB882" s="175"/>
      <c r="AC882" s="175"/>
      <c r="AD882" s="175"/>
      <c r="AE882" s="175"/>
      <c r="AF882" s="175"/>
      <c r="AG882" s="175"/>
      <c r="AH882" s="175"/>
      <c r="AI882" s="175"/>
      <c r="AJ882" s="175"/>
      <c r="AK882" s="175"/>
      <c r="AL882" s="175"/>
      <c r="AM882" s="175"/>
      <c r="AN882" s="175"/>
    </row>
    <row r="883" spans="1:40">
      <c r="A883" s="175"/>
      <c r="B883" s="175"/>
      <c r="C883" s="175"/>
      <c r="D883" s="175"/>
      <c r="E883" s="175"/>
      <c r="F883" s="175"/>
      <c r="G883" s="175"/>
      <c r="H883" s="175"/>
      <c r="I883" s="175"/>
      <c r="J883" s="170"/>
      <c r="K883" s="170"/>
      <c r="L883" s="170"/>
      <c r="M883" s="170"/>
      <c r="N883" s="170"/>
      <c r="O883" s="170"/>
      <c r="P883" s="175"/>
      <c r="Q883" s="175"/>
      <c r="R883" s="175"/>
      <c r="S883" s="175"/>
      <c r="T883" s="175"/>
      <c r="U883" s="175"/>
      <c r="V883" s="175"/>
      <c r="W883" s="175"/>
      <c r="X883" s="175"/>
      <c r="Y883" s="175"/>
      <c r="Z883" s="175"/>
      <c r="AA883" s="175"/>
      <c r="AB883" s="175"/>
      <c r="AC883" s="175"/>
      <c r="AD883" s="175"/>
      <c r="AE883" s="175"/>
      <c r="AF883" s="175"/>
      <c r="AG883" s="175"/>
      <c r="AH883" s="175"/>
      <c r="AI883" s="175"/>
      <c r="AJ883" s="175"/>
      <c r="AK883" s="175"/>
      <c r="AL883" s="175"/>
      <c r="AM883" s="175"/>
      <c r="AN883" s="175"/>
    </row>
    <row r="884" spans="1:40">
      <c r="A884" s="175"/>
      <c r="B884" s="175"/>
      <c r="C884" s="175"/>
      <c r="D884" s="175"/>
      <c r="E884" s="175"/>
      <c r="F884" s="175"/>
      <c r="G884" s="175"/>
      <c r="H884" s="175"/>
      <c r="I884" s="175"/>
      <c r="J884" s="170"/>
      <c r="K884" s="170"/>
      <c r="L884" s="170"/>
      <c r="M884" s="170"/>
      <c r="N884" s="170"/>
      <c r="O884" s="170"/>
      <c r="P884" s="175"/>
      <c r="Q884" s="175"/>
      <c r="R884" s="175"/>
      <c r="S884" s="175"/>
      <c r="T884" s="175"/>
      <c r="U884" s="175"/>
      <c r="V884" s="175"/>
      <c r="W884" s="175"/>
      <c r="X884" s="175"/>
      <c r="Y884" s="175"/>
      <c r="Z884" s="175"/>
      <c r="AA884" s="175"/>
      <c r="AB884" s="175"/>
      <c r="AC884" s="175"/>
      <c r="AD884" s="175"/>
      <c r="AE884" s="175"/>
      <c r="AF884" s="175"/>
      <c r="AG884" s="175"/>
      <c r="AH884" s="175"/>
      <c r="AI884" s="175"/>
      <c r="AJ884" s="175"/>
      <c r="AK884" s="175"/>
      <c r="AL884" s="175"/>
      <c r="AM884" s="175"/>
      <c r="AN884" s="175"/>
    </row>
    <row r="885" spans="1:40">
      <c r="A885" s="175"/>
      <c r="B885" s="175"/>
      <c r="C885" s="175"/>
      <c r="D885" s="175"/>
      <c r="E885" s="175"/>
      <c r="F885" s="175"/>
      <c r="G885" s="175"/>
      <c r="H885" s="175"/>
      <c r="I885" s="175"/>
      <c r="J885" s="170"/>
      <c r="K885" s="170"/>
      <c r="L885" s="170"/>
      <c r="M885" s="170"/>
      <c r="N885" s="170"/>
      <c r="O885" s="170"/>
      <c r="P885" s="175"/>
      <c r="Q885" s="175"/>
      <c r="R885" s="175"/>
      <c r="S885" s="175"/>
      <c r="T885" s="175"/>
      <c r="U885" s="175"/>
      <c r="V885" s="175"/>
      <c r="W885" s="175"/>
      <c r="X885" s="175"/>
      <c r="Y885" s="175"/>
      <c r="Z885" s="175"/>
      <c r="AA885" s="175"/>
      <c r="AB885" s="175"/>
      <c r="AC885" s="175"/>
      <c r="AD885" s="175"/>
      <c r="AE885" s="175"/>
      <c r="AF885" s="175"/>
      <c r="AG885" s="175"/>
      <c r="AH885" s="175"/>
      <c r="AI885" s="175"/>
      <c r="AJ885" s="175"/>
      <c r="AK885" s="175"/>
      <c r="AL885" s="175"/>
      <c r="AM885" s="175"/>
      <c r="AN885" s="175"/>
    </row>
    <row r="886" spans="1:40">
      <c r="A886" s="175"/>
      <c r="B886" s="175"/>
      <c r="C886" s="175"/>
      <c r="D886" s="175"/>
      <c r="E886" s="175"/>
      <c r="F886" s="175"/>
      <c r="G886" s="175"/>
      <c r="H886" s="175"/>
      <c r="I886" s="175"/>
      <c r="J886" s="170"/>
      <c r="K886" s="170"/>
      <c r="L886" s="170"/>
      <c r="M886" s="170"/>
      <c r="N886" s="170"/>
      <c r="O886" s="170"/>
      <c r="P886" s="175"/>
      <c r="Q886" s="175"/>
      <c r="R886" s="175"/>
      <c r="S886" s="175"/>
      <c r="T886" s="175"/>
      <c r="U886" s="175"/>
      <c r="V886" s="175"/>
      <c r="W886" s="175"/>
      <c r="X886" s="175"/>
      <c r="Y886" s="175"/>
      <c r="Z886" s="175"/>
      <c r="AA886" s="175"/>
      <c r="AB886" s="175"/>
      <c r="AC886" s="175"/>
      <c r="AD886" s="175"/>
      <c r="AE886" s="175"/>
      <c r="AF886" s="175"/>
      <c r="AG886" s="175"/>
      <c r="AH886" s="175"/>
      <c r="AI886" s="175"/>
      <c r="AJ886" s="175"/>
      <c r="AK886" s="175"/>
      <c r="AL886" s="175"/>
      <c r="AM886" s="175"/>
      <c r="AN886" s="175"/>
    </row>
    <row r="887" spans="1:40">
      <c r="A887" s="175"/>
      <c r="B887" s="175"/>
      <c r="C887" s="175"/>
      <c r="D887" s="175"/>
      <c r="E887" s="175"/>
      <c r="F887" s="175"/>
      <c r="G887" s="175"/>
      <c r="H887" s="175"/>
      <c r="I887" s="175"/>
      <c r="J887" s="170"/>
      <c r="K887" s="170"/>
      <c r="L887" s="170"/>
      <c r="M887" s="170"/>
      <c r="N887" s="170"/>
      <c r="O887" s="170"/>
      <c r="P887" s="175"/>
      <c r="Q887" s="175"/>
      <c r="R887" s="175"/>
      <c r="S887" s="175"/>
      <c r="T887" s="175"/>
      <c r="U887" s="175"/>
      <c r="V887" s="175"/>
      <c r="W887" s="175"/>
      <c r="X887" s="175"/>
      <c r="Y887" s="175"/>
      <c r="Z887" s="175"/>
      <c r="AA887" s="175"/>
      <c r="AB887" s="175"/>
      <c r="AC887" s="175"/>
      <c r="AD887" s="175"/>
      <c r="AE887" s="175"/>
      <c r="AF887" s="175"/>
      <c r="AG887" s="175"/>
      <c r="AH887" s="175"/>
      <c r="AI887" s="175"/>
      <c r="AJ887" s="175"/>
      <c r="AK887" s="175"/>
      <c r="AL887" s="175"/>
      <c r="AM887" s="175"/>
      <c r="AN887" s="175"/>
    </row>
    <row r="888" spans="1:40">
      <c r="A888" s="175"/>
      <c r="B888" s="175"/>
      <c r="C888" s="175"/>
      <c r="D888" s="175"/>
      <c r="E888" s="175"/>
      <c r="F888" s="175"/>
      <c r="G888" s="175"/>
      <c r="H888" s="175"/>
      <c r="I888" s="175"/>
      <c r="J888" s="170"/>
      <c r="K888" s="170"/>
      <c r="L888" s="170"/>
      <c r="M888" s="170"/>
      <c r="N888" s="170"/>
      <c r="O888" s="170"/>
      <c r="P888" s="175"/>
      <c r="Q888" s="175"/>
      <c r="R888" s="175"/>
      <c r="S888" s="175"/>
      <c r="T888" s="175"/>
      <c r="U888" s="175"/>
      <c r="V888" s="175"/>
      <c r="W888" s="175"/>
      <c r="X888" s="175"/>
      <c r="Y888" s="175"/>
      <c r="Z888" s="175"/>
      <c r="AA888" s="175"/>
      <c r="AB888" s="175"/>
      <c r="AC888" s="175"/>
      <c r="AD888" s="175"/>
      <c r="AE888" s="175"/>
      <c r="AF888" s="175"/>
      <c r="AG888" s="175"/>
      <c r="AH888" s="175"/>
      <c r="AI888" s="175"/>
      <c r="AJ888" s="175"/>
      <c r="AK888" s="175"/>
      <c r="AL888" s="175"/>
      <c r="AM888" s="175"/>
      <c r="AN888" s="175"/>
    </row>
    <row r="889" spans="1:40">
      <c r="A889" s="175"/>
      <c r="B889" s="175"/>
      <c r="C889" s="175"/>
      <c r="D889" s="175"/>
      <c r="E889" s="175"/>
      <c r="F889" s="175"/>
      <c r="G889" s="175"/>
      <c r="H889" s="175"/>
      <c r="I889" s="175"/>
      <c r="J889" s="170"/>
      <c r="K889" s="170"/>
      <c r="L889" s="170"/>
      <c r="M889" s="170"/>
      <c r="N889" s="170"/>
      <c r="O889" s="170"/>
      <c r="P889" s="175"/>
      <c r="Q889" s="175"/>
      <c r="R889" s="175"/>
      <c r="S889" s="175"/>
      <c r="T889" s="175"/>
      <c r="U889" s="175"/>
      <c r="V889" s="175"/>
      <c r="W889" s="175"/>
      <c r="X889" s="175"/>
      <c r="Y889" s="175"/>
      <c r="Z889" s="175"/>
      <c r="AA889" s="175"/>
      <c r="AB889" s="175"/>
      <c r="AC889" s="175"/>
      <c r="AD889" s="175"/>
      <c r="AE889" s="175"/>
      <c r="AF889" s="175"/>
      <c r="AG889" s="175"/>
      <c r="AH889" s="175"/>
      <c r="AI889" s="175"/>
      <c r="AJ889" s="175"/>
      <c r="AK889" s="175"/>
      <c r="AL889" s="175"/>
      <c r="AM889" s="175"/>
      <c r="AN889" s="175"/>
    </row>
    <row r="890" spans="1:40">
      <c r="A890" s="175"/>
      <c r="B890" s="175"/>
      <c r="C890" s="175"/>
      <c r="D890" s="175"/>
      <c r="E890" s="175"/>
      <c r="F890" s="175"/>
      <c r="G890" s="175"/>
      <c r="H890" s="175"/>
      <c r="I890" s="175"/>
      <c r="J890" s="170"/>
      <c r="K890" s="170"/>
      <c r="L890" s="170"/>
      <c r="M890" s="170"/>
      <c r="N890" s="170"/>
      <c r="O890" s="170"/>
      <c r="P890" s="175"/>
      <c r="Q890" s="175"/>
      <c r="R890" s="175"/>
      <c r="S890" s="175"/>
      <c r="T890" s="175"/>
      <c r="U890" s="175"/>
      <c r="V890" s="175"/>
      <c r="W890" s="175"/>
      <c r="X890" s="175"/>
      <c r="Y890" s="175"/>
      <c r="Z890" s="175"/>
      <c r="AA890" s="175"/>
      <c r="AB890" s="175"/>
      <c r="AC890" s="175"/>
      <c r="AD890" s="175"/>
      <c r="AE890" s="175"/>
      <c r="AF890" s="175"/>
      <c r="AG890" s="175"/>
      <c r="AH890" s="175"/>
      <c r="AI890" s="175"/>
      <c r="AJ890" s="175"/>
      <c r="AK890" s="175"/>
      <c r="AL890" s="175"/>
      <c r="AM890" s="175"/>
      <c r="AN890" s="175"/>
    </row>
    <row r="891" spans="1:40">
      <c r="A891" s="175"/>
      <c r="B891" s="175"/>
      <c r="C891" s="175"/>
      <c r="D891" s="175"/>
      <c r="E891" s="175"/>
      <c r="F891" s="175"/>
      <c r="G891" s="175"/>
      <c r="H891" s="175"/>
      <c r="I891" s="175"/>
      <c r="J891" s="170"/>
      <c r="K891" s="170"/>
      <c r="L891" s="170"/>
      <c r="M891" s="170"/>
      <c r="N891" s="170"/>
      <c r="O891" s="170"/>
      <c r="P891" s="175"/>
      <c r="Q891" s="175"/>
      <c r="R891" s="175"/>
      <c r="S891" s="175"/>
      <c r="T891" s="175"/>
      <c r="U891" s="175"/>
      <c r="V891" s="175"/>
      <c r="W891" s="175"/>
      <c r="X891" s="175"/>
      <c r="Y891" s="175"/>
      <c r="Z891" s="175"/>
      <c r="AA891" s="175"/>
      <c r="AB891" s="175"/>
      <c r="AC891" s="175"/>
      <c r="AD891" s="175"/>
      <c r="AE891" s="175"/>
      <c r="AF891" s="175"/>
      <c r="AG891" s="175"/>
      <c r="AH891" s="175"/>
      <c r="AI891" s="175"/>
      <c r="AJ891" s="175"/>
      <c r="AK891" s="175"/>
      <c r="AL891" s="175"/>
      <c r="AM891" s="175"/>
      <c r="AN891" s="175"/>
    </row>
    <row r="892" spans="1:40">
      <c r="A892" s="175"/>
      <c r="B892" s="175"/>
      <c r="C892" s="175"/>
      <c r="D892" s="175"/>
      <c r="E892" s="175"/>
      <c r="F892" s="175"/>
      <c r="G892" s="175"/>
      <c r="H892" s="175"/>
      <c r="I892" s="175"/>
      <c r="J892" s="170"/>
      <c r="K892" s="170"/>
      <c r="L892" s="170"/>
      <c r="M892" s="170"/>
      <c r="N892" s="170"/>
      <c r="O892" s="170"/>
      <c r="P892" s="175"/>
      <c r="Q892" s="175"/>
      <c r="R892" s="175"/>
      <c r="S892" s="175"/>
      <c r="T892" s="175"/>
      <c r="U892" s="175"/>
      <c r="V892" s="175"/>
      <c r="W892" s="175"/>
      <c r="X892" s="175"/>
      <c r="Y892" s="175"/>
      <c r="Z892" s="175"/>
      <c r="AA892" s="175"/>
      <c r="AB892" s="175"/>
      <c r="AC892" s="175"/>
      <c r="AD892" s="175"/>
      <c r="AE892" s="175"/>
      <c r="AF892" s="175"/>
      <c r="AG892" s="175"/>
      <c r="AH892" s="175"/>
      <c r="AI892" s="175"/>
      <c r="AJ892" s="175"/>
      <c r="AK892" s="175"/>
      <c r="AL892" s="175"/>
      <c r="AM892" s="175"/>
      <c r="AN892" s="175"/>
    </row>
    <row r="893" spans="1:40">
      <c r="A893" s="175"/>
      <c r="B893" s="175"/>
      <c r="C893" s="175"/>
      <c r="D893" s="175"/>
      <c r="E893" s="175"/>
      <c r="F893" s="175"/>
      <c r="G893" s="175"/>
      <c r="H893" s="175"/>
      <c r="I893" s="175"/>
      <c r="J893" s="170"/>
      <c r="K893" s="170"/>
      <c r="L893" s="170"/>
      <c r="M893" s="170"/>
      <c r="N893" s="170"/>
      <c r="O893" s="170"/>
      <c r="P893" s="175"/>
      <c r="Q893" s="175"/>
      <c r="R893" s="175"/>
      <c r="S893" s="175"/>
      <c r="T893" s="175"/>
      <c r="U893" s="175"/>
      <c r="V893" s="175"/>
      <c r="W893" s="175"/>
      <c r="X893" s="175"/>
      <c r="Y893" s="175"/>
      <c r="Z893" s="175"/>
      <c r="AA893" s="175"/>
      <c r="AB893" s="175"/>
      <c r="AC893" s="175"/>
      <c r="AD893" s="175"/>
      <c r="AE893" s="175"/>
      <c r="AF893" s="175"/>
      <c r="AG893" s="175"/>
      <c r="AH893" s="175"/>
      <c r="AI893" s="175"/>
      <c r="AJ893" s="175"/>
      <c r="AK893" s="175"/>
      <c r="AL893" s="175"/>
      <c r="AM893" s="175"/>
      <c r="AN893" s="175"/>
    </row>
    <row r="894" spans="1:40">
      <c r="A894" s="175"/>
      <c r="B894" s="175"/>
      <c r="C894" s="175"/>
      <c r="D894" s="175"/>
      <c r="E894" s="175"/>
      <c r="F894" s="175"/>
      <c r="G894" s="175"/>
      <c r="H894" s="175"/>
      <c r="I894" s="175"/>
      <c r="J894" s="170"/>
      <c r="K894" s="170"/>
      <c r="L894" s="170"/>
      <c r="M894" s="170"/>
      <c r="N894" s="170"/>
      <c r="O894" s="170"/>
      <c r="P894" s="175"/>
      <c r="Q894" s="175"/>
      <c r="R894" s="175"/>
      <c r="S894" s="175"/>
      <c r="T894" s="175"/>
      <c r="U894" s="175"/>
      <c r="V894" s="175"/>
      <c r="W894" s="175"/>
      <c r="X894" s="175"/>
      <c r="Y894" s="175"/>
      <c r="Z894" s="175"/>
      <c r="AA894" s="175"/>
      <c r="AB894" s="175"/>
      <c r="AC894" s="175"/>
      <c r="AD894" s="175"/>
      <c r="AE894" s="175"/>
      <c r="AF894" s="175"/>
      <c r="AG894" s="175"/>
      <c r="AH894" s="175"/>
      <c r="AI894" s="175"/>
      <c r="AJ894" s="175"/>
      <c r="AK894" s="175"/>
      <c r="AL894" s="175"/>
      <c r="AM894" s="175"/>
      <c r="AN894" s="175"/>
    </row>
    <row r="895" spans="1:40">
      <c r="A895" s="175"/>
      <c r="B895" s="175"/>
      <c r="C895" s="175"/>
      <c r="D895" s="175"/>
      <c r="E895" s="175"/>
      <c r="F895" s="175"/>
      <c r="G895" s="175"/>
      <c r="H895" s="175"/>
      <c r="I895" s="175"/>
      <c r="J895" s="170"/>
      <c r="K895" s="170"/>
      <c r="L895" s="170"/>
      <c r="M895" s="170"/>
      <c r="N895" s="170"/>
      <c r="O895" s="170"/>
      <c r="P895" s="175"/>
      <c r="Q895" s="175"/>
      <c r="R895" s="175"/>
      <c r="S895" s="175"/>
      <c r="T895" s="175"/>
      <c r="U895" s="175"/>
      <c r="V895" s="175"/>
      <c r="W895" s="175"/>
      <c r="X895" s="175"/>
      <c r="Y895" s="175"/>
      <c r="Z895" s="175"/>
      <c r="AA895" s="175"/>
      <c r="AB895" s="175"/>
      <c r="AC895" s="175"/>
      <c r="AD895" s="175"/>
      <c r="AE895" s="175"/>
      <c r="AF895" s="175"/>
      <c r="AG895" s="175"/>
      <c r="AH895" s="175"/>
      <c r="AI895" s="175"/>
      <c r="AJ895" s="175"/>
      <c r="AK895" s="175"/>
      <c r="AL895" s="175"/>
      <c r="AM895" s="175"/>
      <c r="AN895" s="175"/>
    </row>
    <row r="896" spans="1:40">
      <c r="A896" s="175"/>
      <c r="B896" s="175"/>
      <c r="C896" s="175"/>
      <c r="D896" s="175"/>
      <c r="E896" s="175"/>
      <c r="F896" s="175"/>
      <c r="G896" s="175"/>
      <c r="H896" s="175"/>
      <c r="I896" s="175"/>
      <c r="J896" s="170"/>
      <c r="K896" s="170"/>
      <c r="L896" s="170"/>
      <c r="M896" s="170"/>
      <c r="N896" s="170"/>
      <c r="O896" s="170"/>
      <c r="P896" s="175"/>
      <c r="Q896" s="175"/>
      <c r="R896" s="175"/>
      <c r="S896" s="175"/>
      <c r="T896" s="175"/>
      <c r="U896" s="175"/>
      <c r="V896" s="175"/>
      <c r="W896" s="175"/>
      <c r="X896" s="175"/>
      <c r="Y896" s="175"/>
      <c r="Z896" s="175"/>
      <c r="AA896" s="175"/>
      <c r="AB896" s="175"/>
      <c r="AC896" s="175"/>
      <c r="AD896" s="175"/>
      <c r="AE896" s="175"/>
      <c r="AF896" s="175"/>
      <c r="AG896" s="175"/>
      <c r="AH896" s="175"/>
      <c r="AI896" s="175"/>
      <c r="AJ896" s="175"/>
      <c r="AK896" s="175"/>
      <c r="AL896" s="175"/>
      <c r="AM896" s="175"/>
      <c r="AN896" s="175"/>
    </row>
    <row r="897" spans="1:40">
      <c r="A897" s="175"/>
      <c r="B897" s="175"/>
      <c r="C897" s="175"/>
      <c r="D897" s="175"/>
      <c r="E897" s="175"/>
      <c r="F897" s="175"/>
      <c r="G897" s="175"/>
      <c r="H897" s="175"/>
      <c r="I897" s="175"/>
      <c r="J897" s="170"/>
      <c r="K897" s="170"/>
      <c r="L897" s="170"/>
      <c r="M897" s="170"/>
      <c r="N897" s="170"/>
      <c r="O897" s="170"/>
      <c r="P897" s="175"/>
      <c r="Q897" s="175"/>
      <c r="R897" s="175"/>
      <c r="S897" s="175"/>
      <c r="T897" s="175"/>
      <c r="U897" s="175"/>
      <c r="V897" s="175"/>
      <c r="W897" s="175"/>
      <c r="X897" s="175"/>
      <c r="Y897" s="175"/>
      <c r="Z897" s="175"/>
      <c r="AA897" s="175"/>
      <c r="AB897" s="175"/>
      <c r="AC897" s="175"/>
      <c r="AD897" s="175"/>
      <c r="AE897" s="175"/>
      <c r="AF897" s="175"/>
      <c r="AG897" s="175"/>
      <c r="AH897" s="175"/>
      <c r="AI897" s="175"/>
      <c r="AJ897" s="175"/>
      <c r="AK897" s="175"/>
      <c r="AL897" s="175"/>
      <c r="AM897" s="175"/>
      <c r="AN897" s="175"/>
    </row>
    <row r="898" spans="1:40">
      <c r="A898" s="175"/>
      <c r="B898" s="175"/>
      <c r="C898" s="175"/>
      <c r="D898" s="175"/>
      <c r="E898" s="175"/>
      <c r="F898" s="175"/>
      <c r="G898" s="175"/>
      <c r="H898" s="175"/>
      <c r="I898" s="175"/>
      <c r="J898" s="170"/>
      <c r="K898" s="170"/>
      <c r="L898" s="170"/>
      <c r="M898" s="170"/>
      <c r="N898" s="170"/>
      <c r="O898" s="170"/>
      <c r="P898" s="175"/>
      <c r="Q898" s="175"/>
      <c r="R898" s="175"/>
      <c r="S898" s="175"/>
      <c r="T898" s="175"/>
      <c r="U898" s="175"/>
      <c r="V898" s="175"/>
      <c r="W898" s="175"/>
      <c r="X898" s="175"/>
      <c r="Y898" s="175"/>
      <c r="Z898" s="175"/>
      <c r="AA898" s="175"/>
      <c r="AB898" s="175"/>
      <c r="AC898" s="175"/>
      <c r="AD898" s="175"/>
      <c r="AE898" s="175"/>
      <c r="AF898" s="175"/>
      <c r="AG898" s="175"/>
      <c r="AH898" s="175"/>
      <c r="AI898" s="175"/>
      <c r="AJ898" s="175"/>
      <c r="AK898" s="175"/>
      <c r="AL898" s="175"/>
      <c r="AM898" s="175"/>
      <c r="AN898" s="175"/>
    </row>
    <row r="899" spans="1:40">
      <c r="A899" s="175"/>
      <c r="B899" s="175"/>
      <c r="C899" s="175"/>
      <c r="D899" s="175"/>
      <c r="E899" s="175"/>
      <c r="F899" s="175"/>
      <c r="G899" s="175"/>
      <c r="H899" s="175"/>
      <c r="I899" s="175"/>
      <c r="J899" s="170"/>
      <c r="K899" s="170"/>
      <c r="L899" s="170"/>
      <c r="M899" s="170"/>
      <c r="N899" s="170"/>
      <c r="O899" s="170"/>
      <c r="P899" s="175"/>
      <c r="Q899" s="175"/>
      <c r="R899" s="175"/>
      <c r="S899" s="175"/>
      <c r="T899" s="175"/>
      <c r="U899" s="175"/>
      <c r="V899" s="175"/>
      <c r="W899" s="175"/>
      <c r="X899" s="175"/>
      <c r="Y899" s="175"/>
      <c r="Z899" s="175"/>
      <c r="AA899" s="175"/>
      <c r="AB899" s="175"/>
      <c r="AC899" s="175"/>
      <c r="AD899" s="175"/>
      <c r="AE899" s="175"/>
      <c r="AF899" s="175"/>
      <c r="AG899" s="175"/>
      <c r="AH899" s="175"/>
      <c r="AI899" s="175"/>
      <c r="AJ899" s="175"/>
      <c r="AK899" s="175"/>
      <c r="AL899" s="175"/>
      <c r="AM899" s="175"/>
      <c r="AN899" s="175"/>
    </row>
    <row r="900" spans="1:40">
      <c r="A900" s="175"/>
      <c r="B900" s="175"/>
      <c r="C900" s="175"/>
      <c r="D900" s="175"/>
      <c r="E900" s="175"/>
      <c r="F900" s="175"/>
      <c r="G900" s="175"/>
      <c r="H900" s="175"/>
      <c r="I900" s="175"/>
      <c r="J900" s="170"/>
      <c r="K900" s="170"/>
      <c r="L900" s="170"/>
      <c r="M900" s="170"/>
      <c r="N900" s="170"/>
      <c r="O900" s="170"/>
      <c r="P900" s="175"/>
      <c r="Q900" s="175"/>
      <c r="R900" s="175"/>
      <c r="S900" s="175"/>
      <c r="T900" s="175"/>
      <c r="U900" s="175"/>
      <c r="V900" s="175"/>
      <c r="W900" s="175"/>
      <c r="X900" s="175"/>
      <c r="Y900" s="175"/>
      <c r="Z900" s="175"/>
      <c r="AA900" s="175"/>
      <c r="AB900" s="175"/>
      <c r="AC900" s="175"/>
      <c r="AD900" s="175"/>
      <c r="AE900" s="175"/>
      <c r="AF900" s="175"/>
      <c r="AG900" s="175"/>
      <c r="AH900" s="175"/>
      <c r="AI900" s="175"/>
      <c r="AJ900" s="175"/>
      <c r="AK900" s="175"/>
      <c r="AL900" s="175"/>
      <c r="AM900" s="175"/>
      <c r="AN900" s="175"/>
    </row>
    <row r="901" spans="1:40">
      <c r="A901" s="175"/>
      <c r="B901" s="175"/>
      <c r="C901" s="175"/>
      <c r="D901" s="175"/>
      <c r="E901" s="175"/>
      <c r="F901" s="175"/>
      <c r="G901" s="175"/>
      <c r="H901" s="175"/>
      <c r="I901" s="175"/>
      <c r="J901" s="170"/>
      <c r="K901" s="170"/>
      <c r="L901" s="170"/>
      <c r="M901" s="170"/>
      <c r="N901" s="170"/>
      <c r="O901" s="170"/>
      <c r="P901" s="175"/>
      <c r="Q901" s="175"/>
      <c r="R901" s="175"/>
      <c r="S901" s="175"/>
      <c r="T901" s="175"/>
      <c r="U901" s="175"/>
      <c r="V901" s="175"/>
      <c r="W901" s="175"/>
      <c r="X901" s="175"/>
      <c r="Y901" s="175"/>
      <c r="Z901" s="175"/>
      <c r="AA901" s="175"/>
      <c r="AB901" s="175"/>
      <c r="AC901" s="175"/>
      <c r="AD901" s="175"/>
      <c r="AE901" s="175"/>
      <c r="AF901" s="175"/>
      <c r="AG901" s="175"/>
      <c r="AH901" s="175"/>
      <c r="AI901" s="175"/>
      <c r="AJ901" s="175"/>
      <c r="AK901" s="175"/>
      <c r="AL901" s="175"/>
      <c r="AM901" s="175"/>
      <c r="AN901" s="175"/>
    </row>
    <row r="902" spans="1:40">
      <c r="A902" s="175"/>
      <c r="B902" s="175"/>
      <c r="C902" s="175"/>
      <c r="D902" s="175"/>
      <c r="E902" s="175"/>
      <c r="F902" s="175"/>
      <c r="G902" s="175"/>
      <c r="H902" s="175"/>
      <c r="I902" s="175"/>
      <c r="J902" s="170"/>
      <c r="K902" s="170"/>
      <c r="L902" s="170"/>
      <c r="M902" s="170"/>
      <c r="N902" s="170"/>
      <c r="O902" s="170"/>
      <c r="P902" s="175"/>
      <c r="Q902" s="175"/>
      <c r="R902" s="175"/>
      <c r="S902" s="175"/>
      <c r="T902" s="175"/>
      <c r="U902" s="175"/>
      <c r="V902" s="175"/>
      <c r="W902" s="175"/>
      <c r="X902" s="175"/>
      <c r="Y902" s="175"/>
      <c r="Z902" s="175"/>
      <c r="AA902" s="175"/>
      <c r="AB902" s="175"/>
      <c r="AC902" s="175"/>
      <c r="AD902" s="175"/>
      <c r="AE902" s="175"/>
      <c r="AF902" s="175"/>
      <c r="AG902" s="175"/>
      <c r="AH902" s="175"/>
      <c r="AI902" s="175"/>
      <c r="AJ902" s="175"/>
      <c r="AK902" s="175"/>
      <c r="AL902" s="175"/>
      <c r="AM902" s="175"/>
      <c r="AN902" s="175"/>
    </row>
    <row r="903" spans="1:40">
      <c r="A903" s="175"/>
      <c r="B903" s="175"/>
      <c r="C903" s="175"/>
      <c r="D903" s="175"/>
      <c r="E903" s="175"/>
      <c r="F903" s="175"/>
      <c r="G903" s="175"/>
      <c r="H903" s="175"/>
      <c r="I903" s="175"/>
      <c r="J903" s="170"/>
      <c r="K903" s="170"/>
      <c r="L903" s="170"/>
      <c r="M903" s="170"/>
      <c r="N903" s="170"/>
      <c r="O903" s="170"/>
      <c r="P903" s="175"/>
      <c r="Q903" s="175"/>
      <c r="R903" s="175"/>
      <c r="S903" s="175"/>
      <c r="T903" s="175"/>
      <c r="U903" s="175"/>
      <c r="V903" s="175"/>
      <c r="W903" s="175"/>
      <c r="X903" s="175"/>
      <c r="Y903" s="175"/>
      <c r="Z903" s="175"/>
      <c r="AA903" s="175"/>
      <c r="AB903" s="175"/>
      <c r="AC903" s="175"/>
      <c r="AD903" s="175"/>
      <c r="AE903" s="175"/>
      <c r="AF903" s="175"/>
      <c r="AG903" s="175"/>
      <c r="AH903" s="175"/>
      <c r="AI903" s="175"/>
      <c r="AJ903" s="175"/>
      <c r="AK903" s="175"/>
      <c r="AL903" s="175"/>
      <c r="AM903" s="175"/>
      <c r="AN903" s="175"/>
    </row>
    <row r="904" spans="1:40">
      <c r="A904" s="175"/>
      <c r="B904" s="175"/>
      <c r="C904" s="175"/>
      <c r="D904" s="175"/>
      <c r="E904" s="175"/>
      <c r="F904" s="175"/>
      <c r="G904" s="175"/>
      <c r="H904" s="175"/>
      <c r="I904" s="175"/>
      <c r="J904" s="170"/>
      <c r="K904" s="170"/>
      <c r="L904" s="170"/>
      <c r="M904" s="170"/>
      <c r="N904" s="170"/>
      <c r="O904" s="170"/>
      <c r="P904" s="175"/>
      <c r="Q904" s="175"/>
      <c r="R904" s="175"/>
      <c r="S904" s="175"/>
      <c r="T904" s="175"/>
      <c r="U904" s="175"/>
      <c r="V904" s="175"/>
      <c r="W904" s="175"/>
      <c r="X904" s="175"/>
      <c r="Y904" s="175"/>
      <c r="Z904" s="175"/>
      <c r="AA904" s="175"/>
      <c r="AB904" s="175"/>
      <c r="AC904" s="175"/>
      <c r="AD904" s="175"/>
      <c r="AE904" s="175"/>
      <c r="AF904" s="175"/>
      <c r="AG904" s="175"/>
      <c r="AH904" s="175"/>
      <c r="AI904" s="175"/>
      <c r="AJ904" s="175"/>
      <c r="AK904" s="175"/>
      <c r="AL904" s="175"/>
      <c r="AM904" s="175"/>
      <c r="AN904" s="175"/>
    </row>
    <row r="905" spans="1:40">
      <c r="A905" s="175"/>
      <c r="B905" s="175"/>
      <c r="C905" s="175"/>
      <c r="D905" s="175"/>
      <c r="E905" s="175"/>
      <c r="F905" s="175"/>
      <c r="G905" s="175"/>
      <c r="H905" s="175"/>
      <c r="I905" s="175"/>
      <c r="J905" s="170"/>
      <c r="K905" s="170"/>
      <c r="L905" s="170"/>
      <c r="M905" s="170"/>
      <c r="N905" s="170"/>
      <c r="O905" s="170"/>
      <c r="P905" s="175"/>
      <c r="Q905" s="175"/>
      <c r="R905" s="175"/>
      <c r="S905" s="175"/>
      <c r="T905" s="175"/>
      <c r="U905" s="175"/>
      <c r="V905" s="175"/>
      <c r="W905" s="175"/>
      <c r="X905" s="175"/>
      <c r="Y905" s="175"/>
      <c r="Z905" s="175"/>
      <c r="AA905" s="175"/>
      <c r="AB905" s="175"/>
      <c r="AC905" s="175"/>
      <c r="AD905" s="175"/>
      <c r="AE905" s="175"/>
      <c r="AF905" s="175"/>
      <c r="AG905" s="175"/>
      <c r="AH905" s="175"/>
      <c r="AI905" s="175"/>
      <c r="AJ905" s="175"/>
      <c r="AK905" s="175"/>
      <c r="AL905" s="175"/>
      <c r="AM905" s="175"/>
      <c r="AN905" s="175"/>
    </row>
    <row r="906" spans="1:40">
      <c r="A906" s="175"/>
      <c r="B906" s="175"/>
      <c r="C906" s="175"/>
      <c r="D906" s="175"/>
      <c r="E906" s="175"/>
      <c r="F906" s="175"/>
      <c r="G906" s="175"/>
      <c r="H906" s="175"/>
      <c r="I906" s="175"/>
      <c r="J906" s="170"/>
      <c r="K906" s="170"/>
      <c r="L906" s="170"/>
      <c r="M906" s="170"/>
      <c r="N906" s="170"/>
      <c r="O906" s="170"/>
      <c r="P906" s="175"/>
      <c r="Q906" s="175"/>
      <c r="R906" s="175"/>
      <c r="S906" s="175"/>
      <c r="T906" s="175"/>
      <c r="U906" s="175"/>
      <c r="V906" s="175"/>
      <c r="W906" s="175"/>
      <c r="X906" s="175"/>
      <c r="Y906" s="175"/>
      <c r="Z906" s="175"/>
      <c r="AA906" s="175"/>
      <c r="AB906" s="175"/>
      <c r="AC906" s="175"/>
      <c r="AD906" s="175"/>
      <c r="AE906" s="175"/>
      <c r="AF906" s="175"/>
      <c r="AG906" s="175"/>
      <c r="AH906" s="175"/>
      <c r="AI906" s="175"/>
      <c r="AJ906" s="175"/>
      <c r="AK906" s="175"/>
      <c r="AL906" s="175"/>
      <c r="AM906" s="175"/>
      <c r="AN906" s="175"/>
    </row>
    <row r="907" spans="1:40">
      <c r="A907" s="175"/>
      <c r="B907" s="175"/>
      <c r="C907" s="175"/>
      <c r="D907" s="175"/>
      <c r="E907" s="175"/>
      <c r="F907" s="175"/>
      <c r="G907" s="175"/>
      <c r="H907" s="175"/>
      <c r="I907" s="175"/>
      <c r="J907" s="170"/>
      <c r="K907" s="170"/>
      <c r="L907" s="170"/>
      <c r="M907" s="170"/>
      <c r="N907" s="170"/>
      <c r="O907" s="170"/>
      <c r="P907" s="175"/>
      <c r="Q907" s="175"/>
      <c r="R907" s="175"/>
      <c r="S907" s="175"/>
      <c r="T907" s="175"/>
      <c r="U907" s="175"/>
      <c r="V907" s="175"/>
      <c r="W907" s="175"/>
      <c r="X907" s="175"/>
      <c r="Y907" s="175"/>
      <c r="Z907" s="175"/>
      <c r="AA907" s="175"/>
      <c r="AB907" s="175"/>
      <c r="AC907" s="175"/>
      <c r="AD907" s="175"/>
      <c r="AE907" s="175"/>
      <c r="AF907" s="175"/>
      <c r="AG907" s="175"/>
      <c r="AH907" s="175"/>
      <c r="AI907" s="175"/>
      <c r="AJ907" s="175"/>
      <c r="AK907" s="175"/>
      <c r="AL907" s="175"/>
      <c r="AM907" s="175"/>
      <c r="AN907" s="175"/>
    </row>
    <row r="908" spans="1:40">
      <c r="A908" s="175"/>
      <c r="B908" s="175"/>
      <c r="C908" s="175"/>
      <c r="D908" s="175"/>
      <c r="E908" s="175"/>
      <c r="F908" s="175"/>
      <c r="G908" s="175"/>
      <c r="H908" s="175"/>
      <c r="I908" s="175"/>
      <c r="J908" s="170"/>
      <c r="K908" s="170"/>
      <c r="L908" s="170"/>
      <c r="M908" s="170"/>
      <c r="N908" s="170"/>
      <c r="O908" s="170"/>
      <c r="P908" s="175"/>
      <c r="Q908" s="175"/>
      <c r="R908" s="175"/>
      <c r="S908" s="175"/>
      <c r="T908" s="175"/>
      <c r="U908" s="175"/>
      <c r="V908" s="175"/>
      <c r="W908" s="175"/>
      <c r="X908" s="175"/>
      <c r="Y908" s="175"/>
      <c r="Z908" s="175"/>
      <c r="AA908" s="175"/>
      <c r="AB908" s="175"/>
      <c r="AC908" s="175"/>
      <c r="AD908" s="175"/>
      <c r="AE908" s="175"/>
      <c r="AF908" s="175"/>
      <c r="AG908" s="175"/>
      <c r="AH908" s="175"/>
      <c r="AI908" s="175"/>
      <c r="AJ908" s="175"/>
      <c r="AK908" s="175"/>
      <c r="AL908" s="175"/>
      <c r="AM908" s="175"/>
      <c r="AN908" s="175"/>
    </row>
    <row r="909" spans="1:40">
      <c r="A909" s="175"/>
      <c r="B909" s="175"/>
      <c r="C909" s="175"/>
      <c r="D909" s="175"/>
      <c r="E909" s="175"/>
      <c r="F909" s="175"/>
      <c r="G909" s="175"/>
      <c r="H909" s="175"/>
      <c r="I909" s="175"/>
      <c r="J909" s="170"/>
      <c r="K909" s="170"/>
      <c r="L909" s="170"/>
      <c r="M909" s="170"/>
      <c r="N909" s="170"/>
      <c r="O909" s="170"/>
      <c r="P909" s="175"/>
      <c r="Q909" s="175"/>
      <c r="R909" s="175"/>
      <c r="S909" s="175"/>
      <c r="T909" s="175"/>
      <c r="U909" s="175"/>
      <c r="V909" s="175"/>
      <c r="W909" s="175"/>
      <c r="X909" s="175"/>
      <c r="Y909" s="175"/>
      <c r="Z909" s="175"/>
      <c r="AA909" s="175"/>
      <c r="AB909" s="175"/>
      <c r="AC909" s="175"/>
      <c r="AD909" s="175"/>
      <c r="AE909" s="175"/>
      <c r="AF909" s="175"/>
      <c r="AG909" s="175"/>
      <c r="AH909" s="175"/>
      <c r="AI909" s="175"/>
      <c r="AJ909" s="175"/>
      <c r="AK909" s="175"/>
      <c r="AL909" s="175"/>
      <c r="AM909" s="175"/>
      <c r="AN909" s="175"/>
    </row>
    <row r="910" spans="1:40">
      <c r="A910" s="175"/>
      <c r="B910" s="175"/>
      <c r="C910" s="175"/>
      <c r="D910" s="175"/>
      <c r="E910" s="175"/>
      <c r="F910" s="175"/>
      <c r="G910" s="175"/>
      <c r="H910" s="175"/>
      <c r="I910" s="175"/>
      <c r="J910" s="170"/>
      <c r="K910" s="170"/>
      <c r="L910" s="170"/>
      <c r="M910" s="170"/>
      <c r="N910" s="170"/>
      <c r="O910" s="170"/>
      <c r="P910" s="175"/>
      <c r="Q910" s="175"/>
      <c r="R910" s="175"/>
      <c r="S910" s="175"/>
      <c r="T910" s="175"/>
      <c r="U910" s="175"/>
      <c r="V910" s="175"/>
      <c r="W910" s="175"/>
      <c r="X910" s="175"/>
      <c r="Y910" s="175"/>
      <c r="Z910" s="175"/>
      <c r="AA910" s="175"/>
      <c r="AB910" s="175"/>
      <c r="AC910" s="175"/>
      <c r="AD910" s="175"/>
      <c r="AE910" s="175"/>
      <c r="AF910" s="175"/>
      <c r="AG910" s="175"/>
      <c r="AH910" s="175"/>
      <c r="AI910" s="175"/>
      <c r="AJ910" s="175"/>
      <c r="AK910" s="175"/>
      <c r="AL910" s="175"/>
      <c r="AM910" s="175"/>
      <c r="AN910" s="175"/>
    </row>
    <row r="911" spans="1:40">
      <c r="A911" s="175"/>
      <c r="B911" s="175"/>
      <c r="C911" s="175"/>
      <c r="D911" s="175"/>
      <c r="E911" s="175"/>
      <c r="F911" s="175"/>
      <c r="G911" s="175"/>
      <c r="H911" s="175"/>
      <c r="I911" s="175"/>
      <c r="J911" s="170"/>
      <c r="K911" s="170"/>
      <c r="L911" s="170"/>
      <c r="M911" s="170"/>
      <c r="N911" s="170"/>
      <c r="O911" s="170"/>
      <c r="P911" s="175"/>
      <c r="Q911" s="175"/>
      <c r="R911" s="175"/>
      <c r="S911" s="175"/>
      <c r="T911" s="175"/>
      <c r="U911" s="175"/>
      <c r="V911" s="175"/>
      <c r="W911" s="175"/>
      <c r="X911" s="175"/>
      <c r="Y911" s="175"/>
      <c r="Z911" s="175"/>
      <c r="AA911" s="175"/>
      <c r="AB911" s="175"/>
      <c r="AC911" s="175"/>
      <c r="AD911" s="175"/>
      <c r="AE911" s="175"/>
      <c r="AF911" s="175"/>
      <c r="AG911" s="175"/>
      <c r="AH911" s="175"/>
      <c r="AI911" s="175"/>
      <c r="AJ911" s="175"/>
      <c r="AK911" s="175"/>
      <c r="AL911" s="175"/>
      <c r="AM911" s="175"/>
      <c r="AN911" s="175"/>
    </row>
    <row r="912" spans="1:40">
      <c r="A912" s="175"/>
      <c r="B912" s="175"/>
      <c r="C912" s="175"/>
      <c r="D912" s="175"/>
      <c r="E912" s="175"/>
      <c r="F912" s="175"/>
      <c r="G912" s="175"/>
      <c r="H912" s="175"/>
      <c r="I912" s="175"/>
      <c r="J912" s="170"/>
      <c r="K912" s="170"/>
      <c r="L912" s="170"/>
      <c r="M912" s="170"/>
      <c r="N912" s="170"/>
      <c r="O912" s="170"/>
      <c r="P912" s="175"/>
      <c r="Q912" s="175"/>
      <c r="R912" s="175"/>
      <c r="S912" s="175"/>
      <c r="T912" s="175"/>
      <c r="U912" s="175"/>
      <c r="V912" s="175"/>
      <c r="W912" s="175"/>
      <c r="X912" s="175"/>
      <c r="Y912" s="175"/>
      <c r="Z912" s="175"/>
      <c r="AA912" s="175"/>
      <c r="AB912" s="175"/>
      <c r="AC912" s="175"/>
      <c r="AD912" s="175"/>
      <c r="AE912" s="175"/>
      <c r="AF912" s="175"/>
      <c r="AG912" s="175"/>
      <c r="AH912" s="175"/>
      <c r="AI912" s="175"/>
      <c r="AJ912" s="175"/>
      <c r="AK912" s="175"/>
      <c r="AL912" s="175"/>
      <c r="AM912" s="175"/>
      <c r="AN912" s="175"/>
    </row>
    <row r="913" spans="1:40">
      <c r="A913" s="175"/>
      <c r="B913" s="175"/>
      <c r="C913" s="175"/>
      <c r="D913" s="175"/>
      <c r="E913" s="175"/>
      <c r="F913" s="175"/>
      <c r="G913" s="175"/>
      <c r="H913" s="175"/>
      <c r="I913" s="175"/>
      <c r="J913" s="170"/>
      <c r="K913" s="170"/>
      <c r="L913" s="170"/>
      <c r="M913" s="170"/>
      <c r="N913" s="170"/>
      <c r="O913" s="170"/>
      <c r="P913" s="175"/>
      <c r="Q913" s="175"/>
      <c r="R913" s="175"/>
      <c r="S913" s="175"/>
      <c r="T913" s="175"/>
      <c r="U913" s="175"/>
      <c r="V913" s="175"/>
      <c r="W913" s="175"/>
      <c r="X913" s="175"/>
      <c r="Y913" s="175"/>
      <c r="Z913" s="175"/>
      <c r="AA913" s="175"/>
      <c r="AB913" s="175"/>
      <c r="AC913" s="175"/>
      <c r="AD913" s="175"/>
      <c r="AE913" s="175"/>
      <c r="AF913" s="175"/>
      <c r="AG913" s="175"/>
      <c r="AH913" s="175"/>
      <c r="AI913" s="175"/>
      <c r="AJ913" s="175"/>
      <c r="AK913" s="175"/>
      <c r="AL913" s="175"/>
      <c r="AM913" s="175"/>
      <c r="AN913" s="175"/>
    </row>
    <row r="914" spans="1:40">
      <c r="A914" s="175"/>
      <c r="B914" s="175"/>
      <c r="C914" s="175"/>
      <c r="D914" s="175"/>
      <c r="E914" s="175"/>
      <c r="F914" s="175"/>
      <c r="G914" s="175"/>
      <c r="H914" s="175"/>
      <c r="I914" s="175"/>
      <c r="J914" s="170"/>
      <c r="K914" s="170"/>
      <c r="L914" s="170"/>
      <c r="M914" s="170"/>
      <c r="N914" s="170"/>
      <c r="O914" s="170"/>
      <c r="P914" s="175"/>
      <c r="Q914" s="175"/>
      <c r="R914" s="175"/>
      <c r="S914" s="175"/>
      <c r="T914" s="175"/>
      <c r="U914" s="175"/>
      <c r="V914" s="175"/>
      <c r="W914" s="175"/>
      <c r="X914" s="175"/>
      <c r="Y914" s="175"/>
      <c r="Z914" s="175"/>
      <c r="AA914" s="175"/>
      <c r="AB914" s="175"/>
      <c r="AC914" s="175"/>
      <c r="AD914" s="175"/>
      <c r="AE914" s="175"/>
      <c r="AF914" s="175"/>
      <c r="AG914" s="175"/>
      <c r="AH914" s="175"/>
      <c r="AI914" s="175"/>
      <c r="AJ914" s="175"/>
      <c r="AK914" s="175"/>
      <c r="AL914" s="175"/>
      <c r="AM914" s="175"/>
      <c r="AN914" s="175"/>
    </row>
    <row r="915" spans="1:40">
      <c r="A915" s="175"/>
      <c r="B915" s="175"/>
      <c r="C915" s="175"/>
      <c r="D915" s="175"/>
      <c r="E915" s="175"/>
      <c r="F915" s="175"/>
      <c r="G915" s="175"/>
      <c r="H915" s="175"/>
      <c r="I915" s="175"/>
      <c r="J915" s="170"/>
      <c r="K915" s="170"/>
      <c r="L915" s="170"/>
      <c r="M915" s="170"/>
      <c r="N915" s="170"/>
      <c r="O915" s="170"/>
      <c r="P915" s="175"/>
      <c r="Q915" s="175"/>
      <c r="R915" s="175"/>
      <c r="S915" s="175"/>
      <c r="T915" s="175"/>
      <c r="U915" s="175"/>
      <c r="V915" s="175"/>
      <c r="W915" s="175"/>
      <c r="X915" s="175"/>
      <c r="Y915" s="175"/>
      <c r="Z915" s="175"/>
      <c r="AA915" s="175"/>
      <c r="AB915" s="175"/>
      <c r="AC915" s="175"/>
      <c r="AD915" s="175"/>
      <c r="AE915" s="175"/>
      <c r="AF915" s="175"/>
      <c r="AG915" s="175"/>
      <c r="AH915" s="175"/>
      <c r="AI915" s="175"/>
      <c r="AJ915" s="175"/>
      <c r="AK915" s="175"/>
      <c r="AL915" s="175"/>
      <c r="AM915" s="175"/>
      <c r="AN915" s="175"/>
    </row>
    <row r="916" spans="1:40">
      <c r="A916" s="175"/>
      <c r="B916" s="175"/>
      <c r="C916" s="175"/>
      <c r="D916" s="175"/>
      <c r="E916" s="175"/>
      <c r="F916" s="175"/>
      <c r="G916" s="175"/>
      <c r="H916" s="175"/>
      <c r="I916" s="175"/>
      <c r="J916" s="170"/>
      <c r="K916" s="170"/>
      <c r="L916" s="170"/>
      <c r="M916" s="170"/>
      <c r="N916" s="170"/>
      <c r="O916" s="170"/>
      <c r="P916" s="175"/>
      <c r="Q916" s="175"/>
      <c r="R916" s="175"/>
      <c r="S916" s="175"/>
      <c r="T916" s="175"/>
      <c r="U916" s="175"/>
      <c r="V916" s="175"/>
      <c r="W916" s="175"/>
      <c r="X916" s="175"/>
      <c r="Y916" s="175"/>
      <c r="Z916" s="175"/>
      <c r="AA916" s="175"/>
      <c r="AB916" s="175"/>
      <c r="AC916" s="175"/>
      <c r="AD916" s="175"/>
      <c r="AE916" s="175"/>
      <c r="AF916" s="175"/>
      <c r="AG916" s="175"/>
      <c r="AH916" s="175"/>
      <c r="AI916" s="175"/>
      <c r="AJ916" s="175"/>
      <c r="AK916" s="175"/>
      <c r="AL916" s="175"/>
      <c r="AM916" s="175"/>
      <c r="AN916" s="175"/>
    </row>
    <row r="917" spans="1:40">
      <c r="A917" s="175"/>
      <c r="B917" s="175"/>
      <c r="C917" s="175"/>
      <c r="D917" s="175"/>
      <c r="E917" s="175"/>
      <c r="F917" s="175"/>
      <c r="G917" s="175"/>
      <c r="H917" s="175"/>
      <c r="I917" s="175"/>
      <c r="J917" s="170"/>
      <c r="K917" s="170"/>
      <c r="L917" s="170"/>
      <c r="M917" s="170"/>
      <c r="N917" s="170"/>
      <c r="O917" s="170"/>
      <c r="P917" s="175"/>
      <c r="Q917" s="175"/>
      <c r="R917" s="175"/>
      <c r="S917" s="175"/>
      <c r="T917" s="175"/>
      <c r="U917" s="175"/>
      <c r="V917" s="175"/>
      <c r="W917" s="175"/>
      <c r="X917" s="175"/>
      <c r="Y917" s="175"/>
      <c r="Z917" s="175"/>
      <c r="AA917" s="175"/>
      <c r="AB917" s="175"/>
      <c r="AC917" s="175"/>
      <c r="AD917" s="175"/>
      <c r="AE917" s="175"/>
      <c r="AF917" s="175"/>
      <c r="AG917" s="175"/>
      <c r="AH917" s="175"/>
      <c r="AI917" s="175"/>
      <c r="AJ917" s="175"/>
      <c r="AK917" s="175"/>
      <c r="AL917" s="175"/>
      <c r="AM917" s="175"/>
      <c r="AN917" s="175"/>
    </row>
    <row r="918" spans="1:40">
      <c r="A918" s="175"/>
      <c r="B918" s="175"/>
      <c r="C918" s="175"/>
      <c r="D918" s="175"/>
      <c r="E918" s="175"/>
      <c r="F918" s="175"/>
      <c r="G918" s="175"/>
      <c r="H918" s="175"/>
      <c r="I918" s="175"/>
      <c r="J918" s="170"/>
      <c r="K918" s="170"/>
      <c r="L918" s="170"/>
      <c r="M918" s="170"/>
      <c r="N918" s="170"/>
      <c r="O918" s="170"/>
      <c r="P918" s="175"/>
      <c r="Q918" s="175"/>
      <c r="R918" s="175"/>
      <c r="S918" s="175"/>
      <c r="T918" s="175"/>
      <c r="U918" s="175"/>
      <c r="V918" s="175"/>
      <c r="W918" s="175"/>
      <c r="X918" s="175"/>
      <c r="Y918" s="175"/>
      <c r="Z918" s="175"/>
      <c r="AA918" s="175"/>
      <c r="AB918" s="175"/>
      <c r="AC918" s="175"/>
      <c r="AD918" s="175"/>
      <c r="AE918" s="175"/>
      <c r="AF918" s="175"/>
      <c r="AG918" s="175"/>
      <c r="AH918" s="175"/>
      <c r="AI918" s="175"/>
      <c r="AJ918" s="175"/>
      <c r="AK918" s="175"/>
      <c r="AL918" s="175"/>
      <c r="AM918" s="175"/>
      <c r="AN918" s="175"/>
    </row>
    <row r="919" spans="1:40">
      <c r="A919" s="175"/>
      <c r="B919" s="175"/>
      <c r="C919" s="175"/>
      <c r="D919" s="175"/>
      <c r="E919" s="175"/>
      <c r="F919" s="175"/>
      <c r="G919" s="175"/>
      <c r="H919" s="175"/>
      <c r="I919" s="175"/>
      <c r="J919" s="170"/>
      <c r="K919" s="170"/>
      <c r="L919" s="170"/>
      <c r="M919" s="170"/>
      <c r="N919" s="170"/>
      <c r="O919" s="170"/>
      <c r="P919" s="175"/>
      <c r="Q919" s="175"/>
      <c r="R919" s="175"/>
      <c r="S919" s="175"/>
      <c r="T919" s="175"/>
      <c r="U919" s="175"/>
      <c r="V919" s="175"/>
      <c r="W919" s="175"/>
      <c r="X919" s="175"/>
      <c r="Y919" s="175"/>
      <c r="Z919" s="175"/>
      <c r="AA919" s="175"/>
      <c r="AB919" s="175"/>
      <c r="AC919" s="175"/>
      <c r="AD919" s="175"/>
      <c r="AE919" s="175"/>
      <c r="AF919" s="175"/>
      <c r="AG919" s="175"/>
      <c r="AH919" s="175"/>
      <c r="AI919" s="175"/>
      <c r="AJ919" s="175"/>
      <c r="AK919" s="175"/>
      <c r="AL919" s="175"/>
      <c r="AM919" s="175"/>
      <c r="AN919" s="175"/>
    </row>
    <row r="920" spans="1:40">
      <c r="A920" s="175"/>
      <c r="B920" s="175"/>
      <c r="C920" s="175"/>
      <c r="D920" s="175"/>
      <c r="E920" s="175"/>
      <c r="F920" s="175"/>
      <c r="G920" s="175"/>
      <c r="H920" s="175"/>
      <c r="I920" s="175"/>
      <c r="J920" s="170"/>
      <c r="K920" s="170"/>
      <c r="L920" s="170"/>
      <c r="M920" s="170"/>
      <c r="N920" s="170"/>
      <c r="O920" s="170"/>
      <c r="P920" s="175"/>
      <c r="Q920" s="175"/>
      <c r="R920" s="175"/>
      <c r="S920" s="175"/>
      <c r="T920" s="175"/>
      <c r="U920" s="175"/>
      <c r="V920" s="175"/>
      <c r="W920" s="175"/>
      <c r="X920" s="175"/>
      <c r="Y920" s="175"/>
      <c r="Z920" s="175"/>
      <c r="AA920" s="175"/>
      <c r="AB920" s="175"/>
      <c r="AC920" s="175"/>
      <c r="AD920" s="175"/>
      <c r="AE920" s="175"/>
      <c r="AF920" s="175"/>
      <c r="AG920" s="175"/>
      <c r="AH920" s="175"/>
      <c r="AI920" s="175"/>
      <c r="AJ920" s="175"/>
      <c r="AK920" s="175"/>
      <c r="AL920" s="175"/>
      <c r="AM920" s="175"/>
      <c r="AN920" s="175"/>
    </row>
    <row r="921" spans="1:40">
      <c r="A921" s="175"/>
      <c r="B921" s="175"/>
      <c r="C921" s="175"/>
      <c r="D921" s="175"/>
      <c r="E921" s="175"/>
      <c r="F921" s="175"/>
      <c r="G921" s="175"/>
      <c r="H921" s="175"/>
      <c r="I921" s="175"/>
      <c r="J921" s="170"/>
      <c r="K921" s="170"/>
      <c r="L921" s="170"/>
      <c r="M921" s="170"/>
      <c r="N921" s="170"/>
      <c r="O921" s="170"/>
      <c r="P921" s="175"/>
      <c r="Q921" s="175"/>
      <c r="R921" s="175"/>
      <c r="S921" s="175"/>
      <c r="T921" s="175"/>
      <c r="U921" s="175"/>
      <c r="V921" s="175"/>
      <c r="W921" s="175"/>
      <c r="X921" s="175"/>
      <c r="Y921" s="175"/>
      <c r="Z921" s="175"/>
      <c r="AA921" s="175"/>
      <c r="AB921" s="175"/>
      <c r="AC921" s="175"/>
      <c r="AD921" s="175"/>
      <c r="AE921" s="175"/>
      <c r="AF921" s="175"/>
      <c r="AG921" s="175"/>
      <c r="AH921" s="175"/>
      <c r="AI921" s="175"/>
      <c r="AJ921" s="175"/>
      <c r="AK921" s="175"/>
      <c r="AL921" s="175"/>
      <c r="AM921" s="175"/>
      <c r="AN921" s="175"/>
    </row>
    <row r="922" spans="1:40">
      <c r="A922" s="175"/>
      <c r="B922" s="175"/>
      <c r="C922" s="175"/>
      <c r="D922" s="175"/>
      <c r="E922" s="175"/>
      <c r="F922" s="175"/>
      <c r="G922" s="175"/>
      <c r="H922" s="175"/>
      <c r="I922" s="175"/>
      <c r="J922" s="170"/>
      <c r="K922" s="170"/>
      <c r="L922" s="170"/>
      <c r="M922" s="170"/>
      <c r="N922" s="170"/>
      <c r="O922" s="170"/>
      <c r="P922" s="175"/>
      <c r="Q922" s="175"/>
      <c r="R922" s="175"/>
      <c r="S922" s="175"/>
      <c r="T922" s="175"/>
      <c r="U922" s="175"/>
      <c r="V922" s="175"/>
      <c r="W922" s="175"/>
      <c r="X922" s="175"/>
      <c r="Y922" s="175"/>
      <c r="Z922" s="175"/>
      <c r="AA922" s="175"/>
      <c r="AB922" s="175"/>
      <c r="AC922" s="175"/>
      <c r="AD922" s="175"/>
      <c r="AE922" s="175"/>
      <c r="AF922" s="175"/>
      <c r="AG922" s="175"/>
      <c r="AH922" s="175"/>
      <c r="AI922" s="175"/>
      <c r="AJ922" s="175"/>
      <c r="AK922" s="175"/>
      <c r="AL922" s="175"/>
      <c r="AM922" s="175"/>
      <c r="AN922" s="175"/>
    </row>
    <row r="923" spans="1:40">
      <c r="A923" s="175"/>
      <c r="B923" s="175"/>
      <c r="C923" s="175"/>
      <c r="D923" s="175"/>
      <c r="E923" s="175"/>
      <c r="F923" s="175"/>
      <c r="G923" s="175"/>
      <c r="H923" s="175"/>
      <c r="I923" s="175"/>
      <c r="J923" s="170"/>
      <c r="K923" s="170"/>
      <c r="L923" s="170"/>
      <c r="M923" s="170"/>
      <c r="N923" s="170"/>
      <c r="O923" s="170"/>
      <c r="P923" s="175"/>
      <c r="Q923" s="175"/>
      <c r="R923" s="175"/>
      <c r="S923" s="175"/>
      <c r="T923" s="175"/>
      <c r="U923" s="175"/>
      <c r="V923" s="175"/>
      <c r="W923" s="175"/>
      <c r="X923" s="175"/>
      <c r="Y923" s="175"/>
      <c r="Z923" s="175"/>
      <c r="AA923" s="175"/>
      <c r="AB923" s="175"/>
      <c r="AC923" s="175"/>
      <c r="AD923" s="175"/>
      <c r="AE923" s="175"/>
      <c r="AF923" s="175"/>
      <c r="AG923" s="175"/>
      <c r="AH923" s="175"/>
      <c r="AI923" s="175"/>
      <c r="AJ923" s="175"/>
      <c r="AK923" s="175"/>
      <c r="AL923" s="175"/>
      <c r="AM923" s="175"/>
      <c r="AN923" s="175"/>
    </row>
    <row r="924" spans="1:40">
      <c r="A924" s="175"/>
      <c r="B924" s="175"/>
      <c r="C924" s="175"/>
      <c r="D924" s="175"/>
      <c r="E924" s="175"/>
      <c r="F924" s="175"/>
      <c r="G924" s="175"/>
      <c r="H924" s="175"/>
      <c r="I924" s="175"/>
      <c r="J924" s="170"/>
      <c r="K924" s="170"/>
      <c r="L924" s="170"/>
      <c r="M924" s="170"/>
      <c r="N924" s="170"/>
      <c r="O924" s="170"/>
      <c r="P924" s="175"/>
      <c r="Q924" s="175"/>
      <c r="R924" s="175"/>
      <c r="S924" s="175"/>
      <c r="T924" s="175"/>
      <c r="U924" s="175"/>
      <c r="V924" s="175"/>
      <c r="W924" s="175"/>
      <c r="X924" s="175"/>
      <c r="Y924" s="175"/>
      <c r="Z924" s="175"/>
      <c r="AA924" s="175"/>
      <c r="AB924" s="175"/>
      <c r="AC924" s="175"/>
      <c r="AD924" s="175"/>
      <c r="AE924" s="175"/>
      <c r="AF924" s="175"/>
      <c r="AG924" s="175"/>
      <c r="AH924" s="175"/>
      <c r="AI924" s="175"/>
      <c r="AJ924" s="175"/>
      <c r="AK924" s="175"/>
      <c r="AL924" s="175"/>
      <c r="AM924" s="175"/>
      <c r="AN924" s="175"/>
    </row>
    <row r="925" spans="1:40">
      <c r="A925" s="175"/>
      <c r="B925" s="175"/>
      <c r="C925" s="175"/>
      <c r="D925" s="175"/>
      <c r="E925" s="175"/>
      <c r="F925" s="175"/>
      <c r="G925" s="175"/>
      <c r="H925" s="175"/>
      <c r="I925" s="175"/>
      <c r="J925" s="170"/>
      <c r="K925" s="170"/>
      <c r="L925" s="170"/>
      <c r="M925" s="170"/>
      <c r="N925" s="170"/>
      <c r="O925" s="170"/>
      <c r="P925" s="175"/>
      <c r="Q925" s="175"/>
      <c r="R925" s="175"/>
      <c r="S925" s="175"/>
      <c r="T925" s="175"/>
      <c r="U925" s="175"/>
      <c r="V925" s="175"/>
      <c r="W925" s="175"/>
      <c r="X925" s="175"/>
      <c r="Y925" s="175"/>
      <c r="Z925" s="175"/>
      <c r="AA925" s="175"/>
      <c r="AB925" s="175"/>
      <c r="AC925" s="175"/>
      <c r="AD925" s="175"/>
      <c r="AE925" s="175"/>
      <c r="AF925" s="175"/>
      <c r="AG925" s="175"/>
      <c r="AH925" s="175"/>
      <c r="AI925" s="175"/>
      <c r="AJ925" s="175"/>
      <c r="AK925" s="175"/>
      <c r="AL925" s="175"/>
      <c r="AM925" s="175"/>
      <c r="AN925" s="175"/>
    </row>
    <row r="926" spans="1:40">
      <c r="A926" s="175"/>
      <c r="B926" s="175"/>
      <c r="C926" s="175"/>
      <c r="D926" s="175"/>
      <c r="E926" s="175"/>
      <c r="F926" s="175"/>
      <c r="G926" s="175"/>
      <c r="H926" s="175"/>
      <c r="I926" s="175"/>
      <c r="J926" s="170"/>
      <c r="K926" s="170"/>
      <c r="L926" s="170"/>
      <c r="M926" s="170"/>
      <c r="N926" s="170"/>
      <c r="O926" s="170"/>
      <c r="P926" s="175"/>
      <c r="Q926" s="175"/>
      <c r="R926" s="175"/>
      <c r="S926" s="175"/>
      <c r="T926" s="175"/>
      <c r="U926" s="175"/>
      <c r="V926" s="175"/>
      <c r="W926" s="175"/>
      <c r="X926" s="175"/>
      <c r="Y926" s="175"/>
      <c r="Z926" s="175"/>
      <c r="AA926" s="175"/>
      <c r="AB926" s="175"/>
      <c r="AC926" s="175"/>
      <c r="AD926" s="175"/>
      <c r="AE926" s="175"/>
      <c r="AF926" s="175"/>
      <c r="AG926" s="175"/>
      <c r="AH926" s="175"/>
      <c r="AI926" s="175"/>
      <c r="AJ926" s="175"/>
      <c r="AK926" s="175"/>
      <c r="AL926" s="175"/>
      <c r="AM926" s="175"/>
      <c r="AN926" s="175"/>
    </row>
    <row r="927" spans="1:40">
      <c r="A927" s="175"/>
      <c r="B927" s="175"/>
      <c r="C927" s="175"/>
      <c r="D927" s="175"/>
      <c r="E927" s="175"/>
      <c r="F927" s="175"/>
      <c r="G927" s="175"/>
      <c r="H927" s="175"/>
      <c r="I927" s="175"/>
      <c r="J927" s="170"/>
      <c r="K927" s="170"/>
      <c r="L927" s="170"/>
      <c r="M927" s="170"/>
      <c r="N927" s="170"/>
      <c r="O927" s="170"/>
      <c r="P927" s="175"/>
      <c r="Q927" s="175"/>
      <c r="R927" s="175"/>
      <c r="S927" s="175"/>
      <c r="T927" s="175"/>
      <c r="U927" s="175"/>
      <c r="V927" s="175"/>
      <c r="W927" s="175"/>
      <c r="X927" s="175"/>
      <c r="Y927" s="175"/>
      <c r="Z927" s="175"/>
      <c r="AA927" s="175"/>
      <c r="AB927" s="175"/>
      <c r="AC927" s="175"/>
      <c r="AD927" s="175"/>
      <c r="AE927" s="175"/>
      <c r="AF927" s="175"/>
      <c r="AG927" s="175"/>
      <c r="AH927" s="175"/>
      <c r="AI927" s="175"/>
      <c r="AJ927" s="175"/>
      <c r="AK927" s="175"/>
      <c r="AL927" s="175"/>
      <c r="AM927" s="175"/>
      <c r="AN927" s="175"/>
    </row>
    <row r="928" spans="1:40">
      <c r="A928" s="175"/>
      <c r="B928" s="175"/>
      <c r="C928" s="175"/>
      <c r="D928" s="175"/>
      <c r="E928" s="175"/>
      <c r="F928" s="175"/>
      <c r="G928" s="175"/>
      <c r="H928" s="175"/>
      <c r="I928" s="175"/>
      <c r="J928" s="170"/>
      <c r="K928" s="170"/>
      <c r="L928" s="170"/>
      <c r="M928" s="170"/>
      <c r="N928" s="170"/>
      <c r="O928" s="170"/>
      <c r="P928" s="175"/>
      <c r="Q928" s="175"/>
      <c r="R928" s="175"/>
      <c r="S928" s="175"/>
      <c r="T928" s="175"/>
      <c r="U928" s="175"/>
      <c r="V928" s="175"/>
      <c r="W928" s="175"/>
      <c r="X928" s="175"/>
      <c r="Y928" s="175"/>
      <c r="Z928" s="175"/>
      <c r="AA928" s="175"/>
      <c r="AB928" s="175"/>
      <c r="AC928" s="175"/>
      <c r="AD928" s="175"/>
      <c r="AE928" s="175"/>
      <c r="AF928" s="175"/>
      <c r="AG928" s="175"/>
      <c r="AH928" s="175"/>
      <c r="AI928" s="175"/>
      <c r="AJ928" s="175"/>
      <c r="AK928" s="175"/>
      <c r="AL928" s="175"/>
      <c r="AM928" s="175"/>
      <c r="AN928" s="175"/>
    </row>
    <row r="929" spans="1:40">
      <c r="A929" s="175"/>
      <c r="B929" s="175"/>
      <c r="C929" s="175"/>
      <c r="D929" s="175"/>
      <c r="E929" s="175"/>
      <c r="F929" s="175"/>
      <c r="G929" s="175"/>
      <c r="H929" s="175"/>
      <c r="I929" s="175"/>
      <c r="J929" s="170"/>
      <c r="K929" s="170"/>
      <c r="L929" s="170"/>
      <c r="M929" s="170"/>
      <c r="N929" s="170"/>
      <c r="O929" s="170"/>
      <c r="P929" s="175"/>
      <c r="Q929" s="175"/>
      <c r="R929" s="175"/>
      <c r="S929" s="175"/>
      <c r="T929" s="175"/>
      <c r="U929" s="175"/>
      <c r="V929" s="175"/>
      <c r="W929" s="175"/>
      <c r="X929" s="175"/>
      <c r="Y929" s="175"/>
      <c r="Z929" s="175"/>
      <c r="AA929" s="175"/>
      <c r="AB929" s="175"/>
      <c r="AC929" s="175"/>
      <c r="AD929" s="175"/>
      <c r="AE929" s="175"/>
      <c r="AF929" s="175"/>
      <c r="AG929" s="175"/>
      <c r="AH929" s="175"/>
      <c r="AI929" s="175"/>
      <c r="AJ929" s="175"/>
      <c r="AK929" s="175"/>
      <c r="AL929" s="175"/>
      <c r="AM929" s="175"/>
      <c r="AN929" s="175"/>
    </row>
    <row r="930" spans="1:40">
      <c r="A930" s="175"/>
      <c r="B930" s="175"/>
      <c r="C930" s="175"/>
      <c r="D930" s="175"/>
      <c r="E930" s="175"/>
      <c r="F930" s="175"/>
      <c r="G930" s="175"/>
      <c r="H930" s="175"/>
      <c r="I930" s="175"/>
      <c r="J930" s="170"/>
      <c r="K930" s="170"/>
      <c r="L930" s="170"/>
      <c r="M930" s="170"/>
      <c r="N930" s="170"/>
      <c r="O930" s="170"/>
      <c r="P930" s="175"/>
      <c r="Q930" s="175"/>
      <c r="R930" s="175"/>
      <c r="S930" s="175"/>
      <c r="T930" s="175"/>
      <c r="U930" s="175"/>
      <c r="V930" s="175"/>
      <c r="W930" s="175"/>
      <c r="X930" s="175"/>
      <c r="Y930" s="175"/>
      <c r="Z930" s="175"/>
      <c r="AA930" s="175"/>
      <c r="AB930" s="175"/>
      <c r="AC930" s="175"/>
      <c r="AD930" s="175"/>
      <c r="AE930" s="175"/>
      <c r="AF930" s="175"/>
      <c r="AG930" s="175"/>
      <c r="AH930" s="175"/>
      <c r="AI930" s="175"/>
      <c r="AJ930" s="175"/>
      <c r="AK930" s="175"/>
      <c r="AL930" s="175"/>
      <c r="AM930" s="175"/>
      <c r="AN930" s="175"/>
    </row>
    <row r="931" spans="1:40">
      <c r="A931" s="175"/>
      <c r="B931" s="175"/>
      <c r="C931" s="175"/>
      <c r="D931" s="175"/>
      <c r="E931" s="175"/>
      <c r="F931" s="175"/>
      <c r="G931" s="175"/>
      <c r="H931" s="175"/>
      <c r="I931" s="175"/>
      <c r="J931" s="170"/>
      <c r="K931" s="170"/>
      <c r="L931" s="170"/>
      <c r="M931" s="170"/>
      <c r="N931" s="170"/>
      <c r="O931" s="170"/>
      <c r="P931" s="175"/>
      <c r="Q931" s="175"/>
      <c r="R931" s="175"/>
      <c r="S931" s="175"/>
      <c r="T931" s="175"/>
      <c r="U931" s="175"/>
      <c r="V931" s="175"/>
      <c r="W931" s="175"/>
      <c r="X931" s="175"/>
      <c r="Y931" s="175"/>
      <c r="Z931" s="175"/>
      <c r="AA931" s="175"/>
      <c r="AB931" s="175"/>
      <c r="AC931" s="175"/>
      <c r="AD931" s="175"/>
      <c r="AE931" s="175"/>
      <c r="AF931" s="175"/>
      <c r="AG931" s="175"/>
      <c r="AH931" s="175"/>
      <c r="AI931" s="175"/>
      <c r="AJ931" s="175"/>
      <c r="AK931" s="175"/>
      <c r="AL931" s="175"/>
      <c r="AM931" s="175"/>
      <c r="AN931" s="175"/>
    </row>
    <row r="932" spans="1:40">
      <c r="A932" s="175"/>
      <c r="B932" s="175"/>
      <c r="C932" s="175"/>
      <c r="D932" s="175"/>
      <c r="E932" s="175"/>
      <c r="F932" s="175"/>
      <c r="G932" s="175"/>
      <c r="H932" s="175"/>
      <c r="I932" s="175"/>
      <c r="J932" s="170"/>
      <c r="K932" s="170"/>
      <c r="L932" s="170"/>
      <c r="M932" s="170"/>
      <c r="N932" s="170"/>
      <c r="O932" s="170"/>
      <c r="P932" s="175"/>
      <c r="Q932" s="175"/>
      <c r="R932" s="175"/>
      <c r="S932" s="175"/>
      <c r="T932" s="175"/>
      <c r="U932" s="175"/>
      <c r="V932" s="175"/>
      <c r="W932" s="175"/>
      <c r="X932" s="175"/>
      <c r="Y932" s="175"/>
      <c r="Z932" s="175"/>
      <c r="AA932" s="175"/>
      <c r="AB932" s="175"/>
      <c r="AC932" s="175"/>
      <c r="AD932" s="175"/>
      <c r="AE932" s="175"/>
      <c r="AF932" s="175"/>
      <c r="AG932" s="175"/>
      <c r="AH932" s="175"/>
      <c r="AI932" s="175"/>
      <c r="AJ932" s="175"/>
      <c r="AK932" s="175"/>
      <c r="AL932" s="175"/>
      <c r="AM932" s="175"/>
      <c r="AN932" s="175"/>
    </row>
    <row r="933" spans="1:40">
      <c r="A933" s="175"/>
      <c r="B933" s="175"/>
      <c r="C933" s="175"/>
      <c r="D933" s="175"/>
      <c r="E933" s="175"/>
      <c r="F933" s="175"/>
      <c r="G933" s="175"/>
      <c r="H933" s="175"/>
      <c r="I933" s="175"/>
      <c r="J933" s="170"/>
      <c r="K933" s="170"/>
      <c r="L933" s="170"/>
      <c r="M933" s="170"/>
      <c r="N933" s="170"/>
      <c r="O933" s="170"/>
      <c r="P933" s="175"/>
      <c r="Q933" s="175"/>
      <c r="R933" s="175"/>
      <c r="S933" s="175"/>
      <c r="T933" s="175"/>
      <c r="U933" s="175"/>
      <c r="V933" s="175"/>
      <c r="W933" s="175"/>
      <c r="X933" s="175"/>
      <c r="Y933" s="175"/>
      <c r="Z933" s="175"/>
      <c r="AA933" s="175"/>
      <c r="AB933" s="175"/>
      <c r="AC933" s="175"/>
      <c r="AD933" s="175"/>
      <c r="AE933" s="175"/>
      <c r="AF933" s="175"/>
      <c r="AG933" s="175"/>
      <c r="AH933" s="175"/>
      <c r="AI933" s="175"/>
      <c r="AJ933" s="175"/>
      <c r="AK933" s="175"/>
      <c r="AL933" s="175"/>
      <c r="AM933" s="175"/>
      <c r="AN933" s="175"/>
    </row>
    <row r="934" spans="1:40">
      <c r="A934" s="175"/>
      <c r="B934" s="175"/>
      <c r="C934" s="175"/>
      <c r="D934" s="175"/>
      <c r="E934" s="175"/>
      <c r="F934" s="175"/>
      <c r="G934" s="175"/>
      <c r="H934" s="175"/>
      <c r="I934" s="175"/>
      <c r="J934" s="170"/>
      <c r="K934" s="170"/>
      <c r="L934" s="170"/>
      <c r="M934" s="170"/>
      <c r="N934" s="170"/>
      <c r="O934" s="170"/>
      <c r="P934" s="175"/>
      <c r="Q934" s="175"/>
      <c r="R934" s="175"/>
      <c r="S934" s="175"/>
      <c r="T934" s="175"/>
      <c r="U934" s="175"/>
      <c r="V934" s="175"/>
      <c r="W934" s="175"/>
      <c r="X934" s="175"/>
      <c r="Y934" s="175"/>
      <c r="Z934" s="175"/>
      <c r="AA934" s="175"/>
      <c r="AB934" s="175"/>
      <c r="AC934" s="175"/>
      <c r="AD934" s="175"/>
      <c r="AE934" s="175"/>
      <c r="AF934" s="175"/>
      <c r="AG934" s="175"/>
      <c r="AH934" s="175"/>
      <c r="AI934" s="175"/>
      <c r="AJ934" s="175"/>
      <c r="AK934" s="175"/>
      <c r="AL934" s="175"/>
      <c r="AM934" s="175"/>
      <c r="AN934" s="175"/>
    </row>
    <row r="935" spans="1:40">
      <c r="A935" s="175"/>
      <c r="B935" s="175"/>
      <c r="C935" s="175"/>
      <c r="D935" s="175"/>
      <c r="E935" s="175"/>
      <c r="F935" s="175"/>
      <c r="G935" s="175"/>
      <c r="H935" s="175"/>
      <c r="I935" s="175"/>
      <c r="J935" s="170"/>
      <c r="K935" s="170"/>
      <c r="L935" s="170"/>
      <c r="M935" s="170"/>
      <c r="N935" s="170"/>
      <c r="O935" s="170"/>
      <c r="P935" s="175"/>
      <c r="Q935" s="175"/>
      <c r="R935" s="175"/>
      <c r="S935" s="175"/>
      <c r="T935" s="175"/>
      <c r="U935" s="175"/>
      <c r="V935" s="175"/>
      <c r="W935" s="175"/>
      <c r="X935" s="175"/>
      <c r="Y935" s="175"/>
      <c r="Z935" s="175"/>
      <c r="AA935" s="175"/>
      <c r="AB935" s="175"/>
      <c r="AC935" s="175"/>
      <c r="AD935" s="175"/>
      <c r="AE935" s="175"/>
      <c r="AF935" s="175"/>
      <c r="AG935" s="175"/>
      <c r="AH935" s="175"/>
      <c r="AI935" s="175"/>
      <c r="AJ935" s="175"/>
      <c r="AK935" s="175"/>
      <c r="AL935" s="175"/>
      <c r="AM935" s="175"/>
      <c r="AN935" s="175"/>
    </row>
    <row r="936" spans="1:40">
      <c r="A936" s="175"/>
      <c r="B936" s="175"/>
      <c r="C936" s="175"/>
      <c r="D936" s="175"/>
      <c r="E936" s="175"/>
      <c r="F936" s="175"/>
      <c r="G936" s="175"/>
      <c r="H936" s="175"/>
      <c r="I936" s="175"/>
      <c r="J936" s="170"/>
      <c r="K936" s="170"/>
      <c r="L936" s="170"/>
      <c r="M936" s="170"/>
      <c r="N936" s="170"/>
      <c r="O936" s="170"/>
      <c r="P936" s="175"/>
      <c r="Q936" s="175"/>
      <c r="R936" s="175"/>
      <c r="S936" s="175"/>
      <c r="T936" s="175"/>
      <c r="U936" s="175"/>
      <c r="V936" s="175"/>
      <c r="W936" s="175"/>
      <c r="X936" s="175"/>
      <c r="Y936" s="175"/>
      <c r="Z936" s="175"/>
      <c r="AA936" s="175"/>
      <c r="AB936" s="175"/>
      <c r="AC936" s="175"/>
      <c r="AD936" s="175"/>
      <c r="AE936" s="175"/>
      <c r="AF936" s="175"/>
      <c r="AG936" s="175"/>
      <c r="AH936" s="175"/>
      <c r="AI936" s="175"/>
      <c r="AJ936" s="175"/>
      <c r="AK936" s="175"/>
      <c r="AL936" s="175"/>
      <c r="AM936" s="175"/>
      <c r="AN936" s="175"/>
    </row>
    <row r="937" spans="1:40">
      <c r="A937" s="175"/>
      <c r="B937" s="175"/>
      <c r="C937" s="175"/>
      <c r="D937" s="175"/>
      <c r="E937" s="175"/>
      <c r="F937" s="175"/>
      <c r="G937" s="175"/>
      <c r="H937" s="175"/>
      <c r="I937" s="175"/>
      <c r="J937" s="170"/>
      <c r="K937" s="170"/>
      <c r="L937" s="170"/>
      <c r="M937" s="170"/>
      <c r="N937" s="170"/>
      <c r="O937" s="170"/>
      <c r="P937" s="175"/>
      <c r="Q937" s="175"/>
      <c r="R937" s="175"/>
      <c r="S937" s="175"/>
      <c r="T937" s="175"/>
      <c r="U937" s="175"/>
      <c r="V937" s="175"/>
      <c r="W937" s="175"/>
      <c r="X937" s="175"/>
      <c r="Y937" s="175"/>
      <c r="Z937" s="175"/>
      <c r="AA937" s="175"/>
      <c r="AB937" s="175"/>
      <c r="AC937" s="175"/>
      <c r="AD937" s="175"/>
      <c r="AE937" s="175"/>
      <c r="AF937" s="175"/>
      <c r="AG937" s="175"/>
      <c r="AH937" s="175"/>
      <c r="AI937" s="175"/>
      <c r="AJ937" s="175"/>
      <c r="AK937" s="175"/>
      <c r="AL937" s="175"/>
      <c r="AM937" s="175"/>
      <c r="AN937" s="175"/>
    </row>
    <row r="938" spans="1:40">
      <c r="A938" s="175"/>
      <c r="B938" s="175"/>
      <c r="C938" s="175"/>
      <c r="D938" s="175"/>
      <c r="E938" s="175"/>
      <c r="F938" s="175"/>
      <c r="G938" s="175"/>
      <c r="H938" s="175"/>
      <c r="I938" s="175"/>
      <c r="J938" s="170"/>
      <c r="K938" s="170"/>
      <c r="L938" s="170"/>
      <c r="M938" s="170"/>
      <c r="N938" s="170"/>
      <c r="O938" s="170"/>
      <c r="P938" s="175"/>
      <c r="Q938" s="175"/>
      <c r="R938" s="175"/>
      <c r="S938" s="175"/>
      <c r="T938" s="175"/>
      <c r="U938" s="175"/>
      <c r="V938" s="175"/>
      <c r="W938" s="175"/>
      <c r="X938" s="175"/>
      <c r="Y938" s="175"/>
      <c r="Z938" s="175"/>
      <c r="AA938" s="175"/>
      <c r="AB938" s="175"/>
      <c r="AC938" s="175"/>
      <c r="AD938" s="175"/>
      <c r="AE938" s="175"/>
      <c r="AF938" s="175"/>
      <c r="AG938" s="175"/>
      <c r="AH938" s="175"/>
      <c r="AI938" s="175"/>
      <c r="AJ938" s="175"/>
      <c r="AK938" s="175"/>
      <c r="AL938" s="175"/>
      <c r="AM938" s="175"/>
      <c r="AN938" s="175"/>
    </row>
    <row r="939" spans="1:40">
      <c r="A939" s="175"/>
      <c r="B939" s="175"/>
      <c r="C939" s="175"/>
      <c r="D939" s="175"/>
      <c r="E939" s="175"/>
      <c r="F939" s="175"/>
      <c r="G939" s="175"/>
      <c r="H939" s="175"/>
      <c r="I939" s="175"/>
      <c r="J939" s="170"/>
      <c r="K939" s="170"/>
      <c r="L939" s="170"/>
      <c r="M939" s="170"/>
      <c r="N939" s="170"/>
      <c r="O939" s="170"/>
      <c r="P939" s="175"/>
      <c r="Q939" s="175"/>
      <c r="R939" s="175"/>
      <c r="S939" s="175"/>
      <c r="T939" s="175"/>
      <c r="U939" s="175"/>
      <c r="V939" s="175"/>
      <c r="W939" s="175"/>
      <c r="X939" s="175"/>
      <c r="Y939" s="175"/>
      <c r="Z939" s="175"/>
      <c r="AA939" s="175"/>
      <c r="AB939" s="175"/>
      <c r="AC939" s="175"/>
      <c r="AD939" s="175"/>
      <c r="AE939" s="175"/>
      <c r="AF939" s="175"/>
      <c r="AG939" s="175"/>
      <c r="AH939" s="175"/>
      <c r="AI939" s="175"/>
      <c r="AJ939" s="175"/>
      <c r="AK939" s="175"/>
      <c r="AL939" s="175"/>
      <c r="AM939" s="175"/>
      <c r="AN939" s="175"/>
    </row>
    <row r="940" spans="1:40">
      <c r="A940" s="175"/>
      <c r="B940" s="175"/>
      <c r="C940" s="175"/>
      <c r="D940" s="175"/>
      <c r="E940" s="175"/>
      <c r="F940" s="175"/>
      <c r="G940" s="175"/>
      <c r="H940" s="175"/>
      <c r="I940" s="175"/>
      <c r="J940" s="170"/>
      <c r="K940" s="170"/>
      <c r="L940" s="170"/>
      <c r="M940" s="170"/>
      <c r="N940" s="170"/>
      <c r="O940" s="170"/>
      <c r="P940" s="175"/>
      <c r="Q940" s="175"/>
      <c r="R940" s="175"/>
      <c r="S940" s="175"/>
      <c r="T940" s="175"/>
      <c r="U940" s="175"/>
      <c r="V940" s="175"/>
      <c r="W940" s="175"/>
      <c r="X940" s="175"/>
      <c r="Y940" s="175"/>
      <c r="Z940" s="175"/>
      <c r="AA940" s="175"/>
      <c r="AB940" s="175"/>
      <c r="AC940" s="175"/>
      <c r="AD940" s="175"/>
      <c r="AE940" s="175"/>
      <c r="AF940" s="175"/>
      <c r="AG940" s="175"/>
      <c r="AH940" s="175"/>
      <c r="AI940" s="175"/>
      <c r="AJ940" s="175"/>
      <c r="AK940" s="175"/>
      <c r="AL940" s="175"/>
      <c r="AM940" s="175"/>
      <c r="AN940" s="175"/>
    </row>
    <row r="941" spans="1:40">
      <c r="A941" s="175"/>
      <c r="B941" s="175"/>
      <c r="C941" s="175"/>
      <c r="D941" s="175"/>
      <c r="E941" s="175"/>
      <c r="F941" s="175"/>
      <c r="G941" s="175"/>
      <c r="H941" s="175"/>
      <c r="I941" s="175"/>
      <c r="J941" s="170"/>
      <c r="K941" s="170"/>
      <c r="L941" s="170"/>
      <c r="M941" s="170"/>
      <c r="N941" s="170"/>
      <c r="O941" s="170"/>
      <c r="P941" s="175"/>
      <c r="Q941" s="175"/>
      <c r="R941" s="175"/>
      <c r="S941" s="175"/>
      <c r="T941" s="175"/>
      <c r="U941" s="175"/>
      <c r="V941" s="175"/>
      <c r="W941" s="175"/>
      <c r="X941" s="175"/>
      <c r="Y941" s="175"/>
      <c r="Z941" s="175"/>
      <c r="AA941" s="175"/>
      <c r="AB941" s="175"/>
      <c r="AC941" s="175"/>
      <c r="AD941" s="175"/>
      <c r="AE941" s="175"/>
      <c r="AF941" s="175"/>
      <c r="AG941" s="175"/>
      <c r="AH941" s="175"/>
      <c r="AI941" s="175"/>
      <c r="AJ941" s="175"/>
      <c r="AK941" s="175"/>
      <c r="AL941" s="175"/>
      <c r="AM941" s="175"/>
      <c r="AN941" s="175"/>
    </row>
    <row r="942" spans="1:40">
      <c r="A942" s="175"/>
      <c r="B942" s="175"/>
      <c r="C942" s="175"/>
      <c r="D942" s="175"/>
      <c r="E942" s="175"/>
      <c r="F942" s="175"/>
      <c r="G942" s="175"/>
      <c r="H942" s="175"/>
      <c r="I942" s="175"/>
      <c r="J942" s="170"/>
      <c r="K942" s="170"/>
      <c r="L942" s="170"/>
      <c r="M942" s="170"/>
      <c r="N942" s="170"/>
      <c r="O942" s="170"/>
      <c r="P942" s="175"/>
      <c r="Q942" s="175"/>
      <c r="R942" s="175"/>
      <c r="S942" s="175"/>
      <c r="T942" s="175"/>
      <c r="U942" s="175"/>
      <c r="V942" s="175"/>
      <c r="W942" s="175"/>
      <c r="X942" s="175"/>
      <c r="Y942" s="175"/>
      <c r="Z942" s="175"/>
      <c r="AA942" s="175"/>
      <c r="AB942" s="175"/>
      <c r="AC942" s="175"/>
      <c r="AD942" s="175"/>
      <c r="AE942" s="175"/>
      <c r="AF942" s="175"/>
      <c r="AG942" s="175"/>
      <c r="AH942" s="175"/>
      <c r="AI942" s="175"/>
      <c r="AJ942" s="175"/>
      <c r="AK942" s="175"/>
      <c r="AL942" s="175"/>
      <c r="AM942" s="175"/>
      <c r="AN942" s="175"/>
    </row>
    <row r="943" spans="1:40">
      <c r="A943" s="175"/>
      <c r="B943" s="175"/>
      <c r="C943" s="175"/>
      <c r="D943" s="175"/>
      <c r="E943" s="175"/>
      <c r="F943" s="175"/>
      <c r="G943" s="175"/>
      <c r="H943" s="175"/>
      <c r="I943" s="175"/>
      <c r="J943" s="170"/>
      <c r="K943" s="170"/>
      <c r="L943" s="170"/>
      <c r="M943" s="170"/>
      <c r="N943" s="170"/>
      <c r="O943" s="170"/>
      <c r="P943" s="175"/>
      <c r="Q943" s="175"/>
      <c r="R943" s="175"/>
      <c r="S943" s="175"/>
      <c r="T943" s="175"/>
      <c r="U943" s="175"/>
      <c r="V943" s="175"/>
      <c r="W943" s="175"/>
      <c r="X943" s="175"/>
      <c r="Y943" s="175"/>
      <c r="Z943" s="175"/>
      <c r="AA943" s="175"/>
      <c r="AB943" s="175"/>
      <c r="AC943" s="175"/>
      <c r="AD943" s="175"/>
      <c r="AE943" s="175"/>
      <c r="AF943" s="175"/>
      <c r="AG943" s="175"/>
      <c r="AH943" s="175"/>
      <c r="AI943" s="175"/>
      <c r="AJ943" s="175"/>
      <c r="AK943" s="175"/>
      <c r="AL943" s="175"/>
      <c r="AM943" s="175"/>
      <c r="AN943" s="175"/>
    </row>
    <row r="944" spans="1:40">
      <c r="A944" s="175"/>
      <c r="B944" s="175"/>
      <c r="C944" s="175"/>
      <c r="D944" s="175"/>
      <c r="E944" s="175"/>
      <c r="F944" s="175"/>
      <c r="G944" s="175"/>
      <c r="H944" s="175"/>
      <c r="I944" s="175"/>
      <c r="J944" s="170"/>
      <c r="K944" s="170"/>
      <c r="L944" s="170"/>
      <c r="M944" s="170"/>
      <c r="N944" s="170"/>
      <c r="O944" s="170"/>
      <c r="P944" s="175"/>
      <c r="Q944" s="175"/>
      <c r="R944" s="175"/>
      <c r="S944" s="175"/>
      <c r="T944" s="175"/>
      <c r="U944" s="175"/>
      <c r="V944" s="175"/>
      <c r="W944" s="175"/>
      <c r="X944" s="175"/>
      <c r="Y944" s="175"/>
      <c r="Z944" s="175"/>
      <c r="AA944" s="175"/>
      <c r="AB944" s="175"/>
      <c r="AC944" s="175"/>
      <c r="AD944" s="175"/>
      <c r="AE944" s="175"/>
      <c r="AF944" s="175"/>
      <c r="AG944" s="175"/>
      <c r="AH944" s="175"/>
      <c r="AI944" s="175"/>
      <c r="AJ944" s="175"/>
      <c r="AK944" s="175"/>
      <c r="AL944" s="175"/>
      <c r="AM944" s="175"/>
      <c r="AN944" s="175"/>
    </row>
    <row r="945" spans="1:40">
      <c r="A945" s="175"/>
      <c r="B945" s="175"/>
      <c r="C945" s="175"/>
      <c r="D945" s="175"/>
      <c r="E945" s="175"/>
      <c r="F945" s="175"/>
      <c r="G945" s="175"/>
      <c r="H945" s="175"/>
      <c r="I945" s="175"/>
      <c r="J945" s="170"/>
      <c r="K945" s="170"/>
      <c r="L945" s="170"/>
      <c r="M945" s="170"/>
      <c r="N945" s="170"/>
      <c r="O945" s="170"/>
      <c r="P945" s="175"/>
      <c r="Q945" s="175"/>
      <c r="R945" s="175"/>
      <c r="S945" s="175"/>
      <c r="T945" s="175"/>
      <c r="U945" s="175"/>
      <c r="V945" s="175"/>
      <c r="W945" s="175"/>
      <c r="X945" s="175"/>
      <c r="Y945" s="175"/>
      <c r="Z945" s="175"/>
      <c r="AA945" s="175"/>
      <c r="AB945" s="175"/>
      <c r="AC945" s="175"/>
      <c r="AD945" s="175"/>
      <c r="AE945" s="175"/>
      <c r="AF945" s="175"/>
      <c r="AG945" s="175"/>
      <c r="AH945" s="175"/>
      <c r="AI945" s="175"/>
      <c r="AJ945" s="175"/>
      <c r="AK945" s="175"/>
      <c r="AL945" s="175"/>
      <c r="AM945" s="175"/>
      <c r="AN945" s="175"/>
    </row>
    <row r="946" spans="1:40">
      <c r="A946" s="175"/>
      <c r="B946" s="175"/>
      <c r="C946" s="175"/>
      <c r="D946" s="175"/>
      <c r="E946" s="175"/>
      <c r="F946" s="175"/>
      <c r="G946" s="175"/>
      <c r="H946" s="175"/>
      <c r="I946" s="175"/>
      <c r="J946" s="170"/>
      <c r="K946" s="170"/>
      <c r="L946" s="170"/>
      <c r="M946" s="170"/>
      <c r="N946" s="170"/>
      <c r="O946" s="170"/>
      <c r="P946" s="175"/>
      <c r="Q946" s="175"/>
      <c r="R946" s="175"/>
      <c r="S946" s="175"/>
      <c r="T946" s="175"/>
      <c r="U946" s="175"/>
      <c r="V946" s="175"/>
      <c r="W946" s="175"/>
      <c r="X946" s="175"/>
      <c r="Y946" s="175"/>
      <c r="Z946" s="175"/>
      <c r="AA946" s="175"/>
      <c r="AB946" s="175"/>
      <c r="AC946" s="175"/>
      <c r="AD946" s="175"/>
      <c r="AE946" s="175"/>
      <c r="AF946" s="175"/>
      <c r="AG946" s="175"/>
      <c r="AH946" s="175"/>
      <c r="AI946" s="175"/>
      <c r="AJ946" s="175"/>
      <c r="AK946" s="175"/>
      <c r="AL946" s="175"/>
      <c r="AM946" s="175"/>
      <c r="AN946" s="175"/>
    </row>
    <row r="947" spans="1:40">
      <c r="A947" s="175"/>
      <c r="B947" s="175"/>
      <c r="C947" s="175"/>
      <c r="D947" s="175"/>
      <c r="E947" s="175"/>
      <c r="F947" s="175"/>
      <c r="G947" s="175"/>
      <c r="H947" s="175"/>
      <c r="I947" s="175"/>
      <c r="J947" s="170"/>
      <c r="K947" s="170"/>
      <c r="L947" s="170"/>
      <c r="M947" s="170"/>
      <c r="N947" s="170"/>
      <c r="O947" s="170"/>
      <c r="P947" s="175"/>
      <c r="Q947" s="175"/>
      <c r="R947" s="175"/>
      <c r="S947" s="175"/>
      <c r="T947" s="175"/>
      <c r="U947" s="175"/>
      <c r="V947" s="175"/>
      <c r="W947" s="175"/>
      <c r="X947" s="175"/>
      <c r="Y947" s="175"/>
      <c r="Z947" s="175"/>
      <c r="AA947" s="175"/>
      <c r="AB947" s="175"/>
      <c r="AC947" s="175"/>
      <c r="AD947" s="175"/>
      <c r="AE947" s="175"/>
      <c r="AF947" s="175"/>
      <c r="AG947" s="175"/>
      <c r="AH947" s="175"/>
      <c r="AI947" s="175"/>
      <c r="AJ947" s="175"/>
      <c r="AK947" s="175"/>
      <c r="AL947" s="175"/>
      <c r="AM947" s="175"/>
      <c r="AN947" s="175"/>
    </row>
    <row r="948" spans="1:40">
      <c r="A948" s="175"/>
      <c r="B948" s="175"/>
      <c r="C948" s="175"/>
      <c r="D948" s="175"/>
      <c r="E948" s="175"/>
      <c r="F948" s="175"/>
      <c r="G948" s="175"/>
      <c r="H948" s="175"/>
      <c r="I948" s="175"/>
      <c r="J948" s="170"/>
      <c r="K948" s="170"/>
      <c r="L948" s="170"/>
      <c r="M948" s="170"/>
      <c r="N948" s="170"/>
      <c r="O948" s="170"/>
      <c r="P948" s="175"/>
      <c r="Q948" s="175"/>
      <c r="R948" s="175"/>
      <c r="S948" s="175"/>
      <c r="T948" s="175"/>
      <c r="U948" s="175"/>
      <c r="V948" s="175"/>
      <c r="W948" s="175"/>
      <c r="X948" s="175"/>
      <c r="Y948" s="175"/>
      <c r="Z948" s="175"/>
      <c r="AA948" s="175"/>
      <c r="AB948" s="175"/>
      <c r="AC948" s="175"/>
      <c r="AD948" s="175"/>
      <c r="AE948" s="175"/>
      <c r="AF948" s="175"/>
      <c r="AG948" s="175"/>
      <c r="AH948" s="175"/>
      <c r="AI948" s="175"/>
      <c r="AJ948" s="175"/>
      <c r="AK948" s="175"/>
      <c r="AL948" s="175"/>
      <c r="AM948" s="175"/>
      <c r="AN948" s="175"/>
    </row>
    <row r="949" spans="1:40">
      <c r="A949" s="175"/>
      <c r="B949" s="175"/>
      <c r="C949" s="175"/>
      <c r="D949" s="175"/>
      <c r="E949" s="175"/>
      <c r="F949" s="175"/>
      <c r="G949" s="175"/>
      <c r="H949" s="175"/>
      <c r="I949" s="175"/>
      <c r="J949" s="170"/>
      <c r="K949" s="170"/>
      <c r="L949" s="170"/>
      <c r="M949" s="170"/>
      <c r="N949" s="170"/>
      <c r="O949" s="170"/>
      <c r="P949" s="175"/>
      <c r="Q949" s="175"/>
      <c r="R949" s="175"/>
      <c r="S949" s="175"/>
      <c r="T949" s="175"/>
      <c r="U949" s="175"/>
      <c r="V949" s="175"/>
      <c r="W949" s="175"/>
      <c r="X949" s="175"/>
      <c r="Y949" s="175"/>
      <c r="Z949" s="175"/>
      <c r="AA949" s="175"/>
      <c r="AB949" s="175"/>
      <c r="AC949" s="175"/>
      <c r="AD949" s="175"/>
      <c r="AE949" s="175"/>
      <c r="AF949" s="175"/>
      <c r="AG949" s="175"/>
      <c r="AH949" s="175"/>
      <c r="AI949" s="175"/>
      <c r="AJ949" s="175"/>
      <c r="AK949" s="175"/>
      <c r="AL949" s="175"/>
      <c r="AM949" s="175"/>
      <c r="AN949" s="175"/>
    </row>
    <row r="950" spans="1:40">
      <c r="A950" s="175"/>
      <c r="B950" s="175"/>
      <c r="C950" s="175"/>
      <c r="D950" s="175"/>
      <c r="E950" s="175"/>
      <c r="F950" s="175"/>
      <c r="G950" s="175"/>
      <c r="H950" s="175"/>
      <c r="I950" s="175"/>
      <c r="J950" s="170"/>
      <c r="K950" s="170"/>
      <c r="L950" s="170"/>
      <c r="M950" s="170"/>
      <c r="N950" s="170"/>
      <c r="O950" s="170"/>
      <c r="P950" s="175"/>
      <c r="Q950" s="175"/>
      <c r="R950" s="175"/>
      <c r="S950" s="175"/>
      <c r="T950" s="175"/>
      <c r="U950" s="175"/>
      <c r="V950" s="175"/>
      <c r="W950" s="175"/>
      <c r="X950" s="175"/>
      <c r="Y950" s="175"/>
      <c r="Z950" s="175"/>
      <c r="AA950" s="175"/>
      <c r="AB950" s="175"/>
      <c r="AC950" s="175"/>
      <c r="AD950" s="175"/>
      <c r="AE950" s="175"/>
      <c r="AF950" s="175"/>
      <c r="AG950" s="175"/>
      <c r="AH950" s="175"/>
      <c r="AI950" s="175"/>
      <c r="AJ950" s="175"/>
      <c r="AK950" s="175"/>
      <c r="AL950" s="175"/>
      <c r="AM950" s="175"/>
      <c r="AN950" s="175"/>
    </row>
    <row r="951" spans="1:40">
      <c r="A951" s="175"/>
      <c r="B951" s="175"/>
      <c r="C951" s="175"/>
      <c r="D951" s="175"/>
      <c r="E951" s="175"/>
      <c r="F951" s="175"/>
      <c r="G951" s="175"/>
      <c r="H951" s="175"/>
      <c r="I951" s="175"/>
      <c r="J951" s="170"/>
      <c r="K951" s="170"/>
      <c r="L951" s="170"/>
      <c r="M951" s="170"/>
      <c r="N951" s="170"/>
      <c r="O951" s="170"/>
      <c r="P951" s="175"/>
      <c r="Q951" s="175"/>
      <c r="R951" s="175"/>
      <c r="S951" s="175"/>
      <c r="T951" s="175"/>
      <c r="U951" s="175"/>
      <c r="V951" s="175"/>
      <c r="W951" s="175"/>
      <c r="X951" s="175"/>
      <c r="Y951" s="175"/>
      <c r="Z951" s="175"/>
      <c r="AA951" s="175"/>
      <c r="AB951" s="175"/>
      <c r="AC951" s="175"/>
      <c r="AD951" s="175"/>
      <c r="AE951" s="175"/>
      <c r="AF951" s="175"/>
      <c r="AG951" s="175"/>
      <c r="AH951" s="175"/>
      <c r="AI951" s="175"/>
      <c r="AJ951" s="175"/>
      <c r="AK951" s="175"/>
      <c r="AL951" s="175"/>
      <c r="AM951" s="175"/>
      <c r="AN951" s="175"/>
    </row>
    <row r="952" spans="1:40">
      <c r="A952" s="175"/>
      <c r="B952" s="175"/>
      <c r="C952" s="175"/>
      <c r="D952" s="175"/>
      <c r="E952" s="175"/>
      <c r="F952" s="175"/>
      <c r="G952" s="175"/>
      <c r="H952" s="175"/>
      <c r="I952" s="175"/>
      <c r="J952" s="170"/>
      <c r="K952" s="170"/>
      <c r="L952" s="170"/>
      <c r="M952" s="170"/>
      <c r="N952" s="170"/>
      <c r="O952" s="170"/>
      <c r="P952" s="175"/>
      <c r="Q952" s="175"/>
      <c r="R952" s="175"/>
      <c r="S952" s="175"/>
      <c r="T952" s="175"/>
      <c r="U952" s="175"/>
      <c r="V952" s="175"/>
      <c r="W952" s="175"/>
      <c r="X952" s="175"/>
      <c r="Y952" s="175"/>
      <c r="Z952" s="175"/>
      <c r="AA952" s="175"/>
      <c r="AB952" s="175"/>
      <c r="AC952" s="175"/>
      <c r="AD952" s="175"/>
      <c r="AE952" s="175"/>
      <c r="AF952" s="175"/>
      <c r="AG952" s="175"/>
      <c r="AH952" s="175"/>
      <c r="AI952" s="175"/>
      <c r="AJ952" s="175"/>
      <c r="AK952" s="175"/>
      <c r="AL952" s="175"/>
      <c r="AM952" s="175"/>
      <c r="AN952" s="175"/>
    </row>
    <row r="953" spans="1:40">
      <c r="A953" s="175"/>
      <c r="B953" s="175"/>
      <c r="C953" s="175"/>
      <c r="D953" s="175"/>
      <c r="E953" s="175"/>
      <c r="F953" s="175"/>
      <c r="G953" s="175"/>
      <c r="H953" s="175"/>
      <c r="I953" s="175"/>
      <c r="J953" s="170"/>
      <c r="K953" s="170"/>
      <c r="L953" s="170"/>
      <c r="M953" s="170"/>
      <c r="N953" s="170"/>
      <c r="O953" s="170"/>
      <c r="P953" s="175"/>
      <c r="Q953" s="175"/>
      <c r="R953" s="175"/>
      <c r="S953" s="175"/>
      <c r="T953" s="175"/>
      <c r="U953" s="175"/>
      <c r="V953" s="175"/>
      <c r="W953" s="175"/>
      <c r="X953" s="175"/>
      <c r="Y953" s="175"/>
      <c r="Z953" s="175"/>
      <c r="AA953" s="175"/>
      <c r="AB953" s="175"/>
      <c r="AC953" s="175"/>
      <c r="AD953" s="175"/>
      <c r="AE953" s="175"/>
      <c r="AF953" s="175"/>
      <c r="AG953" s="175"/>
      <c r="AH953" s="175"/>
      <c r="AI953" s="175"/>
      <c r="AJ953" s="175"/>
      <c r="AK953" s="175"/>
      <c r="AL953" s="175"/>
      <c r="AM953" s="175"/>
      <c r="AN953" s="175"/>
    </row>
    <row r="954" spans="1:40">
      <c r="A954" s="175"/>
      <c r="B954" s="175"/>
      <c r="C954" s="175"/>
      <c r="D954" s="175"/>
      <c r="E954" s="175"/>
      <c r="F954" s="175"/>
      <c r="G954" s="175"/>
      <c r="H954" s="175"/>
      <c r="I954" s="175"/>
      <c r="J954" s="170"/>
      <c r="K954" s="170"/>
      <c r="L954" s="170"/>
      <c r="M954" s="170"/>
      <c r="N954" s="170"/>
      <c r="O954" s="170"/>
      <c r="P954" s="175"/>
      <c r="Q954" s="175"/>
      <c r="R954" s="175"/>
      <c r="S954" s="175"/>
      <c r="T954" s="175"/>
      <c r="U954" s="175"/>
      <c r="V954" s="175"/>
      <c r="W954" s="175"/>
      <c r="X954" s="175"/>
      <c r="Y954" s="175"/>
      <c r="Z954" s="175"/>
      <c r="AA954" s="175"/>
      <c r="AB954" s="175"/>
      <c r="AC954" s="175"/>
      <c r="AD954" s="175"/>
      <c r="AE954" s="175"/>
      <c r="AF954" s="175"/>
      <c r="AG954" s="175"/>
      <c r="AH954" s="175"/>
      <c r="AI954" s="175"/>
      <c r="AJ954" s="175"/>
      <c r="AK954" s="175"/>
      <c r="AL954" s="175"/>
      <c r="AM954" s="175"/>
      <c r="AN954" s="175"/>
    </row>
    <row r="955" spans="1:40">
      <c r="A955" s="175"/>
      <c r="B955" s="175"/>
      <c r="C955" s="175"/>
      <c r="D955" s="175"/>
      <c r="E955" s="175"/>
      <c r="F955" s="175"/>
      <c r="G955" s="175"/>
      <c r="H955" s="175"/>
      <c r="I955" s="175"/>
      <c r="J955" s="170"/>
      <c r="K955" s="170"/>
      <c r="L955" s="170"/>
      <c r="M955" s="170"/>
      <c r="N955" s="170"/>
      <c r="O955" s="170"/>
      <c r="P955" s="175"/>
      <c r="Q955" s="175"/>
      <c r="R955" s="175"/>
      <c r="S955" s="175"/>
      <c r="T955" s="175"/>
      <c r="U955" s="175"/>
      <c r="V955" s="175"/>
      <c r="W955" s="175"/>
      <c r="X955" s="175"/>
      <c r="Y955" s="175"/>
      <c r="Z955" s="175"/>
      <c r="AA955" s="175"/>
      <c r="AB955" s="175"/>
      <c r="AC955" s="175"/>
      <c r="AD955" s="175"/>
      <c r="AE955" s="175"/>
      <c r="AF955" s="175"/>
      <c r="AG955" s="175"/>
      <c r="AH955" s="175"/>
      <c r="AI955" s="175"/>
      <c r="AJ955" s="175"/>
      <c r="AK955" s="175"/>
      <c r="AL955" s="175"/>
      <c r="AM955" s="175"/>
      <c r="AN955" s="175"/>
    </row>
    <row r="956" spans="1:40">
      <c r="A956" s="175"/>
      <c r="B956" s="175"/>
      <c r="C956" s="175"/>
      <c r="D956" s="175"/>
      <c r="E956" s="175"/>
      <c r="F956" s="175"/>
      <c r="G956" s="175"/>
      <c r="H956" s="175"/>
      <c r="I956" s="175"/>
      <c r="J956" s="170"/>
      <c r="K956" s="170"/>
      <c r="L956" s="170"/>
      <c r="M956" s="170"/>
      <c r="N956" s="170"/>
      <c r="O956" s="170"/>
      <c r="P956" s="175"/>
      <c r="Q956" s="175"/>
      <c r="R956" s="175"/>
      <c r="S956" s="175"/>
      <c r="T956" s="175"/>
      <c r="U956" s="175"/>
      <c r="V956" s="175"/>
      <c r="W956" s="175"/>
      <c r="X956" s="175"/>
      <c r="Y956" s="175"/>
      <c r="Z956" s="175"/>
      <c r="AA956" s="175"/>
      <c r="AB956" s="175"/>
      <c r="AC956" s="175"/>
      <c r="AD956" s="175"/>
      <c r="AE956" s="175"/>
      <c r="AF956" s="175"/>
      <c r="AG956" s="175"/>
      <c r="AH956" s="175"/>
      <c r="AI956" s="175"/>
      <c r="AJ956" s="175"/>
      <c r="AK956" s="175"/>
      <c r="AL956" s="175"/>
      <c r="AM956" s="175"/>
      <c r="AN956" s="175"/>
    </row>
    <row r="957" spans="1:40">
      <c r="A957" s="175"/>
      <c r="B957" s="175"/>
      <c r="C957" s="175"/>
      <c r="D957" s="175"/>
      <c r="E957" s="175"/>
      <c r="F957" s="175"/>
      <c r="G957" s="175"/>
      <c r="H957" s="175"/>
      <c r="I957" s="175"/>
      <c r="J957" s="170"/>
      <c r="K957" s="170"/>
      <c r="L957" s="170"/>
      <c r="M957" s="170"/>
      <c r="N957" s="170"/>
      <c r="O957" s="170"/>
      <c r="P957" s="175"/>
      <c r="Q957" s="175"/>
      <c r="R957" s="175"/>
      <c r="S957" s="175"/>
      <c r="T957" s="175"/>
      <c r="U957" s="175"/>
      <c r="V957" s="175"/>
      <c r="W957" s="175"/>
      <c r="X957" s="175"/>
      <c r="Y957" s="175"/>
      <c r="Z957" s="175"/>
      <c r="AA957" s="175"/>
      <c r="AB957" s="175"/>
      <c r="AC957" s="175"/>
      <c r="AD957" s="175"/>
      <c r="AE957" s="175"/>
      <c r="AF957" s="175"/>
      <c r="AG957" s="175"/>
      <c r="AH957" s="175"/>
      <c r="AI957" s="175"/>
      <c r="AJ957" s="175"/>
      <c r="AK957" s="175"/>
      <c r="AL957" s="175"/>
      <c r="AM957" s="175"/>
      <c r="AN957" s="175"/>
    </row>
    <row r="958" spans="1:40">
      <c r="A958" s="175"/>
      <c r="B958" s="175"/>
      <c r="C958" s="175"/>
      <c r="D958" s="175"/>
      <c r="E958" s="175"/>
      <c r="F958" s="175"/>
      <c r="G958" s="175"/>
      <c r="H958" s="175"/>
      <c r="I958" s="175"/>
      <c r="J958" s="170"/>
      <c r="K958" s="170"/>
      <c r="L958" s="170"/>
      <c r="M958" s="170"/>
      <c r="N958" s="170"/>
      <c r="O958" s="170"/>
      <c r="P958" s="175"/>
      <c r="Q958" s="175"/>
      <c r="R958" s="175"/>
      <c r="S958" s="175"/>
      <c r="T958" s="175"/>
      <c r="U958" s="175"/>
      <c r="V958" s="175"/>
      <c r="W958" s="175"/>
      <c r="X958" s="175"/>
      <c r="Y958" s="175"/>
      <c r="Z958" s="175"/>
      <c r="AA958" s="175"/>
      <c r="AB958" s="175"/>
      <c r="AC958" s="175"/>
      <c r="AD958" s="175"/>
      <c r="AE958" s="175"/>
      <c r="AF958" s="175"/>
      <c r="AG958" s="175"/>
      <c r="AH958" s="175"/>
      <c r="AI958" s="175"/>
      <c r="AJ958" s="175"/>
      <c r="AK958" s="175"/>
      <c r="AL958" s="175"/>
      <c r="AM958" s="175"/>
      <c r="AN958" s="175"/>
    </row>
    <row r="959" spans="1:40">
      <c r="A959" s="175"/>
      <c r="B959" s="175"/>
      <c r="C959" s="175"/>
      <c r="D959" s="175"/>
      <c r="E959" s="175"/>
      <c r="F959" s="175"/>
      <c r="G959" s="175"/>
      <c r="H959" s="175"/>
      <c r="I959" s="175"/>
      <c r="J959" s="170"/>
      <c r="K959" s="170"/>
      <c r="L959" s="170"/>
      <c r="M959" s="170"/>
      <c r="N959" s="170"/>
      <c r="O959" s="170"/>
      <c r="P959" s="175"/>
      <c r="Q959" s="175"/>
      <c r="R959" s="175"/>
      <c r="S959" s="175"/>
      <c r="T959" s="175"/>
      <c r="U959" s="175"/>
      <c r="V959" s="175"/>
      <c r="W959" s="175"/>
      <c r="X959" s="175"/>
      <c r="Y959" s="175"/>
      <c r="Z959" s="175"/>
      <c r="AA959" s="175"/>
      <c r="AB959" s="175"/>
      <c r="AC959" s="175"/>
      <c r="AD959" s="175"/>
      <c r="AE959" s="175"/>
      <c r="AF959" s="175"/>
      <c r="AG959" s="175"/>
      <c r="AH959" s="175"/>
      <c r="AI959" s="175"/>
      <c r="AJ959" s="175"/>
      <c r="AK959" s="175"/>
      <c r="AL959" s="175"/>
      <c r="AM959" s="175"/>
      <c r="AN959" s="175"/>
    </row>
    <row r="960" spans="1:40">
      <c r="A960" s="175"/>
      <c r="B960" s="175"/>
      <c r="C960" s="175"/>
      <c r="D960" s="175"/>
      <c r="E960" s="175"/>
      <c r="F960" s="175"/>
      <c r="G960" s="175"/>
      <c r="H960" s="175"/>
      <c r="I960" s="175"/>
      <c r="J960" s="170"/>
      <c r="K960" s="170"/>
      <c r="L960" s="170"/>
      <c r="M960" s="170"/>
      <c r="N960" s="170"/>
      <c r="O960" s="170"/>
      <c r="P960" s="175"/>
      <c r="Q960" s="175"/>
      <c r="R960" s="175"/>
      <c r="S960" s="175"/>
      <c r="T960" s="175"/>
      <c r="U960" s="175"/>
      <c r="V960" s="175"/>
      <c r="W960" s="175"/>
      <c r="X960" s="175"/>
      <c r="Y960" s="175"/>
      <c r="Z960" s="175"/>
      <c r="AA960" s="175"/>
      <c r="AB960" s="175"/>
      <c r="AC960" s="175"/>
      <c r="AD960" s="175"/>
      <c r="AE960" s="175"/>
      <c r="AF960" s="175"/>
      <c r="AG960" s="175"/>
      <c r="AH960" s="175"/>
      <c r="AI960" s="175"/>
      <c r="AJ960" s="175"/>
      <c r="AK960" s="175"/>
      <c r="AL960" s="175"/>
      <c r="AM960" s="175"/>
      <c r="AN960" s="175"/>
    </row>
    <row r="961" spans="1:40">
      <c r="A961" s="175"/>
      <c r="B961" s="175"/>
      <c r="C961" s="175"/>
      <c r="D961" s="175"/>
      <c r="E961" s="175"/>
      <c r="F961" s="175"/>
      <c r="G961" s="175"/>
      <c r="H961" s="175"/>
      <c r="I961" s="175"/>
      <c r="J961" s="170"/>
      <c r="K961" s="170"/>
      <c r="L961" s="170"/>
      <c r="M961" s="170"/>
      <c r="N961" s="170"/>
      <c r="O961" s="170"/>
      <c r="P961" s="175"/>
      <c r="Q961" s="175"/>
      <c r="R961" s="175"/>
      <c r="S961" s="175"/>
      <c r="T961" s="175"/>
      <c r="U961" s="175"/>
      <c r="V961" s="175"/>
      <c r="W961" s="175"/>
      <c r="X961" s="175"/>
      <c r="Y961" s="175"/>
      <c r="Z961" s="175"/>
      <c r="AA961" s="175"/>
      <c r="AB961" s="175"/>
      <c r="AC961" s="175"/>
      <c r="AD961" s="175"/>
      <c r="AE961" s="175"/>
      <c r="AF961" s="175"/>
      <c r="AG961" s="175"/>
      <c r="AH961" s="175"/>
      <c r="AI961" s="175"/>
      <c r="AJ961" s="175"/>
      <c r="AK961" s="175"/>
      <c r="AL961" s="175"/>
      <c r="AM961" s="175"/>
      <c r="AN961" s="175"/>
    </row>
    <row r="962" spans="1:40">
      <c r="A962" s="175"/>
      <c r="B962" s="175"/>
      <c r="C962" s="175"/>
      <c r="D962" s="175"/>
      <c r="E962" s="175"/>
      <c r="F962" s="175"/>
      <c r="G962" s="175"/>
      <c r="H962" s="175"/>
      <c r="I962" s="175"/>
      <c r="J962" s="170"/>
      <c r="K962" s="170"/>
      <c r="L962" s="170"/>
      <c r="M962" s="170"/>
      <c r="N962" s="170"/>
      <c r="O962" s="170"/>
      <c r="P962" s="175"/>
      <c r="Q962" s="175"/>
      <c r="R962" s="175"/>
      <c r="S962" s="175"/>
      <c r="T962" s="175"/>
      <c r="U962" s="175"/>
      <c r="V962" s="175"/>
      <c r="W962" s="175"/>
      <c r="X962" s="175"/>
      <c r="Y962" s="175"/>
      <c r="Z962" s="175"/>
      <c r="AA962" s="175"/>
      <c r="AB962" s="175"/>
      <c r="AC962" s="175"/>
      <c r="AD962" s="175"/>
      <c r="AE962" s="175"/>
      <c r="AF962" s="175"/>
      <c r="AG962" s="175"/>
      <c r="AH962" s="175"/>
      <c r="AI962" s="175"/>
      <c r="AJ962" s="175"/>
      <c r="AK962" s="175"/>
      <c r="AL962" s="175"/>
      <c r="AM962" s="175"/>
      <c r="AN962" s="175"/>
    </row>
    <row r="963" spans="1:40">
      <c r="A963" s="175"/>
      <c r="B963" s="175"/>
      <c r="C963" s="175"/>
      <c r="D963" s="175"/>
      <c r="E963" s="175"/>
      <c r="F963" s="175"/>
      <c r="G963" s="175"/>
      <c r="H963" s="175"/>
      <c r="I963" s="175"/>
      <c r="J963" s="170"/>
      <c r="K963" s="170"/>
      <c r="L963" s="170"/>
      <c r="M963" s="170"/>
      <c r="N963" s="170"/>
      <c r="O963" s="170"/>
      <c r="P963" s="175"/>
      <c r="Q963" s="175"/>
      <c r="R963" s="175"/>
      <c r="S963" s="175"/>
      <c r="T963" s="175"/>
      <c r="U963" s="175"/>
      <c r="V963" s="175"/>
      <c r="W963" s="175"/>
      <c r="X963" s="175"/>
      <c r="Y963" s="175"/>
      <c r="Z963" s="175"/>
      <c r="AA963" s="175"/>
      <c r="AB963" s="175"/>
      <c r="AC963" s="175"/>
      <c r="AD963" s="175"/>
      <c r="AE963" s="175"/>
      <c r="AF963" s="175"/>
      <c r="AG963" s="175"/>
      <c r="AH963" s="175"/>
      <c r="AI963" s="175"/>
      <c r="AJ963" s="175"/>
      <c r="AK963" s="175"/>
      <c r="AL963" s="175"/>
      <c r="AM963" s="175"/>
      <c r="AN963" s="175"/>
    </row>
    <row r="964" spans="1:40">
      <c r="A964" s="175"/>
      <c r="B964" s="175"/>
      <c r="C964" s="175"/>
      <c r="D964" s="175"/>
      <c r="E964" s="175"/>
      <c r="F964" s="175"/>
      <c r="G964" s="175"/>
      <c r="H964" s="175"/>
      <c r="I964" s="175"/>
      <c r="J964" s="170"/>
      <c r="K964" s="170"/>
      <c r="L964" s="170"/>
      <c r="M964" s="170"/>
      <c r="N964" s="170"/>
      <c r="O964" s="170"/>
      <c r="P964" s="175"/>
      <c r="Q964" s="175"/>
      <c r="R964" s="175"/>
      <c r="S964" s="175"/>
      <c r="T964" s="175"/>
      <c r="U964" s="175"/>
      <c r="V964" s="175"/>
      <c r="W964" s="175"/>
      <c r="X964" s="175"/>
      <c r="Y964" s="175"/>
      <c r="Z964" s="175"/>
      <c r="AA964" s="175"/>
      <c r="AB964" s="175"/>
      <c r="AC964" s="175"/>
      <c r="AD964" s="175"/>
      <c r="AE964" s="175"/>
      <c r="AF964" s="175"/>
      <c r="AG964" s="175"/>
      <c r="AH964" s="175"/>
      <c r="AI964" s="175"/>
      <c r="AJ964" s="175"/>
      <c r="AK964" s="175"/>
      <c r="AL964" s="175"/>
      <c r="AM964" s="175"/>
      <c r="AN964" s="175"/>
    </row>
    <row r="965" spans="1:40">
      <c r="A965" s="175"/>
      <c r="B965" s="175"/>
      <c r="C965" s="175"/>
      <c r="D965" s="175"/>
      <c r="E965" s="175"/>
      <c r="F965" s="175"/>
      <c r="G965" s="175"/>
      <c r="H965" s="175"/>
      <c r="I965" s="175"/>
      <c r="J965" s="170"/>
      <c r="K965" s="170"/>
      <c r="L965" s="170"/>
      <c r="M965" s="170"/>
      <c r="N965" s="170"/>
      <c r="O965" s="170"/>
      <c r="P965" s="175"/>
      <c r="Q965" s="175"/>
      <c r="R965" s="175"/>
      <c r="S965" s="175"/>
      <c r="T965" s="175"/>
      <c r="U965" s="175"/>
      <c r="V965" s="175"/>
      <c r="W965" s="175"/>
      <c r="X965" s="175"/>
      <c r="Y965" s="175"/>
      <c r="Z965" s="175"/>
      <c r="AA965" s="175"/>
      <c r="AB965" s="175"/>
      <c r="AC965" s="175"/>
      <c r="AD965" s="175"/>
      <c r="AE965" s="175"/>
      <c r="AF965" s="175"/>
      <c r="AG965" s="175"/>
      <c r="AH965" s="175"/>
      <c r="AI965" s="175"/>
      <c r="AJ965" s="175"/>
      <c r="AK965" s="175"/>
      <c r="AL965" s="175"/>
      <c r="AM965" s="175"/>
      <c r="AN965" s="175"/>
    </row>
    <row r="966" spans="1:40">
      <c r="A966" s="175"/>
      <c r="B966" s="175"/>
      <c r="C966" s="175"/>
      <c r="D966" s="175"/>
      <c r="E966" s="175"/>
      <c r="F966" s="175"/>
      <c r="G966" s="175"/>
      <c r="H966" s="175"/>
      <c r="I966" s="175"/>
      <c r="J966" s="170"/>
      <c r="K966" s="170"/>
      <c r="L966" s="170"/>
      <c r="M966" s="170"/>
      <c r="N966" s="170"/>
      <c r="O966" s="170"/>
      <c r="P966" s="175"/>
      <c r="Q966" s="175"/>
      <c r="R966" s="175"/>
      <c r="S966" s="175"/>
      <c r="T966" s="175"/>
      <c r="U966" s="175"/>
      <c r="V966" s="175"/>
      <c r="W966" s="175"/>
      <c r="X966" s="175"/>
      <c r="Y966" s="175"/>
      <c r="Z966" s="175"/>
      <c r="AA966" s="175"/>
      <c r="AB966" s="175"/>
      <c r="AC966" s="175"/>
      <c r="AD966" s="175"/>
      <c r="AE966" s="175"/>
      <c r="AF966" s="175"/>
      <c r="AG966" s="175"/>
      <c r="AH966" s="175"/>
      <c r="AI966" s="175"/>
      <c r="AJ966" s="175"/>
      <c r="AK966" s="175"/>
      <c r="AL966" s="175"/>
      <c r="AM966" s="175"/>
      <c r="AN966" s="175"/>
    </row>
    <row r="967" spans="1:40">
      <c r="A967" s="175"/>
      <c r="B967" s="175"/>
      <c r="C967" s="175"/>
      <c r="D967" s="175"/>
      <c r="E967" s="175"/>
      <c r="F967" s="175"/>
      <c r="G967" s="175"/>
      <c r="H967" s="175"/>
      <c r="I967" s="175"/>
      <c r="J967" s="170"/>
      <c r="K967" s="170"/>
      <c r="L967" s="170"/>
      <c r="M967" s="170"/>
      <c r="N967" s="170"/>
      <c r="O967" s="170"/>
      <c r="P967" s="175"/>
      <c r="Q967" s="175"/>
      <c r="R967" s="175"/>
      <c r="S967" s="175"/>
      <c r="T967" s="175"/>
      <c r="U967" s="175"/>
      <c r="V967" s="175"/>
      <c r="W967" s="175"/>
      <c r="X967" s="175"/>
      <c r="Y967" s="175"/>
      <c r="Z967" s="175"/>
      <c r="AA967" s="175"/>
      <c r="AB967" s="175"/>
      <c r="AC967" s="175"/>
      <c r="AD967" s="175"/>
      <c r="AE967" s="175"/>
      <c r="AF967" s="175"/>
      <c r="AG967" s="175"/>
      <c r="AH967" s="175"/>
      <c r="AI967" s="175"/>
      <c r="AJ967" s="175"/>
      <c r="AK967" s="175"/>
      <c r="AL967" s="175"/>
      <c r="AM967" s="175"/>
      <c r="AN967" s="175"/>
    </row>
    <row r="968" spans="1:40">
      <c r="A968" s="175"/>
      <c r="B968" s="175"/>
      <c r="C968" s="175"/>
      <c r="D968" s="175"/>
      <c r="E968" s="175"/>
      <c r="F968" s="175"/>
      <c r="G968" s="175"/>
      <c r="H968" s="175"/>
      <c r="I968" s="175"/>
      <c r="J968" s="170"/>
      <c r="K968" s="170"/>
      <c r="L968" s="170"/>
      <c r="M968" s="170"/>
      <c r="N968" s="170"/>
      <c r="O968" s="170"/>
      <c r="P968" s="175"/>
      <c r="Q968" s="175"/>
      <c r="R968" s="175"/>
      <c r="S968" s="175"/>
      <c r="T968" s="175"/>
      <c r="U968" s="175"/>
      <c r="V968" s="175"/>
      <c r="W968" s="175"/>
      <c r="X968" s="175"/>
      <c r="Y968" s="175"/>
      <c r="Z968" s="175"/>
      <c r="AA968" s="175"/>
      <c r="AB968" s="175"/>
      <c r="AC968" s="175"/>
      <c r="AD968" s="175"/>
      <c r="AE968" s="175"/>
      <c r="AF968" s="175"/>
      <c r="AG968" s="175"/>
      <c r="AH968" s="175"/>
      <c r="AI968" s="175"/>
      <c r="AJ968" s="175"/>
      <c r="AK968" s="175"/>
      <c r="AL968" s="175"/>
      <c r="AM968" s="175"/>
      <c r="AN968" s="175"/>
    </row>
    <row r="969" spans="1:40">
      <c r="A969" s="175"/>
      <c r="B969" s="175"/>
      <c r="C969" s="175"/>
      <c r="D969" s="175"/>
      <c r="E969" s="175"/>
      <c r="F969" s="175"/>
      <c r="G969" s="175"/>
      <c r="H969" s="175"/>
      <c r="I969" s="175"/>
      <c r="J969" s="170"/>
      <c r="K969" s="170"/>
      <c r="L969" s="170"/>
      <c r="M969" s="170"/>
      <c r="N969" s="170"/>
      <c r="O969" s="170"/>
      <c r="P969" s="175"/>
      <c r="Q969" s="175"/>
      <c r="R969" s="175"/>
      <c r="S969" s="175"/>
      <c r="T969" s="175"/>
      <c r="U969" s="175"/>
      <c r="V969" s="175"/>
      <c r="W969" s="175"/>
      <c r="X969" s="175"/>
      <c r="Y969" s="175"/>
      <c r="Z969" s="175"/>
      <c r="AA969" s="175"/>
      <c r="AB969" s="175"/>
      <c r="AC969" s="175"/>
      <c r="AD969" s="175"/>
      <c r="AE969" s="175"/>
      <c r="AF969" s="175"/>
      <c r="AG969" s="175"/>
      <c r="AH969" s="175"/>
      <c r="AI969" s="175"/>
      <c r="AJ969" s="175"/>
      <c r="AK969" s="175"/>
      <c r="AL969" s="175"/>
      <c r="AM969" s="175"/>
      <c r="AN969" s="175"/>
    </row>
    <row r="970" spans="1:40">
      <c r="A970" s="175"/>
      <c r="B970" s="175"/>
      <c r="C970" s="175"/>
      <c r="D970" s="175"/>
      <c r="E970" s="175"/>
      <c r="F970" s="175"/>
      <c r="G970" s="175"/>
      <c r="H970" s="175"/>
      <c r="I970" s="175"/>
      <c r="J970" s="170"/>
      <c r="K970" s="170"/>
      <c r="L970" s="170"/>
      <c r="M970" s="170"/>
      <c r="N970" s="170"/>
      <c r="O970" s="170"/>
      <c r="P970" s="175"/>
      <c r="Q970" s="175"/>
      <c r="R970" s="175"/>
      <c r="S970" s="175"/>
      <c r="T970" s="175"/>
      <c r="U970" s="175"/>
      <c r="V970" s="175"/>
      <c r="W970" s="175"/>
      <c r="X970" s="175"/>
      <c r="Y970" s="175"/>
      <c r="Z970" s="175"/>
      <c r="AA970" s="175"/>
      <c r="AB970" s="175"/>
      <c r="AC970" s="175"/>
      <c r="AD970" s="175"/>
      <c r="AE970" s="175"/>
      <c r="AF970" s="175"/>
      <c r="AG970" s="175"/>
      <c r="AH970" s="175"/>
      <c r="AI970" s="175"/>
      <c r="AJ970" s="175"/>
      <c r="AK970" s="175"/>
      <c r="AL970" s="175"/>
      <c r="AM970" s="175"/>
      <c r="AN970" s="175"/>
    </row>
    <row r="971" spans="1:40">
      <c r="A971" s="175"/>
      <c r="B971" s="175"/>
      <c r="C971" s="175"/>
      <c r="D971" s="175"/>
      <c r="E971" s="175"/>
      <c r="F971" s="175"/>
      <c r="G971" s="175"/>
      <c r="H971" s="175"/>
      <c r="I971" s="175"/>
      <c r="J971" s="170"/>
      <c r="K971" s="170"/>
      <c r="L971" s="170"/>
      <c r="M971" s="170"/>
      <c r="N971" s="170"/>
      <c r="O971" s="170"/>
      <c r="P971" s="175"/>
      <c r="Q971" s="175"/>
      <c r="R971" s="175"/>
      <c r="S971" s="175"/>
      <c r="T971" s="175"/>
      <c r="U971" s="175"/>
      <c r="V971" s="175"/>
      <c r="W971" s="175"/>
      <c r="X971" s="175"/>
      <c r="Y971" s="175"/>
      <c r="Z971" s="175"/>
      <c r="AA971" s="175"/>
      <c r="AB971" s="175"/>
      <c r="AC971" s="175"/>
      <c r="AD971" s="175"/>
      <c r="AE971" s="175"/>
      <c r="AF971" s="175"/>
      <c r="AG971" s="175"/>
      <c r="AH971" s="175"/>
      <c r="AI971" s="175"/>
      <c r="AJ971" s="175"/>
      <c r="AK971" s="175"/>
      <c r="AL971" s="175"/>
      <c r="AM971" s="175"/>
      <c r="AN971" s="175"/>
    </row>
    <row r="972" spans="1:40">
      <c r="A972" s="175"/>
      <c r="B972" s="175"/>
      <c r="C972" s="175"/>
      <c r="D972" s="175"/>
      <c r="E972" s="175"/>
      <c r="F972" s="175"/>
      <c r="G972" s="175"/>
      <c r="H972" s="175"/>
      <c r="I972" s="175"/>
      <c r="J972" s="170"/>
      <c r="K972" s="170"/>
      <c r="L972" s="170"/>
      <c r="M972" s="170"/>
      <c r="N972" s="170"/>
      <c r="O972" s="170"/>
      <c r="P972" s="175"/>
      <c r="Q972" s="175"/>
      <c r="R972" s="175"/>
      <c r="S972" s="175"/>
      <c r="T972" s="175"/>
      <c r="U972" s="175"/>
      <c r="V972" s="175"/>
      <c r="W972" s="175"/>
      <c r="X972" s="175"/>
      <c r="Y972" s="175"/>
      <c r="Z972" s="175"/>
      <c r="AA972" s="175"/>
      <c r="AB972" s="175"/>
      <c r="AC972" s="175"/>
      <c r="AD972" s="175"/>
      <c r="AE972" s="175"/>
      <c r="AF972" s="175"/>
      <c r="AG972" s="175"/>
      <c r="AH972" s="175"/>
      <c r="AI972" s="175"/>
      <c r="AJ972" s="175"/>
      <c r="AK972" s="175"/>
      <c r="AL972" s="175"/>
      <c r="AM972" s="175"/>
      <c r="AN972" s="175"/>
    </row>
    <row r="973" spans="1:40">
      <c r="A973" s="175"/>
      <c r="B973" s="175"/>
      <c r="C973" s="175"/>
      <c r="D973" s="175"/>
      <c r="E973" s="175"/>
      <c r="F973" s="175"/>
      <c r="G973" s="175"/>
      <c r="H973" s="175"/>
      <c r="I973" s="175"/>
      <c r="J973" s="170"/>
      <c r="K973" s="170"/>
      <c r="L973" s="170"/>
      <c r="M973" s="170"/>
      <c r="N973" s="170"/>
      <c r="O973" s="170"/>
      <c r="P973" s="175"/>
      <c r="Q973" s="175"/>
      <c r="R973" s="175"/>
      <c r="S973" s="175"/>
      <c r="T973" s="175"/>
      <c r="U973" s="175"/>
      <c r="V973" s="175"/>
      <c r="W973" s="175"/>
      <c r="X973" s="175"/>
      <c r="Y973" s="175"/>
      <c r="Z973" s="175"/>
      <c r="AA973" s="175"/>
      <c r="AB973" s="175"/>
      <c r="AC973" s="175"/>
      <c r="AD973" s="175"/>
      <c r="AE973" s="175"/>
      <c r="AF973" s="175"/>
      <c r="AG973" s="175"/>
      <c r="AH973" s="175"/>
      <c r="AI973" s="175"/>
      <c r="AJ973" s="175"/>
      <c r="AK973" s="175"/>
      <c r="AL973" s="175"/>
      <c r="AM973" s="175"/>
      <c r="AN973" s="175"/>
    </row>
    <row r="974" spans="1:40">
      <c r="A974" s="175"/>
      <c r="B974" s="175"/>
      <c r="C974" s="175"/>
      <c r="D974" s="175"/>
      <c r="E974" s="175"/>
      <c r="F974" s="175"/>
      <c r="G974" s="175"/>
      <c r="H974" s="175"/>
      <c r="I974" s="175"/>
      <c r="J974" s="170"/>
      <c r="K974" s="170"/>
      <c r="L974" s="170"/>
      <c r="M974" s="170"/>
      <c r="N974" s="170"/>
      <c r="O974" s="170"/>
      <c r="P974" s="175"/>
      <c r="Q974" s="175"/>
      <c r="R974" s="175"/>
      <c r="S974" s="175"/>
      <c r="T974" s="175"/>
      <c r="U974" s="175"/>
      <c r="V974" s="175"/>
      <c r="W974" s="175"/>
      <c r="X974" s="175"/>
      <c r="Y974" s="175"/>
      <c r="Z974" s="175"/>
      <c r="AA974" s="175"/>
      <c r="AB974" s="175"/>
      <c r="AC974" s="175"/>
      <c r="AD974" s="175"/>
      <c r="AE974" s="175"/>
      <c r="AF974" s="175"/>
      <c r="AG974" s="175"/>
      <c r="AH974" s="175"/>
      <c r="AI974" s="175"/>
      <c r="AJ974" s="175"/>
      <c r="AK974" s="175"/>
      <c r="AL974" s="175"/>
      <c r="AM974" s="175"/>
      <c r="AN974" s="175"/>
    </row>
    <row r="975" spans="1:40">
      <c r="A975" s="175"/>
      <c r="B975" s="175"/>
      <c r="C975" s="175"/>
      <c r="D975" s="175"/>
      <c r="E975" s="175"/>
      <c r="F975" s="175"/>
      <c r="G975" s="175"/>
      <c r="H975" s="175"/>
      <c r="I975" s="175"/>
      <c r="J975" s="170"/>
      <c r="K975" s="170"/>
      <c r="L975" s="170"/>
      <c r="M975" s="170"/>
      <c r="N975" s="170"/>
      <c r="O975" s="170"/>
      <c r="P975" s="175"/>
      <c r="Q975" s="175"/>
      <c r="R975" s="175"/>
      <c r="S975" s="175"/>
      <c r="T975" s="175"/>
      <c r="U975" s="175"/>
      <c r="V975" s="175"/>
      <c r="W975" s="175"/>
      <c r="X975" s="175"/>
      <c r="Y975" s="175"/>
      <c r="Z975" s="175"/>
      <c r="AA975" s="175"/>
      <c r="AB975" s="175"/>
      <c r="AC975" s="175"/>
      <c r="AD975" s="175"/>
      <c r="AE975" s="175"/>
      <c r="AF975" s="175"/>
      <c r="AG975" s="175"/>
      <c r="AH975" s="175"/>
      <c r="AI975" s="175"/>
      <c r="AJ975" s="175"/>
      <c r="AK975" s="175"/>
      <c r="AL975" s="175"/>
      <c r="AM975" s="175"/>
      <c r="AN975" s="175"/>
    </row>
    <row r="976" spans="1:40">
      <c r="A976" s="175"/>
      <c r="B976" s="175"/>
      <c r="C976" s="175"/>
      <c r="D976" s="175"/>
      <c r="E976" s="175"/>
      <c r="F976" s="175"/>
      <c r="G976" s="175"/>
      <c r="H976" s="175"/>
      <c r="I976" s="175"/>
      <c r="J976" s="170"/>
      <c r="K976" s="170"/>
      <c r="L976" s="170"/>
      <c r="M976" s="170"/>
      <c r="N976" s="170"/>
      <c r="O976" s="170"/>
      <c r="P976" s="175"/>
      <c r="Q976" s="175"/>
      <c r="R976" s="175"/>
      <c r="S976" s="175"/>
      <c r="T976" s="175"/>
      <c r="U976" s="175"/>
      <c r="V976" s="175"/>
      <c r="W976" s="175"/>
      <c r="X976" s="175"/>
      <c r="Y976" s="175"/>
      <c r="Z976" s="175"/>
      <c r="AA976" s="175"/>
      <c r="AB976" s="175"/>
      <c r="AC976" s="175"/>
      <c r="AD976" s="175"/>
      <c r="AE976" s="175"/>
      <c r="AF976" s="175"/>
      <c r="AG976" s="175"/>
      <c r="AH976" s="175"/>
      <c r="AI976" s="175"/>
      <c r="AJ976" s="175"/>
      <c r="AK976" s="175"/>
      <c r="AL976" s="175"/>
      <c r="AM976" s="175"/>
      <c r="AN976" s="175"/>
    </row>
    <row r="977" spans="1:40">
      <c r="A977" s="175"/>
      <c r="B977" s="175"/>
      <c r="C977" s="175"/>
      <c r="D977" s="175"/>
      <c r="E977" s="175"/>
      <c r="F977" s="175"/>
      <c r="G977" s="175"/>
      <c r="H977" s="175"/>
      <c r="I977" s="175"/>
      <c r="J977" s="170"/>
      <c r="K977" s="170"/>
      <c r="L977" s="170"/>
      <c r="M977" s="170"/>
      <c r="N977" s="170"/>
      <c r="O977" s="170"/>
      <c r="P977" s="175"/>
      <c r="Q977" s="175"/>
      <c r="R977" s="175"/>
      <c r="S977" s="175"/>
      <c r="T977" s="175"/>
      <c r="U977" s="175"/>
      <c r="V977" s="175"/>
      <c r="W977" s="175"/>
      <c r="X977" s="175"/>
      <c r="Y977" s="175"/>
      <c r="Z977" s="175"/>
      <c r="AA977" s="175"/>
      <c r="AB977" s="175"/>
      <c r="AC977" s="175"/>
      <c r="AD977" s="175"/>
      <c r="AE977" s="175"/>
      <c r="AF977" s="175"/>
      <c r="AG977" s="175"/>
      <c r="AH977" s="175"/>
      <c r="AI977" s="175"/>
      <c r="AJ977" s="175"/>
      <c r="AK977" s="175"/>
      <c r="AL977" s="175"/>
      <c r="AM977" s="175"/>
      <c r="AN977" s="175"/>
    </row>
    <row r="978" spans="1:40">
      <c r="A978" s="175"/>
      <c r="B978" s="175"/>
      <c r="C978" s="175"/>
      <c r="D978" s="175"/>
      <c r="E978" s="175"/>
      <c r="F978" s="175"/>
      <c r="G978" s="175"/>
      <c r="H978" s="175"/>
      <c r="I978" s="175"/>
      <c r="J978" s="170"/>
      <c r="K978" s="170"/>
      <c r="L978" s="170"/>
      <c r="M978" s="170"/>
      <c r="N978" s="170"/>
      <c r="O978" s="170"/>
      <c r="P978" s="175"/>
      <c r="Q978" s="175"/>
      <c r="R978" s="175"/>
      <c r="S978" s="175"/>
      <c r="T978" s="175"/>
      <c r="U978" s="175"/>
      <c r="V978" s="175"/>
      <c r="W978" s="175"/>
      <c r="X978" s="175"/>
      <c r="Y978" s="175"/>
      <c r="Z978" s="175"/>
      <c r="AA978" s="175"/>
      <c r="AB978" s="175"/>
      <c r="AC978" s="175"/>
      <c r="AD978" s="175"/>
      <c r="AE978" s="175"/>
      <c r="AF978" s="175"/>
      <c r="AG978" s="175"/>
      <c r="AH978" s="175"/>
      <c r="AI978" s="175"/>
      <c r="AJ978" s="175"/>
      <c r="AK978" s="175"/>
      <c r="AL978" s="175"/>
      <c r="AM978" s="175"/>
      <c r="AN978" s="175"/>
    </row>
    <row r="979" spans="1:40">
      <c r="A979" s="175"/>
      <c r="B979" s="175"/>
      <c r="C979" s="175"/>
      <c r="D979" s="175"/>
      <c r="E979" s="175"/>
      <c r="F979" s="175"/>
      <c r="G979" s="175"/>
      <c r="H979" s="175"/>
      <c r="I979" s="175"/>
      <c r="J979" s="170"/>
      <c r="K979" s="170"/>
      <c r="L979" s="170"/>
      <c r="M979" s="170"/>
      <c r="N979" s="170"/>
      <c r="O979" s="170"/>
      <c r="P979" s="175"/>
      <c r="Q979" s="175"/>
      <c r="R979" s="175"/>
      <c r="S979" s="175"/>
      <c r="T979" s="175"/>
      <c r="U979" s="175"/>
      <c r="V979" s="175"/>
      <c r="W979" s="175"/>
      <c r="X979" s="175"/>
      <c r="Y979" s="175"/>
      <c r="Z979" s="175"/>
      <c r="AA979" s="175"/>
      <c r="AB979" s="175"/>
      <c r="AC979" s="175"/>
      <c r="AD979" s="175"/>
      <c r="AE979" s="175"/>
      <c r="AF979" s="175"/>
      <c r="AG979" s="175"/>
      <c r="AH979" s="175"/>
      <c r="AI979" s="175"/>
      <c r="AJ979" s="175"/>
      <c r="AK979" s="175"/>
      <c r="AL979" s="175"/>
      <c r="AM979" s="175"/>
      <c r="AN979" s="175"/>
    </row>
    <row r="980" spans="1:40">
      <c r="A980" s="175"/>
      <c r="B980" s="175"/>
      <c r="C980" s="175"/>
      <c r="D980" s="175"/>
      <c r="E980" s="175"/>
      <c r="F980" s="175"/>
      <c r="G980" s="175"/>
      <c r="H980" s="175"/>
      <c r="I980" s="175"/>
      <c r="J980" s="170"/>
      <c r="K980" s="170"/>
      <c r="L980" s="170"/>
      <c r="M980" s="170"/>
      <c r="N980" s="170"/>
      <c r="O980" s="170"/>
      <c r="P980" s="175"/>
      <c r="Q980" s="175"/>
      <c r="R980" s="175"/>
      <c r="S980" s="175"/>
      <c r="T980" s="175"/>
      <c r="U980" s="175"/>
      <c r="V980" s="175"/>
      <c r="W980" s="175"/>
      <c r="X980" s="175"/>
      <c r="Y980" s="175"/>
      <c r="Z980" s="175"/>
      <c r="AA980" s="175"/>
      <c r="AB980" s="175"/>
      <c r="AC980" s="175"/>
      <c r="AD980" s="175"/>
      <c r="AE980" s="175"/>
      <c r="AF980" s="175"/>
      <c r="AG980" s="175"/>
      <c r="AH980" s="175"/>
      <c r="AI980" s="175"/>
      <c r="AJ980" s="175"/>
      <c r="AK980" s="175"/>
      <c r="AL980" s="175"/>
      <c r="AM980" s="175"/>
      <c r="AN980" s="175"/>
    </row>
    <row r="981" spans="1:40">
      <c r="A981" s="175"/>
      <c r="B981" s="175"/>
      <c r="C981" s="175"/>
      <c r="D981" s="175"/>
      <c r="E981" s="175"/>
      <c r="F981" s="175"/>
      <c r="G981" s="175"/>
      <c r="H981" s="175"/>
      <c r="I981" s="175"/>
      <c r="J981" s="170"/>
      <c r="K981" s="170"/>
      <c r="L981" s="170"/>
      <c r="M981" s="170"/>
      <c r="N981" s="170"/>
      <c r="O981" s="170"/>
      <c r="P981" s="175"/>
      <c r="Q981" s="175"/>
      <c r="R981" s="175"/>
      <c r="S981" s="175"/>
      <c r="T981" s="175"/>
      <c r="U981" s="175"/>
      <c r="V981" s="175"/>
      <c r="W981" s="175"/>
      <c r="X981" s="175"/>
      <c r="Y981" s="175"/>
      <c r="Z981" s="175"/>
      <c r="AA981" s="175"/>
      <c r="AB981" s="175"/>
      <c r="AC981" s="175"/>
      <c r="AD981" s="175"/>
      <c r="AE981" s="175"/>
      <c r="AF981" s="175"/>
      <c r="AG981" s="175"/>
      <c r="AH981" s="175"/>
      <c r="AI981" s="175"/>
      <c r="AJ981" s="175"/>
      <c r="AK981" s="175"/>
      <c r="AL981" s="175"/>
      <c r="AM981" s="175"/>
      <c r="AN981" s="175"/>
    </row>
    <row r="982" spans="1:40">
      <c r="A982" s="175"/>
      <c r="B982" s="175"/>
      <c r="C982" s="175"/>
      <c r="D982" s="175"/>
      <c r="E982" s="175"/>
      <c r="F982" s="175"/>
      <c r="G982" s="175"/>
      <c r="H982" s="175"/>
      <c r="I982" s="175"/>
      <c r="J982" s="170"/>
      <c r="K982" s="170"/>
      <c r="L982" s="170"/>
      <c r="M982" s="170"/>
      <c r="N982" s="170"/>
      <c r="O982" s="170"/>
      <c r="P982" s="175"/>
      <c r="Q982" s="175"/>
      <c r="R982" s="175"/>
      <c r="S982" s="175"/>
      <c r="T982" s="175"/>
      <c r="U982" s="175"/>
      <c r="V982" s="175"/>
      <c r="W982" s="175"/>
      <c r="X982" s="175"/>
      <c r="Y982" s="175"/>
      <c r="Z982" s="175"/>
      <c r="AA982" s="175"/>
      <c r="AB982" s="175"/>
      <c r="AC982" s="175"/>
      <c r="AD982" s="175"/>
      <c r="AE982" s="175"/>
      <c r="AF982" s="175"/>
      <c r="AG982" s="175"/>
      <c r="AH982" s="175"/>
      <c r="AI982" s="175"/>
      <c r="AJ982" s="175"/>
      <c r="AK982" s="175"/>
      <c r="AL982" s="175"/>
      <c r="AM982" s="175"/>
      <c r="AN982" s="175"/>
    </row>
    <row r="983" spans="1:40">
      <c r="A983" s="175"/>
      <c r="B983" s="175"/>
      <c r="C983" s="175"/>
      <c r="D983" s="175"/>
      <c r="E983" s="175"/>
      <c r="F983" s="175"/>
      <c r="G983" s="175"/>
      <c r="H983" s="175"/>
      <c r="I983" s="175"/>
      <c r="J983" s="170"/>
      <c r="K983" s="170"/>
      <c r="L983" s="170"/>
      <c r="M983" s="170"/>
      <c r="N983" s="170"/>
      <c r="O983" s="170"/>
      <c r="P983" s="175"/>
      <c r="Q983" s="175"/>
      <c r="R983" s="175"/>
      <c r="S983" s="175"/>
      <c r="T983" s="175"/>
      <c r="U983" s="175"/>
      <c r="V983" s="175"/>
      <c r="W983" s="175"/>
      <c r="X983" s="175"/>
      <c r="Y983" s="175"/>
      <c r="Z983" s="175"/>
      <c r="AA983" s="175"/>
      <c r="AB983" s="175"/>
      <c r="AC983" s="175"/>
      <c r="AD983" s="175"/>
      <c r="AE983" s="175"/>
      <c r="AF983" s="175"/>
      <c r="AG983" s="175"/>
      <c r="AH983" s="175"/>
      <c r="AI983" s="175"/>
      <c r="AJ983" s="175"/>
      <c r="AK983" s="175"/>
      <c r="AL983" s="175"/>
      <c r="AM983" s="175"/>
      <c r="AN983" s="175"/>
    </row>
    <row r="984" spans="1:40">
      <c r="A984" s="175"/>
      <c r="B984" s="175"/>
      <c r="C984" s="175"/>
      <c r="D984" s="175"/>
      <c r="E984" s="175"/>
      <c r="F984" s="175"/>
      <c r="G984" s="175"/>
      <c r="H984" s="175"/>
      <c r="I984" s="175"/>
      <c r="J984" s="170"/>
      <c r="K984" s="170"/>
      <c r="L984" s="170"/>
      <c r="M984" s="170"/>
      <c r="N984" s="170"/>
      <c r="O984" s="170"/>
      <c r="P984" s="175"/>
      <c r="Q984" s="175"/>
      <c r="R984" s="175"/>
      <c r="S984" s="175"/>
      <c r="T984" s="175"/>
      <c r="U984" s="175"/>
      <c r="V984" s="175"/>
      <c r="W984" s="175"/>
      <c r="X984" s="175"/>
      <c r="Y984" s="175"/>
      <c r="Z984" s="175"/>
      <c r="AA984" s="175"/>
      <c r="AB984" s="175"/>
      <c r="AC984" s="175"/>
      <c r="AD984" s="175"/>
      <c r="AE984" s="175"/>
      <c r="AF984" s="175"/>
      <c r="AG984" s="175"/>
      <c r="AH984" s="175"/>
      <c r="AI984" s="175"/>
      <c r="AJ984" s="175"/>
      <c r="AK984" s="175"/>
      <c r="AL984" s="175"/>
      <c r="AM984" s="175"/>
      <c r="AN984" s="175"/>
    </row>
    <row r="985" spans="1:40">
      <c r="A985" s="175"/>
      <c r="B985" s="175"/>
      <c r="C985" s="175"/>
      <c r="D985" s="175"/>
      <c r="E985" s="175"/>
      <c r="F985" s="175"/>
      <c r="G985" s="175"/>
      <c r="H985" s="175"/>
      <c r="I985" s="175"/>
      <c r="J985" s="170"/>
      <c r="K985" s="170"/>
      <c r="L985" s="170"/>
      <c r="M985" s="170"/>
      <c r="N985" s="170"/>
      <c r="O985" s="170"/>
      <c r="P985" s="175"/>
      <c r="Q985" s="175"/>
      <c r="R985" s="175"/>
      <c r="S985" s="175"/>
      <c r="T985" s="175"/>
      <c r="U985" s="175"/>
      <c r="V985" s="175"/>
      <c r="W985" s="175"/>
      <c r="X985" s="175"/>
      <c r="Y985" s="175"/>
      <c r="Z985" s="175"/>
      <c r="AA985" s="175"/>
      <c r="AB985" s="175"/>
      <c r="AC985" s="175"/>
      <c r="AD985" s="175"/>
      <c r="AE985" s="175"/>
      <c r="AF985" s="175"/>
      <c r="AG985" s="175"/>
      <c r="AH985" s="175"/>
      <c r="AI985" s="175"/>
      <c r="AJ985" s="175"/>
      <c r="AK985" s="175"/>
      <c r="AL985" s="175"/>
      <c r="AM985" s="175"/>
      <c r="AN985" s="175"/>
    </row>
    <row r="986" spans="1:40">
      <c r="A986" s="175"/>
      <c r="B986" s="175"/>
      <c r="C986" s="175"/>
      <c r="D986" s="175"/>
      <c r="E986" s="175"/>
      <c r="F986" s="175"/>
      <c r="G986" s="175"/>
      <c r="H986" s="175"/>
      <c r="I986" s="175"/>
      <c r="J986" s="170"/>
      <c r="K986" s="170"/>
      <c r="L986" s="170"/>
      <c r="M986" s="170"/>
      <c r="N986" s="170"/>
      <c r="O986" s="170"/>
      <c r="P986" s="175"/>
      <c r="Q986" s="175"/>
      <c r="R986" s="175"/>
      <c r="S986" s="175"/>
      <c r="T986" s="175"/>
      <c r="U986" s="175"/>
      <c r="V986" s="175"/>
      <c r="W986" s="175"/>
      <c r="X986" s="175"/>
      <c r="Y986" s="175"/>
      <c r="Z986" s="175"/>
      <c r="AA986" s="175"/>
      <c r="AB986" s="175"/>
      <c r="AC986" s="175"/>
      <c r="AD986" s="175"/>
      <c r="AE986" s="175"/>
      <c r="AF986" s="175"/>
      <c r="AG986" s="175"/>
      <c r="AH986" s="175"/>
      <c r="AI986" s="175"/>
      <c r="AJ986" s="175"/>
      <c r="AK986" s="175"/>
      <c r="AL986" s="175"/>
      <c r="AM986" s="175"/>
      <c r="AN986" s="175"/>
    </row>
    <row r="987" spans="1:40">
      <c r="A987" s="175"/>
      <c r="B987" s="175"/>
      <c r="C987" s="175"/>
      <c r="D987" s="175"/>
      <c r="E987" s="175"/>
      <c r="F987" s="175"/>
      <c r="G987" s="175"/>
      <c r="H987" s="175"/>
      <c r="I987" s="175"/>
      <c r="J987" s="170"/>
      <c r="K987" s="170"/>
      <c r="L987" s="170"/>
      <c r="M987" s="170"/>
      <c r="N987" s="170"/>
      <c r="O987" s="170"/>
      <c r="P987" s="175"/>
      <c r="Q987" s="175"/>
      <c r="R987" s="175"/>
      <c r="S987" s="175"/>
      <c r="T987" s="175"/>
      <c r="U987" s="175"/>
      <c r="V987" s="175"/>
      <c r="W987" s="175"/>
      <c r="X987" s="175"/>
      <c r="Y987" s="175"/>
      <c r="Z987" s="175"/>
      <c r="AA987" s="175"/>
      <c r="AB987" s="175"/>
      <c r="AC987" s="175"/>
      <c r="AD987" s="175"/>
      <c r="AE987" s="175"/>
      <c r="AF987" s="175"/>
      <c r="AG987" s="175"/>
      <c r="AH987" s="175"/>
      <c r="AI987" s="175"/>
      <c r="AJ987" s="175"/>
      <c r="AK987" s="175"/>
      <c r="AL987" s="175"/>
      <c r="AM987" s="175"/>
      <c r="AN987" s="175"/>
    </row>
    <row r="988" spans="1:40">
      <c r="A988" s="175"/>
      <c r="B988" s="175"/>
      <c r="C988" s="175"/>
      <c r="D988" s="175"/>
      <c r="E988" s="175"/>
      <c r="F988" s="175"/>
      <c r="G988" s="175"/>
      <c r="H988" s="175"/>
      <c r="I988" s="175"/>
      <c r="J988" s="170"/>
      <c r="K988" s="170"/>
      <c r="L988" s="170"/>
      <c r="M988" s="170"/>
      <c r="N988" s="170"/>
      <c r="O988" s="170"/>
      <c r="P988" s="175"/>
      <c r="Q988" s="175"/>
      <c r="R988" s="175"/>
      <c r="S988" s="175"/>
      <c r="T988" s="175"/>
      <c r="U988" s="175"/>
      <c r="V988" s="175"/>
      <c r="W988" s="175"/>
      <c r="X988" s="175"/>
      <c r="Y988" s="175"/>
      <c r="Z988" s="175"/>
      <c r="AA988" s="175"/>
      <c r="AB988" s="175"/>
      <c r="AC988" s="175"/>
      <c r="AD988" s="175"/>
      <c r="AE988" s="175"/>
      <c r="AF988" s="175"/>
      <c r="AG988" s="175"/>
      <c r="AH988" s="175"/>
      <c r="AI988" s="175"/>
      <c r="AJ988" s="175"/>
      <c r="AK988" s="175"/>
      <c r="AL988" s="175"/>
      <c r="AM988" s="175"/>
      <c r="AN988" s="175"/>
    </row>
    <row r="989" spans="1:40">
      <c r="A989" s="175"/>
      <c r="B989" s="175"/>
      <c r="C989" s="175"/>
      <c r="D989" s="175"/>
      <c r="E989" s="175"/>
      <c r="F989" s="175"/>
      <c r="G989" s="175"/>
      <c r="H989" s="175"/>
      <c r="I989" s="175"/>
      <c r="J989" s="170"/>
      <c r="K989" s="170"/>
      <c r="L989" s="170"/>
      <c r="M989" s="170"/>
      <c r="N989" s="170"/>
      <c r="O989" s="170"/>
      <c r="P989" s="175"/>
      <c r="Q989" s="175"/>
      <c r="R989" s="175"/>
      <c r="S989" s="175"/>
      <c r="T989" s="175"/>
      <c r="U989" s="175"/>
      <c r="V989" s="175"/>
      <c r="W989" s="175"/>
      <c r="X989" s="175"/>
      <c r="Y989" s="175"/>
      <c r="Z989" s="175"/>
      <c r="AA989" s="175"/>
      <c r="AB989" s="175"/>
      <c r="AC989" s="175"/>
      <c r="AD989" s="175"/>
      <c r="AE989" s="175"/>
      <c r="AF989" s="175"/>
      <c r="AG989" s="175"/>
      <c r="AH989" s="175"/>
      <c r="AI989" s="175"/>
      <c r="AJ989" s="175"/>
      <c r="AK989" s="175"/>
      <c r="AL989" s="175"/>
      <c r="AM989" s="175"/>
      <c r="AN989" s="175"/>
    </row>
    <row r="990" spans="1:40">
      <c r="A990" s="175"/>
      <c r="B990" s="175"/>
      <c r="C990" s="175"/>
      <c r="D990" s="175"/>
      <c r="E990" s="175"/>
      <c r="F990" s="175"/>
      <c r="G990" s="175"/>
      <c r="H990" s="175"/>
      <c r="I990" s="175"/>
      <c r="J990" s="170"/>
      <c r="K990" s="170"/>
      <c r="L990" s="170"/>
      <c r="M990" s="170"/>
      <c r="N990" s="170"/>
      <c r="O990" s="170"/>
      <c r="P990" s="175"/>
      <c r="Q990" s="175"/>
      <c r="R990" s="175"/>
      <c r="S990" s="175"/>
      <c r="T990" s="175"/>
      <c r="U990" s="175"/>
      <c r="V990" s="175"/>
      <c r="W990" s="175"/>
      <c r="X990" s="175"/>
      <c r="Y990" s="175"/>
      <c r="Z990" s="175"/>
      <c r="AA990" s="175"/>
      <c r="AB990" s="175"/>
      <c r="AC990" s="175"/>
      <c r="AD990" s="175"/>
      <c r="AE990" s="175"/>
      <c r="AF990" s="175"/>
      <c r="AG990" s="175"/>
      <c r="AH990" s="175"/>
      <c r="AI990" s="175"/>
      <c r="AJ990" s="175"/>
      <c r="AK990" s="175"/>
      <c r="AL990" s="175"/>
      <c r="AM990" s="175"/>
      <c r="AN990" s="175"/>
    </row>
    <row r="991" spans="1:40">
      <c r="A991" s="175"/>
      <c r="B991" s="175"/>
      <c r="C991" s="175"/>
      <c r="D991" s="175"/>
      <c r="E991" s="175"/>
      <c r="F991" s="175"/>
      <c r="G991" s="175"/>
      <c r="H991" s="175"/>
      <c r="I991" s="175"/>
      <c r="J991" s="170"/>
      <c r="K991" s="170"/>
      <c r="L991" s="170"/>
      <c r="M991" s="170"/>
      <c r="N991" s="170"/>
      <c r="O991" s="170"/>
      <c r="P991" s="175"/>
      <c r="Q991" s="175"/>
      <c r="R991" s="175"/>
      <c r="S991" s="175"/>
      <c r="T991" s="175"/>
      <c r="U991" s="175"/>
      <c r="V991" s="175"/>
      <c r="W991" s="175"/>
      <c r="X991" s="175"/>
      <c r="Y991" s="175"/>
      <c r="Z991" s="175"/>
      <c r="AA991" s="175"/>
      <c r="AB991" s="175"/>
      <c r="AC991" s="175"/>
      <c r="AD991" s="175"/>
      <c r="AE991" s="175"/>
      <c r="AF991" s="175"/>
      <c r="AG991" s="175"/>
      <c r="AH991" s="175"/>
      <c r="AI991" s="175"/>
      <c r="AJ991" s="175"/>
      <c r="AK991" s="175"/>
      <c r="AL991" s="175"/>
      <c r="AM991" s="175"/>
      <c r="AN991" s="175"/>
    </row>
    <row r="992" spans="1:40">
      <c r="A992" s="175"/>
      <c r="B992" s="175"/>
      <c r="C992" s="175"/>
      <c r="D992" s="175"/>
      <c r="E992" s="175"/>
      <c r="F992" s="175"/>
      <c r="G992" s="175"/>
      <c r="H992" s="175"/>
      <c r="I992" s="175"/>
      <c r="J992" s="170"/>
      <c r="K992" s="170"/>
      <c r="L992" s="170"/>
      <c r="M992" s="170"/>
      <c r="N992" s="170"/>
      <c r="O992" s="170"/>
      <c r="P992" s="175"/>
      <c r="Q992" s="175"/>
      <c r="R992" s="175"/>
      <c r="S992" s="175"/>
      <c r="T992" s="175"/>
      <c r="U992" s="175"/>
      <c r="V992" s="175"/>
      <c r="W992" s="175"/>
      <c r="X992" s="175"/>
      <c r="Y992" s="175"/>
      <c r="Z992" s="175"/>
      <c r="AA992" s="175"/>
      <c r="AB992" s="175"/>
      <c r="AC992" s="175"/>
      <c r="AD992" s="175"/>
      <c r="AE992" s="175"/>
      <c r="AF992" s="175"/>
      <c r="AG992" s="175"/>
      <c r="AH992" s="175"/>
      <c r="AI992" s="175"/>
      <c r="AJ992" s="175"/>
      <c r="AK992" s="175"/>
      <c r="AL992" s="175"/>
      <c r="AM992" s="175"/>
      <c r="AN992" s="175"/>
    </row>
    <row r="993" spans="1:40">
      <c r="A993" s="175"/>
      <c r="B993" s="175"/>
      <c r="C993" s="175"/>
      <c r="D993" s="175"/>
      <c r="E993" s="175"/>
      <c r="F993" s="175"/>
      <c r="G993" s="175"/>
      <c r="H993" s="175"/>
      <c r="I993" s="175"/>
      <c r="J993" s="170"/>
      <c r="K993" s="170"/>
      <c r="L993" s="170"/>
      <c r="M993" s="170"/>
      <c r="N993" s="170"/>
      <c r="O993" s="170"/>
      <c r="P993" s="175"/>
      <c r="Q993" s="175"/>
      <c r="R993" s="175"/>
      <c r="S993" s="175"/>
      <c r="T993" s="175"/>
      <c r="U993" s="175"/>
      <c r="V993" s="175"/>
      <c r="W993" s="175"/>
      <c r="X993" s="175"/>
      <c r="Y993" s="175"/>
      <c r="Z993" s="175"/>
      <c r="AA993" s="175"/>
      <c r="AB993" s="175"/>
      <c r="AC993" s="175"/>
      <c r="AD993" s="175"/>
      <c r="AE993" s="175"/>
      <c r="AF993" s="175"/>
      <c r="AG993" s="175"/>
      <c r="AH993" s="175"/>
      <c r="AI993" s="175"/>
      <c r="AJ993" s="175"/>
      <c r="AK993" s="175"/>
      <c r="AL993" s="175"/>
      <c r="AM993" s="175"/>
      <c r="AN993" s="175"/>
    </row>
    <row r="994" spans="1:40">
      <c r="A994" s="175"/>
      <c r="B994" s="175"/>
      <c r="C994" s="175"/>
      <c r="D994" s="175"/>
      <c r="E994" s="175"/>
      <c r="F994" s="175"/>
      <c r="G994" s="175"/>
      <c r="H994" s="175"/>
      <c r="I994" s="175"/>
      <c r="J994" s="170"/>
      <c r="K994" s="170"/>
      <c r="L994" s="170"/>
      <c r="M994" s="170"/>
      <c r="N994" s="170"/>
      <c r="O994" s="170"/>
      <c r="P994" s="175"/>
      <c r="Q994" s="175"/>
      <c r="R994" s="175"/>
      <c r="S994" s="175"/>
      <c r="T994" s="175"/>
      <c r="U994" s="175"/>
      <c r="V994" s="175"/>
      <c r="W994" s="175"/>
      <c r="X994" s="175"/>
      <c r="Y994" s="175"/>
      <c r="Z994" s="175"/>
      <c r="AA994" s="175"/>
      <c r="AB994" s="175"/>
      <c r="AC994" s="175"/>
      <c r="AD994" s="175"/>
      <c r="AE994" s="175"/>
      <c r="AF994" s="175"/>
      <c r="AG994" s="175"/>
      <c r="AH994" s="175"/>
      <c r="AI994" s="175"/>
      <c r="AJ994" s="175"/>
      <c r="AK994" s="175"/>
      <c r="AL994" s="175"/>
      <c r="AM994" s="175"/>
      <c r="AN994" s="175"/>
    </row>
    <row r="995" spans="1:40">
      <c r="A995" s="175"/>
      <c r="B995" s="175"/>
      <c r="C995" s="175"/>
      <c r="D995" s="175"/>
      <c r="E995" s="175"/>
      <c r="F995" s="175"/>
      <c r="G995" s="175"/>
      <c r="H995" s="175"/>
      <c r="I995" s="175"/>
      <c r="J995" s="170"/>
      <c r="K995" s="170"/>
      <c r="L995" s="170"/>
      <c r="M995" s="170"/>
      <c r="N995" s="170"/>
      <c r="O995" s="170"/>
      <c r="P995" s="175"/>
      <c r="Q995" s="175"/>
      <c r="R995" s="175"/>
      <c r="S995" s="175"/>
      <c r="T995" s="175"/>
      <c r="U995" s="175"/>
      <c r="V995" s="175"/>
      <c r="W995" s="175"/>
      <c r="X995" s="175"/>
      <c r="Y995" s="175"/>
      <c r="Z995" s="175"/>
      <c r="AA995" s="175"/>
      <c r="AB995" s="175"/>
      <c r="AC995" s="175"/>
      <c r="AD995" s="175"/>
      <c r="AE995" s="175"/>
      <c r="AF995" s="175"/>
      <c r="AG995" s="175"/>
      <c r="AH995" s="175"/>
      <c r="AI995" s="175"/>
      <c r="AJ995" s="175"/>
      <c r="AK995" s="175"/>
      <c r="AL995" s="175"/>
      <c r="AM995" s="175"/>
      <c r="AN995" s="175"/>
    </row>
    <row r="996" spans="1:40">
      <c r="A996" s="175"/>
      <c r="B996" s="175"/>
      <c r="C996" s="175"/>
      <c r="D996" s="175"/>
      <c r="E996" s="175"/>
      <c r="F996" s="175"/>
      <c r="G996" s="175"/>
      <c r="H996" s="175"/>
      <c r="I996" s="175"/>
      <c r="J996" s="170"/>
      <c r="K996" s="170"/>
      <c r="L996" s="170"/>
      <c r="M996" s="170"/>
      <c r="N996" s="170"/>
      <c r="O996" s="170"/>
      <c r="P996" s="175"/>
      <c r="Q996" s="175"/>
      <c r="R996" s="175"/>
      <c r="S996" s="175"/>
      <c r="T996" s="175"/>
      <c r="U996" s="175"/>
      <c r="V996" s="175"/>
      <c r="W996" s="175"/>
      <c r="X996" s="175"/>
      <c r="Y996" s="175"/>
      <c r="Z996" s="175"/>
      <c r="AA996" s="175"/>
      <c r="AB996" s="175"/>
      <c r="AC996" s="175"/>
      <c r="AD996" s="175"/>
      <c r="AE996" s="175"/>
      <c r="AF996" s="175"/>
      <c r="AG996" s="175"/>
      <c r="AH996" s="175"/>
      <c r="AI996" s="175"/>
      <c r="AJ996" s="175"/>
      <c r="AK996" s="175"/>
      <c r="AL996" s="175"/>
      <c r="AM996" s="175"/>
      <c r="AN996" s="175"/>
    </row>
    <row r="997" spans="1:40">
      <c r="A997" s="175"/>
      <c r="B997" s="175"/>
      <c r="C997" s="175"/>
      <c r="D997" s="175"/>
      <c r="E997" s="175"/>
      <c r="F997" s="175"/>
      <c r="G997" s="175"/>
      <c r="H997" s="175"/>
      <c r="I997" s="175"/>
      <c r="J997" s="170"/>
      <c r="K997" s="170"/>
      <c r="L997" s="170"/>
      <c r="M997" s="170"/>
      <c r="N997" s="170"/>
      <c r="O997" s="170"/>
      <c r="P997" s="175"/>
      <c r="Q997" s="175"/>
      <c r="R997" s="175"/>
      <c r="S997" s="175"/>
      <c r="T997" s="175"/>
      <c r="U997" s="175"/>
      <c r="V997" s="175"/>
      <c r="W997" s="175"/>
      <c r="X997" s="175"/>
      <c r="Y997" s="175"/>
      <c r="Z997" s="175"/>
      <c r="AA997" s="175"/>
      <c r="AB997" s="175"/>
      <c r="AC997" s="175"/>
      <c r="AD997" s="175"/>
      <c r="AE997" s="175"/>
      <c r="AF997" s="175"/>
      <c r="AG997" s="175"/>
      <c r="AH997" s="175"/>
      <c r="AI997" s="175"/>
      <c r="AJ997" s="175"/>
      <c r="AK997" s="175"/>
      <c r="AL997" s="175"/>
      <c r="AM997" s="175"/>
      <c r="AN997" s="175"/>
    </row>
    <row r="998" spans="1:40">
      <c r="A998" s="175"/>
      <c r="B998" s="175"/>
      <c r="C998" s="175"/>
      <c r="D998" s="175"/>
      <c r="E998" s="175"/>
      <c r="F998" s="175"/>
      <c r="G998" s="175"/>
      <c r="H998" s="175"/>
      <c r="I998" s="175"/>
      <c r="J998" s="170"/>
      <c r="K998" s="170"/>
      <c r="L998" s="170"/>
      <c r="M998" s="170"/>
      <c r="N998" s="170"/>
      <c r="O998" s="170"/>
      <c r="P998" s="175"/>
      <c r="Q998" s="175"/>
      <c r="R998" s="175"/>
      <c r="S998" s="175"/>
      <c r="T998" s="175"/>
      <c r="U998" s="175"/>
      <c r="V998" s="175"/>
      <c r="W998" s="175"/>
      <c r="X998" s="175"/>
      <c r="Y998" s="175"/>
      <c r="Z998" s="175"/>
      <c r="AA998" s="175"/>
      <c r="AB998" s="175"/>
      <c r="AC998" s="175"/>
      <c r="AD998" s="175"/>
      <c r="AE998" s="175"/>
      <c r="AF998" s="175"/>
      <c r="AG998" s="175"/>
      <c r="AH998" s="175"/>
      <c r="AI998" s="175"/>
      <c r="AJ998" s="175"/>
      <c r="AK998" s="175"/>
      <c r="AL998" s="175"/>
      <c r="AM998" s="175"/>
      <c r="AN998" s="175"/>
    </row>
    <row r="999" spans="1:40">
      <c r="A999" s="175"/>
      <c r="B999" s="175"/>
      <c r="C999" s="175"/>
      <c r="D999" s="175"/>
      <c r="E999" s="175"/>
      <c r="F999" s="175"/>
      <c r="G999" s="175"/>
      <c r="H999" s="175"/>
      <c r="I999" s="175"/>
      <c r="J999" s="170"/>
      <c r="K999" s="170"/>
      <c r="L999" s="170"/>
      <c r="M999" s="170"/>
      <c r="N999" s="170"/>
      <c r="O999" s="170"/>
      <c r="P999" s="175"/>
      <c r="Q999" s="175"/>
      <c r="R999" s="175"/>
      <c r="S999" s="175"/>
      <c r="T999" s="175"/>
      <c r="U999" s="175"/>
      <c r="V999" s="175"/>
      <c r="W999" s="175"/>
      <c r="X999" s="175"/>
      <c r="Y999" s="175"/>
      <c r="Z999" s="175"/>
      <c r="AA999" s="175"/>
      <c r="AB999" s="175"/>
      <c r="AC999" s="175"/>
      <c r="AD999" s="175"/>
      <c r="AE999" s="175"/>
      <c r="AF999" s="175"/>
      <c r="AG999" s="175"/>
      <c r="AH999" s="175"/>
      <c r="AI999" s="175"/>
      <c r="AJ999" s="175"/>
      <c r="AK999" s="175"/>
      <c r="AL999" s="175"/>
      <c r="AM999" s="175"/>
      <c r="AN999" s="175"/>
    </row>
    <row r="1000" spans="1:40">
      <c r="A1000" s="175"/>
      <c r="B1000" s="175"/>
      <c r="C1000" s="175"/>
      <c r="D1000" s="175"/>
      <c r="E1000" s="175"/>
      <c r="F1000" s="175"/>
      <c r="G1000" s="175"/>
      <c r="H1000" s="175"/>
      <c r="I1000" s="175"/>
      <c r="J1000" s="170"/>
      <c r="K1000" s="170"/>
      <c r="L1000" s="170"/>
      <c r="M1000" s="170"/>
      <c r="N1000" s="170"/>
      <c r="O1000" s="170"/>
      <c r="P1000" s="175"/>
      <c r="Q1000" s="175"/>
      <c r="R1000" s="175"/>
      <c r="S1000" s="175"/>
      <c r="T1000" s="175"/>
      <c r="U1000" s="175"/>
      <c r="V1000" s="175"/>
      <c r="W1000" s="175"/>
      <c r="X1000" s="175"/>
      <c r="Y1000" s="175"/>
      <c r="Z1000" s="175"/>
      <c r="AA1000" s="175"/>
      <c r="AB1000" s="175"/>
      <c r="AC1000" s="175"/>
      <c r="AD1000" s="175"/>
      <c r="AE1000" s="175"/>
      <c r="AF1000" s="175"/>
      <c r="AG1000" s="175"/>
      <c r="AH1000" s="175"/>
      <c r="AI1000" s="175"/>
      <c r="AJ1000" s="175"/>
      <c r="AK1000" s="175"/>
      <c r="AL1000" s="175"/>
      <c r="AM1000" s="175"/>
      <c r="AN1000" s="175"/>
    </row>
  </sheetData>
  <mergeCells count="38">
    <mergeCell ref="K24:K26"/>
    <mergeCell ref="M24:M26"/>
    <mergeCell ref="O24:O26"/>
    <mergeCell ref="A27:I27"/>
    <mergeCell ref="K17:K20"/>
    <mergeCell ref="M17:M20"/>
    <mergeCell ref="O17:O20"/>
    <mergeCell ref="A21:I21"/>
    <mergeCell ref="A23:I23"/>
    <mergeCell ref="K12:K13"/>
    <mergeCell ref="M12:M13"/>
    <mergeCell ref="O12:O13"/>
    <mergeCell ref="A14:I14"/>
    <mergeCell ref="A16:I16"/>
    <mergeCell ref="A7:I7"/>
    <mergeCell ref="K8:K10"/>
    <mergeCell ref="M8:M10"/>
    <mergeCell ref="O8:O10"/>
    <mergeCell ref="A11:I11"/>
    <mergeCell ref="P4:P5"/>
    <mergeCell ref="W4:Y4"/>
    <mergeCell ref="Z4:AB4"/>
    <mergeCell ref="AC4:AE4"/>
    <mergeCell ref="A6:I6"/>
    <mergeCell ref="A1:O1"/>
    <mergeCell ref="A2:O2"/>
    <mergeCell ref="A4:A5"/>
    <mergeCell ref="B4:B5"/>
    <mergeCell ref="C4:C5"/>
    <mergeCell ref="D4:D5"/>
    <mergeCell ref="E4:E5"/>
    <mergeCell ref="F4:F5"/>
    <mergeCell ref="G4:G5"/>
    <mergeCell ref="H4:H5"/>
    <mergeCell ref="I4:I5"/>
    <mergeCell ref="J4:K4"/>
    <mergeCell ref="L4:M4"/>
    <mergeCell ref="N4:O4"/>
  </mergeCells>
  <printOptions horizontalCentered="1"/>
  <pageMargins left="0.196527777777778" right="0.196527777777778" top="0.74791666666666701" bottom="0.74791666666666701" header="0.511811023622047" footer="0.511811023622047"/>
  <pageSetup paperSize="9" scale="48" orientation="portrait" horizontalDpi="300" verticalDpi="300"/>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topLeftCell="B16" zoomScaleNormal="100" workbookViewId="0">
      <selection activeCell="F19" sqref="F19"/>
    </sheetView>
  </sheetViews>
  <sheetFormatPr baseColWidth="10" defaultColWidth="12.6640625" defaultRowHeight="13"/>
  <cols>
    <col min="1" max="1" width="6" style="796" customWidth="1"/>
    <col min="2" max="2" width="42.6640625" style="796" customWidth="1"/>
    <col min="3" max="3" width="19.6640625" style="796" customWidth="1"/>
    <col min="4" max="4" width="7.33203125" style="796" customWidth="1"/>
    <col min="5" max="5" width="11" style="796" customWidth="1"/>
    <col min="6" max="6" width="12.6640625" style="796"/>
    <col min="7" max="7" width="8.83203125" style="796" customWidth="1"/>
    <col min="8" max="8" width="8.5" style="796" customWidth="1"/>
    <col min="9" max="9" width="13.33203125" style="796" customWidth="1"/>
    <col min="10" max="10" width="26.83203125" style="796" customWidth="1"/>
    <col min="11" max="11" width="10.6640625" style="796" customWidth="1"/>
    <col min="12" max="12" width="12.1640625" style="796" customWidth="1"/>
    <col min="13" max="13" width="8.83203125" style="796" customWidth="1"/>
    <col min="14" max="14" width="15.83203125" style="796" customWidth="1"/>
    <col min="15" max="15" width="14.5" style="796" customWidth="1"/>
    <col min="16" max="16" width="12.5" style="796" customWidth="1"/>
    <col min="17" max="17" width="11.1640625" style="796" customWidth="1"/>
    <col min="18" max="26" width="7.6640625" style="796" customWidth="1"/>
    <col min="27" max="16384" width="12.6640625" style="796"/>
  </cols>
  <sheetData>
    <row r="1" spans="1:26">
      <c r="A1" s="853" t="s">
        <v>563</v>
      </c>
      <c r="B1" s="853"/>
      <c r="C1" s="853"/>
      <c r="D1" s="853"/>
      <c r="E1" s="853"/>
      <c r="F1" s="853"/>
      <c r="G1" s="853"/>
      <c r="H1" s="853"/>
      <c r="I1" s="853"/>
      <c r="J1" s="853"/>
      <c r="K1" s="26"/>
      <c r="L1" s="26"/>
      <c r="M1" s="26"/>
      <c r="N1" s="26"/>
      <c r="O1" s="26"/>
      <c r="P1" s="26"/>
      <c r="Q1" s="26"/>
      <c r="R1" s="26"/>
      <c r="S1" s="26"/>
      <c r="T1" s="26"/>
      <c r="U1" s="26"/>
      <c r="V1" s="26"/>
      <c r="W1" s="26"/>
      <c r="X1" s="26"/>
      <c r="Y1" s="26"/>
      <c r="Z1" s="26"/>
    </row>
    <row r="2" spans="1:26">
      <c r="A2" s="26"/>
      <c r="B2" s="26"/>
      <c r="C2" s="26"/>
      <c r="D2" s="26"/>
      <c r="E2" s="26"/>
      <c r="F2" s="26"/>
      <c r="G2" s="26"/>
      <c r="H2" s="26"/>
      <c r="I2" s="26"/>
      <c r="J2" s="26"/>
      <c r="K2" s="26"/>
      <c r="L2" s="26"/>
      <c r="M2" s="26"/>
      <c r="N2" s="26"/>
      <c r="O2" s="26"/>
      <c r="P2" s="26"/>
      <c r="Q2" s="26"/>
      <c r="R2" s="26"/>
      <c r="S2" s="26"/>
      <c r="T2" s="26"/>
      <c r="U2" s="26"/>
      <c r="V2" s="26"/>
      <c r="W2" s="26"/>
      <c r="X2" s="26"/>
      <c r="Y2" s="26"/>
      <c r="Z2" s="26"/>
    </row>
    <row r="3" spans="1:26" ht="14">
      <c r="A3" s="735" t="s">
        <v>346</v>
      </c>
      <c r="B3" s="735" t="s">
        <v>347</v>
      </c>
      <c r="C3" s="736" t="s">
        <v>406</v>
      </c>
      <c r="D3" s="736" t="s">
        <v>350</v>
      </c>
      <c r="E3" s="736" t="s">
        <v>354</v>
      </c>
      <c r="F3" s="320" t="s">
        <v>450</v>
      </c>
      <c r="G3" s="735" t="s">
        <v>448</v>
      </c>
      <c r="H3" s="735"/>
      <c r="I3" s="854" t="s">
        <v>564</v>
      </c>
      <c r="J3" s="26"/>
      <c r="K3" s="177" t="s">
        <v>358</v>
      </c>
      <c r="L3" s="177" t="s">
        <v>359</v>
      </c>
      <c r="M3" s="177" t="s">
        <v>360</v>
      </c>
      <c r="N3" s="177" t="s">
        <v>361</v>
      </c>
      <c r="O3" s="177" t="s">
        <v>362</v>
      </c>
      <c r="P3" s="26"/>
      <c r="Q3" s="26"/>
      <c r="R3" s="26"/>
      <c r="S3" s="26"/>
      <c r="T3" s="26"/>
      <c r="U3" s="26"/>
      <c r="V3" s="26"/>
      <c r="W3" s="26"/>
      <c r="X3" s="26"/>
      <c r="Y3" s="26"/>
      <c r="Z3" s="26"/>
    </row>
    <row r="4" spans="1:26" ht="28">
      <c r="A4" s="735"/>
      <c r="B4" s="735"/>
      <c r="C4" s="735"/>
      <c r="D4" s="735"/>
      <c r="E4" s="735"/>
      <c r="F4" s="855" t="s">
        <v>565</v>
      </c>
      <c r="G4" s="320" t="s">
        <v>566</v>
      </c>
      <c r="H4" s="319" t="s">
        <v>355</v>
      </c>
      <c r="I4" s="854"/>
      <c r="J4" s="26"/>
      <c r="K4" s="541"/>
      <c r="L4" s="541"/>
      <c r="M4" s="297"/>
      <c r="N4" s="817"/>
      <c r="O4" s="273"/>
      <c r="P4" s="26"/>
      <c r="Q4" s="26"/>
      <c r="R4" s="26"/>
      <c r="S4" s="26"/>
      <c r="T4" s="26"/>
      <c r="U4" s="26"/>
      <c r="V4" s="26"/>
      <c r="W4" s="26"/>
      <c r="X4" s="26"/>
      <c r="Y4" s="26"/>
      <c r="Z4" s="26"/>
    </row>
    <row r="5" spans="1:26">
      <c r="A5" s="740" t="s">
        <v>368</v>
      </c>
      <c r="B5" s="740"/>
      <c r="C5" s="740"/>
      <c r="D5" s="740"/>
      <c r="E5" s="740"/>
      <c r="F5" s="740"/>
      <c r="G5" s="740"/>
      <c r="H5" s="740"/>
      <c r="I5" s="740"/>
      <c r="J5" s="26"/>
      <c r="K5" s="541"/>
      <c r="L5" s="541"/>
      <c r="M5" s="297"/>
      <c r="N5" s="817"/>
      <c r="O5" s="273"/>
      <c r="P5" s="26"/>
      <c r="Q5" s="26"/>
      <c r="R5" s="26"/>
      <c r="S5" s="26"/>
      <c r="T5" s="26"/>
      <c r="U5" s="26"/>
      <c r="V5" s="26"/>
      <c r="W5" s="26"/>
      <c r="X5" s="26"/>
      <c r="Y5" s="26"/>
      <c r="Z5" s="26"/>
    </row>
    <row r="6" spans="1:26">
      <c r="A6" s="740" t="s">
        <v>369</v>
      </c>
      <c r="B6" s="740"/>
      <c r="C6" s="343"/>
      <c r="D6" s="343"/>
      <c r="E6" s="343"/>
      <c r="F6" s="343"/>
      <c r="G6" s="343"/>
      <c r="H6" s="343"/>
      <c r="I6" s="343"/>
      <c r="J6" s="26"/>
      <c r="K6" s="541"/>
      <c r="L6" s="541"/>
      <c r="M6" s="297"/>
      <c r="N6" s="817"/>
      <c r="O6" s="273"/>
      <c r="P6" s="26"/>
      <c r="Q6" s="26"/>
      <c r="R6" s="26"/>
      <c r="S6" s="26"/>
      <c r="T6" s="26"/>
      <c r="U6" s="26"/>
      <c r="V6" s="26"/>
      <c r="W6" s="26"/>
      <c r="X6" s="26"/>
      <c r="Y6" s="26"/>
      <c r="Z6" s="26"/>
    </row>
    <row r="7" spans="1:26" ht="14">
      <c r="A7" s="335">
        <v>1</v>
      </c>
      <c r="B7" s="336" t="s">
        <v>370</v>
      </c>
      <c r="C7" s="337" t="s">
        <v>371</v>
      </c>
      <c r="D7" s="337" t="s">
        <v>372</v>
      </c>
      <c r="E7" s="337" t="s">
        <v>373</v>
      </c>
      <c r="F7" s="340">
        <v>79.36</v>
      </c>
      <c r="G7" s="340">
        <v>80.52</v>
      </c>
      <c r="H7" s="856">
        <v>15</v>
      </c>
      <c r="I7" s="339">
        <v>14.78</v>
      </c>
      <c r="J7" s="26"/>
      <c r="K7" s="825">
        <f>G7</f>
        <v>80.52</v>
      </c>
      <c r="L7" s="825">
        <f>F7</f>
        <v>79.36</v>
      </c>
      <c r="M7" s="297">
        <f>H7</f>
        <v>15</v>
      </c>
      <c r="N7" s="817">
        <f>IFERROR(MAX(0,IF(E7="Minimize",G7/F7,IF(G7&gt;0,F7/G7,IF(F7&gt;0,1.1,G7/F7)))),0)</f>
        <v>0.9855936413313463</v>
      </c>
      <c r="O7" s="273">
        <f>MIN(1.1*M7,N7*M7)</f>
        <v>14.783904619970194</v>
      </c>
      <c r="P7" s="26"/>
      <c r="Q7" s="26"/>
      <c r="R7" s="26"/>
      <c r="S7" s="26"/>
      <c r="T7" s="26"/>
      <c r="U7" s="26"/>
      <c r="V7" s="26"/>
      <c r="W7" s="26"/>
      <c r="X7" s="26"/>
      <c r="Y7" s="26"/>
      <c r="Z7" s="26"/>
    </row>
    <row r="8" spans="1:26">
      <c r="A8" s="739" t="s">
        <v>567</v>
      </c>
      <c r="B8" s="739"/>
      <c r="C8" s="739"/>
      <c r="D8" s="739"/>
      <c r="E8" s="739"/>
      <c r="F8" s="739"/>
      <c r="G8" s="739"/>
      <c r="H8" s="341">
        <v>15</v>
      </c>
      <c r="I8" s="342">
        <v>14.78</v>
      </c>
      <c r="J8" s="26"/>
      <c r="K8" s="541"/>
      <c r="L8" s="541"/>
      <c r="M8" s="297"/>
      <c r="N8" s="817"/>
      <c r="O8" s="273"/>
      <c r="P8" s="26"/>
      <c r="Q8" s="26"/>
      <c r="R8" s="26"/>
      <c r="S8" s="26"/>
      <c r="T8" s="26"/>
      <c r="U8" s="26"/>
      <c r="V8" s="26"/>
      <c r="W8" s="26"/>
      <c r="X8" s="26"/>
      <c r="Y8" s="26"/>
      <c r="Z8" s="26"/>
    </row>
    <row r="9" spans="1:26">
      <c r="A9" s="740" t="s">
        <v>380</v>
      </c>
      <c r="B9" s="740"/>
      <c r="C9" s="343"/>
      <c r="D9" s="343"/>
      <c r="E9" s="343"/>
      <c r="F9" s="343"/>
      <c r="G9" s="343"/>
      <c r="H9" s="343"/>
      <c r="I9" s="343"/>
      <c r="J9" s="26"/>
      <c r="K9" s="541"/>
      <c r="L9" s="541"/>
      <c r="M9" s="297"/>
      <c r="N9" s="817"/>
      <c r="O9" s="273"/>
      <c r="P9" s="26"/>
      <c r="Q9" s="26"/>
      <c r="R9" s="26"/>
      <c r="S9" s="26"/>
      <c r="T9" s="26"/>
      <c r="U9" s="26"/>
      <c r="V9" s="26"/>
      <c r="W9" s="26"/>
      <c r="X9" s="26"/>
      <c r="Y9" s="26"/>
      <c r="Z9" s="26"/>
    </row>
    <row r="10" spans="1:26">
      <c r="A10" s="740" t="s">
        <v>386</v>
      </c>
      <c r="B10" s="740"/>
      <c r="C10" s="343"/>
      <c r="D10" s="343"/>
      <c r="E10" s="343"/>
      <c r="F10" s="343"/>
      <c r="G10" s="343"/>
      <c r="H10" s="343"/>
      <c r="I10" s="343"/>
      <c r="J10" s="26"/>
      <c r="K10" s="541"/>
      <c r="L10" s="541"/>
      <c r="M10" s="297"/>
      <c r="N10" s="817"/>
      <c r="O10" s="273"/>
      <c r="P10" s="26"/>
      <c r="Q10" s="26"/>
      <c r="R10" s="26"/>
      <c r="S10" s="26"/>
      <c r="T10" s="26"/>
      <c r="U10" s="26"/>
      <c r="V10" s="26"/>
      <c r="W10" s="26"/>
      <c r="X10" s="26"/>
      <c r="Y10" s="26"/>
      <c r="Z10" s="26"/>
    </row>
    <row r="11" spans="1:26">
      <c r="A11" s="739" t="s">
        <v>568</v>
      </c>
      <c r="B11" s="739"/>
      <c r="C11" s="739"/>
      <c r="D11" s="739"/>
      <c r="E11" s="739"/>
      <c r="F11" s="739"/>
      <c r="G11" s="739"/>
      <c r="H11" s="341">
        <v>15</v>
      </c>
      <c r="I11" s="342">
        <v>14.78</v>
      </c>
      <c r="J11" s="26"/>
      <c r="K11" s="541"/>
      <c r="L11" s="541"/>
      <c r="M11" s="297"/>
      <c r="N11" s="817"/>
      <c r="O11" s="273"/>
      <c r="P11" s="26"/>
      <c r="Q11" s="26"/>
      <c r="R11" s="26"/>
      <c r="S11" s="26"/>
      <c r="T11" s="26"/>
      <c r="U11" s="26"/>
      <c r="V11" s="26"/>
      <c r="W11" s="26"/>
      <c r="X11" s="26"/>
      <c r="Y11" s="26"/>
      <c r="Z11" s="26"/>
    </row>
    <row r="12" spans="1:26">
      <c r="A12" s="740" t="s">
        <v>391</v>
      </c>
      <c r="B12" s="740"/>
      <c r="C12" s="343"/>
      <c r="D12" s="343"/>
      <c r="E12" s="343"/>
      <c r="F12" s="343"/>
      <c r="G12" s="343"/>
      <c r="H12" s="343"/>
      <c r="I12" s="343"/>
      <c r="J12" s="26"/>
      <c r="K12" s="541"/>
      <c r="L12" s="541"/>
      <c r="M12" s="297"/>
      <c r="N12" s="817"/>
      <c r="O12" s="273"/>
      <c r="P12" s="26"/>
      <c r="Q12" s="26"/>
      <c r="R12" s="26"/>
      <c r="S12" s="26"/>
      <c r="T12" s="26"/>
      <c r="U12" s="26"/>
      <c r="V12" s="26"/>
      <c r="W12" s="26"/>
      <c r="X12" s="26"/>
      <c r="Y12" s="26"/>
      <c r="Z12" s="26"/>
    </row>
    <row r="13" spans="1:26" ht="42">
      <c r="A13" s="335">
        <v>1</v>
      </c>
      <c r="B13" s="321" t="s">
        <v>569</v>
      </c>
      <c r="C13" s="321"/>
      <c r="D13" s="321"/>
      <c r="E13" s="321"/>
      <c r="F13" s="321"/>
      <c r="G13" s="321"/>
      <c r="H13" s="321"/>
      <c r="I13" s="321"/>
      <c r="J13" s="26"/>
      <c r="K13" s="541"/>
      <c r="L13" s="541"/>
      <c r="M13" s="297"/>
      <c r="N13" s="817"/>
      <c r="O13" s="273"/>
      <c r="P13" s="26"/>
      <c r="Q13" s="26"/>
      <c r="R13" s="26"/>
      <c r="S13" s="26"/>
      <c r="T13" s="26"/>
      <c r="U13" s="26"/>
      <c r="V13" s="26"/>
      <c r="W13" s="26"/>
      <c r="X13" s="26"/>
      <c r="Y13" s="26"/>
      <c r="Z13" s="26"/>
    </row>
    <row r="14" spans="1:26" ht="14">
      <c r="A14" s="321"/>
      <c r="B14" s="336" t="s">
        <v>570</v>
      </c>
      <c r="C14" s="337" t="s">
        <v>371</v>
      </c>
      <c r="D14" s="337" t="s">
        <v>372</v>
      </c>
      <c r="E14" s="337" t="s">
        <v>373</v>
      </c>
      <c r="F14" s="338">
        <v>100</v>
      </c>
      <c r="G14" s="338">
        <v>100</v>
      </c>
      <c r="H14" s="335">
        <v>5</v>
      </c>
      <c r="I14" s="339">
        <v>5</v>
      </c>
      <c r="J14" s="26"/>
      <c r="K14" s="857">
        <f t="shared" ref="K14:K21" si="0">G14</f>
        <v>100</v>
      </c>
      <c r="L14" s="857">
        <f t="shared" ref="L14:L21" si="1">F14</f>
        <v>100</v>
      </c>
      <c r="M14" s="297">
        <f t="shared" ref="M14:M21" si="2">H14</f>
        <v>5</v>
      </c>
      <c r="N14" s="817">
        <f t="shared" ref="N14:N21" si="3">IFERROR(MAX(0,IF(E14="Minimize",G14/F14,IF(G14&gt;0,F14/G14,IF(F14&gt;0,1.1,G14/F14)))),0)</f>
        <v>1</v>
      </c>
      <c r="O14" s="273">
        <f t="shared" ref="O14:O21" si="4">MIN(1.1*M14,N14*M14)</f>
        <v>5</v>
      </c>
      <c r="P14" s="26"/>
      <c r="Q14" s="26"/>
      <c r="R14" s="26"/>
      <c r="S14" s="26"/>
      <c r="T14" s="26"/>
      <c r="U14" s="26"/>
      <c r="V14" s="26"/>
      <c r="W14" s="26"/>
      <c r="X14" s="26"/>
      <c r="Y14" s="26"/>
      <c r="Z14" s="26"/>
    </row>
    <row r="15" spans="1:26" ht="14">
      <c r="A15" s="321"/>
      <c r="B15" s="336" t="s">
        <v>571</v>
      </c>
      <c r="C15" s="337" t="s">
        <v>371</v>
      </c>
      <c r="D15" s="337" t="s">
        <v>372</v>
      </c>
      <c r="E15" s="337" t="s">
        <v>373</v>
      </c>
      <c r="F15" s="338">
        <v>100</v>
      </c>
      <c r="G15" s="338">
        <v>100</v>
      </c>
      <c r="H15" s="335">
        <v>6</v>
      </c>
      <c r="I15" s="339">
        <v>6</v>
      </c>
      <c r="J15" s="26"/>
      <c r="K15" s="857">
        <f t="shared" si="0"/>
        <v>100</v>
      </c>
      <c r="L15" s="857">
        <f t="shared" si="1"/>
        <v>100</v>
      </c>
      <c r="M15" s="297">
        <f t="shared" si="2"/>
        <v>6</v>
      </c>
      <c r="N15" s="817">
        <f t="shared" si="3"/>
        <v>1</v>
      </c>
      <c r="O15" s="273">
        <f t="shared" si="4"/>
        <v>6</v>
      </c>
      <c r="P15" s="26"/>
      <c r="Q15" s="26"/>
      <c r="R15" s="26"/>
      <c r="S15" s="26"/>
      <c r="T15" s="26"/>
      <c r="U15" s="26"/>
      <c r="V15" s="26"/>
      <c r="W15" s="26"/>
      <c r="X15" s="26"/>
      <c r="Y15" s="26"/>
      <c r="Z15" s="26"/>
    </row>
    <row r="16" spans="1:26" ht="14">
      <c r="A16" s="335">
        <v>2</v>
      </c>
      <c r="B16" s="336" t="s">
        <v>572</v>
      </c>
      <c r="C16" s="337" t="s">
        <v>371</v>
      </c>
      <c r="D16" s="337" t="s">
        <v>372</v>
      </c>
      <c r="E16" s="337" t="s">
        <v>373</v>
      </c>
      <c r="F16" s="338">
        <v>67</v>
      </c>
      <c r="G16" s="338">
        <v>75</v>
      </c>
      <c r="H16" s="335">
        <v>7</v>
      </c>
      <c r="I16" s="339">
        <v>6.22</v>
      </c>
      <c r="J16" s="26"/>
      <c r="K16" s="857">
        <f t="shared" si="0"/>
        <v>75</v>
      </c>
      <c r="L16" s="857">
        <f t="shared" si="1"/>
        <v>67</v>
      </c>
      <c r="M16" s="297">
        <f t="shared" si="2"/>
        <v>7</v>
      </c>
      <c r="N16" s="817">
        <f t="shared" si="3"/>
        <v>0.89333333333333331</v>
      </c>
      <c r="O16" s="273">
        <f t="shared" si="4"/>
        <v>6.253333333333333</v>
      </c>
      <c r="P16" s="26"/>
      <c r="Q16" s="26"/>
      <c r="R16" s="26"/>
      <c r="S16" s="26"/>
      <c r="T16" s="26"/>
      <c r="U16" s="26"/>
      <c r="V16" s="26"/>
      <c r="W16" s="26"/>
      <c r="X16" s="26"/>
      <c r="Y16" s="26"/>
      <c r="Z16" s="26"/>
    </row>
    <row r="17" spans="1:26" ht="14">
      <c r="A17" s="335">
        <v>3</v>
      </c>
      <c r="B17" s="336" t="s">
        <v>573</v>
      </c>
      <c r="C17" s="337" t="s">
        <v>371</v>
      </c>
      <c r="D17" s="337" t="s">
        <v>372</v>
      </c>
      <c r="E17" s="337" t="s">
        <v>373</v>
      </c>
      <c r="F17" s="338">
        <v>86</v>
      </c>
      <c r="G17" s="338">
        <v>100</v>
      </c>
      <c r="H17" s="335">
        <v>7</v>
      </c>
      <c r="I17" s="339">
        <v>6.02</v>
      </c>
      <c r="J17" s="26"/>
      <c r="K17" s="857">
        <f t="shared" si="0"/>
        <v>100</v>
      </c>
      <c r="L17" s="857">
        <f t="shared" si="1"/>
        <v>86</v>
      </c>
      <c r="M17" s="297">
        <f t="shared" si="2"/>
        <v>7</v>
      </c>
      <c r="N17" s="817">
        <f t="shared" si="3"/>
        <v>0.86</v>
      </c>
      <c r="O17" s="273">
        <f t="shared" si="4"/>
        <v>6.02</v>
      </c>
      <c r="P17" s="26"/>
      <c r="Q17" s="26"/>
      <c r="R17" s="26"/>
      <c r="S17" s="26"/>
      <c r="T17" s="26"/>
      <c r="U17" s="26"/>
      <c r="V17" s="26"/>
      <c r="W17" s="26"/>
      <c r="X17" s="26"/>
      <c r="Y17" s="26"/>
      <c r="Z17" s="26"/>
    </row>
    <row r="18" spans="1:26" ht="14">
      <c r="A18" s="335">
        <v>4</v>
      </c>
      <c r="B18" s="336" t="s">
        <v>539</v>
      </c>
      <c r="C18" s="337" t="s">
        <v>371</v>
      </c>
      <c r="D18" s="337" t="s">
        <v>390</v>
      </c>
      <c r="E18" s="337" t="s">
        <v>373</v>
      </c>
      <c r="F18" s="340">
        <v>7.15</v>
      </c>
      <c r="G18" s="338">
        <v>382</v>
      </c>
      <c r="H18" s="335">
        <v>7</v>
      </c>
      <c r="I18" s="339">
        <v>0.13</v>
      </c>
      <c r="J18" s="26"/>
      <c r="K18" s="857">
        <f t="shared" si="0"/>
        <v>382</v>
      </c>
      <c r="L18" s="825">
        <f t="shared" si="1"/>
        <v>7.15</v>
      </c>
      <c r="M18" s="297">
        <f t="shared" si="2"/>
        <v>7</v>
      </c>
      <c r="N18" s="817">
        <f t="shared" si="3"/>
        <v>1.8717277486910995E-2</v>
      </c>
      <c r="O18" s="273">
        <f t="shared" si="4"/>
        <v>0.13102094240837697</v>
      </c>
      <c r="P18" s="26"/>
      <c r="Q18" s="26"/>
      <c r="R18" s="26"/>
      <c r="S18" s="26"/>
      <c r="T18" s="26"/>
      <c r="U18" s="26"/>
      <c r="V18" s="26"/>
      <c r="W18" s="26"/>
      <c r="X18" s="26"/>
      <c r="Y18" s="26"/>
      <c r="Z18" s="26"/>
    </row>
    <row r="19" spans="1:26" ht="14">
      <c r="A19" s="335">
        <v>5</v>
      </c>
      <c r="B19" s="336" t="s">
        <v>574</v>
      </c>
      <c r="C19" s="337" t="s">
        <v>371</v>
      </c>
      <c r="D19" s="337" t="s">
        <v>510</v>
      </c>
      <c r="E19" s="337" t="s">
        <v>373</v>
      </c>
      <c r="F19" s="338">
        <v>32</v>
      </c>
      <c r="G19" s="338">
        <v>11</v>
      </c>
      <c r="H19" s="335">
        <v>6</v>
      </c>
      <c r="I19" s="339">
        <v>6.6</v>
      </c>
      <c r="J19" s="26"/>
      <c r="K19" s="857">
        <f t="shared" si="0"/>
        <v>11</v>
      </c>
      <c r="L19" s="857">
        <f t="shared" si="1"/>
        <v>32</v>
      </c>
      <c r="M19" s="297">
        <f t="shared" si="2"/>
        <v>6</v>
      </c>
      <c r="N19" s="817">
        <f t="shared" si="3"/>
        <v>2.9090909090909092</v>
      </c>
      <c r="O19" s="273">
        <f t="shared" si="4"/>
        <v>6.6000000000000005</v>
      </c>
      <c r="P19" s="26"/>
      <c r="Q19" s="26"/>
      <c r="R19" s="26"/>
      <c r="S19" s="26"/>
      <c r="T19" s="26"/>
      <c r="U19" s="26"/>
      <c r="V19" s="26"/>
      <c r="W19" s="26"/>
      <c r="X19" s="26"/>
      <c r="Y19" s="26"/>
      <c r="Z19" s="26"/>
    </row>
    <row r="20" spans="1:26" ht="14">
      <c r="A20" s="335">
        <v>6</v>
      </c>
      <c r="B20" s="336" t="s">
        <v>575</v>
      </c>
      <c r="C20" s="337" t="s">
        <v>371</v>
      </c>
      <c r="D20" s="337" t="s">
        <v>372</v>
      </c>
      <c r="E20" s="337" t="s">
        <v>373</v>
      </c>
      <c r="F20" s="338">
        <v>100</v>
      </c>
      <c r="G20" s="338">
        <v>100</v>
      </c>
      <c r="H20" s="335">
        <v>5</v>
      </c>
      <c r="I20" s="339">
        <v>5</v>
      </c>
      <c r="J20" s="26"/>
      <c r="K20" s="857">
        <f t="shared" si="0"/>
        <v>100</v>
      </c>
      <c r="L20" s="857">
        <f t="shared" si="1"/>
        <v>100</v>
      </c>
      <c r="M20" s="297">
        <f t="shared" si="2"/>
        <v>5</v>
      </c>
      <c r="N20" s="817">
        <f t="shared" si="3"/>
        <v>1</v>
      </c>
      <c r="O20" s="273">
        <f t="shared" si="4"/>
        <v>5</v>
      </c>
      <c r="P20" s="26"/>
      <c r="Q20" s="26"/>
      <c r="R20" s="26"/>
      <c r="S20" s="26"/>
      <c r="T20" s="26"/>
      <c r="U20" s="26"/>
      <c r="V20" s="26"/>
      <c r="W20" s="26"/>
      <c r="X20" s="26"/>
      <c r="Y20" s="26"/>
      <c r="Z20" s="26"/>
    </row>
    <row r="21" spans="1:26" ht="14">
      <c r="A21" s="335">
        <v>7</v>
      </c>
      <c r="B21" s="336" t="s">
        <v>576</v>
      </c>
      <c r="C21" s="337" t="s">
        <v>371</v>
      </c>
      <c r="D21" s="337" t="s">
        <v>372</v>
      </c>
      <c r="E21" s="337" t="s">
        <v>373</v>
      </c>
      <c r="F21" s="340">
        <v>8.31</v>
      </c>
      <c r="G21" s="338">
        <v>3</v>
      </c>
      <c r="H21" s="335">
        <v>3</v>
      </c>
      <c r="I21" s="339">
        <v>3.3</v>
      </c>
      <c r="J21" s="26"/>
      <c r="K21" s="857">
        <f t="shared" si="0"/>
        <v>3</v>
      </c>
      <c r="L21" s="825">
        <f t="shared" si="1"/>
        <v>8.31</v>
      </c>
      <c r="M21" s="297">
        <f t="shared" si="2"/>
        <v>3</v>
      </c>
      <c r="N21" s="817">
        <f t="shared" si="3"/>
        <v>2.77</v>
      </c>
      <c r="O21" s="273">
        <f t="shared" si="4"/>
        <v>3.3000000000000003</v>
      </c>
      <c r="P21" s="26"/>
      <c r="Q21" s="26"/>
      <c r="R21" s="26"/>
      <c r="S21" s="26"/>
      <c r="T21" s="26"/>
      <c r="U21" s="26"/>
      <c r="V21" s="26"/>
      <c r="W21" s="26"/>
      <c r="X21" s="26"/>
      <c r="Y21" s="26"/>
      <c r="Z21" s="26"/>
    </row>
    <row r="22" spans="1:26">
      <c r="A22" s="739" t="s">
        <v>577</v>
      </c>
      <c r="B22" s="739"/>
      <c r="C22" s="739"/>
      <c r="D22" s="739"/>
      <c r="E22" s="739"/>
      <c r="F22" s="739"/>
      <c r="G22" s="739"/>
      <c r="H22" s="341">
        <v>46</v>
      </c>
      <c r="I22" s="342">
        <v>38.270000000000003</v>
      </c>
      <c r="J22" s="26"/>
      <c r="K22" s="541"/>
      <c r="L22" s="541"/>
      <c r="M22" s="297"/>
      <c r="N22" s="817"/>
      <c r="O22" s="273"/>
      <c r="P22" s="26"/>
      <c r="Q22" s="26"/>
      <c r="R22" s="26"/>
      <c r="S22" s="26"/>
      <c r="T22" s="26"/>
      <c r="U22" s="26"/>
      <c r="V22" s="26"/>
      <c r="W22" s="26"/>
      <c r="X22" s="26"/>
      <c r="Y22" s="26"/>
      <c r="Z22" s="26"/>
    </row>
    <row r="23" spans="1:26">
      <c r="A23" s="740" t="s">
        <v>397</v>
      </c>
      <c r="B23" s="740"/>
      <c r="C23" s="343"/>
      <c r="D23" s="343"/>
      <c r="E23" s="343"/>
      <c r="F23" s="343"/>
      <c r="G23" s="343"/>
      <c r="H23" s="343"/>
      <c r="I23" s="343"/>
      <c r="J23" s="26"/>
      <c r="K23" s="541"/>
      <c r="L23" s="541"/>
      <c r="M23" s="297"/>
      <c r="N23" s="817"/>
      <c r="O23" s="273"/>
      <c r="P23" s="26"/>
      <c r="Q23" s="26"/>
      <c r="R23" s="26"/>
      <c r="S23" s="26"/>
      <c r="T23" s="26"/>
      <c r="U23" s="26"/>
      <c r="V23" s="26"/>
      <c r="W23" s="26"/>
      <c r="X23" s="26"/>
      <c r="Y23" s="26"/>
      <c r="Z23" s="26"/>
    </row>
    <row r="24" spans="1:26" ht="42">
      <c r="A24" s="335">
        <v>1</v>
      </c>
      <c r="B24" s="321" t="s">
        <v>578</v>
      </c>
      <c r="C24" s="337" t="s">
        <v>371</v>
      </c>
      <c r="D24" s="337" t="s">
        <v>372</v>
      </c>
      <c r="E24" s="337" t="s">
        <v>373</v>
      </c>
      <c r="F24" s="338">
        <v>94</v>
      </c>
      <c r="G24" s="338">
        <v>100</v>
      </c>
      <c r="H24" s="335">
        <v>5</v>
      </c>
      <c r="I24" s="339">
        <v>4.7</v>
      </c>
      <c r="J24" s="26"/>
      <c r="K24" s="857">
        <f>G24</f>
        <v>100</v>
      </c>
      <c r="L24" s="857">
        <f>F24</f>
        <v>94</v>
      </c>
      <c r="M24" s="297">
        <f>H24</f>
        <v>5</v>
      </c>
      <c r="N24" s="817">
        <f>IFERROR(MAX(0,IF(E24="Minimize",G24/F24,IF(G24&gt;0,F24/G24,IF(F24&gt;0,1.1,G24/F24)))),0)</f>
        <v>0.94</v>
      </c>
      <c r="O24" s="273">
        <f>MIN(1.1*M24,N24*M24)</f>
        <v>4.6999999999999993</v>
      </c>
      <c r="P24" s="26"/>
      <c r="Q24" s="26"/>
      <c r="R24" s="26"/>
      <c r="S24" s="26"/>
      <c r="T24" s="26"/>
      <c r="U24" s="26"/>
      <c r="V24" s="26"/>
      <c r="W24" s="26"/>
      <c r="X24" s="26"/>
      <c r="Y24" s="26"/>
      <c r="Z24" s="26"/>
    </row>
    <row r="25" spans="1:26">
      <c r="A25" s="739" t="s">
        <v>579</v>
      </c>
      <c r="B25" s="739"/>
      <c r="C25" s="739"/>
      <c r="D25" s="739"/>
      <c r="E25" s="739"/>
      <c r="F25" s="739"/>
      <c r="G25" s="739"/>
      <c r="H25" s="341">
        <v>5</v>
      </c>
      <c r="I25" s="342">
        <v>4.7</v>
      </c>
      <c r="J25" s="26"/>
      <c r="K25" s="541"/>
      <c r="L25" s="541"/>
      <c r="M25" s="297"/>
      <c r="N25" s="817"/>
      <c r="O25" s="273"/>
      <c r="P25" s="26"/>
      <c r="Q25" s="26"/>
      <c r="R25" s="26"/>
      <c r="S25" s="26"/>
      <c r="T25" s="26"/>
      <c r="U25" s="26"/>
      <c r="V25" s="26"/>
      <c r="W25" s="26"/>
      <c r="X25" s="26"/>
      <c r="Y25" s="26"/>
      <c r="Z25" s="26"/>
    </row>
    <row r="26" spans="1:26">
      <c r="A26" s="740" t="s">
        <v>399</v>
      </c>
      <c r="B26" s="740"/>
      <c r="C26" s="343"/>
      <c r="D26" s="343"/>
      <c r="E26" s="343"/>
      <c r="F26" s="343"/>
      <c r="G26" s="343"/>
      <c r="H26" s="343"/>
      <c r="I26" s="343"/>
      <c r="J26" s="26"/>
      <c r="K26" s="541"/>
      <c r="L26" s="541"/>
      <c r="M26" s="297"/>
      <c r="N26" s="817"/>
      <c r="O26" s="273"/>
      <c r="P26" s="26"/>
      <c r="Q26" s="26"/>
      <c r="R26" s="26"/>
      <c r="S26" s="26"/>
      <c r="T26" s="26"/>
      <c r="U26" s="26"/>
      <c r="V26" s="26"/>
      <c r="W26" s="26"/>
      <c r="X26" s="26"/>
      <c r="Y26" s="26"/>
      <c r="Z26" s="26"/>
    </row>
    <row r="27" spans="1:26" ht="14">
      <c r="A27" s="335">
        <v>1</v>
      </c>
      <c r="B27" s="336" t="s">
        <v>431</v>
      </c>
      <c r="C27" s="337" t="s">
        <v>376</v>
      </c>
      <c r="D27" s="337" t="s">
        <v>372</v>
      </c>
      <c r="E27" s="337" t="s">
        <v>373</v>
      </c>
      <c r="F27" s="338">
        <v>112</v>
      </c>
      <c r="G27" s="338">
        <v>100</v>
      </c>
      <c r="H27" s="335">
        <v>25</v>
      </c>
      <c r="I27" s="339">
        <v>27.5</v>
      </c>
      <c r="J27" s="26"/>
      <c r="K27" s="857">
        <f>G27</f>
        <v>100</v>
      </c>
      <c r="L27" s="857">
        <f>F27</f>
        <v>112</v>
      </c>
      <c r="M27" s="297">
        <f>H27</f>
        <v>25</v>
      </c>
      <c r="N27" s="817">
        <f>IFERROR(MAX(0,IF(E27="Minimize",G27/F27,IF(G27&gt;0,F27/G27,IF(F27&gt;0,1.1,G27/F27)))),0)</f>
        <v>1.1200000000000001</v>
      </c>
      <c r="O27" s="273">
        <f>MIN(1.1*M27,N27*M27)</f>
        <v>27.500000000000004</v>
      </c>
      <c r="P27" s="26"/>
      <c r="Q27" s="26"/>
      <c r="R27" s="26"/>
      <c r="S27" s="26"/>
      <c r="T27" s="26"/>
      <c r="U27" s="26"/>
      <c r="V27" s="26"/>
      <c r="W27" s="26"/>
      <c r="X27" s="26"/>
      <c r="Y27" s="26"/>
      <c r="Z27" s="26"/>
    </row>
    <row r="28" spans="1:26">
      <c r="A28" s="739" t="s">
        <v>579</v>
      </c>
      <c r="B28" s="739"/>
      <c r="C28" s="739"/>
      <c r="D28" s="739"/>
      <c r="E28" s="739"/>
      <c r="F28" s="739"/>
      <c r="G28" s="739"/>
      <c r="H28" s="341">
        <v>25</v>
      </c>
      <c r="I28" s="342">
        <v>27.5</v>
      </c>
      <c r="J28" s="26"/>
      <c r="K28" s="541"/>
      <c r="L28" s="541"/>
      <c r="M28" s="297"/>
      <c r="N28" s="817"/>
      <c r="O28" s="273"/>
      <c r="P28" s="26"/>
      <c r="Q28" s="26"/>
      <c r="R28" s="26"/>
      <c r="S28" s="26"/>
      <c r="T28" s="26"/>
      <c r="U28" s="26"/>
      <c r="V28" s="26"/>
      <c r="W28" s="26"/>
      <c r="X28" s="26"/>
      <c r="Y28" s="26"/>
      <c r="Z28" s="26"/>
    </row>
    <row r="29" spans="1:26">
      <c r="A29" s="740" t="s">
        <v>402</v>
      </c>
      <c r="B29" s="740"/>
      <c r="C29" s="343"/>
      <c r="D29" s="343"/>
      <c r="E29" s="343"/>
      <c r="F29" s="343"/>
      <c r="G29" s="343"/>
      <c r="H29" s="343"/>
      <c r="I29" s="343"/>
      <c r="J29" s="26"/>
      <c r="K29" s="541"/>
      <c r="L29" s="541"/>
      <c r="M29" s="297"/>
      <c r="N29" s="817"/>
      <c r="O29" s="273"/>
      <c r="P29" s="26"/>
      <c r="Q29" s="26"/>
      <c r="R29" s="26"/>
      <c r="S29" s="26"/>
      <c r="T29" s="26"/>
      <c r="U29" s="26"/>
      <c r="V29" s="26"/>
      <c r="W29" s="26"/>
      <c r="X29" s="26"/>
      <c r="Y29" s="26"/>
      <c r="Z29" s="26"/>
    </row>
    <row r="30" spans="1:26">
      <c r="A30" s="740" t="s">
        <v>580</v>
      </c>
      <c r="B30" s="740"/>
      <c r="C30" s="343"/>
      <c r="D30" s="343"/>
      <c r="E30" s="343"/>
      <c r="F30" s="343"/>
      <c r="G30" s="343"/>
      <c r="H30" s="343"/>
      <c r="I30" s="343"/>
      <c r="J30" s="26"/>
      <c r="K30" s="541"/>
      <c r="L30" s="541"/>
      <c r="M30" s="297"/>
      <c r="N30" s="817"/>
      <c r="O30" s="273"/>
      <c r="P30" s="26"/>
      <c r="Q30" s="26"/>
      <c r="R30" s="26"/>
      <c r="S30" s="26"/>
      <c r="T30" s="26"/>
      <c r="U30" s="26"/>
      <c r="V30" s="26"/>
      <c r="W30" s="26"/>
      <c r="X30" s="26"/>
      <c r="Y30" s="26"/>
      <c r="Z30" s="26"/>
    </row>
    <row r="31" spans="1:26" ht="28">
      <c r="A31" s="335">
        <v>1</v>
      </c>
      <c r="B31" s="336" t="s">
        <v>581</v>
      </c>
      <c r="C31" s="337" t="s">
        <v>376</v>
      </c>
      <c r="D31" s="337" t="s">
        <v>372</v>
      </c>
      <c r="E31" s="337" t="s">
        <v>373</v>
      </c>
      <c r="F31" s="338">
        <v>61</v>
      </c>
      <c r="G31" s="338">
        <v>100</v>
      </c>
      <c r="H31" s="335">
        <v>2</v>
      </c>
      <c r="I31" s="339">
        <v>1.22</v>
      </c>
      <c r="J31" s="26"/>
      <c r="K31" s="857">
        <f>G31</f>
        <v>100</v>
      </c>
      <c r="L31" s="857">
        <f>F31</f>
        <v>61</v>
      </c>
      <c r="M31" s="297">
        <f>H31</f>
        <v>2</v>
      </c>
      <c r="N31" s="817">
        <f>IFERROR(MAX(0,IF(E31="Minimize",G31/F31,IF(G31&gt;0,F31/G31,IF(F31&gt;0,1.1,G31/F31)))),0)</f>
        <v>0.61</v>
      </c>
      <c r="O31" s="273">
        <f>MIN(1.1*M31,N31*M31)</f>
        <v>1.22</v>
      </c>
      <c r="P31" s="26"/>
      <c r="Q31" s="26"/>
      <c r="R31" s="26"/>
      <c r="S31" s="26"/>
      <c r="T31" s="26"/>
      <c r="U31" s="26"/>
      <c r="V31" s="26"/>
      <c r="W31" s="26"/>
      <c r="X31" s="26"/>
      <c r="Y31" s="26"/>
      <c r="Z31" s="26"/>
    </row>
    <row r="32" spans="1:26" ht="42">
      <c r="A32" s="335">
        <v>2</v>
      </c>
      <c r="B32" s="321" t="s">
        <v>582</v>
      </c>
      <c r="C32" s="337" t="s">
        <v>371</v>
      </c>
      <c r="D32" s="337" t="s">
        <v>372</v>
      </c>
      <c r="E32" s="337" t="s">
        <v>373</v>
      </c>
      <c r="F32" s="338">
        <v>100</v>
      </c>
      <c r="G32" s="338">
        <v>100</v>
      </c>
      <c r="H32" s="335">
        <v>2</v>
      </c>
      <c r="I32" s="339">
        <v>2</v>
      </c>
      <c r="J32" s="26"/>
      <c r="K32" s="857">
        <f>G32</f>
        <v>100</v>
      </c>
      <c r="L32" s="857">
        <f>F32</f>
        <v>100</v>
      </c>
      <c r="M32" s="297">
        <f>H32</f>
        <v>2</v>
      </c>
      <c r="N32" s="817">
        <f>IFERROR(MAX(0,IF(E32="Minimize",G32/F32,IF(G32&gt;0,F32/G32,IF(F32&gt;0,1.1,G32/F32)))),0)</f>
        <v>1</v>
      </c>
      <c r="O32" s="273">
        <f>MIN(1.1*M32,N32*M32)</f>
        <v>2</v>
      </c>
      <c r="P32" s="26"/>
      <c r="Q32" s="26"/>
      <c r="R32" s="26"/>
      <c r="S32" s="26"/>
      <c r="T32" s="26"/>
      <c r="U32" s="26"/>
      <c r="V32" s="26"/>
      <c r="W32" s="26"/>
      <c r="X32" s="26"/>
      <c r="Y32" s="26"/>
      <c r="Z32" s="26"/>
    </row>
    <row r="33" spans="1:26" ht="28">
      <c r="A33" s="335">
        <v>3</v>
      </c>
      <c r="B33" s="336" t="s">
        <v>583</v>
      </c>
      <c r="C33" s="337" t="s">
        <v>371</v>
      </c>
      <c r="D33" s="337" t="s">
        <v>584</v>
      </c>
      <c r="E33" s="337" t="s">
        <v>373</v>
      </c>
      <c r="F33" s="338">
        <v>12</v>
      </c>
      <c r="G33" s="338">
        <v>12</v>
      </c>
      <c r="H33" s="335">
        <v>2</v>
      </c>
      <c r="I33" s="339">
        <v>2</v>
      </c>
      <c r="J33" s="26"/>
      <c r="K33" s="857">
        <f>G33</f>
        <v>12</v>
      </c>
      <c r="L33" s="857">
        <f>F33</f>
        <v>12</v>
      </c>
      <c r="M33" s="297">
        <f>H33</f>
        <v>2</v>
      </c>
      <c r="N33" s="817">
        <f>IFERROR(MAX(0,IF(E33="Minimize",G33/F33,IF(G33&gt;0,F33/G33,IF(F33&gt;0,1.1,G33/F33)))),0)</f>
        <v>1</v>
      </c>
      <c r="O33" s="273">
        <f>MIN(1.1*M33,N33*M33)</f>
        <v>2</v>
      </c>
      <c r="P33" s="26"/>
      <c r="Q33" s="26"/>
      <c r="R33" s="26"/>
      <c r="S33" s="26"/>
      <c r="T33" s="26"/>
      <c r="U33" s="26"/>
      <c r="V33" s="26"/>
      <c r="W33" s="26"/>
      <c r="X33" s="26"/>
      <c r="Y33" s="26"/>
      <c r="Z33" s="26"/>
    </row>
    <row r="34" spans="1:26" ht="14">
      <c r="A34" s="335">
        <v>4</v>
      </c>
      <c r="B34" s="336" t="s">
        <v>585</v>
      </c>
      <c r="C34" s="337" t="s">
        <v>371</v>
      </c>
      <c r="D34" s="337" t="s">
        <v>372</v>
      </c>
      <c r="E34" s="337" t="s">
        <v>373</v>
      </c>
      <c r="F34" s="338">
        <v>100</v>
      </c>
      <c r="G34" s="338">
        <v>100</v>
      </c>
      <c r="H34" s="335">
        <v>3</v>
      </c>
      <c r="I34" s="339">
        <v>3</v>
      </c>
      <c r="J34" s="26"/>
      <c r="K34" s="857">
        <f>G34</f>
        <v>100</v>
      </c>
      <c r="L34" s="857">
        <f>F34</f>
        <v>100</v>
      </c>
      <c r="M34" s="297">
        <f>H34</f>
        <v>3</v>
      </c>
      <c r="N34" s="817">
        <f>IFERROR(MAX(0,IF(E34="Minimize",G34/F34,IF(G34&gt;0,F34/G34,IF(F34&gt;0,1.1,G34/F34)))),0)</f>
        <v>1</v>
      </c>
      <c r="O34" s="273">
        <f>MIN(1.1*M34,N34*M34)</f>
        <v>3</v>
      </c>
      <c r="P34" s="26"/>
      <c r="Q34" s="26"/>
      <c r="R34" s="26"/>
      <c r="S34" s="26"/>
      <c r="T34" s="26"/>
      <c r="U34" s="26"/>
      <c r="V34" s="26"/>
      <c r="W34" s="26"/>
      <c r="X34" s="26"/>
      <c r="Y34" s="26"/>
      <c r="Z34" s="26"/>
    </row>
    <row r="35" spans="1:26">
      <c r="A35" s="739" t="s">
        <v>579</v>
      </c>
      <c r="B35" s="739"/>
      <c r="C35" s="739"/>
      <c r="D35" s="739"/>
      <c r="E35" s="739"/>
      <c r="F35" s="739"/>
      <c r="G35" s="739"/>
      <c r="H35" s="341">
        <v>9</v>
      </c>
      <c r="I35" s="342">
        <v>8.2200000000000006</v>
      </c>
      <c r="J35" s="26"/>
      <c r="K35" s="541"/>
      <c r="L35" s="541"/>
      <c r="M35" s="297"/>
      <c r="N35" s="817"/>
      <c r="O35" s="273"/>
      <c r="P35" s="26"/>
      <c r="Q35" s="26"/>
      <c r="R35" s="26"/>
      <c r="S35" s="26"/>
      <c r="T35" s="26"/>
      <c r="U35" s="26"/>
      <c r="V35" s="26"/>
      <c r="W35" s="26"/>
      <c r="X35" s="26"/>
      <c r="Y35" s="26"/>
      <c r="Z35" s="26"/>
    </row>
    <row r="36" spans="1:26" ht="14">
      <c r="A36" s="858"/>
      <c r="B36" s="859" t="s">
        <v>404</v>
      </c>
      <c r="C36" s="858"/>
      <c r="D36" s="858"/>
      <c r="E36" s="858"/>
      <c r="F36" s="858"/>
      <c r="G36" s="858"/>
      <c r="H36" s="860">
        <v>100</v>
      </c>
      <c r="I36" s="861">
        <v>93.48</v>
      </c>
      <c r="J36" s="26"/>
      <c r="K36" s="26"/>
      <c r="L36" s="26"/>
      <c r="M36" s="862">
        <f>SUM(M4:M35)</f>
        <v>100</v>
      </c>
      <c r="N36" s="863">
        <f>IFERROR(O36/M36,0)</f>
        <v>0.93508258895711904</v>
      </c>
      <c r="O36" s="864">
        <f>SUM(O4:O35)</f>
        <v>93.508258895711904</v>
      </c>
      <c r="P36" s="26"/>
      <c r="Q36" s="26"/>
      <c r="R36" s="26"/>
      <c r="S36" s="26"/>
      <c r="T36" s="26"/>
      <c r="U36" s="26"/>
      <c r="V36" s="26"/>
      <c r="W36" s="26"/>
      <c r="X36" s="26"/>
      <c r="Y36" s="26"/>
      <c r="Z36" s="26"/>
    </row>
    <row r="38" spans="1:26" ht="16">
      <c r="A38" s="808" t="s">
        <v>586</v>
      </c>
    </row>
    <row r="39" spans="1:26" ht="28">
      <c r="A39" s="323" t="s">
        <v>346</v>
      </c>
      <c r="B39" s="323" t="s">
        <v>347</v>
      </c>
      <c r="C39" s="323" t="s">
        <v>587</v>
      </c>
      <c r="D39" s="323" t="s">
        <v>350</v>
      </c>
      <c r="E39" s="323" t="s">
        <v>448</v>
      </c>
      <c r="F39" s="323" t="s">
        <v>354</v>
      </c>
      <c r="G39" s="323" t="s">
        <v>588</v>
      </c>
      <c r="K39" s="323" t="s">
        <v>367</v>
      </c>
      <c r="L39" s="323" t="s">
        <v>589</v>
      </c>
      <c r="M39" s="323" t="s">
        <v>590</v>
      </c>
      <c r="N39" s="323" t="s">
        <v>591</v>
      </c>
      <c r="O39" s="323" t="s">
        <v>592</v>
      </c>
      <c r="P39" s="323" t="s">
        <v>593</v>
      </c>
      <c r="Q39" s="323" t="s">
        <v>594</v>
      </c>
    </row>
    <row r="40" spans="1:26">
      <c r="A40" s="809">
        <v>1</v>
      </c>
      <c r="B40" s="583" t="str">
        <f>B7</f>
        <v>EBITDA Margin</v>
      </c>
      <c r="C40" s="583" t="s">
        <v>456</v>
      </c>
      <c r="D40" s="809" t="str">
        <f>D7</f>
        <v>%</v>
      </c>
      <c r="E40" s="850">
        <f>G7</f>
        <v>80.52</v>
      </c>
      <c r="F40" s="809" t="str">
        <f>E7</f>
        <v>Maximize</v>
      </c>
      <c r="G40" s="798">
        <f>H7</f>
        <v>15</v>
      </c>
      <c r="K40" s="799">
        <f>N7</f>
        <v>0.9855936413313463</v>
      </c>
      <c r="L40" s="810">
        <v>25</v>
      </c>
      <c r="M40" s="800">
        <f>MIN(1.1*L40,K40*L40)</f>
        <v>24.639841033283659</v>
      </c>
      <c r="N40" s="810">
        <v>15</v>
      </c>
      <c r="O40" s="800">
        <f>MIN(1.1*N40,K40*N40)</f>
        <v>14.783904619970194</v>
      </c>
      <c r="P40" s="810">
        <v>35</v>
      </c>
      <c r="Q40" s="800">
        <f>MIN(1.1*P40,K40*P40)</f>
        <v>34.495777446597124</v>
      </c>
    </row>
    <row r="41" spans="1:26">
      <c r="A41" s="811"/>
      <c r="B41" s="811" t="s">
        <v>595</v>
      </c>
      <c r="C41" s="811"/>
      <c r="D41" s="811"/>
      <c r="E41" s="811"/>
      <c r="F41" s="811"/>
      <c r="G41" s="812">
        <f>SUM(G40)</f>
        <v>15</v>
      </c>
      <c r="K41" s="813"/>
      <c r="L41" s="812">
        <f t="shared" ref="L41:Q41" si="5">SUM(L40)</f>
        <v>25</v>
      </c>
      <c r="M41" s="814">
        <f t="shared" si="5"/>
        <v>24.639841033283659</v>
      </c>
      <c r="N41" s="812">
        <f t="shared" si="5"/>
        <v>15</v>
      </c>
      <c r="O41" s="814">
        <f t="shared" si="5"/>
        <v>14.783904619970194</v>
      </c>
      <c r="P41" s="812">
        <f t="shared" si="5"/>
        <v>35</v>
      </c>
      <c r="Q41" s="814">
        <f t="shared" si="5"/>
        <v>34.495777446597124</v>
      </c>
    </row>
    <row r="42" spans="1:26">
      <c r="A42" s="809">
        <v>2</v>
      </c>
      <c r="B42" s="583" t="str">
        <f>B31</f>
        <v>Persentase Temuan Audit Internal dan Eksternal yang ditindaklanjuti</v>
      </c>
      <c r="C42" s="583" t="s">
        <v>462</v>
      </c>
      <c r="D42" s="809" t="str">
        <f>D31</f>
        <v>%</v>
      </c>
      <c r="E42" s="547">
        <f>G31</f>
        <v>100</v>
      </c>
      <c r="F42" s="809" t="str">
        <f>E31</f>
        <v>Maximize</v>
      </c>
      <c r="G42" s="798">
        <f>H31</f>
        <v>2</v>
      </c>
      <c r="K42" s="799">
        <f>N31</f>
        <v>0.61</v>
      </c>
      <c r="L42" s="810">
        <v>6</v>
      </c>
      <c r="M42" s="800">
        <f>MIN(1.1*L42,K42*L42)</f>
        <v>3.66</v>
      </c>
      <c r="N42" s="810">
        <v>8</v>
      </c>
      <c r="O42" s="800">
        <f>MIN(1.1*N42,K42*N42)</f>
        <v>4.88</v>
      </c>
      <c r="P42" s="810">
        <v>4</v>
      </c>
      <c r="Q42" s="800">
        <f>MIN(1.1*P42,K42*P42)</f>
        <v>2.44</v>
      </c>
    </row>
    <row r="43" spans="1:26" ht="42">
      <c r="A43" s="809">
        <v>3</v>
      </c>
      <c r="B43" s="468" t="str">
        <f>B32</f>
        <v>Pemenuhan Permintaan Kajian (Kajian Ekonomis, Hukum, dan Risiko) terkait Divestasi
Aset dan Optimalisasi Aset</v>
      </c>
      <c r="C43" s="583" t="s">
        <v>462</v>
      </c>
      <c r="D43" s="809" t="str">
        <f>D32</f>
        <v>%</v>
      </c>
      <c r="E43" s="547">
        <f>G32</f>
        <v>100</v>
      </c>
      <c r="F43" s="809" t="str">
        <f>E32</f>
        <v>Maximize</v>
      </c>
      <c r="G43" s="798">
        <f>H32</f>
        <v>2</v>
      </c>
      <c r="K43" s="799">
        <f>N32</f>
        <v>1</v>
      </c>
      <c r="L43" s="810">
        <v>6</v>
      </c>
      <c r="M43" s="800">
        <f>MIN(1.1*L43,K43*L43)</f>
        <v>6</v>
      </c>
      <c r="N43" s="810">
        <v>8</v>
      </c>
      <c r="O43" s="800">
        <f>MIN(1.1*N43,K43*N43)</f>
        <v>8</v>
      </c>
      <c r="P43" s="810">
        <v>3</v>
      </c>
      <c r="Q43" s="800">
        <f>MIN(1.1*P43,K43*P43)</f>
        <v>3</v>
      </c>
    </row>
    <row r="44" spans="1:26">
      <c r="A44" s="809">
        <v>4</v>
      </c>
      <c r="B44" s="583" t="str">
        <f>B33</f>
        <v>Penyediaan Data Monitoring dan Evaluasi Divestasi Aset dan Optimalisasi Aset</v>
      </c>
      <c r="C44" s="583" t="s">
        <v>462</v>
      </c>
      <c r="D44" s="809" t="str">
        <f>D33</f>
        <v>Frekuensi</v>
      </c>
      <c r="E44" s="547">
        <f>G33</f>
        <v>12</v>
      </c>
      <c r="F44" s="809" t="str">
        <f>E33</f>
        <v>Maximize</v>
      </c>
      <c r="G44" s="798">
        <f>H33</f>
        <v>2</v>
      </c>
      <c r="K44" s="799">
        <f>N33</f>
        <v>1</v>
      </c>
      <c r="L44" s="810">
        <v>5</v>
      </c>
      <c r="M44" s="800">
        <f>MIN(1.1*L44,K44*L44)</f>
        <v>5</v>
      </c>
      <c r="N44" s="810">
        <v>8</v>
      </c>
      <c r="O44" s="800">
        <f>MIN(1.1*N44,K44*N44)</f>
        <v>8</v>
      </c>
      <c r="P44" s="810">
        <v>3</v>
      </c>
      <c r="Q44" s="800">
        <f>MIN(1.1*P44,K44*P44)</f>
        <v>3</v>
      </c>
    </row>
    <row r="45" spans="1:26">
      <c r="A45" s="809">
        <v>5</v>
      </c>
      <c r="B45" s="583" t="str">
        <f>B34</f>
        <v>Penyelesaian Administrasi KSO Sawit dan KSO Tebu</v>
      </c>
      <c r="C45" s="583" t="s">
        <v>462</v>
      </c>
      <c r="D45" s="809" t="str">
        <f>D34</f>
        <v>%</v>
      </c>
      <c r="E45" s="547">
        <f>G34</f>
        <v>100</v>
      </c>
      <c r="F45" s="809" t="str">
        <f>E34</f>
        <v>Maximize</v>
      </c>
      <c r="G45" s="798">
        <f>H34</f>
        <v>3</v>
      </c>
      <c r="K45" s="799">
        <f>N34</f>
        <v>1</v>
      </c>
      <c r="L45" s="810">
        <v>8</v>
      </c>
      <c r="M45" s="800">
        <f>MIN(1.1*L45,K45*L45)</f>
        <v>8</v>
      </c>
      <c r="N45" s="810">
        <v>11</v>
      </c>
      <c r="O45" s="800">
        <f>MIN(1.1*N45,K45*N45)</f>
        <v>11</v>
      </c>
      <c r="P45" s="810">
        <v>5</v>
      </c>
      <c r="Q45" s="800">
        <f>MIN(1.1*P45,K45*P45)</f>
        <v>5</v>
      </c>
    </row>
    <row r="46" spans="1:26">
      <c r="A46" s="811"/>
      <c r="B46" s="811" t="s">
        <v>596</v>
      </c>
      <c r="C46" s="811"/>
      <c r="D46" s="811"/>
      <c r="E46" s="811"/>
      <c r="F46" s="811"/>
      <c r="G46" s="812">
        <f>SUM(G42:G45)</f>
        <v>9</v>
      </c>
      <c r="K46" s="813"/>
      <c r="L46" s="812">
        <f t="shared" ref="L46:Q46" si="6">SUM(L42:L45)</f>
        <v>25</v>
      </c>
      <c r="M46" s="814">
        <f t="shared" si="6"/>
        <v>22.66</v>
      </c>
      <c r="N46" s="812">
        <f t="shared" si="6"/>
        <v>35</v>
      </c>
      <c r="O46" s="814">
        <f t="shared" si="6"/>
        <v>31.88</v>
      </c>
      <c r="P46" s="812">
        <f t="shared" si="6"/>
        <v>15</v>
      </c>
      <c r="Q46" s="814">
        <f t="shared" si="6"/>
        <v>13.44</v>
      </c>
    </row>
    <row r="47" spans="1:26">
      <c r="A47" s="809">
        <v>6</v>
      </c>
      <c r="B47" s="583" t="str">
        <f t="shared" ref="B47:B54" si="7">B14</f>
        <v>a. Penerbitan SK BPHTB 0%</v>
      </c>
      <c r="C47" s="583" t="s">
        <v>470</v>
      </c>
      <c r="D47" s="809" t="str">
        <f t="shared" ref="D47:D54" si="8">D14</f>
        <v>%</v>
      </c>
      <c r="E47" s="547">
        <f t="shared" ref="E47:E54" si="9">G14</f>
        <v>100</v>
      </c>
      <c r="F47" s="809" t="str">
        <f t="shared" ref="F47:F54" si="10">E14</f>
        <v>Maximize</v>
      </c>
      <c r="G47" s="798">
        <f t="shared" ref="G47:G54" si="11">H14</f>
        <v>5</v>
      </c>
      <c r="K47" s="799">
        <f t="shared" ref="K47:K54" si="12">N14</f>
        <v>1</v>
      </c>
      <c r="L47" s="810">
        <v>2</v>
      </c>
      <c r="M47" s="800">
        <f t="shared" ref="M47:M54" si="13">MIN(1.1*L47,K47*L47)</f>
        <v>2</v>
      </c>
      <c r="N47" s="810">
        <v>2</v>
      </c>
      <c r="O47" s="800">
        <f t="shared" ref="O47:O54" si="14">MIN(1.1*N47,K47*N47)</f>
        <v>2</v>
      </c>
      <c r="P47" s="810">
        <v>2</v>
      </c>
      <c r="Q47" s="800">
        <f t="shared" ref="Q47:Q54" si="15">MIN(1.1*P47,K47*P47)</f>
        <v>2</v>
      </c>
    </row>
    <row r="48" spans="1:26">
      <c r="A48" s="809">
        <v>7</v>
      </c>
      <c r="B48" s="583" t="str">
        <f t="shared" si="7"/>
        <v>b. Implementasi Integrated Management System</v>
      </c>
      <c r="C48" s="583" t="s">
        <v>470</v>
      </c>
      <c r="D48" s="809" t="str">
        <f t="shared" si="8"/>
        <v>%</v>
      </c>
      <c r="E48" s="547">
        <f t="shared" si="9"/>
        <v>100</v>
      </c>
      <c r="F48" s="809" t="str">
        <f t="shared" si="10"/>
        <v>Maximize</v>
      </c>
      <c r="G48" s="798">
        <f t="shared" si="11"/>
        <v>6</v>
      </c>
      <c r="K48" s="799">
        <f t="shared" si="12"/>
        <v>1</v>
      </c>
      <c r="L48" s="810">
        <v>3</v>
      </c>
      <c r="M48" s="800">
        <f t="shared" si="13"/>
        <v>3</v>
      </c>
      <c r="N48" s="810">
        <v>3</v>
      </c>
      <c r="O48" s="800">
        <f t="shared" si="14"/>
        <v>3</v>
      </c>
      <c r="P48" s="810">
        <v>3</v>
      </c>
      <c r="Q48" s="800">
        <f t="shared" si="15"/>
        <v>3</v>
      </c>
    </row>
    <row r="49" spans="1:17">
      <c r="A49" s="809">
        <v>8</v>
      </c>
      <c r="B49" s="583" t="str">
        <f t="shared" si="7"/>
        <v>Penerbitan Surat Setoran Pajak Daerah (SSPD) Nihil</v>
      </c>
      <c r="C49" s="583" t="s">
        <v>470</v>
      </c>
      <c r="D49" s="809" t="str">
        <f t="shared" si="8"/>
        <v>%</v>
      </c>
      <c r="E49" s="547">
        <f t="shared" si="9"/>
        <v>75</v>
      </c>
      <c r="F49" s="809" t="str">
        <f t="shared" si="10"/>
        <v>Maximize</v>
      </c>
      <c r="G49" s="798">
        <f t="shared" si="11"/>
        <v>7</v>
      </c>
      <c r="K49" s="799">
        <f t="shared" si="12"/>
        <v>0.89333333333333331</v>
      </c>
      <c r="L49" s="810">
        <v>3</v>
      </c>
      <c r="M49" s="800">
        <f t="shared" si="13"/>
        <v>2.6799999999999997</v>
      </c>
      <c r="N49" s="810">
        <v>3</v>
      </c>
      <c r="O49" s="800">
        <f t="shared" si="14"/>
        <v>2.6799999999999997</v>
      </c>
      <c r="P49" s="810">
        <v>3</v>
      </c>
      <c r="Q49" s="800">
        <f t="shared" si="15"/>
        <v>2.6799999999999997</v>
      </c>
    </row>
    <row r="50" spans="1:17">
      <c r="A50" s="809">
        <v>9</v>
      </c>
      <c r="B50" s="583" t="str">
        <f t="shared" si="7"/>
        <v>Sertifikasi Aset Tanah</v>
      </c>
      <c r="C50" s="583" t="s">
        <v>470</v>
      </c>
      <c r="D50" s="809" t="str">
        <f t="shared" si="8"/>
        <v>%</v>
      </c>
      <c r="E50" s="547">
        <f t="shared" si="9"/>
        <v>100</v>
      </c>
      <c r="F50" s="809" t="str">
        <f t="shared" si="10"/>
        <v>Maximize</v>
      </c>
      <c r="G50" s="798">
        <f t="shared" si="11"/>
        <v>7</v>
      </c>
      <c r="K50" s="799">
        <f t="shared" si="12"/>
        <v>0.86</v>
      </c>
      <c r="L50" s="810">
        <v>3</v>
      </c>
      <c r="M50" s="800">
        <f t="shared" si="13"/>
        <v>2.58</v>
      </c>
      <c r="N50" s="810">
        <v>3</v>
      </c>
      <c r="O50" s="800">
        <f t="shared" si="14"/>
        <v>2.58</v>
      </c>
      <c r="P50" s="810">
        <v>3</v>
      </c>
      <c r="Q50" s="800">
        <f t="shared" si="15"/>
        <v>2.58</v>
      </c>
    </row>
    <row r="51" spans="1:17">
      <c r="A51" s="809">
        <v>10</v>
      </c>
      <c r="B51" s="583" t="str">
        <f t="shared" si="7"/>
        <v>Recovery Aset</v>
      </c>
      <c r="C51" s="583" t="s">
        <v>470</v>
      </c>
      <c r="D51" s="809" t="str">
        <f t="shared" si="8"/>
        <v>Ha</v>
      </c>
      <c r="E51" s="547">
        <f t="shared" si="9"/>
        <v>382</v>
      </c>
      <c r="F51" s="809" t="str">
        <f t="shared" si="10"/>
        <v>Maximize</v>
      </c>
      <c r="G51" s="798">
        <f t="shared" si="11"/>
        <v>7</v>
      </c>
      <c r="K51" s="799">
        <f t="shared" si="12"/>
        <v>1.8717277486910995E-2</v>
      </c>
      <c r="L51" s="810">
        <v>3</v>
      </c>
      <c r="M51" s="800">
        <f t="shared" si="13"/>
        <v>5.6151832460732985E-2</v>
      </c>
      <c r="N51" s="810">
        <v>3</v>
      </c>
      <c r="O51" s="800">
        <f t="shared" si="14"/>
        <v>5.6151832460732985E-2</v>
      </c>
      <c r="P51" s="810">
        <v>3</v>
      </c>
      <c r="Q51" s="800">
        <f t="shared" si="15"/>
        <v>5.6151832460732985E-2</v>
      </c>
    </row>
    <row r="52" spans="1:17">
      <c r="A52" s="809">
        <v>11</v>
      </c>
      <c r="B52" s="583" t="str">
        <f t="shared" si="7"/>
        <v>Pengurusan Perizinan Berusaha Pasca Integrasi</v>
      </c>
      <c r="C52" s="583" t="s">
        <v>470</v>
      </c>
      <c r="D52" s="809" t="str">
        <f t="shared" si="8"/>
        <v>Jumlah</v>
      </c>
      <c r="E52" s="547">
        <f t="shared" si="9"/>
        <v>11</v>
      </c>
      <c r="F52" s="809" t="str">
        <f t="shared" si="10"/>
        <v>Maximize</v>
      </c>
      <c r="G52" s="798">
        <f t="shared" si="11"/>
        <v>6</v>
      </c>
      <c r="K52" s="799">
        <f t="shared" si="12"/>
        <v>2.9090909090909092</v>
      </c>
      <c r="L52" s="810">
        <v>3</v>
      </c>
      <c r="M52" s="800">
        <f t="shared" si="13"/>
        <v>3.3000000000000003</v>
      </c>
      <c r="N52" s="810">
        <v>3</v>
      </c>
      <c r="O52" s="800">
        <f t="shared" si="14"/>
        <v>3.3000000000000003</v>
      </c>
      <c r="P52" s="810">
        <v>3</v>
      </c>
      <c r="Q52" s="800">
        <f t="shared" si="15"/>
        <v>3.3000000000000003</v>
      </c>
    </row>
    <row r="53" spans="1:17">
      <c r="A53" s="809">
        <v>12</v>
      </c>
      <c r="B53" s="583" t="str">
        <f t="shared" si="7"/>
        <v>Pemenuhan Mitigasi Risiko</v>
      </c>
      <c r="C53" s="583" t="s">
        <v>470</v>
      </c>
      <c r="D53" s="809" t="str">
        <f t="shared" si="8"/>
        <v>%</v>
      </c>
      <c r="E53" s="547">
        <f t="shared" si="9"/>
        <v>100</v>
      </c>
      <c r="F53" s="809" t="str">
        <f t="shared" si="10"/>
        <v>Maximize</v>
      </c>
      <c r="G53" s="798">
        <f t="shared" si="11"/>
        <v>5</v>
      </c>
      <c r="K53" s="799">
        <f t="shared" si="12"/>
        <v>1</v>
      </c>
      <c r="L53" s="810">
        <v>2</v>
      </c>
      <c r="M53" s="800">
        <f t="shared" si="13"/>
        <v>2</v>
      </c>
      <c r="N53" s="810">
        <v>2</v>
      </c>
      <c r="O53" s="800">
        <f t="shared" si="14"/>
        <v>2</v>
      </c>
      <c r="P53" s="810">
        <v>2</v>
      </c>
      <c r="Q53" s="800">
        <f t="shared" si="15"/>
        <v>2</v>
      </c>
    </row>
    <row r="54" spans="1:17">
      <c r="A54" s="809">
        <v>13</v>
      </c>
      <c r="B54" s="583" t="str">
        <f t="shared" si="7"/>
        <v>Efisiensi Nilai SPPBJ dibandingkan HPS</v>
      </c>
      <c r="C54" s="583" t="s">
        <v>470</v>
      </c>
      <c r="D54" s="809" t="str">
        <f t="shared" si="8"/>
        <v>%</v>
      </c>
      <c r="E54" s="547">
        <f t="shared" si="9"/>
        <v>3</v>
      </c>
      <c r="F54" s="809" t="str">
        <f t="shared" si="10"/>
        <v>Maximize</v>
      </c>
      <c r="G54" s="798">
        <f t="shared" si="11"/>
        <v>3</v>
      </c>
      <c r="K54" s="799">
        <f t="shared" si="12"/>
        <v>2.77</v>
      </c>
      <c r="L54" s="810">
        <v>1</v>
      </c>
      <c r="M54" s="800">
        <f t="shared" si="13"/>
        <v>1.1000000000000001</v>
      </c>
      <c r="N54" s="810">
        <v>1</v>
      </c>
      <c r="O54" s="800">
        <f t="shared" si="14"/>
        <v>1.1000000000000001</v>
      </c>
      <c r="P54" s="810">
        <v>1</v>
      </c>
      <c r="Q54" s="800">
        <f t="shared" si="15"/>
        <v>1.1000000000000001</v>
      </c>
    </row>
    <row r="55" spans="1:17">
      <c r="A55" s="811"/>
      <c r="B55" s="811" t="s">
        <v>597</v>
      </c>
      <c r="C55" s="811"/>
      <c r="D55" s="811"/>
      <c r="E55" s="811"/>
      <c r="F55" s="811"/>
      <c r="G55" s="812">
        <f>SUM(G47:G54)</f>
        <v>46</v>
      </c>
      <c r="K55" s="813"/>
      <c r="L55" s="812">
        <f t="shared" ref="L55:Q55" si="16">SUM(L47:L54)</f>
        <v>20</v>
      </c>
      <c r="M55" s="814">
        <f t="shared" si="16"/>
        <v>16.716151832460735</v>
      </c>
      <c r="N55" s="812">
        <f t="shared" si="16"/>
        <v>20</v>
      </c>
      <c r="O55" s="814">
        <f t="shared" si="16"/>
        <v>16.716151832460735</v>
      </c>
      <c r="P55" s="812">
        <f t="shared" si="16"/>
        <v>20</v>
      </c>
      <c r="Q55" s="814">
        <f t="shared" si="16"/>
        <v>16.716151832460735</v>
      </c>
    </row>
    <row r="56" spans="1:17" ht="42">
      <c r="A56" s="809">
        <v>14</v>
      </c>
      <c r="B56" s="468" t="str">
        <f>B24</f>
        <v>Implementasi Aplikasi MONIKA untuk katalog rencana Optimalisasi dan Divestasi
Aset</v>
      </c>
      <c r="C56" s="583" t="s">
        <v>472</v>
      </c>
      <c r="D56" s="809" t="str">
        <f>D24</f>
        <v>%</v>
      </c>
      <c r="E56" s="547">
        <f>G24</f>
        <v>100</v>
      </c>
      <c r="F56" s="809" t="str">
        <f>E24</f>
        <v>Maximize</v>
      </c>
      <c r="G56" s="798">
        <f>H24</f>
        <v>5</v>
      </c>
      <c r="K56" s="799">
        <f>N24</f>
        <v>0.94</v>
      </c>
      <c r="L56" s="810">
        <v>10</v>
      </c>
      <c r="M56" s="800">
        <f>MIN(1.1*L56,K56*L56)</f>
        <v>9.3999999999999986</v>
      </c>
      <c r="N56" s="810">
        <v>10</v>
      </c>
      <c r="O56" s="800">
        <f>MIN(1.1*N56,K56*N56)</f>
        <v>9.3999999999999986</v>
      </c>
      <c r="P56" s="810">
        <v>10</v>
      </c>
      <c r="Q56" s="800">
        <f>MIN(1.1*P56,K56*P56)</f>
        <v>9.3999999999999986</v>
      </c>
    </row>
    <row r="57" spans="1:17">
      <c r="A57" s="811"/>
      <c r="B57" s="811" t="s">
        <v>598</v>
      </c>
      <c r="C57" s="811"/>
      <c r="D57" s="811"/>
      <c r="E57" s="811"/>
      <c r="F57" s="811"/>
      <c r="G57" s="812">
        <f>SUM(G56)</f>
        <v>5</v>
      </c>
      <c r="K57" s="813"/>
      <c r="L57" s="812">
        <f t="shared" ref="L57:Q57" si="17">SUM(L56)</f>
        <v>10</v>
      </c>
      <c r="M57" s="814">
        <f t="shared" si="17"/>
        <v>9.3999999999999986</v>
      </c>
      <c r="N57" s="812">
        <f t="shared" si="17"/>
        <v>10</v>
      </c>
      <c r="O57" s="814">
        <f t="shared" si="17"/>
        <v>9.3999999999999986</v>
      </c>
      <c r="P57" s="812">
        <f t="shared" si="17"/>
        <v>10</v>
      </c>
      <c r="Q57" s="814">
        <f t="shared" si="17"/>
        <v>9.3999999999999986</v>
      </c>
    </row>
    <row r="58" spans="1:17">
      <c r="A58" s="809">
        <v>15</v>
      </c>
      <c r="B58" s="583" t="str">
        <f>B27</f>
        <v>Monetisasi, dan/atau Pelepasan Aset Non-Inti</v>
      </c>
      <c r="C58" s="583" t="s">
        <v>474</v>
      </c>
      <c r="D58" s="809" t="str">
        <f>D27</f>
        <v>%</v>
      </c>
      <c r="E58" s="547">
        <f>G27</f>
        <v>100</v>
      </c>
      <c r="F58" s="809" t="str">
        <f>E27</f>
        <v>Maximize</v>
      </c>
      <c r="G58" s="798">
        <f>H27</f>
        <v>25</v>
      </c>
      <c r="K58" s="799">
        <f>N27</f>
        <v>1.1200000000000001</v>
      </c>
      <c r="L58" s="810">
        <v>20</v>
      </c>
      <c r="M58" s="800">
        <f>MIN(1.1*L58,K58*L58)</f>
        <v>22</v>
      </c>
      <c r="N58" s="810">
        <v>20</v>
      </c>
      <c r="O58" s="800">
        <f>MIN(1.1*N58,K58*N58)</f>
        <v>22</v>
      </c>
      <c r="P58" s="810">
        <v>20</v>
      </c>
      <c r="Q58" s="800">
        <f>MIN(1.1*P58,K58*P58)</f>
        <v>22</v>
      </c>
    </row>
    <row r="59" spans="1:17">
      <c r="A59" s="811"/>
      <c r="B59" s="811" t="s">
        <v>599</v>
      </c>
      <c r="C59" s="811"/>
      <c r="D59" s="811"/>
      <c r="E59" s="811"/>
      <c r="F59" s="811"/>
      <c r="G59" s="812">
        <f>SUM(G58)</f>
        <v>25</v>
      </c>
      <c r="K59" s="813"/>
      <c r="L59" s="812">
        <f t="shared" ref="L59:Q59" si="18">SUM(L58)</f>
        <v>20</v>
      </c>
      <c r="M59" s="814">
        <f t="shared" si="18"/>
        <v>22</v>
      </c>
      <c r="N59" s="812">
        <f t="shared" si="18"/>
        <v>20</v>
      </c>
      <c r="O59" s="814">
        <f t="shared" si="18"/>
        <v>22</v>
      </c>
      <c r="P59" s="812">
        <f t="shared" si="18"/>
        <v>20</v>
      </c>
      <c r="Q59" s="814">
        <f t="shared" si="18"/>
        <v>22</v>
      </c>
    </row>
    <row r="60" spans="1:17">
      <c r="A60" s="815"/>
      <c r="B60" s="815" t="s">
        <v>404</v>
      </c>
      <c r="C60" s="815"/>
      <c r="D60" s="815"/>
      <c r="E60" s="815"/>
      <c r="F60" s="815"/>
      <c r="G60" s="816">
        <f>G41+G46+G55+G57+G59</f>
        <v>100</v>
      </c>
      <c r="K60" s="806"/>
      <c r="L60" s="805">
        <f t="shared" ref="L60:Q60" si="19">L41+L46+L55+L57+L59</f>
        <v>100</v>
      </c>
      <c r="M60" s="807">
        <f t="shared" si="19"/>
        <v>95.415992865744386</v>
      </c>
      <c r="N60" s="805">
        <f t="shared" si="19"/>
        <v>100</v>
      </c>
      <c r="O60" s="807">
        <f t="shared" si="19"/>
        <v>94.780056452430927</v>
      </c>
      <c r="P60" s="805">
        <f t="shared" si="19"/>
        <v>100</v>
      </c>
      <c r="Q60" s="807">
        <f t="shared" si="19"/>
        <v>96.051929279057845</v>
      </c>
    </row>
    <row r="65" s="796" customFormat="1"/>
    <row r="66" s="796" customFormat="1"/>
    <row r="67" s="796" customFormat="1"/>
    <row r="68" s="796" customFormat="1"/>
    <row r="69" s="796" customFormat="1"/>
    <row r="70" s="796" customFormat="1"/>
    <row r="71" s="796" customFormat="1"/>
    <row r="72" s="796" customFormat="1"/>
    <row r="73" s="796" customFormat="1"/>
    <row r="74" s="796" customFormat="1"/>
    <row r="75" s="796" customFormat="1"/>
    <row r="76" s="796" customFormat="1"/>
    <row r="77" s="796" customFormat="1"/>
    <row r="78" s="796" customFormat="1"/>
    <row r="79" s="796" customFormat="1"/>
    <row r="80" s="796" customFormat="1"/>
    <row r="81" s="796" customFormat="1"/>
    <row r="82" s="796" customFormat="1"/>
    <row r="83" s="796" customFormat="1"/>
    <row r="84" s="796" customFormat="1"/>
    <row r="85" s="796" customFormat="1"/>
    <row r="86" s="796" customFormat="1"/>
    <row r="87" s="796" customFormat="1"/>
    <row r="88" s="796" customFormat="1"/>
    <row r="89" s="796" customFormat="1"/>
    <row r="90" s="796" customFormat="1"/>
    <row r="91" s="796" customFormat="1"/>
    <row r="92" s="796" customFormat="1"/>
    <row r="93" s="796" customFormat="1"/>
    <row r="94" s="796" customFormat="1"/>
    <row r="95" s="796" customFormat="1"/>
    <row r="96" s="796" customFormat="1"/>
    <row r="97" s="796" customFormat="1"/>
    <row r="98" s="796" customFormat="1"/>
    <row r="99" s="796" customFormat="1"/>
    <row r="100" s="796" customFormat="1"/>
    <row r="101" s="796" customFormat="1"/>
    <row r="102" s="796" customFormat="1"/>
    <row r="103" s="796" customFormat="1"/>
    <row r="104" s="796" customFormat="1"/>
    <row r="105" s="796" customFormat="1"/>
    <row r="106" s="796" customFormat="1"/>
    <row r="107" s="796" customFormat="1"/>
    <row r="108" s="796" customFormat="1"/>
    <row r="109" s="796" customFormat="1"/>
    <row r="110" s="796" customFormat="1"/>
    <row r="111" s="796" customFormat="1"/>
    <row r="112" s="796" customFormat="1"/>
    <row r="113" s="796" customFormat="1"/>
    <row r="114" s="796" customFormat="1"/>
    <row r="115" s="796" customFormat="1"/>
    <row r="116" s="796" customFormat="1"/>
    <row r="117" s="796" customFormat="1"/>
    <row r="118" s="796" customFormat="1"/>
    <row r="119" s="796" customFormat="1"/>
    <row r="120" s="796" customFormat="1"/>
    <row r="121" s="796" customFormat="1"/>
    <row r="122" s="796" customFormat="1"/>
    <row r="123" s="796" customFormat="1"/>
    <row r="124" s="796" customFormat="1"/>
    <row r="125" s="796" customFormat="1"/>
    <row r="126" s="796" customFormat="1"/>
    <row r="127" s="796" customFormat="1"/>
    <row r="128" s="796" customFormat="1"/>
    <row r="129" s="796" customFormat="1"/>
    <row r="130" s="796" customFormat="1"/>
    <row r="131" s="796" customFormat="1"/>
    <row r="132" s="796" customFormat="1"/>
    <row r="133" s="796" customFormat="1"/>
    <row r="134" s="796" customFormat="1"/>
    <row r="135" s="796" customFormat="1"/>
    <row r="136" s="796" customFormat="1"/>
    <row r="137" s="796" customFormat="1"/>
    <row r="138" s="796" customFormat="1"/>
    <row r="139" s="796" customFormat="1"/>
    <row r="140" s="796" customFormat="1"/>
    <row r="141" s="796" customFormat="1"/>
    <row r="142" s="796" customFormat="1"/>
    <row r="143" s="796" customFormat="1"/>
    <row r="144" s="796" customFormat="1"/>
    <row r="145" s="796" customFormat="1"/>
    <row r="146" s="796" customFormat="1"/>
    <row r="147" s="796" customFormat="1"/>
    <row r="148" s="796" customFormat="1"/>
    <row r="149" s="796" customFormat="1"/>
    <row r="150" s="796" customFormat="1"/>
    <row r="151" s="796" customFormat="1"/>
    <row r="152" s="796" customFormat="1"/>
    <row r="153" s="796" customFormat="1"/>
    <row r="154" s="796" customFormat="1"/>
    <row r="155" s="796" customFormat="1"/>
    <row r="156" s="796" customFormat="1"/>
    <row r="157" s="796" customFormat="1"/>
    <row r="158" s="796" customFormat="1"/>
    <row r="159" s="796" customFormat="1"/>
    <row r="160" s="796" customFormat="1"/>
    <row r="161" s="796" customFormat="1"/>
    <row r="162" s="796" customFormat="1"/>
    <row r="163" s="796" customFormat="1"/>
    <row r="164" s="796" customFormat="1"/>
    <row r="165" s="796" customFormat="1"/>
    <row r="166" s="796" customFormat="1"/>
    <row r="167" s="796" customFormat="1"/>
    <row r="168" s="796" customFormat="1"/>
    <row r="169" s="796" customFormat="1"/>
    <row r="170" s="796" customFormat="1"/>
    <row r="171" s="796" customFormat="1"/>
    <row r="172" s="796" customFormat="1"/>
    <row r="173" s="796" customFormat="1"/>
    <row r="174" s="796" customFormat="1"/>
    <row r="175" s="796" customFormat="1"/>
    <row r="176" s="796" customFormat="1"/>
    <row r="177" s="796" customFormat="1"/>
    <row r="178" s="796" customFormat="1"/>
    <row r="179" s="796" customFormat="1"/>
    <row r="180" s="796" customFormat="1"/>
    <row r="181" s="796" customFormat="1"/>
    <row r="182" s="796" customFormat="1"/>
    <row r="183" s="796" customFormat="1"/>
    <row r="184" s="796" customFormat="1"/>
    <row r="185" s="796" customFormat="1"/>
    <row r="186" s="796" customFormat="1"/>
    <row r="187" s="796" customFormat="1"/>
    <row r="188" s="796" customFormat="1"/>
    <row r="189" s="796" customFormat="1"/>
    <row r="190" s="796" customFormat="1"/>
    <row r="191" s="796" customFormat="1"/>
    <row r="192" s="796" customFormat="1"/>
    <row r="193" s="796" customFormat="1"/>
    <row r="194" s="796" customFormat="1"/>
    <row r="195" s="796" customFormat="1"/>
    <row r="196" s="796" customFormat="1"/>
    <row r="197" s="796" customFormat="1"/>
    <row r="198" s="796" customFormat="1"/>
    <row r="199" s="796" customFormat="1"/>
    <row r="200" s="796" customFormat="1"/>
    <row r="201" s="796" customFormat="1"/>
    <row r="202" s="796" customFormat="1"/>
    <row r="203" s="796" customFormat="1"/>
    <row r="204" s="796" customFormat="1"/>
    <row r="205" s="796" customFormat="1"/>
    <row r="206" s="796" customFormat="1"/>
    <row r="207" s="796" customFormat="1"/>
    <row r="208" s="796" customFormat="1"/>
    <row r="209" s="796" customFormat="1"/>
    <row r="210" s="796" customFormat="1"/>
    <row r="211" s="796" customFormat="1"/>
    <row r="212" s="796" customFormat="1"/>
    <row r="213" s="796" customFormat="1"/>
    <row r="214" s="796" customFormat="1"/>
    <row r="215" s="796" customFormat="1"/>
    <row r="216" s="796" customFormat="1"/>
    <row r="217" s="796" customFormat="1"/>
    <row r="218" s="796" customFormat="1"/>
    <row r="219" s="796" customFormat="1"/>
    <row r="220" s="796" customFormat="1"/>
    <row r="221" s="796" customFormat="1"/>
    <row r="222" s="796" customFormat="1"/>
    <row r="223" s="796" customFormat="1"/>
    <row r="224" s="796" customFormat="1"/>
    <row r="225" s="796" customFormat="1"/>
    <row r="226" s="796" customFormat="1"/>
    <row r="227" s="796" customFormat="1"/>
    <row r="228" s="796" customFormat="1"/>
    <row r="229" s="796" customFormat="1"/>
    <row r="230" s="796" customFormat="1"/>
    <row r="231" s="796" customFormat="1"/>
    <row r="232" s="796" customFormat="1"/>
    <row r="233" s="796" customFormat="1"/>
    <row r="234" s="796" customFormat="1"/>
    <row r="235" s="796" customFormat="1"/>
    <row r="236" s="796" customFormat="1"/>
    <row r="237" s="796" customFormat="1"/>
    <row r="238" s="796" customFormat="1"/>
    <row r="239" s="796" customFormat="1"/>
    <row r="240" s="796" customFormat="1"/>
    <row r="251" spans="1:26">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23">
    <mergeCell ref="A26:B26"/>
    <mergeCell ref="A28:G28"/>
    <mergeCell ref="A29:B29"/>
    <mergeCell ref="A30:B30"/>
    <mergeCell ref="A35:G35"/>
    <mergeCell ref="A11:G11"/>
    <mergeCell ref="A12:B12"/>
    <mergeCell ref="A22:G22"/>
    <mergeCell ref="A23:B23"/>
    <mergeCell ref="A25:G25"/>
    <mergeCell ref="A5:I5"/>
    <mergeCell ref="A6:B6"/>
    <mergeCell ref="A8:G8"/>
    <mergeCell ref="A9:B9"/>
    <mergeCell ref="A10:B10"/>
    <mergeCell ref="A1:J1"/>
    <mergeCell ref="A3:A4"/>
    <mergeCell ref="B3:B4"/>
    <mergeCell ref="C3:C4"/>
    <mergeCell ref="D3:D4"/>
    <mergeCell ref="E3:E4"/>
    <mergeCell ref="G3:H3"/>
    <mergeCell ref="I3:I4"/>
  </mergeCells>
  <pageMargins left="0.7" right="0.7" top="0.75" bottom="0.75" header="0.511811023622047" footer="0.511811023622047"/>
  <pageSetup orientation="landscape" horizontalDpi="300" verticalDpi="30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topLeftCell="A46" zoomScaleNormal="100" workbookViewId="0">
      <selection activeCell="I16" sqref="I16"/>
    </sheetView>
  </sheetViews>
  <sheetFormatPr baseColWidth="10" defaultColWidth="12.6640625" defaultRowHeight="13"/>
  <cols>
    <col min="1" max="1" width="5.83203125" style="796" customWidth="1"/>
    <col min="2" max="2" width="47.83203125" style="796" customWidth="1"/>
    <col min="3" max="3" width="8.6640625" style="796" customWidth="1"/>
    <col min="4" max="5" width="11" style="796" customWidth="1"/>
    <col min="6" max="6" width="11.83203125" style="796" customWidth="1"/>
    <col min="7" max="7" width="9" style="796" customWidth="1"/>
    <col min="8" max="8" width="7.33203125" style="796" customWidth="1"/>
    <col min="9" max="9" width="11.6640625" style="796" customWidth="1"/>
    <col min="10" max="26" width="7.6640625" style="796" customWidth="1"/>
    <col min="27" max="16384" width="12.6640625" style="796"/>
  </cols>
  <sheetData>
    <row r="1" spans="1:26">
      <c r="A1" s="26"/>
      <c r="B1" s="26"/>
      <c r="C1" s="26"/>
      <c r="D1" s="26"/>
      <c r="E1" s="26"/>
      <c r="F1" s="26"/>
      <c r="G1" s="26"/>
      <c r="H1" s="26"/>
      <c r="I1" s="26"/>
      <c r="J1" s="26"/>
      <c r="K1" s="26"/>
      <c r="L1" s="26"/>
      <c r="M1" s="26"/>
      <c r="N1" s="26"/>
      <c r="O1" s="26"/>
      <c r="P1" s="26"/>
      <c r="Q1" s="26"/>
      <c r="R1" s="26"/>
      <c r="S1" s="26"/>
      <c r="T1" s="26"/>
      <c r="U1" s="26"/>
      <c r="V1" s="26"/>
      <c r="W1" s="26"/>
      <c r="X1" s="26"/>
      <c r="Y1" s="26"/>
      <c r="Z1" s="26"/>
    </row>
    <row r="2" spans="1:26" ht="42">
      <c r="A2" s="737" t="s">
        <v>346</v>
      </c>
      <c r="B2" s="737" t="s">
        <v>347</v>
      </c>
      <c r="C2" s="738" t="s">
        <v>406</v>
      </c>
      <c r="D2" s="738" t="s">
        <v>350</v>
      </c>
      <c r="E2" s="738" t="s">
        <v>354</v>
      </c>
      <c r="F2" s="320" t="s">
        <v>450</v>
      </c>
      <c r="G2" s="736" t="s">
        <v>448</v>
      </c>
      <c r="H2" s="736"/>
      <c r="I2" s="737" t="s">
        <v>600</v>
      </c>
      <c r="J2" s="26"/>
      <c r="K2" s="177" t="s">
        <v>358</v>
      </c>
      <c r="L2" s="177" t="s">
        <v>359</v>
      </c>
      <c r="M2" s="177" t="s">
        <v>360</v>
      </c>
      <c r="N2" s="177" t="s">
        <v>361</v>
      </c>
      <c r="O2" s="177" t="s">
        <v>362</v>
      </c>
      <c r="P2" s="26"/>
      <c r="Q2" s="26"/>
      <c r="R2" s="26"/>
      <c r="S2" s="26"/>
      <c r="T2" s="26"/>
      <c r="U2" s="26"/>
      <c r="V2" s="26"/>
      <c r="W2" s="26"/>
      <c r="X2" s="26"/>
      <c r="Y2" s="26"/>
      <c r="Z2" s="26"/>
    </row>
    <row r="3" spans="1:26" ht="28">
      <c r="A3" s="737"/>
      <c r="B3" s="737"/>
      <c r="C3" s="737"/>
      <c r="D3" s="737"/>
      <c r="E3" s="737"/>
      <c r="F3" s="320" t="s">
        <v>601</v>
      </c>
      <c r="G3" s="865" t="s">
        <v>566</v>
      </c>
      <c r="H3" s="319" t="s">
        <v>355</v>
      </c>
      <c r="I3" s="737"/>
      <c r="J3" s="26"/>
      <c r="K3" s="541"/>
      <c r="L3" s="541"/>
      <c r="M3" s="297"/>
      <c r="N3" s="817"/>
      <c r="O3" s="273"/>
      <c r="P3" s="26"/>
      <c r="Q3" s="26"/>
      <c r="R3" s="26"/>
      <c r="S3" s="26"/>
      <c r="T3" s="26"/>
      <c r="U3" s="26"/>
      <c r="V3" s="26"/>
      <c r="W3" s="26"/>
      <c r="X3" s="26"/>
      <c r="Y3" s="26"/>
      <c r="Z3" s="26"/>
    </row>
    <row r="4" spans="1:26">
      <c r="A4" s="740" t="s">
        <v>368</v>
      </c>
      <c r="B4" s="740"/>
      <c r="C4" s="740"/>
      <c r="D4" s="740"/>
      <c r="E4" s="740"/>
      <c r="F4" s="740"/>
      <c r="G4" s="740"/>
      <c r="H4" s="740"/>
      <c r="I4" s="740"/>
      <c r="J4" s="26"/>
      <c r="K4" s="541"/>
      <c r="L4" s="541"/>
      <c r="M4" s="297"/>
      <c r="N4" s="817"/>
      <c r="O4" s="273"/>
      <c r="P4" s="26"/>
      <c r="Q4" s="26"/>
      <c r="R4" s="26"/>
      <c r="S4" s="26"/>
      <c r="T4" s="26"/>
      <c r="U4" s="26"/>
      <c r="V4" s="26"/>
      <c r="W4" s="26"/>
      <c r="X4" s="26"/>
      <c r="Y4" s="26"/>
      <c r="Z4" s="26"/>
    </row>
    <row r="5" spans="1:26">
      <c r="A5" s="740" t="s">
        <v>369</v>
      </c>
      <c r="B5" s="740"/>
      <c r="C5" s="343"/>
      <c r="D5" s="343"/>
      <c r="E5" s="343"/>
      <c r="F5" s="343"/>
      <c r="G5" s="343"/>
      <c r="H5" s="343"/>
      <c r="I5" s="343"/>
      <c r="J5" s="26"/>
      <c r="K5" s="541"/>
      <c r="L5" s="541"/>
      <c r="M5" s="297"/>
      <c r="N5" s="817"/>
      <c r="O5" s="273"/>
      <c r="P5" s="26"/>
      <c r="Q5" s="26"/>
      <c r="R5" s="26"/>
      <c r="S5" s="26"/>
      <c r="T5" s="26"/>
      <c r="U5" s="26"/>
      <c r="V5" s="26"/>
      <c r="W5" s="26"/>
      <c r="X5" s="26"/>
      <c r="Y5" s="26"/>
      <c r="Z5" s="26"/>
    </row>
    <row r="6" spans="1:26" ht="14">
      <c r="A6" s="335">
        <v>1</v>
      </c>
      <c r="B6" s="336" t="s">
        <v>370</v>
      </c>
      <c r="C6" s="337" t="s">
        <v>371</v>
      </c>
      <c r="D6" s="337" t="s">
        <v>372</v>
      </c>
      <c r="E6" s="337" t="s">
        <v>373</v>
      </c>
      <c r="F6" s="340">
        <v>18.82</v>
      </c>
      <c r="G6" s="340">
        <v>5.4</v>
      </c>
      <c r="H6" s="856">
        <v>15</v>
      </c>
      <c r="I6" s="339">
        <v>16.5</v>
      </c>
      <c r="J6" s="26"/>
      <c r="K6" s="825">
        <f>G6</f>
        <v>5.4</v>
      </c>
      <c r="L6" s="825">
        <f>F6</f>
        <v>18.82</v>
      </c>
      <c r="M6" s="297">
        <f>H6</f>
        <v>15</v>
      </c>
      <c r="N6" s="817">
        <f>IFERROR(MAX(0,IF(E6="Minimize",G6/F6,IF(G6&gt;0,F6/G6,IF(F6&gt;0,1.1,G6/F6)))),0)</f>
        <v>3.4851851851851849</v>
      </c>
      <c r="O6" s="273">
        <f>MIN(1.1*M6,N6*M6)</f>
        <v>16.5</v>
      </c>
      <c r="P6" s="26"/>
      <c r="Q6" s="26"/>
      <c r="R6" s="26"/>
      <c r="S6" s="26"/>
      <c r="T6" s="26"/>
      <c r="U6" s="26"/>
      <c r="V6" s="26"/>
      <c r="W6" s="26"/>
      <c r="X6" s="26"/>
      <c r="Y6" s="26"/>
      <c r="Z6" s="26"/>
    </row>
    <row r="7" spans="1:26">
      <c r="A7" s="739" t="s">
        <v>567</v>
      </c>
      <c r="B7" s="739"/>
      <c r="C7" s="739"/>
      <c r="D7" s="739"/>
      <c r="E7" s="739"/>
      <c r="F7" s="739"/>
      <c r="G7" s="739"/>
      <c r="H7" s="341">
        <v>15</v>
      </c>
      <c r="I7" s="342">
        <v>16.5</v>
      </c>
      <c r="J7" s="26"/>
      <c r="K7" s="541"/>
      <c r="L7" s="541"/>
      <c r="M7" s="297"/>
      <c r="N7" s="817"/>
      <c r="O7" s="273"/>
      <c r="P7" s="26"/>
      <c r="Q7" s="26"/>
      <c r="R7" s="26"/>
      <c r="S7" s="26"/>
      <c r="T7" s="26"/>
      <c r="U7" s="26"/>
      <c r="V7" s="26"/>
      <c r="W7" s="26"/>
      <c r="X7" s="26"/>
      <c r="Y7" s="26"/>
      <c r="Z7" s="26"/>
    </row>
    <row r="8" spans="1:26">
      <c r="A8" s="740" t="s">
        <v>380</v>
      </c>
      <c r="B8" s="740"/>
      <c r="C8" s="343"/>
      <c r="D8" s="343"/>
      <c r="E8" s="343"/>
      <c r="F8" s="343"/>
      <c r="G8" s="343"/>
      <c r="H8" s="343"/>
      <c r="I8" s="343"/>
      <c r="J8" s="26"/>
      <c r="K8" s="541"/>
      <c r="L8" s="541"/>
      <c r="M8" s="297"/>
      <c r="N8" s="817"/>
      <c r="O8" s="273"/>
      <c r="P8" s="26"/>
      <c r="Q8" s="26"/>
      <c r="R8" s="26"/>
      <c r="S8" s="26"/>
      <c r="T8" s="26"/>
      <c r="U8" s="26"/>
      <c r="V8" s="26"/>
      <c r="W8" s="26"/>
      <c r="X8" s="26"/>
      <c r="Y8" s="26"/>
      <c r="Z8" s="26"/>
    </row>
    <row r="9" spans="1:26" ht="14">
      <c r="A9" s="856">
        <v>3</v>
      </c>
      <c r="B9" s="336" t="s">
        <v>602</v>
      </c>
      <c r="C9" s="321"/>
      <c r="D9" s="321"/>
      <c r="E9" s="321"/>
      <c r="F9" s="321"/>
      <c r="G9" s="321"/>
      <c r="H9" s="321"/>
      <c r="I9" s="321"/>
      <c r="J9" s="26"/>
      <c r="K9" s="541"/>
      <c r="L9" s="541"/>
      <c r="M9" s="297"/>
      <c r="N9" s="817"/>
      <c r="O9" s="273"/>
      <c r="P9" s="26"/>
      <c r="Q9" s="26"/>
      <c r="R9" s="26"/>
      <c r="S9" s="26"/>
      <c r="T9" s="26"/>
      <c r="U9" s="26"/>
      <c r="V9" s="26"/>
      <c r="W9" s="26"/>
      <c r="X9" s="26"/>
      <c r="Y9" s="26"/>
      <c r="Z9" s="26"/>
    </row>
    <row r="10" spans="1:26" ht="14">
      <c r="A10" s="321"/>
      <c r="B10" s="336" t="s">
        <v>603</v>
      </c>
      <c r="C10" s="337" t="s">
        <v>371</v>
      </c>
      <c r="D10" s="337" t="s">
        <v>413</v>
      </c>
      <c r="E10" s="337" t="s">
        <v>379</v>
      </c>
      <c r="F10" s="866">
        <v>24884</v>
      </c>
      <c r="G10" s="866">
        <v>21436</v>
      </c>
      <c r="H10" s="335">
        <v>7</v>
      </c>
      <c r="I10" s="339">
        <v>6.03</v>
      </c>
      <c r="J10" s="26"/>
      <c r="K10" s="836">
        <f>G10</f>
        <v>21436</v>
      </c>
      <c r="L10" s="836">
        <f>F10</f>
        <v>24884</v>
      </c>
      <c r="M10" s="297">
        <f>H10</f>
        <v>7</v>
      </c>
      <c r="N10" s="817">
        <f>IFERROR(MAX(0,IF(E10="Minimize",G10/F10,IF(G10&gt;0,F10/G10,IF(F10&gt;0,1.1,G10/F10)))),0)</f>
        <v>0.86143706799549913</v>
      </c>
      <c r="O10" s="273">
        <f>MIN(1.1*M10,N10*M10)</f>
        <v>6.0300594759684936</v>
      </c>
      <c r="P10" s="26"/>
      <c r="Q10" s="26"/>
      <c r="R10" s="26"/>
      <c r="S10" s="26"/>
      <c r="T10" s="26"/>
      <c r="U10" s="26"/>
      <c r="V10" s="26"/>
      <c r="W10" s="26"/>
      <c r="X10" s="26"/>
      <c r="Y10" s="26"/>
      <c r="Z10" s="26"/>
    </row>
    <row r="11" spans="1:26" ht="14">
      <c r="A11" s="321"/>
      <c r="B11" s="336" t="s">
        <v>604</v>
      </c>
      <c r="C11" s="337" t="s">
        <v>371</v>
      </c>
      <c r="D11" s="337" t="s">
        <v>413</v>
      </c>
      <c r="E11" s="337" t="s">
        <v>379</v>
      </c>
      <c r="F11" s="866">
        <v>20253</v>
      </c>
      <c r="G11" s="866">
        <v>23034</v>
      </c>
      <c r="H11" s="335">
        <v>4</v>
      </c>
      <c r="I11" s="339">
        <v>4.4000000000000004</v>
      </c>
      <c r="J11" s="26"/>
      <c r="K11" s="836">
        <f>G11</f>
        <v>23034</v>
      </c>
      <c r="L11" s="836">
        <f>F11</f>
        <v>20253</v>
      </c>
      <c r="M11" s="297">
        <f>H11</f>
        <v>4</v>
      </c>
      <c r="N11" s="817">
        <f>IFERROR(MAX(0,IF(E11="Minimize",G11/F11,IF(G11&gt;0,F11/G11,IF(F11&gt;0,1.1,G11/F11)))),0)</f>
        <v>1.1373129906680493</v>
      </c>
      <c r="O11" s="273">
        <f>MIN(1.1*M11,N11*M11)</f>
        <v>4.4000000000000004</v>
      </c>
      <c r="P11" s="26"/>
      <c r="Q11" s="26"/>
      <c r="R11" s="26"/>
      <c r="S11" s="26"/>
      <c r="T11" s="26"/>
      <c r="U11" s="26"/>
      <c r="V11" s="26"/>
      <c r="W11" s="26"/>
      <c r="X11" s="26"/>
      <c r="Y11" s="26"/>
      <c r="Z11" s="26"/>
    </row>
    <row r="12" spans="1:26" ht="14">
      <c r="A12" s="856">
        <v>4</v>
      </c>
      <c r="B12" s="336" t="s">
        <v>605</v>
      </c>
      <c r="C12" s="321"/>
      <c r="D12" s="321"/>
      <c r="E12" s="321"/>
      <c r="F12" s="321"/>
      <c r="G12" s="321"/>
      <c r="H12" s="321"/>
      <c r="I12" s="321"/>
      <c r="J12" s="26"/>
      <c r="K12" s="541"/>
      <c r="L12" s="541"/>
      <c r="M12" s="297"/>
      <c r="N12" s="817"/>
      <c r="O12" s="273"/>
      <c r="P12" s="26"/>
      <c r="Q12" s="26"/>
      <c r="R12" s="26"/>
      <c r="S12" s="26"/>
      <c r="T12" s="26"/>
      <c r="U12" s="26"/>
      <c r="V12" s="26"/>
      <c r="W12" s="26"/>
      <c r="X12" s="26"/>
      <c r="Y12" s="26"/>
      <c r="Z12" s="26"/>
    </row>
    <row r="13" spans="1:26" ht="14">
      <c r="A13" s="321"/>
      <c r="B13" s="336" t="s">
        <v>606</v>
      </c>
      <c r="C13" s="337" t="s">
        <v>371</v>
      </c>
      <c r="D13" s="337" t="s">
        <v>382</v>
      </c>
      <c r="E13" s="337" t="s">
        <v>373</v>
      </c>
      <c r="F13" s="439">
        <v>1.06</v>
      </c>
      <c r="G13" s="340">
        <v>1.32</v>
      </c>
      <c r="H13" s="335">
        <v>7</v>
      </c>
      <c r="I13" s="339">
        <v>5.62</v>
      </c>
      <c r="J13" s="26"/>
      <c r="K13" s="825">
        <f>G13</f>
        <v>1.32</v>
      </c>
      <c r="L13" s="541">
        <f>F13</f>
        <v>1.06</v>
      </c>
      <c r="M13" s="297">
        <f>H13</f>
        <v>7</v>
      </c>
      <c r="N13" s="817">
        <f>IFERROR(MAX(0,IF(E13="Minimize",G13/F13,IF(G13&gt;0,F13/G13,IF(F13&gt;0,1.1,G13/F13)))),0)</f>
        <v>0.80303030303030298</v>
      </c>
      <c r="O13" s="273">
        <f>MIN(1.1*M13,N13*M13)</f>
        <v>5.6212121212121211</v>
      </c>
      <c r="P13" s="26"/>
      <c r="Q13" s="26"/>
      <c r="R13" s="26"/>
      <c r="S13" s="26"/>
      <c r="T13" s="26"/>
      <c r="U13" s="26"/>
      <c r="V13" s="26"/>
      <c r="W13" s="26"/>
      <c r="X13" s="26"/>
      <c r="Y13" s="26"/>
      <c r="Z13" s="26"/>
    </row>
    <row r="14" spans="1:26" ht="28">
      <c r="A14" s="321"/>
      <c r="B14" s="336" t="s">
        <v>607</v>
      </c>
      <c r="C14" s="337" t="s">
        <v>371</v>
      </c>
      <c r="D14" s="337" t="s">
        <v>382</v>
      </c>
      <c r="E14" s="337" t="s">
        <v>373</v>
      </c>
      <c r="F14" s="867" t="s">
        <v>608</v>
      </c>
      <c r="G14" s="340">
        <v>2.17</v>
      </c>
      <c r="H14" s="335">
        <v>4</v>
      </c>
      <c r="I14" s="339">
        <v>3.72</v>
      </c>
      <c r="J14" s="26"/>
      <c r="K14" s="825">
        <f>G14</f>
        <v>2.17</v>
      </c>
      <c r="L14" s="202" t="str">
        <f>F14</f>
        <v xml:space="preserve">
2,02</v>
      </c>
      <c r="M14" s="297">
        <f>H14</f>
        <v>4</v>
      </c>
      <c r="N14" s="817">
        <f>IFERROR(MAX(0,IF(E14="Minimize",G14/F14,IF(G14&gt;0,F14/G14,IF(F14&gt;0,1.1,G14/F14)))),0)</f>
        <v>0</v>
      </c>
      <c r="O14" s="273">
        <f>MIN(1.1*M14,N14*M14)</f>
        <v>0</v>
      </c>
      <c r="P14" s="26"/>
      <c r="Q14" s="26"/>
      <c r="R14" s="26"/>
      <c r="S14" s="26"/>
      <c r="T14" s="26"/>
      <c r="U14" s="26"/>
      <c r="V14" s="26"/>
      <c r="W14" s="26"/>
      <c r="X14" s="26"/>
      <c r="Y14" s="26"/>
      <c r="Z14" s="26"/>
    </row>
    <row r="15" spans="1:26" ht="14">
      <c r="A15" s="335">
        <v>5</v>
      </c>
      <c r="B15" s="336" t="s">
        <v>609</v>
      </c>
      <c r="C15" s="337" t="s">
        <v>371</v>
      </c>
      <c r="D15" s="337" t="s">
        <v>372</v>
      </c>
      <c r="E15" s="337" t="s">
        <v>373</v>
      </c>
      <c r="F15" s="340">
        <v>97.35</v>
      </c>
      <c r="G15" s="340">
        <v>98</v>
      </c>
      <c r="H15" s="335">
        <v>5</v>
      </c>
      <c r="I15" s="339">
        <v>4.97</v>
      </c>
      <c r="J15" s="26"/>
      <c r="K15" s="825">
        <f>G15</f>
        <v>98</v>
      </c>
      <c r="L15" s="825">
        <f>F15</f>
        <v>97.35</v>
      </c>
      <c r="M15" s="297">
        <f>H15</f>
        <v>5</v>
      </c>
      <c r="N15" s="817">
        <f>IFERROR(MAX(0,IF(E15="Minimize",G15/F15,IF(G15&gt;0,F15/G15,IF(F15&gt;0,1.1,G15/F15)))),0)</f>
        <v>0.99336734693877549</v>
      </c>
      <c r="O15" s="273">
        <f>MIN(1.1*M15,N15*M15)</f>
        <v>4.9668367346938771</v>
      </c>
      <c r="P15" s="26"/>
      <c r="Q15" s="26"/>
      <c r="R15" s="26"/>
      <c r="S15" s="26"/>
      <c r="T15" s="26"/>
      <c r="U15" s="26"/>
      <c r="V15" s="26"/>
      <c r="W15" s="26"/>
      <c r="X15" s="26"/>
      <c r="Y15" s="26"/>
      <c r="Z15" s="26"/>
    </row>
    <row r="16" spans="1:26" ht="14">
      <c r="A16" s="335">
        <v>6</v>
      </c>
      <c r="B16" s="336" t="s">
        <v>610</v>
      </c>
      <c r="C16" s="321"/>
      <c r="D16" s="321"/>
      <c r="E16" s="321"/>
      <c r="F16" s="321"/>
      <c r="G16" s="321"/>
      <c r="H16" s="321"/>
      <c r="I16" s="321"/>
      <c r="J16" s="26"/>
      <c r="K16" s="541"/>
      <c r="L16" s="541"/>
      <c r="M16" s="297"/>
      <c r="N16" s="817"/>
      <c r="O16" s="273"/>
      <c r="P16" s="26"/>
      <c r="Q16" s="26"/>
      <c r="R16" s="26"/>
      <c r="S16" s="26"/>
      <c r="T16" s="26"/>
      <c r="U16" s="26"/>
      <c r="V16" s="26"/>
      <c r="W16" s="26"/>
      <c r="X16" s="26"/>
      <c r="Y16" s="26"/>
      <c r="Z16" s="26"/>
    </row>
    <row r="17" spans="1:26" ht="14">
      <c r="A17" s="321"/>
      <c r="B17" s="336" t="s">
        <v>611</v>
      </c>
      <c r="C17" s="337" t="s">
        <v>371</v>
      </c>
      <c r="D17" s="337" t="s">
        <v>372</v>
      </c>
      <c r="E17" s="337" t="s">
        <v>373</v>
      </c>
      <c r="F17" s="340">
        <v>49.63</v>
      </c>
      <c r="G17" s="344">
        <v>62</v>
      </c>
      <c r="H17" s="335">
        <v>3</v>
      </c>
      <c r="I17" s="339">
        <v>2.4</v>
      </c>
      <c r="J17" s="26"/>
      <c r="K17" s="868">
        <f>G17</f>
        <v>62</v>
      </c>
      <c r="L17" s="825">
        <f>F17</f>
        <v>49.63</v>
      </c>
      <c r="M17" s="297">
        <f>H17</f>
        <v>3</v>
      </c>
      <c r="N17" s="817">
        <f>IFERROR(MAX(0,IF(E17="Minimize",G17/F17,IF(G17&gt;0,F17/G17,IF(F17&gt;0,1.1,G17/F17)))),0)</f>
        <v>0.80048387096774198</v>
      </c>
      <c r="O17" s="273">
        <f>MIN(1.1*M17,N17*M17)</f>
        <v>2.4014516129032257</v>
      </c>
      <c r="P17" s="26"/>
      <c r="Q17" s="26"/>
      <c r="R17" s="26"/>
      <c r="S17" s="26"/>
      <c r="T17" s="26"/>
      <c r="U17" s="26"/>
      <c r="V17" s="26"/>
      <c r="W17" s="26"/>
      <c r="X17" s="26"/>
      <c r="Y17" s="26"/>
      <c r="Z17" s="26"/>
    </row>
    <row r="18" spans="1:26" ht="14">
      <c r="A18" s="321"/>
      <c r="B18" s="336" t="s">
        <v>612</v>
      </c>
      <c r="C18" s="337" t="s">
        <v>371</v>
      </c>
      <c r="D18" s="337" t="s">
        <v>372</v>
      </c>
      <c r="E18" s="337" t="s">
        <v>373</v>
      </c>
      <c r="F18" s="340">
        <v>60.18</v>
      </c>
      <c r="G18" s="344">
        <v>65.400000000000006</v>
      </c>
      <c r="H18" s="335">
        <v>3</v>
      </c>
      <c r="I18" s="339">
        <v>2.76</v>
      </c>
      <c r="J18" s="26"/>
      <c r="K18" s="868">
        <f>G18</f>
        <v>65.400000000000006</v>
      </c>
      <c r="L18" s="825">
        <f>F18</f>
        <v>60.18</v>
      </c>
      <c r="M18" s="297">
        <f>H18</f>
        <v>3</v>
      </c>
      <c r="N18" s="817">
        <f>IFERROR(MAX(0,IF(E18="Minimize",G18/F18,IF(G18&gt;0,F18/G18,IF(F18&gt;0,1.1,G18/F18)))),0)</f>
        <v>0.92018348623853208</v>
      </c>
      <c r="O18" s="273">
        <f>MIN(1.1*M18,N18*M18)</f>
        <v>2.7605504587155965</v>
      </c>
      <c r="P18" s="26"/>
      <c r="Q18" s="26"/>
      <c r="R18" s="26"/>
      <c r="S18" s="26"/>
      <c r="T18" s="26"/>
      <c r="U18" s="26"/>
      <c r="V18" s="26"/>
      <c r="W18" s="26"/>
      <c r="X18" s="26"/>
      <c r="Y18" s="26"/>
      <c r="Z18" s="26"/>
    </row>
    <row r="19" spans="1:26">
      <c r="A19" s="739" t="s">
        <v>613</v>
      </c>
      <c r="B19" s="739"/>
      <c r="C19" s="739"/>
      <c r="D19" s="739"/>
      <c r="E19" s="739"/>
      <c r="F19" s="739"/>
      <c r="G19" s="739"/>
      <c r="H19" s="341">
        <v>33</v>
      </c>
      <c r="I19" s="342">
        <v>29.91</v>
      </c>
      <c r="J19" s="26"/>
      <c r="K19" s="541"/>
      <c r="L19" s="541"/>
      <c r="M19" s="297"/>
      <c r="N19" s="817"/>
      <c r="O19" s="273"/>
      <c r="P19" s="26"/>
      <c r="Q19" s="26"/>
      <c r="R19" s="26"/>
      <c r="S19" s="26"/>
      <c r="T19" s="26"/>
      <c r="U19" s="26"/>
      <c r="V19" s="26"/>
      <c r="W19" s="26"/>
      <c r="X19" s="26"/>
      <c r="Y19" s="26"/>
      <c r="Z19" s="26"/>
    </row>
    <row r="20" spans="1:26">
      <c r="A20" s="740" t="s">
        <v>386</v>
      </c>
      <c r="B20" s="740"/>
      <c r="C20" s="343"/>
      <c r="D20" s="343"/>
      <c r="E20" s="343"/>
      <c r="F20" s="343"/>
      <c r="G20" s="343"/>
      <c r="H20" s="343"/>
      <c r="I20" s="343"/>
      <c r="J20" s="26"/>
      <c r="K20" s="541"/>
      <c r="L20" s="541"/>
      <c r="M20" s="297"/>
      <c r="N20" s="817"/>
      <c r="O20" s="273"/>
      <c r="P20" s="26"/>
      <c r="Q20" s="26"/>
      <c r="R20" s="26"/>
      <c r="S20" s="26"/>
      <c r="T20" s="26"/>
      <c r="U20" s="26"/>
      <c r="V20" s="26"/>
      <c r="W20" s="26"/>
      <c r="X20" s="26"/>
      <c r="Y20" s="26"/>
      <c r="Z20" s="26"/>
    </row>
    <row r="21" spans="1:26">
      <c r="A21" s="739" t="s">
        <v>568</v>
      </c>
      <c r="B21" s="739"/>
      <c r="C21" s="739"/>
      <c r="D21" s="739"/>
      <c r="E21" s="739"/>
      <c r="F21" s="739"/>
      <c r="G21" s="739"/>
      <c r="H21" s="341">
        <v>48</v>
      </c>
      <c r="I21" s="342">
        <v>46.41</v>
      </c>
      <c r="J21" s="26"/>
      <c r="K21" s="541"/>
      <c r="L21" s="541"/>
      <c r="M21" s="297"/>
      <c r="N21" s="817"/>
      <c r="O21" s="273"/>
      <c r="P21" s="26"/>
      <c r="Q21" s="26"/>
      <c r="R21" s="26"/>
      <c r="S21" s="26"/>
      <c r="T21" s="26"/>
      <c r="U21" s="26"/>
      <c r="V21" s="26"/>
      <c r="W21" s="26"/>
      <c r="X21" s="26"/>
      <c r="Y21" s="26"/>
      <c r="Z21" s="26"/>
    </row>
    <row r="22" spans="1:26">
      <c r="A22" s="740" t="s">
        <v>391</v>
      </c>
      <c r="B22" s="740"/>
      <c r="C22" s="343"/>
      <c r="D22" s="343"/>
      <c r="E22" s="343"/>
      <c r="F22" s="343"/>
      <c r="G22" s="343"/>
      <c r="H22" s="343"/>
      <c r="I22" s="343"/>
      <c r="J22" s="26"/>
      <c r="K22" s="541"/>
      <c r="L22" s="541"/>
      <c r="M22" s="297"/>
      <c r="N22" s="817"/>
      <c r="O22" s="273"/>
      <c r="P22" s="26"/>
      <c r="Q22" s="26"/>
      <c r="R22" s="26"/>
      <c r="S22" s="26"/>
      <c r="T22" s="26"/>
      <c r="U22" s="26"/>
      <c r="V22" s="26"/>
      <c r="W22" s="26"/>
      <c r="X22" s="26"/>
      <c r="Y22" s="26"/>
      <c r="Z22" s="26"/>
    </row>
    <row r="23" spans="1:26" ht="28">
      <c r="A23" s="335">
        <v>1</v>
      </c>
      <c r="B23" s="336" t="s">
        <v>614</v>
      </c>
      <c r="C23" s="321"/>
      <c r="D23" s="321"/>
      <c r="E23" s="321"/>
      <c r="F23" s="321"/>
      <c r="G23" s="321"/>
      <c r="H23" s="321"/>
      <c r="I23" s="321"/>
      <c r="J23" s="26"/>
      <c r="K23" s="541"/>
      <c r="L23" s="541"/>
      <c r="M23" s="297"/>
      <c r="N23" s="817"/>
      <c r="O23" s="273"/>
      <c r="P23" s="26"/>
      <c r="Q23" s="26"/>
      <c r="R23" s="26"/>
      <c r="S23" s="26"/>
      <c r="T23" s="26"/>
      <c r="U23" s="26"/>
      <c r="V23" s="26"/>
      <c r="W23" s="26"/>
      <c r="X23" s="26"/>
      <c r="Y23" s="26"/>
      <c r="Z23" s="26"/>
    </row>
    <row r="24" spans="1:26" ht="14">
      <c r="A24" s="321"/>
      <c r="B24" s="336" t="s">
        <v>570</v>
      </c>
      <c r="C24" s="337" t="s">
        <v>371</v>
      </c>
      <c r="D24" s="337" t="s">
        <v>372</v>
      </c>
      <c r="E24" s="337" t="s">
        <v>373</v>
      </c>
      <c r="F24" s="338">
        <v>100</v>
      </c>
      <c r="G24" s="338">
        <v>100</v>
      </c>
      <c r="H24" s="335">
        <v>3</v>
      </c>
      <c r="I24" s="339">
        <v>3</v>
      </c>
      <c r="J24" s="26"/>
      <c r="K24" s="857">
        <f t="shared" ref="K24:K34" si="0">G24</f>
        <v>100</v>
      </c>
      <c r="L24" s="857">
        <f t="shared" ref="L24:L34" si="1">F24</f>
        <v>100</v>
      </c>
      <c r="M24" s="297">
        <f t="shared" ref="M24:M34" si="2">H24</f>
        <v>3</v>
      </c>
      <c r="N24" s="817">
        <f t="shared" ref="N24:N34" si="3">IFERROR(MAX(0,IF(E24="Minimize",G24/F24,IF(G24&gt;0,F24/G24,IF(F24&gt;0,1.1,G24/F24)))),0)</f>
        <v>1</v>
      </c>
      <c r="O24" s="273">
        <f t="shared" ref="O24:O34" si="4">MIN(1.1*M24,N24*M24)</f>
        <v>3</v>
      </c>
      <c r="P24" s="26"/>
      <c r="Q24" s="26"/>
      <c r="R24" s="26"/>
      <c r="S24" s="26"/>
      <c r="T24" s="26"/>
      <c r="U24" s="26"/>
      <c r="V24" s="26"/>
      <c r="W24" s="26"/>
      <c r="X24" s="26"/>
      <c r="Y24" s="26"/>
      <c r="Z24" s="26"/>
    </row>
    <row r="25" spans="1:26" ht="14">
      <c r="A25" s="321"/>
      <c r="B25" s="336" t="s">
        <v>571</v>
      </c>
      <c r="C25" s="337" t="s">
        <v>371</v>
      </c>
      <c r="D25" s="337" t="s">
        <v>372</v>
      </c>
      <c r="E25" s="337" t="s">
        <v>373</v>
      </c>
      <c r="F25" s="338">
        <v>100</v>
      </c>
      <c r="G25" s="338">
        <v>100</v>
      </c>
      <c r="H25" s="335">
        <v>3</v>
      </c>
      <c r="I25" s="339">
        <v>3</v>
      </c>
      <c r="J25" s="26"/>
      <c r="K25" s="857">
        <f t="shared" si="0"/>
        <v>100</v>
      </c>
      <c r="L25" s="857">
        <f t="shared" si="1"/>
        <v>100</v>
      </c>
      <c r="M25" s="297">
        <f t="shared" si="2"/>
        <v>3</v>
      </c>
      <c r="N25" s="817">
        <f t="shared" si="3"/>
        <v>1</v>
      </c>
      <c r="O25" s="273">
        <f t="shared" si="4"/>
        <v>3</v>
      </c>
      <c r="P25" s="26"/>
      <c r="Q25" s="26"/>
      <c r="R25" s="26"/>
      <c r="S25" s="26"/>
      <c r="T25" s="26"/>
      <c r="U25" s="26"/>
      <c r="V25" s="26"/>
      <c r="W25" s="26"/>
      <c r="X25" s="26"/>
      <c r="Y25" s="26"/>
      <c r="Z25" s="26"/>
    </row>
    <row r="26" spans="1:26" ht="14">
      <c r="A26" s="335">
        <v>2</v>
      </c>
      <c r="B26" s="336" t="s">
        <v>615</v>
      </c>
      <c r="C26" s="337" t="s">
        <v>371</v>
      </c>
      <c r="D26" s="337" t="s">
        <v>422</v>
      </c>
      <c r="E26" s="337" t="s">
        <v>373</v>
      </c>
      <c r="F26" s="338">
        <v>684</v>
      </c>
      <c r="G26" s="338">
        <v>868</v>
      </c>
      <c r="H26" s="333">
        <v>1.5</v>
      </c>
      <c r="I26" s="334">
        <v>2.23</v>
      </c>
      <c r="J26" s="26"/>
      <c r="K26" s="857">
        <f t="shared" si="0"/>
        <v>868</v>
      </c>
      <c r="L26" s="857">
        <f t="shared" si="1"/>
        <v>684</v>
      </c>
      <c r="M26" s="297">
        <f t="shared" si="2"/>
        <v>1.5</v>
      </c>
      <c r="N26" s="817">
        <f t="shared" si="3"/>
        <v>0.78801843317972353</v>
      </c>
      <c r="O26" s="273">
        <f t="shared" si="4"/>
        <v>1.1820276497695854</v>
      </c>
      <c r="P26" s="26"/>
      <c r="Q26" s="26"/>
      <c r="R26" s="26"/>
      <c r="S26" s="26"/>
      <c r="T26" s="26"/>
      <c r="U26" s="26"/>
      <c r="V26" s="26"/>
      <c r="W26" s="26"/>
      <c r="X26" s="26"/>
      <c r="Y26" s="26"/>
      <c r="Z26" s="26"/>
    </row>
    <row r="27" spans="1:26" ht="14">
      <c r="A27" s="321"/>
      <c r="B27" s="336" t="s">
        <v>616</v>
      </c>
      <c r="C27" s="321"/>
      <c r="D27" s="337" t="s">
        <v>422</v>
      </c>
      <c r="E27" s="337" t="s">
        <v>373</v>
      </c>
      <c r="F27" s="338">
        <v>41</v>
      </c>
      <c r="G27" s="338">
        <v>108</v>
      </c>
      <c r="H27" s="333">
        <v>1.5</v>
      </c>
      <c r="I27" s="869"/>
      <c r="J27" s="26"/>
      <c r="K27" s="857">
        <f t="shared" si="0"/>
        <v>108</v>
      </c>
      <c r="L27" s="857">
        <f t="shared" si="1"/>
        <v>41</v>
      </c>
      <c r="M27" s="297">
        <f t="shared" si="2"/>
        <v>1.5</v>
      </c>
      <c r="N27" s="817">
        <f t="shared" si="3"/>
        <v>0.37962962962962965</v>
      </c>
      <c r="O27" s="273">
        <f t="shared" si="4"/>
        <v>0.56944444444444442</v>
      </c>
      <c r="P27" s="26"/>
      <c r="Q27" s="26"/>
      <c r="R27" s="26"/>
      <c r="S27" s="26"/>
      <c r="T27" s="26"/>
      <c r="U27" s="26"/>
      <c r="V27" s="26"/>
      <c r="W27" s="26"/>
      <c r="X27" s="26"/>
      <c r="Y27" s="26"/>
      <c r="Z27" s="26"/>
    </row>
    <row r="28" spans="1:26" ht="14">
      <c r="A28" s="335">
        <v>3</v>
      </c>
      <c r="B28" s="336" t="s">
        <v>424</v>
      </c>
      <c r="C28" s="337" t="s">
        <v>371</v>
      </c>
      <c r="D28" s="337" t="s">
        <v>422</v>
      </c>
      <c r="E28" s="337" t="s">
        <v>373</v>
      </c>
      <c r="F28" s="338">
        <v>103</v>
      </c>
      <c r="G28" s="338">
        <v>153</v>
      </c>
      <c r="H28" s="335">
        <v>3</v>
      </c>
      <c r="I28" s="339">
        <v>2.0099999999999998</v>
      </c>
      <c r="J28" s="26"/>
      <c r="K28" s="857">
        <f t="shared" si="0"/>
        <v>153</v>
      </c>
      <c r="L28" s="857">
        <f t="shared" si="1"/>
        <v>103</v>
      </c>
      <c r="M28" s="297">
        <f t="shared" si="2"/>
        <v>3</v>
      </c>
      <c r="N28" s="817">
        <f t="shared" si="3"/>
        <v>0.67320261437908502</v>
      </c>
      <c r="O28" s="273">
        <f t="shared" si="4"/>
        <v>2.0196078431372548</v>
      </c>
      <c r="P28" s="26"/>
      <c r="Q28" s="26"/>
      <c r="R28" s="26"/>
      <c r="S28" s="26"/>
      <c r="T28" s="26"/>
      <c r="U28" s="26"/>
      <c r="V28" s="26"/>
      <c r="W28" s="26"/>
      <c r="X28" s="26"/>
      <c r="Y28" s="26"/>
      <c r="Z28" s="26"/>
    </row>
    <row r="29" spans="1:26" ht="14">
      <c r="A29" s="335">
        <v>4</v>
      </c>
      <c r="B29" s="336" t="s">
        <v>617</v>
      </c>
      <c r="C29" s="337" t="s">
        <v>371</v>
      </c>
      <c r="D29" s="337" t="s">
        <v>372</v>
      </c>
      <c r="E29" s="337" t="s">
        <v>373</v>
      </c>
      <c r="F29" s="338">
        <v>56</v>
      </c>
      <c r="G29" s="338">
        <v>75</v>
      </c>
      <c r="H29" s="335">
        <v>3</v>
      </c>
      <c r="I29" s="339">
        <v>2.25</v>
      </c>
      <c r="J29" s="26"/>
      <c r="K29" s="857">
        <f t="shared" si="0"/>
        <v>75</v>
      </c>
      <c r="L29" s="857">
        <f t="shared" si="1"/>
        <v>56</v>
      </c>
      <c r="M29" s="297">
        <f t="shared" si="2"/>
        <v>3</v>
      </c>
      <c r="N29" s="817">
        <f t="shared" si="3"/>
        <v>0.7466666666666667</v>
      </c>
      <c r="O29" s="273">
        <f t="shared" si="4"/>
        <v>2.2400000000000002</v>
      </c>
      <c r="P29" s="26"/>
      <c r="Q29" s="26"/>
      <c r="R29" s="26"/>
      <c r="S29" s="26"/>
      <c r="T29" s="26"/>
      <c r="U29" s="26"/>
      <c r="V29" s="26"/>
      <c r="W29" s="26"/>
      <c r="X29" s="26"/>
      <c r="Y29" s="26"/>
      <c r="Z29" s="26"/>
    </row>
    <row r="30" spans="1:26" ht="14">
      <c r="A30" s="335">
        <v>5</v>
      </c>
      <c r="B30" s="336" t="s">
        <v>573</v>
      </c>
      <c r="C30" s="337" t="s">
        <v>371</v>
      </c>
      <c r="D30" s="337" t="s">
        <v>372</v>
      </c>
      <c r="E30" s="337" t="s">
        <v>373</v>
      </c>
      <c r="F30" s="338">
        <v>77</v>
      </c>
      <c r="G30" s="338">
        <v>100</v>
      </c>
      <c r="H30" s="335">
        <v>3</v>
      </c>
      <c r="I30" s="339">
        <v>2.31</v>
      </c>
      <c r="J30" s="26"/>
      <c r="K30" s="857">
        <f t="shared" si="0"/>
        <v>100</v>
      </c>
      <c r="L30" s="857">
        <f t="shared" si="1"/>
        <v>77</v>
      </c>
      <c r="M30" s="297">
        <f t="shared" si="2"/>
        <v>3</v>
      </c>
      <c r="N30" s="817">
        <f t="shared" si="3"/>
        <v>0.77</v>
      </c>
      <c r="O30" s="273">
        <f t="shared" si="4"/>
        <v>2.31</v>
      </c>
      <c r="P30" s="26"/>
      <c r="Q30" s="26"/>
      <c r="R30" s="26"/>
      <c r="S30" s="26"/>
      <c r="T30" s="26"/>
      <c r="U30" s="26"/>
      <c r="V30" s="26"/>
      <c r="W30" s="26"/>
      <c r="X30" s="26"/>
      <c r="Y30" s="26"/>
      <c r="Z30" s="26"/>
    </row>
    <row r="31" spans="1:26" ht="14">
      <c r="A31" s="335">
        <v>6</v>
      </c>
      <c r="B31" s="336" t="s">
        <v>539</v>
      </c>
      <c r="C31" s="337" t="s">
        <v>371</v>
      </c>
      <c r="D31" s="337" t="s">
        <v>390</v>
      </c>
      <c r="E31" s="337" t="s">
        <v>373</v>
      </c>
      <c r="F31" s="344">
        <v>320.5</v>
      </c>
      <c r="G31" s="338">
        <v>233</v>
      </c>
      <c r="H31" s="335">
        <v>3</v>
      </c>
      <c r="I31" s="339">
        <v>3.3</v>
      </c>
      <c r="J31" s="26"/>
      <c r="K31" s="857">
        <f t="shared" si="0"/>
        <v>233</v>
      </c>
      <c r="L31" s="868">
        <f t="shared" si="1"/>
        <v>320.5</v>
      </c>
      <c r="M31" s="297">
        <f t="shared" si="2"/>
        <v>3</v>
      </c>
      <c r="N31" s="817">
        <f t="shared" si="3"/>
        <v>1.3755364806866952</v>
      </c>
      <c r="O31" s="273">
        <f t="shared" si="4"/>
        <v>3.3000000000000003</v>
      </c>
      <c r="P31" s="26"/>
      <c r="Q31" s="26"/>
      <c r="R31" s="26"/>
      <c r="S31" s="26"/>
      <c r="T31" s="26"/>
      <c r="U31" s="26"/>
      <c r="V31" s="26"/>
      <c r="W31" s="26"/>
      <c r="X31" s="26"/>
      <c r="Y31" s="26"/>
      <c r="Z31" s="26"/>
    </row>
    <row r="32" spans="1:26" ht="14">
      <c r="A32" s="335">
        <v>7</v>
      </c>
      <c r="B32" s="336" t="s">
        <v>574</v>
      </c>
      <c r="C32" s="337" t="s">
        <v>371</v>
      </c>
      <c r="D32" s="337" t="s">
        <v>510</v>
      </c>
      <c r="E32" s="337" t="s">
        <v>373</v>
      </c>
      <c r="F32" s="338">
        <v>71</v>
      </c>
      <c r="G32" s="338">
        <v>19</v>
      </c>
      <c r="H32" s="335">
        <v>3</v>
      </c>
      <c r="I32" s="339">
        <v>3.3</v>
      </c>
      <c r="J32" s="26"/>
      <c r="K32" s="857">
        <f t="shared" si="0"/>
        <v>19</v>
      </c>
      <c r="L32" s="857">
        <f t="shared" si="1"/>
        <v>71</v>
      </c>
      <c r="M32" s="297">
        <f t="shared" si="2"/>
        <v>3</v>
      </c>
      <c r="N32" s="817">
        <f t="shared" si="3"/>
        <v>3.736842105263158</v>
      </c>
      <c r="O32" s="273">
        <f t="shared" si="4"/>
        <v>3.3000000000000003</v>
      </c>
      <c r="P32" s="26"/>
      <c r="Q32" s="26"/>
      <c r="R32" s="26"/>
      <c r="S32" s="26"/>
      <c r="T32" s="26"/>
      <c r="U32" s="26"/>
      <c r="V32" s="26"/>
      <c r="W32" s="26"/>
      <c r="X32" s="26"/>
      <c r="Y32" s="26"/>
      <c r="Z32" s="26"/>
    </row>
    <row r="33" spans="1:26" ht="14">
      <c r="A33" s="335">
        <v>8</v>
      </c>
      <c r="B33" s="336" t="s">
        <v>575</v>
      </c>
      <c r="C33" s="337" t="s">
        <v>371</v>
      </c>
      <c r="D33" s="337" t="s">
        <v>372</v>
      </c>
      <c r="E33" s="337" t="s">
        <v>373</v>
      </c>
      <c r="F33" s="338">
        <v>100</v>
      </c>
      <c r="G33" s="338">
        <v>100</v>
      </c>
      <c r="H33" s="335">
        <v>3</v>
      </c>
      <c r="I33" s="339">
        <v>3</v>
      </c>
      <c r="J33" s="26"/>
      <c r="K33" s="857">
        <f t="shared" si="0"/>
        <v>100</v>
      </c>
      <c r="L33" s="857">
        <f t="shared" si="1"/>
        <v>100</v>
      </c>
      <c r="M33" s="297">
        <f t="shared" si="2"/>
        <v>3</v>
      </c>
      <c r="N33" s="817">
        <f t="shared" si="3"/>
        <v>1</v>
      </c>
      <c r="O33" s="273">
        <f t="shared" si="4"/>
        <v>3</v>
      </c>
      <c r="P33" s="26"/>
      <c r="Q33" s="26"/>
      <c r="R33" s="26"/>
      <c r="S33" s="26"/>
      <c r="T33" s="26"/>
      <c r="U33" s="26"/>
      <c r="V33" s="26"/>
      <c r="W33" s="26"/>
      <c r="X33" s="26"/>
      <c r="Y33" s="26"/>
      <c r="Z33" s="26"/>
    </row>
    <row r="34" spans="1:26" ht="14">
      <c r="A34" s="335">
        <v>9</v>
      </c>
      <c r="B34" s="336" t="s">
        <v>576</v>
      </c>
      <c r="C34" s="337" t="s">
        <v>371</v>
      </c>
      <c r="D34" s="337" t="s">
        <v>372</v>
      </c>
      <c r="E34" s="337" t="s">
        <v>373</v>
      </c>
      <c r="F34" s="340">
        <v>2.58</v>
      </c>
      <c r="G34" s="338">
        <v>3</v>
      </c>
      <c r="H34" s="856">
        <v>3</v>
      </c>
      <c r="I34" s="339">
        <v>2.58</v>
      </c>
      <c r="J34" s="26"/>
      <c r="K34" s="857">
        <f t="shared" si="0"/>
        <v>3</v>
      </c>
      <c r="L34" s="825">
        <f t="shared" si="1"/>
        <v>2.58</v>
      </c>
      <c r="M34" s="297">
        <f t="shared" si="2"/>
        <v>3</v>
      </c>
      <c r="N34" s="817">
        <f t="shared" si="3"/>
        <v>0.86</v>
      </c>
      <c r="O34" s="273">
        <f t="shared" si="4"/>
        <v>2.58</v>
      </c>
      <c r="P34" s="26"/>
      <c r="Q34" s="26"/>
      <c r="R34" s="26"/>
      <c r="S34" s="26"/>
      <c r="T34" s="26"/>
      <c r="U34" s="26"/>
      <c r="V34" s="26"/>
      <c r="W34" s="26"/>
      <c r="X34" s="26"/>
      <c r="Y34" s="26"/>
      <c r="Z34" s="26"/>
    </row>
    <row r="35" spans="1:26">
      <c r="A35" s="739" t="s">
        <v>577</v>
      </c>
      <c r="B35" s="739"/>
      <c r="C35" s="739"/>
      <c r="D35" s="739"/>
      <c r="E35" s="739"/>
      <c r="F35" s="739"/>
      <c r="G35" s="739"/>
      <c r="H35" s="341">
        <v>30</v>
      </c>
      <c r="I35" s="342">
        <v>26.98</v>
      </c>
      <c r="J35" s="26"/>
      <c r="K35" s="541"/>
      <c r="L35" s="541"/>
      <c r="M35" s="297"/>
      <c r="N35" s="817"/>
      <c r="O35" s="273"/>
      <c r="P35" s="26"/>
      <c r="Q35" s="26"/>
      <c r="R35" s="26"/>
      <c r="S35" s="26"/>
      <c r="T35" s="26"/>
      <c r="U35" s="26"/>
      <c r="V35" s="26"/>
      <c r="W35" s="26"/>
      <c r="X35" s="26"/>
      <c r="Y35" s="26"/>
      <c r="Z35" s="26"/>
    </row>
    <row r="36" spans="1:26">
      <c r="A36" s="740" t="s">
        <v>397</v>
      </c>
      <c r="B36" s="740"/>
      <c r="C36" s="343"/>
      <c r="D36" s="343"/>
      <c r="E36" s="343"/>
      <c r="F36" s="343"/>
      <c r="G36" s="343"/>
      <c r="H36" s="343"/>
      <c r="I36" s="343"/>
      <c r="J36" s="26"/>
      <c r="K36" s="541"/>
      <c r="L36" s="541"/>
      <c r="M36" s="297"/>
      <c r="N36" s="817"/>
      <c r="O36" s="273"/>
      <c r="P36" s="26"/>
      <c r="Q36" s="26"/>
      <c r="R36" s="26"/>
      <c r="S36" s="26"/>
      <c r="T36" s="26"/>
      <c r="U36" s="26"/>
      <c r="V36" s="26"/>
      <c r="W36" s="26"/>
      <c r="X36" s="26"/>
      <c r="Y36" s="26"/>
      <c r="Z36" s="26"/>
    </row>
    <row r="37" spans="1:26" ht="28">
      <c r="A37" s="335">
        <v>1</v>
      </c>
      <c r="B37" s="336" t="s">
        <v>618</v>
      </c>
      <c r="C37" s="337" t="s">
        <v>371</v>
      </c>
      <c r="D37" s="337" t="s">
        <v>372</v>
      </c>
      <c r="E37" s="337" t="s">
        <v>373</v>
      </c>
      <c r="F37" s="338">
        <v>95</v>
      </c>
      <c r="G37" s="338">
        <v>100</v>
      </c>
      <c r="H37" s="335">
        <v>3</v>
      </c>
      <c r="I37" s="339">
        <v>2.85</v>
      </c>
      <c r="J37" s="26"/>
      <c r="K37" s="857">
        <f>G37</f>
        <v>100</v>
      </c>
      <c r="L37" s="857">
        <f>F37</f>
        <v>95</v>
      </c>
      <c r="M37" s="297">
        <f>H37</f>
        <v>3</v>
      </c>
      <c r="N37" s="817">
        <f>IFERROR(MAX(0,IF(E37="Minimize",G37/F37,IF(G37&gt;0,F37/G37,IF(F37&gt;0,1.1,G37/F37)))),0)</f>
        <v>0.95</v>
      </c>
      <c r="O37" s="273">
        <f>MIN(1.1*M37,N37*M37)</f>
        <v>2.8499999999999996</v>
      </c>
      <c r="P37" s="26"/>
      <c r="Q37" s="26"/>
      <c r="R37" s="26"/>
      <c r="S37" s="26"/>
      <c r="T37" s="26"/>
      <c r="U37" s="26"/>
      <c r="V37" s="26"/>
      <c r="W37" s="26"/>
      <c r="X37" s="26"/>
      <c r="Y37" s="26"/>
      <c r="Z37" s="26"/>
    </row>
    <row r="38" spans="1:26" ht="14">
      <c r="A38" s="335">
        <v>2</v>
      </c>
      <c r="B38" s="336" t="s">
        <v>619</v>
      </c>
      <c r="C38" s="337" t="s">
        <v>371</v>
      </c>
      <c r="D38" s="337" t="s">
        <v>372</v>
      </c>
      <c r="E38" s="337" t="s">
        <v>373</v>
      </c>
      <c r="F38" s="340">
        <v>50.49</v>
      </c>
      <c r="G38" s="338">
        <v>100</v>
      </c>
      <c r="H38" s="335">
        <v>3</v>
      </c>
      <c r="I38" s="339">
        <v>1.51</v>
      </c>
      <c r="J38" s="26"/>
      <c r="K38" s="857">
        <f>G38</f>
        <v>100</v>
      </c>
      <c r="L38" s="825">
        <f>F38</f>
        <v>50.49</v>
      </c>
      <c r="M38" s="297">
        <f>H38</f>
        <v>3</v>
      </c>
      <c r="N38" s="817">
        <f>IFERROR(MAX(0,IF(E38="Minimize",G38/F38,IF(G38&gt;0,F38/G38,IF(F38&gt;0,1.1,G38/F38)))),0)</f>
        <v>0.50490000000000002</v>
      </c>
      <c r="O38" s="273">
        <f>MIN(1.1*M38,N38*M38)</f>
        <v>1.5146999999999999</v>
      </c>
      <c r="P38" s="26"/>
      <c r="Q38" s="26"/>
      <c r="R38" s="26"/>
      <c r="S38" s="26"/>
      <c r="T38" s="26"/>
      <c r="U38" s="26"/>
      <c r="V38" s="26"/>
      <c r="W38" s="26"/>
      <c r="X38" s="26"/>
      <c r="Y38" s="26"/>
      <c r="Z38" s="26"/>
    </row>
    <row r="39" spans="1:26" ht="14">
      <c r="A39" s="335">
        <v>3</v>
      </c>
      <c r="B39" s="336" t="s">
        <v>620</v>
      </c>
      <c r="C39" s="337" t="s">
        <v>371</v>
      </c>
      <c r="D39" s="337" t="s">
        <v>372</v>
      </c>
      <c r="E39" s="337" t="s">
        <v>373</v>
      </c>
      <c r="F39" s="340">
        <v>64.33</v>
      </c>
      <c r="G39" s="338">
        <v>100</v>
      </c>
      <c r="H39" s="335">
        <v>3</v>
      </c>
      <c r="I39" s="339">
        <v>1.93</v>
      </c>
      <c r="J39" s="26"/>
      <c r="K39" s="857">
        <f>G39</f>
        <v>100</v>
      </c>
      <c r="L39" s="825">
        <f>F39</f>
        <v>64.33</v>
      </c>
      <c r="M39" s="297">
        <f>H39</f>
        <v>3</v>
      </c>
      <c r="N39" s="817">
        <f>IFERROR(MAX(0,IF(E39="Minimize",G39/F39,IF(G39&gt;0,F39/G39,IF(F39&gt;0,1.1,G39/F39)))),0)</f>
        <v>0.64329999999999998</v>
      </c>
      <c r="O39" s="273">
        <f>MIN(1.1*M39,N39*M39)</f>
        <v>1.9298999999999999</v>
      </c>
      <c r="P39" s="26"/>
      <c r="Q39" s="26"/>
      <c r="R39" s="26"/>
      <c r="S39" s="26"/>
      <c r="T39" s="26"/>
      <c r="U39" s="26"/>
      <c r="V39" s="26"/>
      <c r="W39" s="26"/>
      <c r="X39" s="26"/>
      <c r="Y39" s="26"/>
      <c r="Z39" s="26"/>
    </row>
    <row r="40" spans="1:26">
      <c r="A40" s="739" t="s">
        <v>579</v>
      </c>
      <c r="B40" s="739"/>
      <c r="C40" s="739"/>
      <c r="D40" s="739"/>
      <c r="E40" s="739"/>
      <c r="F40" s="739"/>
      <c r="G40" s="739"/>
      <c r="H40" s="341">
        <v>9</v>
      </c>
      <c r="I40" s="342">
        <v>6.29</v>
      </c>
      <c r="J40" s="26"/>
      <c r="K40" s="541"/>
      <c r="L40" s="541"/>
      <c r="M40" s="297"/>
      <c r="N40" s="817"/>
      <c r="O40" s="273"/>
      <c r="P40" s="26"/>
      <c r="Q40" s="26"/>
      <c r="R40" s="26"/>
      <c r="S40" s="26"/>
      <c r="T40" s="26"/>
      <c r="U40" s="26"/>
      <c r="V40" s="26"/>
      <c r="W40" s="26"/>
      <c r="X40" s="26"/>
      <c r="Y40" s="26"/>
      <c r="Z40" s="26"/>
    </row>
    <row r="41" spans="1:26">
      <c r="A41" s="740" t="s">
        <v>399</v>
      </c>
      <c r="B41" s="740"/>
      <c r="C41" s="343"/>
      <c r="D41" s="343"/>
      <c r="E41" s="343"/>
      <c r="F41" s="343"/>
      <c r="G41" s="343"/>
      <c r="H41" s="343"/>
      <c r="I41" s="343"/>
      <c r="J41" s="26"/>
      <c r="K41" s="541"/>
      <c r="L41" s="541"/>
      <c r="M41" s="297"/>
      <c r="N41" s="817"/>
      <c r="O41" s="273"/>
      <c r="P41" s="26"/>
      <c r="Q41" s="26"/>
      <c r="R41" s="26"/>
      <c r="S41" s="26"/>
      <c r="T41" s="26"/>
      <c r="U41" s="26"/>
      <c r="V41" s="26"/>
      <c r="W41" s="26"/>
      <c r="X41" s="26"/>
      <c r="Y41" s="26"/>
      <c r="Z41" s="26"/>
    </row>
    <row r="42" spans="1:26" ht="14">
      <c r="A42" s="335">
        <v>1</v>
      </c>
      <c r="B42" s="336" t="s">
        <v>431</v>
      </c>
      <c r="C42" s="337" t="s">
        <v>376</v>
      </c>
      <c r="D42" s="337" t="s">
        <v>372</v>
      </c>
      <c r="E42" s="337" t="s">
        <v>373</v>
      </c>
      <c r="F42" s="338">
        <v>46</v>
      </c>
      <c r="G42" s="338">
        <v>100</v>
      </c>
      <c r="H42" s="856">
        <v>5</v>
      </c>
      <c r="I42" s="339">
        <v>2.3199999999999998</v>
      </c>
      <c r="J42" s="26"/>
      <c r="K42" s="857">
        <f>G42</f>
        <v>100</v>
      </c>
      <c r="L42" s="857">
        <f>F42</f>
        <v>46</v>
      </c>
      <c r="M42" s="297">
        <f>H42</f>
        <v>5</v>
      </c>
      <c r="N42" s="817">
        <f>IFERROR(MAX(0,IF(E42="Minimize",G42/F42,IF(G42&gt;0,F42/G42,IF(F42&gt;0,1.1,G42/F42)))),0)</f>
        <v>0.46</v>
      </c>
      <c r="O42" s="273">
        <f>MIN(1.1*M42,N42*M42)</f>
        <v>2.3000000000000003</v>
      </c>
      <c r="P42" s="26"/>
      <c r="Q42" s="26"/>
      <c r="R42" s="26"/>
      <c r="S42" s="26"/>
      <c r="T42" s="26"/>
      <c r="U42" s="26"/>
      <c r="V42" s="26"/>
      <c r="W42" s="26"/>
      <c r="X42" s="26"/>
      <c r="Y42" s="26"/>
      <c r="Z42" s="26"/>
    </row>
    <row r="43" spans="1:26">
      <c r="A43" s="739" t="s">
        <v>621</v>
      </c>
      <c r="B43" s="739"/>
      <c r="C43" s="739"/>
      <c r="D43" s="739"/>
      <c r="E43" s="739"/>
      <c r="F43" s="739"/>
      <c r="G43" s="739"/>
      <c r="H43" s="341">
        <v>5</v>
      </c>
      <c r="I43" s="342">
        <v>2.3199999999999998</v>
      </c>
      <c r="J43" s="26"/>
      <c r="K43" s="541"/>
      <c r="L43" s="541"/>
      <c r="M43" s="297"/>
      <c r="N43" s="817"/>
      <c r="O43" s="273"/>
      <c r="P43" s="26"/>
      <c r="Q43" s="26"/>
      <c r="R43" s="26"/>
      <c r="S43" s="26"/>
      <c r="T43" s="26"/>
      <c r="U43" s="26"/>
      <c r="V43" s="26"/>
      <c r="W43" s="26"/>
      <c r="X43" s="26"/>
      <c r="Y43" s="26"/>
      <c r="Z43" s="26"/>
    </row>
    <row r="44" spans="1:26">
      <c r="A44" s="740" t="s">
        <v>402</v>
      </c>
      <c r="B44" s="740"/>
      <c r="C44" s="343"/>
      <c r="D44" s="343"/>
      <c r="E44" s="343"/>
      <c r="F44" s="343"/>
      <c r="G44" s="343"/>
      <c r="H44" s="343"/>
      <c r="I44" s="343"/>
      <c r="J44" s="26"/>
      <c r="K44" s="541"/>
      <c r="L44" s="541"/>
      <c r="M44" s="297"/>
      <c r="N44" s="817"/>
      <c r="O44" s="273"/>
      <c r="P44" s="26"/>
      <c r="Q44" s="26"/>
      <c r="R44" s="26"/>
      <c r="S44" s="26"/>
      <c r="T44" s="26"/>
      <c r="U44" s="26"/>
      <c r="V44" s="26"/>
      <c r="W44" s="26"/>
      <c r="X44" s="26"/>
      <c r="Y44" s="26"/>
      <c r="Z44" s="26"/>
    </row>
    <row r="45" spans="1:26">
      <c r="A45" s="740" t="s">
        <v>580</v>
      </c>
      <c r="B45" s="740"/>
      <c r="C45" s="343"/>
      <c r="D45" s="343"/>
      <c r="E45" s="343"/>
      <c r="F45" s="343"/>
      <c r="G45" s="343"/>
      <c r="H45" s="343"/>
      <c r="I45" s="343"/>
      <c r="J45" s="26"/>
      <c r="K45" s="541"/>
      <c r="L45" s="541"/>
      <c r="M45" s="297"/>
      <c r="N45" s="817"/>
      <c r="O45" s="273"/>
      <c r="P45" s="26"/>
      <c r="Q45" s="26"/>
      <c r="R45" s="26"/>
      <c r="S45" s="26"/>
      <c r="T45" s="26"/>
      <c r="U45" s="26"/>
      <c r="V45" s="26"/>
      <c r="W45" s="26"/>
      <c r="X45" s="26"/>
      <c r="Y45" s="26"/>
      <c r="Z45" s="26"/>
    </row>
    <row r="46" spans="1:26" ht="28">
      <c r="A46" s="335">
        <v>1</v>
      </c>
      <c r="B46" s="336" t="s">
        <v>581</v>
      </c>
      <c r="C46" s="337" t="s">
        <v>376</v>
      </c>
      <c r="D46" s="337" t="s">
        <v>372</v>
      </c>
      <c r="E46" s="337" t="s">
        <v>373</v>
      </c>
      <c r="F46" s="338">
        <v>98</v>
      </c>
      <c r="G46" s="338">
        <v>100</v>
      </c>
      <c r="H46" s="856">
        <v>2</v>
      </c>
      <c r="I46" s="339">
        <v>1.96</v>
      </c>
      <c r="J46" s="26"/>
      <c r="K46" s="857">
        <f>G46</f>
        <v>100</v>
      </c>
      <c r="L46" s="857">
        <f>F46</f>
        <v>98</v>
      </c>
      <c r="M46" s="297">
        <f>H46</f>
        <v>2</v>
      </c>
      <c r="N46" s="817">
        <f>IFERROR(MAX(0,IF(E46="Minimize",G46/F46,IF(G46&gt;0,F46/G46,IF(F46&gt;0,1.1,G46/F46)))),0)</f>
        <v>0.98</v>
      </c>
      <c r="O46" s="273">
        <f>MIN(1.1*M46,N46*M46)</f>
        <v>1.96</v>
      </c>
      <c r="P46" s="26"/>
      <c r="Q46" s="26"/>
      <c r="R46" s="26"/>
      <c r="S46" s="26"/>
      <c r="T46" s="26"/>
      <c r="U46" s="26"/>
      <c r="V46" s="26"/>
      <c r="W46" s="26"/>
      <c r="X46" s="26"/>
      <c r="Y46" s="26"/>
      <c r="Z46" s="26"/>
    </row>
    <row r="47" spans="1:26" ht="42">
      <c r="A47" s="335">
        <v>2</v>
      </c>
      <c r="B47" s="321" t="s">
        <v>622</v>
      </c>
      <c r="C47" s="337" t="s">
        <v>371</v>
      </c>
      <c r="D47" s="337" t="s">
        <v>372</v>
      </c>
      <c r="E47" s="337" t="s">
        <v>373</v>
      </c>
      <c r="F47" s="338">
        <v>100</v>
      </c>
      <c r="G47" s="338">
        <v>100</v>
      </c>
      <c r="H47" s="856">
        <v>2</v>
      </c>
      <c r="I47" s="339">
        <v>2</v>
      </c>
      <c r="J47" s="26"/>
      <c r="K47" s="857">
        <f>G47</f>
        <v>100</v>
      </c>
      <c r="L47" s="857">
        <f>F47</f>
        <v>100</v>
      </c>
      <c r="M47" s="297">
        <f>H47</f>
        <v>2</v>
      </c>
      <c r="N47" s="817">
        <f>IFERROR(MAX(0,IF(E47="Minimize",G47/F47,IF(G47&gt;0,F47/G47,IF(F47&gt;0,1.1,G47/F47)))),0)</f>
        <v>1</v>
      </c>
      <c r="O47" s="273">
        <f>MIN(1.1*M47,N47*M47)</f>
        <v>2</v>
      </c>
      <c r="P47" s="26"/>
      <c r="Q47" s="26"/>
      <c r="R47" s="26"/>
      <c r="S47" s="26"/>
      <c r="T47" s="26"/>
      <c r="U47" s="26"/>
      <c r="V47" s="26"/>
      <c r="W47" s="26"/>
      <c r="X47" s="26"/>
      <c r="Y47" s="26"/>
      <c r="Z47" s="26"/>
    </row>
    <row r="48" spans="1:26" ht="28">
      <c r="A48" s="335">
        <v>3</v>
      </c>
      <c r="B48" s="336" t="s">
        <v>623</v>
      </c>
      <c r="C48" s="337" t="s">
        <v>371</v>
      </c>
      <c r="D48" s="337" t="s">
        <v>584</v>
      </c>
      <c r="E48" s="337" t="s">
        <v>373</v>
      </c>
      <c r="F48" s="338">
        <v>12</v>
      </c>
      <c r="G48" s="338">
        <v>12</v>
      </c>
      <c r="H48" s="856">
        <v>2</v>
      </c>
      <c r="I48" s="339">
        <v>2</v>
      </c>
      <c r="J48" s="26"/>
      <c r="K48" s="857">
        <f>G48</f>
        <v>12</v>
      </c>
      <c r="L48" s="857">
        <f>F48</f>
        <v>12</v>
      </c>
      <c r="M48" s="297">
        <f>H48</f>
        <v>2</v>
      </c>
      <c r="N48" s="817">
        <f>IFERROR(MAX(0,IF(E48="Minimize",G48/F48,IF(G48&gt;0,F48/G48,IF(F48&gt;0,1.1,G48/F48)))),0)</f>
        <v>1</v>
      </c>
      <c r="O48" s="273">
        <f>MIN(1.1*M48,N48*M48)</f>
        <v>2</v>
      </c>
      <c r="P48" s="26"/>
      <c r="Q48" s="26"/>
      <c r="R48" s="26"/>
      <c r="S48" s="26"/>
      <c r="T48" s="26"/>
      <c r="U48" s="26"/>
      <c r="V48" s="26"/>
      <c r="W48" s="26"/>
      <c r="X48" s="26"/>
      <c r="Y48" s="26"/>
      <c r="Z48" s="26"/>
    </row>
    <row r="49" spans="1:26" ht="14">
      <c r="A49" s="335">
        <v>4</v>
      </c>
      <c r="B49" s="336" t="s">
        <v>624</v>
      </c>
      <c r="C49" s="337" t="s">
        <v>371</v>
      </c>
      <c r="D49" s="337" t="s">
        <v>372</v>
      </c>
      <c r="E49" s="337" t="s">
        <v>373</v>
      </c>
      <c r="F49" s="338">
        <v>100</v>
      </c>
      <c r="G49" s="338">
        <v>100</v>
      </c>
      <c r="H49" s="335">
        <v>2</v>
      </c>
      <c r="I49" s="339">
        <v>2</v>
      </c>
      <c r="J49" s="26"/>
      <c r="K49" s="857">
        <f>G49</f>
        <v>100</v>
      </c>
      <c r="L49" s="857">
        <f>F49</f>
        <v>100</v>
      </c>
      <c r="M49" s="297">
        <f>H49</f>
        <v>2</v>
      </c>
      <c r="N49" s="817">
        <f>IFERROR(MAX(0,IF(E49="Minimize",G49/F49,IF(G49&gt;0,F49/G49,IF(F49&gt;0,1.1,G49/F49)))),0)</f>
        <v>1</v>
      </c>
      <c r="O49" s="273">
        <f>MIN(1.1*M49,N49*M49)</f>
        <v>2</v>
      </c>
      <c r="P49" s="26"/>
      <c r="Q49" s="26"/>
      <c r="R49" s="26"/>
      <c r="S49" s="26"/>
      <c r="T49" s="26"/>
      <c r="U49" s="26"/>
      <c r="V49" s="26"/>
      <c r="W49" s="26"/>
      <c r="X49" s="26"/>
      <c r="Y49" s="26"/>
      <c r="Z49" s="26"/>
    </row>
    <row r="50" spans="1:26">
      <c r="A50" s="739" t="s">
        <v>625</v>
      </c>
      <c r="B50" s="739"/>
      <c r="C50" s="739"/>
      <c r="D50" s="739"/>
      <c r="E50" s="739"/>
      <c r="F50" s="739"/>
      <c r="G50" s="739"/>
      <c r="H50" s="341">
        <v>8</v>
      </c>
      <c r="I50" s="342">
        <v>7.96</v>
      </c>
      <c r="J50" s="26"/>
      <c r="K50" s="541"/>
      <c r="L50" s="541"/>
      <c r="M50" s="297"/>
      <c r="N50" s="817"/>
      <c r="O50" s="273"/>
      <c r="P50" s="26"/>
      <c r="Q50" s="26"/>
      <c r="R50" s="26"/>
      <c r="S50" s="26"/>
      <c r="T50" s="26"/>
      <c r="U50" s="26"/>
      <c r="V50" s="26"/>
      <c r="W50" s="26"/>
      <c r="X50" s="26"/>
      <c r="Y50" s="26"/>
      <c r="Z50" s="26"/>
    </row>
    <row r="51" spans="1:26" ht="14">
      <c r="A51" s="858"/>
      <c r="B51" s="859" t="s">
        <v>404</v>
      </c>
      <c r="C51" s="858"/>
      <c r="D51" s="858"/>
      <c r="E51" s="858"/>
      <c r="F51" s="858"/>
      <c r="G51" s="858"/>
      <c r="H51" s="860">
        <v>100</v>
      </c>
      <c r="I51" s="861">
        <v>89.96</v>
      </c>
      <c r="J51" s="26"/>
      <c r="K51" s="26"/>
      <c r="L51" s="26"/>
      <c r="M51" s="862">
        <f>SUM(M3:M50)</f>
        <v>100</v>
      </c>
      <c r="N51" s="863">
        <f>IFERROR(O51/M51,0)</f>
        <v>0.85735790340844586</v>
      </c>
      <c r="O51" s="864">
        <f>SUM(O3:O50)</f>
        <v>85.735790340844588</v>
      </c>
      <c r="P51" s="26"/>
      <c r="Q51" s="26"/>
      <c r="R51" s="26"/>
      <c r="S51" s="26"/>
      <c r="T51" s="26"/>
      <c r="U51" s="26"/>
      <c r="V51" s="26"/>
      <c r="W51" s="26"/>
      <c r="X51" s="26"/>
      <c r="Y51" s="26"/>
      <c r="Z51" s="26"/>
    </row>
    <row r="53" spans="1:26" ht="16">
      <c r="A53" s="808" t="s">
        <v>626</v>
      </c>
    </row>
    <row r="54" spans="1:26" ht="28">
      <c r="A54" s="323" t="s">
        <v>346</v>
      </c>
      <c r="B54" s="323" t="s">
        <v>347</v>
      </c>
      <c r="C54" s="323" t="s">
        <v>587</v>
      </c>
      <c r="D54" s="323" t="s">
        <v>350</v>
      </c>
      <c r="E54" s="323" t="s">
        <v>448</v>
      </c>
      <c r="F54" s="323" t="s">
        <v>354</v>
      </c>
      <c r="G54" s="323" t="s">
        <v>588</v>
      </c>
      <c r="K54" s="323" t="s">
        <v>367</v>
      </c>
      <c r="L54" s="323" t="s">
        <v>589</v>
      </c>
      <c r="M54" s="323" t="s">
        <v>590</v>
      </c>
      <c r="N54" s="323" t="s">
        <v>591</v>
      </c>
      <c r="O54" s="323" t="s">
        <v>592</v>
      </c>
      <c r="P54" s="323" t="s">
        <v>593</v>
      </c>
      <c r="Q54" s="323" t="s">
        <v>594</v>
      </c>
    </row>
    <row r="55" spans="1:26">
      <c r="A55" s="809">
        <v>1</v>
      </c>
      <c r="B55" s="583" t="str">
        <f>B6</f>
        <v>EBITDA Margin</v>
      </c>
      <c r="C55" s="583" t="s">
        <v>456</v>
      </c>
      <c r="D55" s="809" t="str">
        <f>D6</f>
        <v>%</v>
      </c>
      <c r="E55" s="850">
        <f>G6</f>
        <v>5.4</v>
      </c>
      <c r="F55" s="809" t="str">
        <f>E6</f>
        <v>Maximize</v>
      </c>
      <c r="G55" s="798">
        <f>H6</f>
        <v>15</v>
      </c>
      <c r="K55" s="799">
        <f>N6</f>
        <v>3.4851851851851849</v>
      </c>
      <c r="L55" s="810">
        <v>25</v>
      </c>
      <c r="M55" s="800">
        <f>MIN(1.1*L55,K55*L55)</f>
        <v>27.500000000000004</v>
      </c>
      <c r="N55" s="810">
        <v>15</v>
      </c>
      <c r="O55" s="800">
        <f>MIN(1.1*N55,K55*N55)</f>
        <v>16.5</v>
      </c>
      <c r="P55" s="810">
        <v>35</v>
      </c>
      <c r="Q55" s="800">
        <f>MIN(1.1*P55,K55*P55)</f>
        <v>38.5</v>
      </c>
    </row>
    <row r="56" spans="1:26">
      <c r="A56" s="811"/>
      <c r="B56" s="811" t="s">
        <v>595</v>
      </c>
      <c r="C56" s="811"/>
      <c r="D56" s="811"/>
      <c r="E56" s="811"/>
      <c r="F56" s="811"/>
      <c r="G56" s="812">
        <f>SUM(G55)</f>
        <v>15</v>
      </c>
      <c r="K56" s="813"/>
      <c r="L56" s="812">
        <f t="shared" ref="L56:Q56" si="5">SUM(L55)</f>
        <v>25</v>
      </c>
      <c r="M56" s="814">
        <f t="shared" si="5"/>
        <v>27.500000000000004</v>
      </c>
      <c r="N56" s="812">
        <f t="shared" si="5"/>
        <v>15</v>
      </c>
      <c r="O56" s="814">
        <f t="shared" si="5"/>
        <v>16.5</v>
      </c>
      <c r="P56" s="812">
        <f t="shared" si="5"/>
        <v>35</v>
      </c>
      <c r="Q56" s="814">
        <f t="shared" si="5"/>
        <v>38.5</v>
      </c>
    </row>
    <row r="57" spans="1:26">
      <c r="A57" s="809">
        <v>2</v>
      </c>
      <c r="B57" s="583" t="str">
        <f>B10</f>
        <v>a. Cash Cost Karet</v>
      </c>
      <c r="C57" s="583" t="s">
        <v>462</v>
      </c>
      <c r="D57" s="809" t="str">
        <f>D10</f>
        <v>Rp/Kg</v>
      </c>
      <c r="E57" s="801">
        <f>G10</f>
        <v>21436</v>
      </c>
      <c r="F57" s="809" t="str">
        <f>E10</f>
        <v>Minimize</v>
      </c>
      <c r="G57" s="798">
        <f>H10</f>
        <v>7</v>
      </c>
      <c r="K57" s="799">
        <f>N10</f>
        <v>0.86143706799549913</v>
      </c>
      <c r="L57" s="810">
        <v>4</v>
      </c>
      <c r="M57" s="800">
        <f t="shared" ref="M57:M67" si="6">MIN(1.1*L57,K57*L57)</f>
        <v>3.4457482719819965</v>
      </c>
      <c r="N57" s="810">
        <v>6</v>
      </c>
      <c r="O57" s="800">
        <f t="shared" ref="O57:O67" si="7">MIN(1.1*N57,K57*N57)</f>
        <v>5.168622407972995</v>
      </c>
      <c r="P57" s="810">
        <v>3</v>
      </c>
      <c r="Q57" s="800">
        <f t="shared" ref="Q57:Q67" si="8">MIN(1.1*P57,K57*P57)</f>
        <v>2.5843112039864975</v>
      </c>
    </row>
    <row r="58" spans="1:26">
      <c r="A58" s="809">
        <v>3</v>
      </c>
      <c r="B58" s="583" t="str">
        <f>B11</f>
        <v>b. Cash Cost Teh</v>
      </c>
      <c r="C58" s="583" t="s">
        <v>462</v>
      </c>
      <c r="D58" s="809" t="str">
        <f>D11</f>
        <v>Rp/Kg</v>
      </c>
      <c r="E58" s="801">
        <f>G11</f>
        <v>23034</v>
      </c>
      <c r="F58" s="809" t="str">
        <f>E11</f>
        <v>Minimize</v>
      </c>
      <c r="G58" s="798">
        <f>H11</f>
        <v>4</v>
      </c>
      <c r="K58" s="799">
        <f>N11</f>
        <v>1.1373129906680493</v>
      </c>
      <c r="L58" s="810">
        <v>3</v>
      </c>
      <c r="M58" s="800">
        <f t="shared" si="6"/>
        <v>3.3000000000000003</v>
      </c>
      <c r="N58" s="810">
        <v>3</v>
      </c>
      <c r="O58" s="800">
        <f t="shared" si="7"/>
        <v>3.3000000000000003</v>
      </c>
      <c r="P58" s="810">
        <v>1</v>
      </c>
      <c r="Q58" s="800">
        <f t="shared" si="8"/>
        <v>1.1000000000000001</v>
      </c>
    </row>
    <row r="59" spans="1:26">
      <c r="A59" s="809">
        <v>4</v>
      </c>
      <c r="B59" s="583" t="str">
        <f>B13</f>
        <v>a. Produktivitas Karet</v>
      </c>
      <c r="C59" s="583" t="s">
        <v>462</v>
      </c>
      <c r="D59" s="809" t="str">
        <f>D13</f>
        <v>Ton/Ha</v>
      </c>
      <c r="E59" s="850">
        <f>G13</f>
        <v>1.32</v>
      </c>
      <c r="F59" s="809" t="str">
        <f>E13</f>
        <v>Maximize</v>
      </c>
      <c r="G59" s="798">
        <f>H13</f>
        <v>7</v>
      </c>
      <c r="K59" s="799">
        <f>N13</f>
        <v>0.80303030303030298</v>
      </c>
      <c r="L59" s="810">
        <v>4</v>
      </c>
      <c r="M59" s="800">
        <f t="shared" si="6"/>
        <v>3.2121212121212119</v>
      </c>
      <c r="N59" s="810">
        <v>6</v>
      </c>
      <c r="O59" s="800">
        <f t="shared" si="7"/>
        <v>4.8181818181818183</v>
      </c>
      <c r="P59" s="810">
        <v>2</v>
      </c>
      <c r="Q59" s="800">
        <f t="shared" si="8"/>
        <v>1.606060606060606</v>
      </c>
    </row>
    <row r="60" spans="1:26">
      <c r="A60" s="809">
        <v>5</v>
      </c>
      <c r="B60" s="583" t="str">
        <f>B14</f>
        <v>b. Produktivitas Teh</v>
      </c>
      <c r="C60" s="583" t="s">
        <v>462</v>
      </c>
      <c r="D60" s="809" t="str">
        <f>D14</f>
        <v>Ton/Ha</v>
      </c>
      <c r="E60" s="850">
        <f>G14</f>
        <v>2.17</v>
      </c>
      <c r="F60" s="809" t="str">
        <f>E14</f>
        <v>Maximize</v>
      </c>
      <c r="G60" s="798">
        <f>H14</f>
        <v>4</v>
      </c>
      <c r="K60" s="799">
        <f>N14</f>
        <v>0</v>
      </c>
      <c r="L60" s="810">
        <v>3</v>
      </c>
      <c r="M60" s="800">
        <f t="shared" si="6"/>
        <v>0</v>
      </c>
      <c r="N60" s="810">
        <v>3</v>
      </c>
      <c r="O60" s="800">
        <f t="shared" si="7"/>
        <v>0</v>
      </c>
      <c r="P60" s="810">
        <v>1</v>
      </c>
      <c r="Q60" s="800">
        <f t="shared" si="8"/>
        <v>0</v>
      </c>
    </row>
    <row r="61" spans="1:26">
      <c r="A61" s="809">
        <v>6</v>
      </c>
      <c r="B61" s="583" t="str">
        <f>B15</f>
        <v>Kualitas Karet Mutu Tinggi (RSS 1)</v>
      </c>
      <c r="C61" s="583" t="s">
        <v>462</v>
      </c>
      <c r="D61" s="809" t="str">
        <f>D15</f>
        <v>%</v>
      </c>
      <c r="E61" s="850">
        <f>G15</f>
        <v>98</v>
      </c>
      <c r="F61" s="809" t="str">
        <f>E15</f>
        <v>Maximize</v>
      </c>
      <c r="G61" s="798">
        <f>H15</f>
        <v>5</v>
      </c>
      <c r="K61" s="799">
        <f>N15</f>
        <v>0.99336734693877549</v>
      </c>
      <c r="L61" s="810">
        <v>3</v>
      </c>
      <c r="M61" s="800">
        <f t="shared" si="6"/>
        <v>2.9801020408163263</v>
      </c>
      <c r="N61" s="810">
        <v>4</v>
      </c>
      <c r="O61" s="800">
        <f t="shared" si="7"/>
        <v>3.9734693877551019</v>
      </c>
      <c r="P61" s="810">
        <v>2</v>
      </c>
      <c r="Q61" s="800">
        <f t="shared" si="8"/>
        <v>1.986734693877551</v>
      </c>
    </row>
    <row r="62" spans="1:26">
      <c r="A62" s="809">
        <v>7</v>
      </c>
      <c r="B62" s="583" t="str">
        <f>B17</f>
        <v>a. Orthodox</v>
      </c>
      <c r="C62" s="583" t="s">
        <v>462</v>
      </c>
      <c r="D62" s="809" t="str">
        <f>D17</f>
        <v>%</v>
      </c>
      <c r="E62" s="870">
        <f>G17</f>
        <v>62</v>
      </c>
      <c r="F62" s="809" t="str">
        <f>E17</f>
        <v>Maximize</v>
      </c>
      <c r="G62" s="798">
        <f>H17</f>
        <v>3</v>
      </c>
      <c r="K62" s="799">
        <f>N17</f>
        <v>0.80048387096774198</v>
      </c>
      <c r="L62" s="810">
        <v>2</v>
      </c>
      <c r="M62" s="800">
        <f t="shared" si="6"/>
        <v>1.600967741935484</v>
      </c>
      <c r="N62" s="810">
        <v>3</v>
      </c>
      <c r="O62" s="800">
        <f t="shared" si="7"/>
        <v>2.4014516129032257</v>
      </c>
      <c r="P62" s="810">
        <v>1</v>
      </c>
      <c r="Q62" s="800">
        <f t="shared" si="8"/>
        <v>0.80048387096774198</v>
      </c>
    </row>
    <row r="63" spans="1:26">
      <c r="A63" s="809">
        <v>8</v>
      </c>
      <c r="B63" s="583" t="str">
        <f>B18</f>
        <v>b. CTC</v>
      </c>
      <c r="C63" s="583" t="s">
        <v>462</v>
      </c>
      <c r="D63" s="809" t="str">
        <f>D18</f>
        <v>%</v>
      </c>
      <c r="E63" s="870">
        <f>G18</f>
        <v>65.400000000000006</v>
      </c>
      <c r="F63" s="809" t="str">
        <f>E18</f>
        <v>Maximize</v>
      </c>
      <c r="G63" s="798">
        <f>H18</f>
        <v>3</v>
      </c>
      <c r="K63" s="799">
        <f>N18</f>
        <v>0.92018348623853208</v>
      </c>
      <c r="L63" s="810">
        <v>2</v>
      </c>
      <c r="M63" s="800">
        <f t="shared" si="6"/>
        <v>1.8403669724770642</v>
      </c>
      <c r="N63" s="810">
        <v>2</v>
      </c>
      <c r="O63" s="800">
        <f t="shared" si="7"/>
        <v>1.8403669724770642</v>
      </c>
      <c r="P63" s="810">
        <v>1</v>
      </c>
      <c r="Q63" s="800">
        <f t="shared" si="8"/>
        <v>0.92018348623853208</v>
      </c>
    </row>
    <row r="64" spans="1:26">
      <c r="A64" s="809">
        <v>9</v>
      </c>
      <c r="B64" s="583" t="str">
        <f>B46</f>
        <v>Persentase Temuan Audit Internal dan Eksternal yang ditindaklanjuti</v>
      </c>
      <c r="C64" s="583" t="s">
        <v>462</v>
      </c>
      <c r="D64" s="809" t="str">
        <f>D46</f>
        <v>%</v>
      </c>
      <c r="E64" s="547">
        <f>G46</f>
        <v>100</v>
      </c>
      <c r="F64" s="809" t="str">
        <f>E46</f>
        <v>Maximize</v>
      </c>
      <c r="G64" s="798">
        <f>H46</f>
        <v>2</v>
      </c>
      <c r="K64" s="799">
        <f>N46</f>
        <v>0.98</v>
      </c>
      <c r="L64" s="810">
        <v>1</v>
      </c>
      <c r="M64" s="800">
        <f t="shared" si="6"/>
        <v>0.98</v>
      </c>
      <c r="N64" s="810">
        <v>2</v>
      </c>
      <c r="O64" s="800">
        <f t="shared" si="7"/>
        <v>1.96</v>
      </c>
      <c r="P64" s="810">
        <v>1</v>
      </c>
      <c r="Q64" s="800">
        <f t="shared" si="8"/>
        <v>0.98</v>
      </c>
    </row>
    <row r="65" spans="1:17" ht="42">
      <c r="A65" s="809">
        <v>10</v>
      </c>
      <c r="B65" s="468" t="str">
        <f>B47</f>
        <v>Pemenuhan Permintaan Kajian (Kajian Ekonomis, Hukum, dan Risiko) terkait Divestasi Aset dan
Optimalisasi Aset</v>
      </c>
      <c r="C65" s="583" t="s">
        <v>462</v>
      </c>
      <c r="D65" s="809" t="str">
        <f>D47</f>
        <v>%</v>
      </c>
      <c r="E65" s="547">
        <f>G47</f>
        <v>100</v>
      </c>
      <c r="F65" s="809" t="str">
        <f>E47</f>
        <v>Maximize</v>
      </c>
      <c r="G65" s="798">
        <f>H47</f>
        <v>2</v>
      </c>
      <c r="K65" s="799">
        <f>N47</f>
        <v>1</v>
      </c>
      <c r="L65" s="810">
        <v>1</v>
      </c>
      <c r="M65" s="800">
        <f t="shared" si="6"/>
        <v>1</v>
      </c>
      <c r="N65" s="810">
        <v>2</v>
      </c>
      <c r="O65" s="800">
        <f t="shared" si="7"/>
        <v>2</v>
      </c>
      <c r="P65" s="810">
        <v>1</v>
      </c>
      <c r="Q65" s="800">
        <f t="shared" si="8"/>
        <v>1</v>
      </c>
    </row>
    <row r="66" spans="1:17">
      <c r="A66" s="809">
        <v>11</v>
      </c>
      <c r="B66" s="583" t="str">
        <f>B48</f>
        <v>Penyediaan Data Monitoring dan Evaluasi Divestasi Aset, Optimalisasi Aset dan Agrowisata</v>
      </c>
      <c r="C66" s="583" t="s">
        <v>462</v>
      </c>
      <c r="D66" s="809" t="str">
        <f>D48</f>
        <v>Frekuensi</v>
      </c>
      <c r="E66" s="547">
        <f>G48</f>
        <v>12</v>
      </c>
      <c r="F66" s="809" t="str">
        <f>E48</f>
        <v>Maximize</v>
      </c>
      <c r="G66" s="798">
        <f>H48</f>
        <v>2</v>
      </c>
      <c r="K66" s="799">
        <f>N48</f>
        <v>1</v>
      </c>
      <c r="L66" s="810">
        <v>1</v>
      </c>
      <c r="M66" s="800">
        <f t="shared" si="6"/>
        <v>1</v>
      </c>
      <c r="N66" s="810">
        <v>2</v>
      </c>
      <c r="O66" s="800">
        <f t="shared" si="7"/>
        <v>2</v>
      </c>
      <c r="P66" s="810">
        <v>1</v>
      </c>
      <c r="Q66" s="800">
        <f t="shared" si="8"/>
        <v>1</v>
      </c>
    </row>
    <row r="67" spans="1:17">
      <c r="A67" s="809">
        <v>12</v>
      </c>
      <c r="B67" s="583" t="str">
        <f>B49</f>
        <v>Penyelesaian Administrasi KSO Sawit</v>
      </c>
      <c r="C67" s="583" t="s">
        <v>462</v>
      </c>
      <c r="D67" s="809" t="str">
        <f>D49</f>
        <v>%</v>
      </c>
      <c r="E67" s="547">
        <f>G49</f>
        <v>100</v>
      </c>
      <c r="F67" s="809" t="str">
        <f>E49</f>
        <v>Maximize</v>
      </c>
      <c r="G67" s="798">
        <f>H49</f>
        <v>2</v>
      </c>
      <c r="K67" s="799">
        <f>N49</f>
        <v>1</v>
      </c>
      <c r="L67" s="810">
        <v>1</v>
      </c>
      <c r="M67" s="800">
        <f t="shared" si="6"/>
        <v>1</v>
      </c>
      <c r="N67" s="810">
        <v>2</v>
      </c>
      <c r="O67" s="800">
        <f t="shared" si="7"/>
        <v>2</v>
      </c>
      <c r="P67" s="810">
        <v>1</v>
      </c>
      <c r="Q67" s="800">
        <f t="shared" si="8"/>
        <v>1</v>
      </c>
    </row>
    <row r="68" spans="1:17">
      <c r="A68" s="811"/>
      <c r="B68" s="811" t="s">
        <v>596</v>
      </c>
      <c r="C68" s="811"/>
      <c r="D68" s="811"/>
      <c r="E68" s="811"/>
      <c r="F68" s="811"/>
      <c r="G68" s="812">
        <f>SUM(G57:G67)</f>
        <v>41</v>
      </c>
      <c r="K68" s="813"/>
      <c r="L68" s="812">
        <f t="shared" ref="L68:Q68" si="9">SUM(L57:L67)</f>
        <v>25</v>
      </c>
      <c r="M68" s="814">
        <f t="shared" si="9"/>
        <v>20.359306239332085</v>
      </c>
      <c r="N68" s="812">
        <f t="shared" si="9"/>
        <v>35</v>
      </c>
      <c r="O68" s="814">
        <f t="shared" si="9"/>
        <v>29.462092199290208</v>
      </c>
      <c r="P68" s="812">
        <f t="shared" si="9"/>
        <v>15</v>
      </c>
      <c r="Q68" s="814">
        <f t="shared" si="9"/>
        <v>12.977773861130929</v>
      </c>
    </row>
    <row r="69" spans="1:17">
      <c r="A69" s="809">
        <v>13</v>
      </c>
      <c r="B69" s="583" t="str">
        <f t="shared" ref="B69:B79" si="10">B24</f>
        <v>a. Penerbitan SK BPHTB 0%</v>
      </c>
      <c r="C69" s="583" t="s">
        <v>470</v>
      </c>
      <c r="D69" s="809" t="str">
        <f t="shared" ref="D69:D79" si="11">D24</f>
        <v>%</v>
      </c>
      <c r="E69" s="547">
        <f t="shared" ref="E69:E79" si="12">G24</f>
        <v>100</v>
      </c>
      <c r="F69" s="809" t="str">
        <f t="shared" ref="F69:F79" si="13">E24</f>
        <v>Maximize</v>
      </c>
      <c r="G69" s="798">
        <f t="shared" ref="G69:G79" si="14">H24</f>
        <v>3</v>
      </c>
      <c r="K69" s="799">
        <f t="shared" ref="K69:K79" si="15">N24</f>
        <v>1</v>
      </c>
      <c r="L69" s="810">
        <v>2</v>
      </c>
      <c r="M69" s="800">
        <f t="shared" ref="M69:M79" si="16">MIN(1.1*L69,K69*L69)</f>
        <v>2</v>
      </c>
      <c r="N69" s="810">
        <v>2</v>
      </c>
      <c r="O69" s="800">
        <f t="shared" ref="O69:O79" si="17">MIN(1.1*N69,K69*N69)</f>
        <v>2</v>
      </c>
      <c r="P69" s="810">
        <v>2</v>
      </c>
      <c r="Q69" s="800">
        <f t="shared" ref="Q69:Q79" si="18">MIN(1.1*P69,K69*P69)</f>
        <v>2</v>
      </c>
    </row>
    <row r="70" spans="1:17">
      <c r="A70" s="809">
        <v>14</v>
      </c>
      <c r="B70" s="583" t="str">
        <f t="shared" si="10"/>
        <v>b. Implementasi Integrated Management System</v>
      </c>
      <c r="C70" s="583" t="s">
        <v>470</v>
      </c>
      <c r="D70" s="809" t="str">
        <f t="shared" si="11"/>
        <v>%</v>
      </c>
      <c r="E70" s="547">
        <f t="shared" si="12"/>
        <v>100</v>
      </c>
      <c r="F70" s="809" t="str">
        <f t="shared" si="13"/>
        <v>Maximize</v>
      </c>
      <c r="G70" s="798">
        <f t="shared" si="14"/>
        <v>3</v>
      </c>
      <c r="K70" s="799">
        <f t="shared" si="15"/>
        <v>1</v>
      </c>
      <c r="L70" s="810">
        <v>2</v>
      </c>
      <c r="M70" s="800">
        <f t="shared" si="16"/>
        <v>2</v>
      </c>
      <c r="N70" s="810">
        <v>2</v>
      </c>
      <c r="O70" s="800">
        <f t="shared" si="17"/>
        <v>2</v>
      </c>
      <c r="P70" s="810">
        <v>2</v>
      </c>
      <c r="Q70" s="800">
        <f t="shared" si="18"/>
        <v>2</v>
      </c>
    </row>
    <row r="71" spans="1:17">
      <c r="A71" s="809">
        <v>15</v>
      </c>
      <c r="B71" s="583" t="str">
        <f t="shared" si="10"/>
        <v>Total Revenue dari Pemasaran Produk (Komoditi)</v>
      </c>
      <c r="C71" s="583" t="s">
        <v>470</v>
      </c>
      <c r="D71" s="809" t="str">
        <f t="shared" si="11"/>
        <v>Rp Miliar</v>
      </c>
      <c r="E71" s="547">
        <f t="shared" si="12"/>
        <v>868</v>
      </c>
      <c r="F71" s="809" t="str">
        <f t="shared" si="13"/>
        <v>Maximize</v>
      </c>
      <c r="G71" s="798">
        <f t="shared" si="14"/>
        <v>1.5</v>
      </c>
      <c r="K71" s="799">
        <f t="shared" si="15"/>
        <v>0.78801843317972353</v>
      </c>
      <c r="L71" s="810">
        <v>1</v>
      </c>
      <c r="M71" s="800">
        <f t="shared" si="16"/>
        <v>0.78801843317972353</v>
      </c>
      <c r="N71" s="810">
        <v>1</v>
      </c>
      <c r="O71" s="800">
        <f t="shared" si="17"/>
        <v>0.78801843317972353</v>
      </c>
      <c r="P71" s="810">
        <v>1</v>
      </c>
      <c r="Q71" s="800">
        <f t="shared" si="18"/>
        <v>0.78801843317972353</v>
      </c>
    </row>
    <row r="72" spans="1:17">
      <c r="A72" s="809">
        <v>16</v>
      </c>
      <c r="B72" s="583" t="str">
        <f t="shared" si="10"/>
        <v>Total Revenue dari Pemasaran Produk (Retail)</v>
      </c>
      <c r="C72" s="583" t="s">
        <v>470</v>
      </c>
      <c r="D72" s="809" t="str">
        <f t="shared" si="11"/>
        <v>Rp Miliar</v>
      </c>
      <c r="E72" s="547">
        <f t="shared" si="12"/>
        <v>108</v>
      </c>
      <c r="F72" s="809" t="str">
        <f t="shared" si="13"/>
        <v>Maximize</v>
      </c>
      <c r="G72" s="798">
        <f t="shared" si="14"/>
        <v>1.5</v>
      </c>
      <c r="K72" s="799">
        <f t="shared" si="15"/>
        <v>0.37962962962962965</v>
      </c>
      <c r="L72" s="810">
        <v>1</v>
      </c>
      <c r="M72" s="800">
        <f t="shared" si="16"/>
        <v>0.37962962962962965</v>
      </c>
      <c r="N72" s="810">
        <v>1</v>
      </c>
      <c r="O72" s="800">
        <f t="shared" si="17"/>
        <v>0.37962962962962965</v>
      </c>
      <c r="P72" s="810">
        <v>1</v>
      </c>
      <c r="Q72" s="800">
        <f t="shared" si="18"/>
        <v>0.37962962962962965</v>
      </c>
    </row>
    <row r="73" spans="1:17">
      <c r="A73" s="809">
        <v>17</v>
      </c>
      <c r="B73" s="583" t="str">
        <f t="shared" si="10"/>
        <v>Total Revenue dari Agrowisata</v>
      </c>
      <c r="C73" s="583" t="s">
        <v>470</v>
      </c>
      <c r="D73" s="809" t="str">
        <f t="shared" si="11"/>
        <v>Rp Miliar</v>
      </c>
      <c r="E73" s="547">
        <f t="shared" si="12"/>
        <v>153</v>
      </c>
      <c r="F73" s="809" t="str">
        <f t="shared" si="13"/>
        <v>Maximize</v>
      </c>
      <c r="G73" s="798">
        <f t="shared" si="14"/>
        <v>3</v>
      </c>
      <c r="K73" s="799">
        <f t="shared" si="15"/>
        <v>0.67320261437908502</v>
      </c>
      <c r="L73" s="810">
        <v>2</v>
      </c>
      <c r="M73" s="800">
        <f t="shared" si="16"/>
        <v>1.34640522875817</v>
      </c>
      <c r="N73" s="810">
        <v>2</v>
      </c>
      <c r="O73" s="800">
        <f t="shared" si="17"/>
        <v>1.34640522875817</v>
      </c>
      <c r="P73" s="810">
        <v>2</v>
      </c>
      <c r="Q73" s="800">
        <f t="shared" si="18"/>
        <v>1.34640522875817</v>
      </c>
    </row>
    <row r="74" spans="1:17">
      <c r="A74" s="809">
        <v>18</v>
      </c>
      <c r="B74" s="583" t="str">
        <f t="shared" si="10"/>
        <v>Penerbitan Surat Setoran Pajak Daerah Nihil</v>
      </c>
      <c r="C74" s="583" t="s">
        <v>470</v>
      </c>
      <c r="D74" s="809" t="str">
        <f t="shared" si="11"/>
        <v>%</v>
      </c>
      <c r="E74" s="547">
        <f t="shared" si="12"/>
        <v>75</v>
      </c>
      <c r="F74" s="809" t="str">
        <f t="shared" si="13"/>
        <v>Maximize</v>
      </c>
      <c r="G74" s="798">
        <f t="shared" si="14"/>
        <v>3</v>
      </c>
      <c r="K74" s="799">
        <f t="shared" si="15"/>
        <v>0.7466666666666667</v>
      </c>
      <c r="L74" s="810">
        <v>2</v>
      </c>
      <c r="M74" s="800">
        <f t="shared" si="16"/>
        <v>1.4933333333333334</v>
      </c>
      <c r="N74" s="810">
        <v>2</v>
      </c>
      <c r="O74" s="800">
        <f t="shared" si="17"/>
        <v>1.4933333333333334</v>
      </c>
      <c r="P74" s="810">
        <v>2</v>
      </c>
      <c r="Q74" s="800">
        <f t="shared" si="18"/>
        <v>1.4933333333333334</v>
      </c>
    </row>
    <row r="75" spans="1:17">
      <c r="A75" s="809">
        <v>19</v>
      </c>
      <c r="B75" s="583" t="str">
        <f t="shared" si="10"/>
        <v>Sertifikasi Aset Tanah</v>
      </c>
      <c r="C75" s="583" t="s">
        <v>470</v>
      </c>
      <c r="D75" s="809" t="str">
        <f t="shared" si="11"/>
        <v>%</v>
      </c>
      <c r="E75" s="547">
        <f t="shared" si="12"/>
        <v>100</v>
      </c>
      <c r="F75" s="809" t="str">
        <f t="shared" si="13"/>
        <v>Maximize</v>
      </c>
      <c r="G75" s="798">
        <f t="shared" si="14"/>
        <v>3</v>
      </c>
      <c r="K75" s="799">
        <f t="shared" si="15"/>
        <v>0.77</v>
      </c>
      <c r="L75" s="810">
        <v>2</v>
      </c>
      <c r="M75" s="800">
        <f t="shared" si="16"/>
        <v>1.54</v>
      </c>
      <c r="N75" s="810">
        <v>2</v>
      </c>
      <c r="O75" s="800">
        <f t="shared" si="17"/>
        <v>1.54</v>
      </c>
      <c r="P75" s="810">
        <v>2</v>
      </c>
      <c r="Q75" s="800">
        <f t="shared" si="18"/>
        <v>1.54</v>
      </c>
    </row>
    <row r="76" spans="1:17">
      <c r="A76" s="809">
        <v>20</v>
      </c>
      <c r="B76" s="583" t="str">
        <f t="shared" si="10"/>
        <v>Recovery Aset</v>
      </c>
      <c r="C76" s="583" t="s">
        <v>470</v>
      </c>
      <c r="D76" s="809" t="str">
        <f t="shared" si="11"/>
        <v>Ha</v>
      </c>
      <c r="E76" s="547">
        <f t="shared" si="12"/>
        <v>233</v>
      </c>
      <c r="F76" s="809" t="str">
        <f t="shared" si="13"/>
        <v>Maximize</v>
      </c>
      <c r="G76" s="798">
        <f t="shared" si="14"/>
        <v>3</v>
      </c>
      <c r="K76" s="799">
        <f t="shared" si="15"/>
        <v>1.3755364806866952</v>
      </c>
      <c r="L76" s="810">
        <v>2</v>
      </c>
      <c r="M76" s="800">
        <f t="shared" si="16"/>
        <v>2.2000000000000002</v>
      </c>
      <c r="N76" s="810">
        <v>2</v>
      </c>
      <c r="O76" s="800">
        <f t="shared" si="17"/>
        <v>2.2000000000000002</v>
      </c>
      <c r="P76" s="810">
        <v>2</v>
      </c>
      <c r="Q76" s="800">
        <f t="shared" si="18"/>
        <v>2.2000000000000002</v>
      </c>
    </row>
    <row r="77" spans="1:17">
      <c r="A77" s="809">
        <v>21</v>
      </c>
      <c r="B77" s="583" t="str">
        <f t="shared" si="10"/>
        <v>Pengurusan Perizinan Berusaha Pasca Integrasi</v>
      </c>
      <c r="C77" s="583" t="s">
        <v>470</v>
      </c>
      <c r="D77" s="809" t="str">
        <f t="shared" si="11"/>
        <v>Jumlah</v>
      </c>
      <c r="E77" s="547">
        <f t="shared" si="12"/>
        <v>19</v>
      </c>
      <c r="F77" s="809" t="str">
        <f t="shared" si="13"/>
        <v>Maximize</v>
      </c>
      <c r="G77" s="798">
        <f t="shared" si="14"/>
        <v>3</v>
      </c>
      <c r="K77" s="799">
        <f t="shared" si="15"/>
        <v>3.736842105263158</v>
      </c>
      <c r="L77" s="810">
        <v>2</v>
      </c>
      <c r="M77" s="800">
        <f t="shared" si="16"/>
        <v>2.2000000000000002</v>
      </c>
      <c r="N77" s="810">
        <v>2</v>
      </c>
      <c r="O77" s="800">
        <f t="shared" si="17"/>
        <v>2.2000000000000002</v>
      </c>
      <c r="P77" s="810">
        <v>2</v>
      </c>
      <c r="Q77" s="800">
        <f t="shared" si="18"/>
        <v>2.2000000000000002</v>
      </c>
    </row>
    <row r="78" spans="1:17">
      <c r="A78" s="809">
        <v>22</v>
      </c>
      <c r="B78" s="583" t="str">
        <f t="shared" si="10"/>
        <v>Pemenuhan Mitigasi Risiko</v>
      </c>
      <c r="C78" s="583" t="s">
        <v>470</v>
      </c>
      <c r="D78" s="809" t="str">
        <f t="shared" si="11"/>
        <v>%</v>
      </c>
      <c r="E78" s="547">
        <f t="shared" si="12"/>
        <v>100</v>
      </c>
      <c r="F78" s="809" t="str">
        <f t="shared" si="13"/>
        <v>Maximize</v>
      </c>
      <c r="G78" s="798">
        <f t="shared" si="14"/>
        <v>3</v>
      </c>
      <c r="K78" s="799">
        <f t="shared" si="15"/>
        <v>1</v>
      </c>
      <c r="L78" s="810">
        <v>2</v>
      </c>
      <c r="M78" s="800">
        <f t="shared" si="16"/>
        <v>2</v>
      </c>
      <c r="N78" s="810">
        <v>2</v>
      </c>
      <c r="O78" s="800">
        <f t="shared" si="17"/>
        <v>2</v>
      </c>
      <c r="P78" s="810">
        <v>2</v>
      </c>
      <c r="Q78" s="800">
        <f t="shared" si="18"/>
        <v>2</v>
      </c>
    </row>
    <row r="79" spans="1:17">
      <c r="A79" s="809">
        <v>23</v>
      </c>
      <c r="B79" s="583" t="str">
        <f t="shared" si="10"/>
        <v>Efisiensi Nilai SPPBJ dibandingkan HPS</v>
      </c>
      <c r="C79" s="583" t="s">
        <v>470</v>
      </c>
      <c r="D79" s="809" t="str">
        <f t="shared" si="11"/>
        <v>%</v>
      </c>
      <c r="E79" s="547">
        <f t="shared" si="12"/>
        <v>3</v>
      </c>
      <c r="F79" s="809" t="str">
        <f t="shared" si="13"/>
        <v>Maximize</v>
      </c>
      <c r="G79" s="798">
        <f t="shared" si="14"/>
        <v>3</v>
      </c>
      <c r="K79" s="799">
        <f t="shared" si="15"/>
        <v>0.86</v>
      </c>
      <c r="L79" s="810">
        <v>2</v>
      </c>
      <c r="M79" s="800">
        <f t="shared" si="16"/>
        <v>1.72</v>
      </c>
      <c r="N79" s="810">
        <v>2</v>
      </c>
      <c r="O79" s="800">
        <f t="shared" si="17"/>
        <v>1.72</v>
      </c>
      <c r="P79" s="810">
        <v>2</v>
      </c>
      <c r="Q79" s="800">
        <f t="shared" si="18"/>
        <v>1.72</v>
      </c>
    </row>
    <row r="80" spans="1:17">
      <c r="A80" s="811"/>
      <c r="B80" s="811" t="s">
        <v>597</v>
      </c>
      <c r="C80" s="811"/>
      <c r="D80" s="811"/>
      <c r="E80" s="811"/>
      <c r="F80" s="811"/>
      <c r="G80" s="812">
        <f>SUM(G69:G79)</f>
        <v>30</v>
      </c>
      <c r="K80" s="813"/>
      <c r="L80" s="812">
        <f t="shared" ref="L80:Q80" si="19">SUM(L69:L79)</f>
        <v>20</v>
      </c>
      <c r="M80" s="814">
        <f t="shared" si="19"/>
        <v>17.667386624900853</v>
      </c>
      <c r="N80" s="812">
        <f t="shared" si="19"/>
        <v>20</v>
      </c>
      <c r="O80" s="814">
        <f t="shared" si="19"/>
        <v>17.667386624900853</v>
      </c>
      <c r="P80" s="812">
        <f t="shared" si="19"/>
        <v>20</v>
      </c>
      <c r="Q80" s="814">
        <f t="shared" si="19"/>
        <v>17.667386624900853</v>
      </c>
    </row>
    <row r="81" spans="1:17">
      <c r="A81" s="809">
        <v>24</v>
      </c>
      <c r="B81" s="583" t="str">
        <f>B37</f>
        <v>Implementasi Aplikasi MONIKA untuk katalog rencana Optimalisasi dan Divestasi Aset</v>
      </c>
      <c r="C81" s="583" t="s">
        <v>472</v>
      </c>
      <c r="D81" s="809" t="str">
        <f>D37</f>
        <v>%</v>
      </c>
      <c r="E81" s="547">
        <f>G37</f>
        <v>100</v>
      </c>
      <c r="F81" s="809" t="str">
        <f>E37</f>
        <v>Maximize</v>
      </c>
      <c r="G81" s="798">
        <f>H37</f>
        <v>3</v>
      </c>
      <c r="K81" s="799">
        <f>N37</f>
        <v>0.95</v>
      </c>
      <c r="L81" s="810">
        <v>4</v>
      </c>
      <c r="M81" s="800">
        <f>MIN(1.1*L81,K81*L81)</f>
        <v>3.8</v>
      </c>
      <c r="N81" s="810">
        <v>4</v>
      </c>
      <c r="O81" s="800">
        <f>MIN(1.1*N81,K81*N81)</f>
        <v>3.8</v>
      </c>
      <c r="P81" s="810">
        <v>4</v>
      </c>
      <c r="Q81" s="800">
        <f>MIN(1.1*P81,K81*P81)</f>
        <v>3.8</v>
      </c>
    </row>
    <row r="82" spans="1:17">
      <c r="A82" s="809">
        <v>25</v>
      </c>
      <c r="B82" s="583" t="str">
        <f>B38</f>
        <v>Implementasi Aplikasi DFARM Teh</v>
      </c>
      <c r="C82" s="583" t="s">
        <v>472</v>
      </c>
      <c r="D82" s="809" t="str">
        <f>D38</f>
        <v>%</v>
      </c>
      <c r="E82" s="547">
        <f>G38</f>
        <v>100</v>
      </c>
      <c r="F82" s="809" t="str">
        <f>E38</f>
        <v>Maximize</v>
      </c>
      <c r="G82" s="798">
        <f>H38</f>
        <v>3</v>
      </c>
      <c r="K82" s="799">
        <f>N38</f>
        <v>0.50490000000000002</v>
      </c>
      <c r="L82" s="810">
        <v>3</v>
      </c>
      <c r="M82" s="800">
        <f>MIN(1.1*L82,K82*L82)</f>
        <v>1.5146999999999999</v>
      </c>
      <c r="N82" s="810">
        <v>3</v>
      </c>
      <c r="O82" s="800">
        <f>MIN(1.1*N82,K82*N82)</f>
        <v>1.5146999999999999</v>
      </c>
      <c r="P82" s="810">
        <v>3</v>
      </c>
      <c r="Q82" s="800">
        <f>MIN(1.1*P82,K82*P82)</f>
        <v>1.5146999999999999</v>
      </c>
    </row>
    <row r="83" spans="1:17">
      <c r="A83" s="809">
        <v>26</v>
      </c>
      <c r="B83" s="583" t="str">
        <f>B39</f>
        <v>Implementasi Aplikasi DFARM Karet</v>
      </c>
      <c r="C83" s="583" t="s">
        <v>472</v>
      </c>
      <c r="D83" s="809" t="str">
        <f>D39</f>
        <v>%</v>
      </c>
      <c r="E83" s="547">
        <f>G39</f>
        <v>100</v>
      </c>
      <c r="F83" s="809" t="str">
        <f>E39</f>
        <v>Maximize</v>
      </c>
      <c r="G83" s="798">
        <f>H39</f>
        <v>3</v>
      </c>
      <c r="K83" s="799">
        <f>N39</f>
        <v>0.64329999999999998</v>
      </c>
      <c r="L83" s="810">
        <v>3</v>
      </c>
      <c r="M83" s="800">
        <f>MIN(1.1*L83,K83*L83)</f>
        <v>1.9298999999999999</v>
      </c>
      <c r="N83" s="810">
        <v>3</v>
      </c>
      <c r="O83" s="800">
        <f>MIN(1.1*N83,K83*N83)</f>
        <v>1.9298999999999999</v>
      </c>
      <c r="P83" s="810">
        <v>3</v>
      </c>
      <c r="Q83" s="800">
        <f>MIN(1.1*P83,K83*P83)</f>
        <v>1.9298999999999999</v>
      </c>
    </row>
    <row r="84" spans="1:17">
      <c r="A84" s="811"/>
      <c r="B84" s="811" t="s">
        <v>598</v>
      </c>
      <c r="C84" s="811"/>
      <c r="D84" s="811"/>
      <c r="E84" s="811"/>
      <c r="F84" s="811"/>
      <c r="G84" s="812">
        <f>SUM(G81:G83)</f>
        <v>9</v>
      </c>
      <c r="K84" s="813"/>
      <c r="L84" s="812">
        <f t="shared" ref="L84:Q84" si="20">SUM(L81:L83)</f>
        <v>10</v>
      </c>
      <c r="M84" s="814">
        <f t="shared" si="20"/>
        <v>7.2446000000000002</v>
      </c>
      <c r="N84" s="812">
        <f t="shared" si="20"/>
        <v>10</v>
      </c>
      <c r="O84" s="814">
        <f t="shared" si="20"/>
        <v>7.2446000000000002</v>
      </c>
      <c r="P84" s="812">
        <f t="shared" si="20"/>
        <v>10</v>
      </c>
      <c r="Q84" s="814">
        <f t="shared" si="20"/>
        <v>7.2446000000000002</v>
      </c>
    </row>
    <row r="85" spans="1:17">
      <c r="A85" s="809">
        <v>27</v>
      </c>
      <c r="B85" s="583" t="str">
        <f>B42</f>
        <v>Monetisasi, dan/atau Pelepasan Aset Non-Inti</v>
      </c>
      <c r="C85" s="583" t="s">
        <v>474</v>
      </c>
      <c r="D85" s="809" t="str">
        <f>D42</f>
        <v>%</v>
      </c>
      <c r="E85" s="547">
        <f>G42</f>
        <v>100</v>
      </c>
      <c r="F85" s="809" t="str">
        <f>E42</f>
        <v>Maximize</v>
      </c>
      <c r="G85" s="798">
        <f>H42</f>
        <v>5</v>
      </c>
      <c r="K85" s="799">
        <f>N42</f>
        <v>0.46</v>
      </c>
      <c r="L85" s="810">
        <v>20</v>
      </c>
      <c r="M85" s="800">
        <f>MIN(1.1*L85,K85*L85)</f>
        <v>9.2000000000000011</v>
      </c>
      <c r="N85" s="810">
        <v>20</v>
      </c>
      <c r="O85" s="800">
        <f>MIN(1.1*N85,K85*N85)</f>
        <v>9.2000000000000011</v>
      </c>
      <c r="P85" s="810">
        <v>20</v>
      </c>
      <c r="Q85" s="800">
        <f>MIN(1.1*P85,K85*P85)</f>
        <v>9.2000000000000011</v>
      </c>
    </row>
    <row r="86" spans="1:17">
      <c r="A86" s="811"/>
      <c r="B86" s="811" t="s">
        <v>599</v>
      </c>
      <c r="C86" s="811"/>
      <c r="D86" s="811"/>
      <c r="E86" s="811"/>
      <c r="F86" s="811"/>
      <c r="G86" s="812">
        <f>SUM(G85)</f>
        <v>5</v>
      </c>
      <c r="K86" s="813"/>
      <c r="L86" s="812">
        <f t="shared" ref="L86:Q86" si="21">SUM(L85)</f>
        <v>20</v>
      </c>
      <c r="M86" s="814">
        <f t="shared" si="21"/>
        <v>9.2000000000000011</v>
      </c>
      <c r="N86" s="812">
        <f t="shared" si="21"/>
        <v>20</v>
      </c>
      <c r="O86" s="814">
        <f t="shared" si="21"/>
        <v>9.2000000000000011</v>
      </c>
      <c r="P86" s="812">
        <f t="shared" si="21"/>
        <v>20</v>
      </c>
      <c r="Q86" s="814">
        <f t="shared" si="21"/>
        <v>9.2000000000000011</v>
      </c>
    </row>
    <row r="87" spans="1:17">
      <c r="A87" s="815"/>
      <c r="B87" s="815" t="s">
        <v>404</v>
      </c>
      <c r="C87" s="815"/>
      <c r="D87" s="815"/>
      <c r="E87" s="815"/>
      <c r="F87" s="815"/>
      <c r="G87" s="816">
        <f>G56+G68+G80+G84+G86</f>
        <v>100</v>
      </c>
      <c r="K87" s="806"/>
      <c r="L87" s="805">
        <f t="shared" ref="L87:Q87" si="22">L56+L68+L80+L84+L86</f>
        <v>100</v>
      </c>
      <c r="M87" s="807">
        <f t="shared" si="22"/>
        <v>81.97129286423295</v>
      </c>
      <c r="N87" s="805">
        <f t="shared" si="22"/>
        <v>100</v>
      </c>
      <c r="O87" s="807">
        <f t="shared" si="22"/>
        <v>80.074078824191076</v>
      </c>
      <c r="P87" s="805">
        <f t="shared" si="22"/>
        <v>100</v>
      </c>
      <c r="Q87" s="807">
        <f t="shared" si="22"/>
        <v>85.589760486031793</v>
      </c>
    </row>
    <row r="97" s="796" customFormat="1"/>
    <row r="98" s="796" customFormat="1"/>
    <row r="99" s="796" customFormat="1"/>
    <row r="100" s="796" customFormat="1"/>
    <row r="101" s="796" customFormat="1"/>
    <row r="102" s="796" customFormat="1"/>
    <row r="103" s="796" customFormat="1"/>
    <row r="104" s="796" customFormat="1"/>
    <row r="105" s="796" customFormat="1"/>
    <row r="106" s="796" customFormat="1"/>
    <row r="107" s="796" customFormat="1"/>
    <row r="108" s="796" customFormat="1"/>
    <row r="109" s="796" customFormat="1"/>
    <row r="110" s="796" customFormat="1"/>
    <row r="111" s="796" customFormat="1"/>
    <row r="112" s="796" customFormat="1"/>
    <row r="113" s="796" customFormat="1"/>
    <row r="114" s="796" customFormat="1"/>
    <row r="115" s="796" customFormat="1"/>
    <row r="116" s="796" customFormat="1"/>
    <row r="117" s="796" customFormat="1"/>
    <row r="118" s="796" customFormat="1"/>
    <row r="119" s="796" customFormat="1"/>
    <row r="120" s="796" customFormat="1"/>
    <row r="121" s="796" customFormat="1"/>
    <row r="122" s="796" customFormat="1"/>
    <row r="123" s="796" customFormat="1"/>
    <row r="124" s="796" customFormat="1"/>
    <row r="125" s="796" customFormat="1"/>
    <row r="126" s="796" customFormat="1"/>
    <row r="127" s="796" customFormat="1"/>
    <row r="128" s="796" customFormat="1"/>
    <row r="129" s="796" customFormat="1"/>
    <row r="130" s="796" customFormat="1"/>
    <row r="131" s="796" customFormat="1"/>
    <row r="132" s="796" customFormat="1"/>
    <row r="133" s="796" customFormat="1"/>
    <row r="134" s="796" customFormat="1"/>
    <row r="135" s="796" customFormat="1"/>
    <row r="136" s="796" customFormat="1"/>
    <row r="137" s="796" customFormat="1"/>
    <row r="138" s="796" customFormat="1"/>
    <row r="139" s="796" customFormat="1"/>
    <row r="140" s="796" customFormat="1"/>
    <row r="141" s="796" customFormat="1"/>
    <row r="142" s="796" customFormat="1"/>
    <row r="143" s="796" customFormat="1"/>
    <row r="144" s="796" customFormat="1"/>
    <row r="145" s="796" customFormat="1"/>
    <row r="146" s="796" customFormat="1"/>
    <row r="147" s="796" customFormat="1"/>
    <row r="148" s="796" customFormat="1"/>
    <row r="149" s="796" customFormat="1"/>
    <row r="150" s="796" customFormat="1"/>
    <row r="151" s="796" customFormat="1"/>
    <row r="152" s="796" customFormat="1"/>
    <row r="153" s="796" customFormat="1"/>
    <row r="154" s="796" customFormat="1"/>
    <row r="155" s="796" customFormat="1"/>
    <row r="156" s="796" customFormat="1"/>
    <row r="157" s="796" customFormat="1"/>
    <row r="158" s="796" customFormat="1"/>
    <row r="159" s="796" customFormat="1"/>
    <row r="160" s="796" customFormat="1"/>
    <row r="161" s="796" customFormat="1"/>
    <row r="162" s="796" customFormat="1"/>
    <row r="163" s="796" customFormat="1"/>
    <row r="164" s="796" customFormat="1"/>
    <row r="165" s="796" customFormat="1"/>
    <row r="166" s="796" customFormat="1"/>
    <row r="167" s="796" customFormat="1"/>
    <row r="168" s="796" customFormat="1"/>
    <row r="169" s="796" customFormat="1"/>
    <row r="170" s="796" customFormat="1"/>
    <row r="171" s="796" customFormat="1"/>
    <row r="172" s="796" customFormat="1"/>
    <row r="173" s="796" customFormat="1"/>
    <row r="174" s="796" customFormat="1"/>
    <row r="175" s="796" customFormat="1"/>
    <row r="176" s="796" customFormat="1"/>
    <row r="177" s="796" customFormat="1"/>
    <row r="178" s="796" customFormat="1"/>
    <row r="179" s="796" customFormat="1"/>
    <row r="180" s="796" customFormat="1"/>
    <row r="181" s="796" customFormat="1"/>
    <row r="182" s="796" customFormat="1"/>
    <row r="183" s="796" customFormat="1"/>
    <row r="184" s="796" customFormat="1"/>
    <row r="185" s="796" customFormat="1"/>
    <row r="186" s="796" customFormat="1"/>
    <row r="187" s="796" customFormat="1"/>
    <row r="188" s="796" customFormat="1"/>
    <row r="189" s="796" customFormat="1"/>
    <row r="190" s="796" customFormat="1"/>
    <row r="191" s="796" customFormat="1"/>
    <row r="192" s="796" customFormat="1"/>
    <row r="193" s="796" customFormat="1"/>
    <row r="194" s="796" customFormat="1"/>
    <row r="195" s="796" customFormat="1"/>
    <row r="196" s="796" customFormat="1"/>
    <row r="197" s="796" customFormat="1"/>
    <row r="198" s="796" customFormat="1"/>
    <row r="199" s="796" customFormat="1"/>
    <row r="200" s="796" customFormat="1"/>
    <row r="201" s="796" customFormat="1"/>
    <row r="202" s="796" customFormat="1"/>
    <row r="203" s="796" customFormat="1"/>
    <row r="204" s="796" customFormat="1"/>
    <row r="205" s="796" customFormat="1"/>
    <row r="206" s="796" customFormat="1"/>
    <row r="207" s="796" customFormat="1"/>
    <row r="208" s="796" customFormat="1"/>
    <row r="209" s="796" customFormat="1"/>
    <row r="210" s="796" customFormat="1"/>
    <row r="211" s="796" customFormat="1"/>
    <row r="212" s="796" customFormat="1"/>
    <row r="213" s="796" customFormat="1"/>
    <row r="214" s="796" customFormat="1"/>
    <row r="215" s="796" customFormat="1"/>
    <row r="216" s="796" customFormat="1"/>
    <row r="217" s="796" customFormat="1"/>
    <row r="218" s="796" customFormat="1"/>
    <row r="219" s="796" customFormat="1"/>
    <row r="220" s="796" customFormat="1"/>
    <row r="221" s="796" customFormat="1"/>
    <row r="222" s="796" customFormat="1"/>
    <row r="223" s="796" customFormat="1"/>
    <row r="224" s="796" customFormat="1"/>
    <row r="225" s="796" customFormat="1"/>
    <row r="226" s="796" customFormat="1"/>
    <row r="227" s="796" customFormat="1"/>
    <row r="228" s="796" customFormat="1"/>
    <row r="229" s="796" customFormat="1"/>
    <row r="230" s="796" customFormat="1"/>
    <row r="231" s="796" customFormat="1"/>
    <row r="232" s="796" customFormat="1"/>
    <row r="233" s="796" customFormat="1"/>
    <row r="234" s="796" customFormat="1"/>
    <row r="235" s="796" customFormat="1"/>
    <row r="236" s="796" customFormat="1"/>
    <row r="237" s="796" customFormat="1"/>
    <row r="238" s="796" customFormat="1"/>
    <row r="239" s="796" customFormat="1"/>
    <row r="240" s="796" customFormat="1"/>
    <row r="251" spans="1:26">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23">
    <mergeCell ref="A44:B44"/>
    <mergeCell ref="A45:B45"/>
    <mergeCell ref="A50:G50"/>
    <mergeCell ref="A35:G35"/>
    <mergeCell ref="A36:B36"/>
    <mergeCell ref="A40:G40"/>
    <mergeCell ref="A41:B41"/>
    <mergeCell ref="A43:G43"/>
    <mergeCell ref="A8:B8"/>
    <mergeCell ref="A19:G19"/>
    <mergeCell ref="A20:B20"/>
    <mergeCell ref="A21:G21"/>
    <mergeCell ref="A22:B22"/>
    <mergeCell ref="G2:H2"/>
    <mergeCell ref="I2:I3"/>
    <mergeCell ref="A4:I4"/>
    <mergeCell ref="A5:B5"/>
    <mergeCell ref="A7:G7"/>
    <mergeCell ref="A2:A3"/>
    <mergeCell ref="B2:B3"/>
    <mergeCell ref="C2:C3"/>
    <mergeCell ref="D2:D3"/>
    <mergeCell ref="E2:E3"/>
  </mergeCells>
  <pageMargins left="0.7" right="0.7" top="0.75" bottom="0.75" header="0.511811023622047" footer="0.511811023622047"/>
  <pageSetup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zoomScale="124" zoomScaleNormal="124" workbookViewId="0">
      <selection activeCell="G18" sqref="G18"/>
    </sheetView>
  </sheetViews>
  <sheetFormatPr baseColWidth="10" defaultColWidth="12.6640625" defaultRowHeight="13"/>
  <cols>
    <col min="1" max="1" width="2" style="796" customWidth="1"/>
    <col min="2" max="2" width="43" style="796" customWidth="1"/>
    <col min="3" max="3" width="7.6640625" style="796" customWidth="1"/>
    <col min="4" max="4" width="9.1640625" style="796" customWidth="1"/>
    <col min="5" max="5" width="11.1640625" style="796" customWidth="1"/>
    <col min="6" max="6" width="9.5" style="796" customWidth="1"/>
    <col min="7" max="7" width="8.5" style="796" customWidth="1"/>
    <col min="8" max="8" width="9.1640625" style="796" customWidth="1"/>
    <col min="9" max="9" width="13.5" style="796" customWidth="1"/>
    <col min="10" max="10" width="7.6640625" style="796" customWidth="1"/>
    <col min="11" max="11" width="10.6640625" style="796" customWidth="1"/>
    <col min="12" max="12" width="12.1640625" style="796" customWidth="1"/>
    <col min="13" max="13" width="8.83203125" style="796" customWidth="1"/>
    <col min="14" max="14" width="15.83203125" style="796" customWidth="1"/>
    <col min="15" max="15" width="14.5" style="796" customWidth="1"/>
    <col min="16" max="16" width="12.5" style="796" customWidth="1"/>
    <col min="17" max="17" width="11.1640625" style="796" customWidth="1"/>
    <col min="18" max="26" width="7.6640625" style="796" customWidth="1"/>
    <col min="27" max="16384" width="12.6640625" style="796"/>
  </cols>
  <sheetData>
    <row r="1" spans="1:26" ht="14">
      <c r="A1" s="738" t="s">
        <v>346</v>
      </c>
      <c r="B1" s="737" t="s">
        <v>347</v>
      </c>
      <c r="C1" s="738" t="s">
        <v>406</v>
      </c>
      <c r="D1" s="738" t="s">
        <v>350</v>
      </c>
      <c r="E1" s="738" t="s">
        <v>354</v>
      </c>
      <c r="F1" s="320" t="s">
        <v>450</v>
      </c>
      <c r="G1" s="735" t="s">
        <v>448</v>
      </c>
      <c r="H1" s="735"/>
      <c r="I1" s="736" t="s">
        <v>600</v>
      </c>
      <c r="J1" s="26"/>
      <c r="K1" s="177" t="s">
        <v>358</v>
      </c>
      <c r="L1" s="177" t="s">
        <v>359</v>
      </c>
      <c r="M1" s="177" t="s">
        <v>360</v>
      </c>
      <c r="N1" s="177" t="s">
        <v>361</v>
      </c>
      <c r="O1" s="177" t="s">
        <v>362</v>
      </c>
      <c r="P1" s="26"/>
      <c r="Q1" s="26"/>
      <c r="R1" s="26"/>
      <c r="S1" s="26"/>
      <c r="T1" s="26"/>
      <c r="U1" s="26"/>
      <c r="V1" s="26"/>
      <c r="W1" s="26"/>
      <c r="X1" s="26"/>
      <c r="Y1" s="26"/>
      <c r="Z1" s="26"/>
    </row>
    <row r="2" spans="1:26" ht="28">
      <c r="A2" s="738"/>
      <c r="B2" s="738"/>
      <c r="C2" s="738"/>
      <c r="D2" s="738"/>
      <c r="E2" s="738"/>
      <c r="F2" s="320" t="s">
        <v>601</v>
      </c>
      <c r="G2" s="320" t="s">
        <v>566</v>
      </c>
      <c r="H2" s="319" t="s">
        <v>355</v>
      </c>
      <c r="I2" s="736"/>
      <c r="J2" s="26"/>
      <c r="K2" s="541"/>
      <c r="L2" s="541"/>
      <c r="M2" s="297"/>
      <c r="N2" s="817"/>
      <c r="O2" s="273"/>
      <c r="P2" s="26"/>
      <c r="Q2" s="26"/>
      <c r="R2" s="26"/>
      <c r="S2" s="26"/>
      <c r="T2" s="26"/>
      <c r="U2" s="26"/>
      <c r="V2" s="26"/>
      <c r="W2" s="26"/>
      <c r="X2" s="26"/>
      <c r="Y2" s="26"/>
      <c r="Z2" s="26"/>
    </row>
    <row r="3" spans="1:26">
      <c r="A3" s="871"/>
      <c r="B3" s="871"/>
      <c r="C3" s="871"/>
      <c r="D3" s="871"/>
      <c r="E3" s="871"/>
      <c r="F3" s="871"/>
      <c r="G3" s="871"/>
      <c r="H3" s="871"/>
      <c r="I3" s="343"/>
      <c r="J3" s="26"/>
      <c r="K3" s="541"/>
      <c r="L3" s="541"/>
      <c r="M3" s="297"/>
      <c r="N3" s="817"/>
      <c r="O3" s="273"/>
      <c r="P3" s="26"/>
      <c r="Q3" s="26"/>
      <c r="R3" s="26"/>
      <c r="S3" s="26"/>
      <c r="T3" s="26"/>
      <c r="U3" s="26"/>
      <c r="V3" s="26"/>
      <c r="W3" s="26"/>
      <c r="X3" s="26"/>
      <c r="Y3" s="26"/>
      <c r="Z3" s="26"/>
    </row>
    <row r="4" spans="1:26">
      <c r="A4" s="740" t="s">
        <v>368</v>
      </c>
      <c r="B4" s="740"/>
      <c r="C4" s="740"/>
      <c r="D4" s="740"/>
      <c r="E4" s="740"/>
      <c r="F4" s="740"/>
      <c r="G4" s="740"/>
      <c r="H4" s="740"/>
      <c r="I4" s="343"/>
      <c r="J4" s="26"/>
      <c r="K4" s="541"/>
      <c r="L4" s="541"/>
      <c r="M4" s="297"/>
      <c r="N4" s="817"/>
      <c r="O4" s="273"/>
      <c r="P4" s="26"/>
      <c r="Q4" s="26"/>
      <c r="R4" s="26"/>
      <c r="S4" s="26"/>
      <c r="T4" s="26"/>
      <c r="U4" s="26"/>
      <c r="V4" s="26"/>
      <c r="W4" s="26"/>
      <c r="X4" s="26"/>
      <c r="Y4" s="26"/>
      <c r="Z4" s="26"/>
    </row>
    <row r="5" spans="1:26">
      <c r="A5" s="740" t="s">
        <v>369</v>
      </c>
      <c r="B5" s="740"/>
      <c r="C5" s="343"/>
      <c r="D5" s="343"/>
      <c r="E5" s="343"/>
      <c r="F5" s="343"/>
      <c r="G5" s="343"/>
      <c r="H5" s="343"/>
      <c r="I5" s="343"/>
      <c r="J5" s="26"/>
      <c r="K5" s="541"/>
      <c r="L5" s="541"/>
      <c r="M5" s="297"/>
      <c r="N5" s="817"/>
      <c r="O5" s="273"/>
      <c r="P5" s="26"/>
      <c r="Q5" s="26"/>
      <c r="R5" s="26"/>
      <c r="S5" s="26"/>
      <c r="T5" s="26"/>
      <c r="U5" s="26"/>
      <c r="V5" s="26"/>
      <c r="W5" s="26"/>
      <c r="X5" s="26"/>
      <c r="Y5" s="26"/>
      <c r="Z5" s="26"/>
    </row>
    <row r="6" spans="1:26" ht="14">
      <c r="A6" s="335">
        <v>1</v>
      </c>
      <c r="B6" s="336" t="s">
        <v>370</v>
      </c>
      <c r="C6" s="337" t="s">
        <v>371</v>
      </c>
      <c r="D6" s="337" t="s">
        <v>372</v>
      </c>
      <c r="E6" s="337" t="s">
        <v>373</v>
      </c>
      <c r="F6" s="340">
        <v>7.34</v>
      </c>
      <c r="G6" s="340">
        <v>6.22</v>
      </c>
      <c r="H6" s="335">
        <v>15</v>
      </c>
      <c r="I6" s="339">
        <v>16.5</v>
      </c>
      <c r="J6" s="26"/>
      <c r="K6" s="825">
        <f>G6</f>
        <v>6.22</v>
      </c>
      <c r="L6" s="825">
        <f>F6</f>
        <v>7.34</v>
      </c>
      <c r="M6" s="297">
        <f>H6</f>
        <v>15</v>
      </c>
      <c r="N6" s="817">
        <f>IFERROR(MAX(0,IF(E6="Minimize",G6/F6,IF(G6&gt;0,F6/G6,IF(F6&gt;0,1.1,G6/F6)))),0)</f>
        <v>1.180064308681672</v>
      </c>
      <c r="O6" s="273">
        <f>MIN(1.1*M6,N6*M6)</f>
        <v>16.5</v>
      </c>
      <c r="P6" s="26"/>
      <c r="Q6" s="26"/>
      <c r="R6" s="26"/>
      <c r="S6" s="26"/>
      <c r="T6" s="26"/>
      <c r="U6" s="26"/>
      <c r="V6" s="26"/>
      <c r="W6" s="26"/>
      <c r="X6" s="26"/>
      <c r="Y6" s="26"/>
      <c r="Z6" s="26"/>
    </row>
    <row r="7" spans="1:26">
      <c r="A7" s="739" t="s">
        <v>567</v>
      </c>
      <c r="B7" s="739"/>
      <c r="C7" s="739"/>
      <c r="D7" s="739"/>
      <c r="E7" s="739"/>
      <c r="F7" s="739"/>
      <c r="G7" s="739"/>
      <c r="H7" s="341">
        <v>15</v>
      </c>
      <c r="I7" s="342">
        <v>16.5</v>
      </c>
      <c r="J7" s="26"/>
      <c r="K7" s="541"/>
      <c r="L7" s="541"/>
      <c r="M7" s="297"/>
      <c r="N7" s="817"/>
      <c r="O7" s="273"/>
      <c r="P7" s="26"/>
      <c r="Q7" s="26"/>
      <c r="R7" s="26"/>
      <c r="S7" s="26"/>
      <c r="T7" s="26"/>
      <c r="U7" s="26"/>
      <c r="V7" s="26"/>
      <c r="W7" s="26"/>
      <c r="X7" s="26"/>
      <c r="Y7" s="26"/>
      <c r="Z7" s="26"/>
    </row>
    <row r="8" spans="1:26">
      <c r="A8" s="740" t="s">
        <v>380</v>
      </c>
      <c r="B8" s="740"/>
      <c r="C8" s="343"/>
      <c r="D8" s="343"/>
      <c r="E8" s="343"/>
      <c r="F8" s="343"/>
      <c r="G8" s="343"/>
      <c r="H8" s="343"/>
      <c r="I8" s="343"/>
      <c r="J8" s="26"/>
      <c r="K8" s="541"/>
      <c r="L8" s="541"/>
      <c r="M8" s="297"/>
      <c r="N8" s="817"/>
      <c r="O8" s="273"/>
      <c r="P8" s="26"/>
      <c r="Q8" s="26"/>
      <c r="R8" s="26"/>
      <c r="S8" s="26"/>
      <c r="T8" s="26"/>
      <c r="U8" s="26"/>
      <c r="V8" s="26"/>
      <c r="W8" s="26"/>
      <c r="X8" s="26"/>
      <c r="Y8" s="26"/>
      <c r="Z8" s="26"/>
    </row>
    <row r="9" spans="1:26" ht="14">
      <c r="A9" s="335">
        <v>3</v>
      </c>
      <c r="B9" s="336" t="s">
        <v>602</v>
      </c>
      <c r="C9" s="321"/>
      <c r="D9" s="321"/>
      <c r="E9" s="321"/>
      <c r="F9" s="321"/>
      <c r="G9" s="321"/>
      <c r="H9" s="321"/>
      <c r="I9" s="321"/>
      <c r="J9" s="26"/>
      <c r="K9" s="541"/>
      <c r="L9" s="541"/>
      <c r="M9" s="297"/>
      <c r="N9" s="817"/>
      <c r="O9" s="273"/>
      <c r="P9" s="26"/>
      <c r="Q9" s="26"/>
      <c r="R9" s="26"/>
      <c r="S9" s="26"/>
      <c r="T9" s="26"/>
      <c r="U9" s="26"/>
      <c r="V9" s="26"/>
      <c r="W9" s="26"/>
      <c r="X9" s="26"/>
      <c r="Y9" s="26"/>
      <c r="Z9" s="26"/>
    </row>
    <row r="10" spans="1:26" ht="14">
      <c r="A10" s="321"/>
      <c r="B10" s="336" t="s">
        <v>603</v>
      </c>
      <c r="C10" s="337" t="s">
        <v>371</v>
      </c>
      <c r="D10" s="337" t="s">
        <v>413</v>
      </c>
      <c r="E10" s="337" t="s">
        <v>379</v>
      </c>
      <c r="F10" s="866">
        <v>22279</v>
      </c>
      <c r="G10" s="866">
        <v>18402</v>
      </c>
      <c r="H10" s="335">
        <v>5</v>
      </c>
      <c r="I10" s="339">
        <v>4.13</v>
      </c>
      <c r="J10" s="26"/>
      <c r="K10" s="836">
        <f>G10</f>
        <v>18402</v>
      </c>
      <c r="L10" s="836">
        <f>F10</f>
        <v>22279</v>
      </c>
      <c r="M10" s="297">
        <f>H10</f>
        <v>5</v>
      </c>
      <c r="N10" s="817">
        <f>IFERROR(MAX(0,IF(E10="Minimize",G10/F10,IF(G10&gt;0,F10/G10,IF(F10&gt;0,1.1,G10/F10)))),0)</f>
        <v>0.82597962206562237</v>
      </c>
      <c r="O10" s="273">
        <f>MIN(1.1*M10,N10*M10)</f>
        <v>4.1298981103281118</v>
      </c>
      <c r="P10" s="26"/>
      <c r="Q10" s="26"/>
      <c r="R10" s="26"/>
      <c r="S10" s="26"/>
      <c r="T10" s="26"/>
      <c r="U10" s="26"/>
      <c r="V10" s="26"/>
      <c r="W10" s="26"/>
      <c r="X10" s="26"/>
      <c r="Y10" s="26"/>
      <c r="Z10" s="26"/>
    </row>
    <row r="11" spans="1:26" ht="14">
      <c r="A11" s="321"/>
      <c r="B11" s="336" t="s">
        <v>604</v>
      </c>
      <c r="C11" s="337" t="s">
        <v>371</v>
      </c>
      <c r="D11" s="337" t="s">
        <v>413</v>
      </c>
      <c r="E11" s="337" t="s">
        <v>379</v>
      </c>
      <c r="F11" s="866">
        <v>18113</v>
      </c>
      <c r="G11" s="866">
        <v>20146</v>
      </c>
      <c r="H11" s="335">
        <v>4</v>
      </c>
      <c r="I11" s="339">
        <v>4.4000000000000004</v>
      </c>
      <c r="J11" s="26"/>
      <c r="K11" s="836">
        <f>G11</f>
        <v>20146</v>
      </c>
      <c r="L11" s="836">
        <f>F11</f>
        <v>18113</v>
      </c>
      <c r="M11" s="297">
        <f>H11</f>
        <v>4</v>
      </c>
      <c r="N11" s="817">
        <f>IFERROR(MAX(0,IF(E11="Minimize",G11/F11,IF(G11&gt;0,F11/G11,IF(F11&gt;0,1.1,G11/F11)))),0)</f>
        <v>1.1122398277480263</v>
      </c>
      <c r="O11" s="273">
        <f>MIN(1.1*M11,N11*M11)</f>
        <v>4.4000000000000004</v>
      </c>
      <c r="P11" s="26"/>
      <c r="Q11" s="26"/>
      <c r="R11" s="26"/>
      <c r="S11" s="26"/>
      <c r="T11" s="26"/>
      <c r="U11" s="26"/>
      <c r="V11" s="26"/>
      <c r="W11" s="26"/>
      <c r="X11" s="26"/>
      <c r="Y11" s="26"/>
      <c r="Z11" s="26"/>
    </row>
    <row r="12" spans="1:26" ht="14">
      <c r="A12" s="321"/>
      <c r="B12" s="336" t="s">
        <v>627</v>
      </c>
      <c r="C12" s="337" t="s">
        <v>371</v>
      </c>
      <c r="D12" s="337" t="s">
        <v>413</v>
      </c>
      <c r="E12" s="337" t="s">
        <v>379</v>
      </c>
      <c r="F12" s="866">
        <v>51800</v>
      </c>
      <c r="G12" s="866">
        <v>48409</v>
      </c>
      <c r="H12" s="335">
        <v>2</v>
      </c>
      <c r="I12" s="339">
        <v>1.87</v>
      </c>
      <c r="J12" s="26"/>
      <c r="K12" s="836">
        <f>G12</f>
        <v>48409</v>
      </c>
      <c r="L12" s="836">
        <f>F12</f>
        <v>51800</v>
      </c>
      <c r="M12" s="297">
        <f>H12</f>
        <v>2</v>
      </c>
      <c r="N12" s="817">
        <f>IFERROR(MAX(0,IF(E12="Minimize",G12/F12,IF(G12&gt;0,F12/G12,IF(F12&gt;0,1.1,G12/F12)))),0)</f>
        <v>0.93453667953667952</v>
      </c>
      <c r="O12" s="273">
        <f>MIN(1.1*M12,N12*M12)</f>
        <v>1.869073359073359</v>
      </c>
      <c r="P12" s="26"/>
      <c r="Q12" s="26"/>
      <c r="R12" s="26"/>
      <c r="S12" s="26"/>
      <c r="T12" s="26"/>
      <c r="U12" s="26"/>
      <c r="V12" s="26"/>
      <c r="W12" s="26"/>
      <c r="X12" s="26"/>
      <c r="Y12" s="26"/>
      <c r="Z12" s="26"/>
    </row>
    <row r="13" spans="1:26" ht="14">
      <c r="A13" s="335">
        <v>4</v>
      </c>
      <c r="B13" s="336" t="s">
        <v>605</v>
      </c>
      <c r="C13" s="321"/>
      <c r="D13" s="321"/>
      <c r="E13" s="321"/>
      <c r="F13" s="321"/>
      <c r="G13" s="321"/>
      <c r="H13" s="321"/>
      <c r="I13" s="321"/>
      <c r="J13" s="26"/>
      <c r="K13" s="541"/>
      <c r="L13" s="541"/>
      <c r="M13" s="297"/>
      <c r="N13" s="817"/>
      <c r="O13" s="273"/>
      <c r="P13" s="26"/>
      <c r="Q13" s="26"/>
      <c r="R13" s="26"/>
      <c r="S13" s="26"/>
      <c r="T13" s="26"/>
      <c r="U13" s="26"/>
      <c r="V13" s="26"/>
      <c r="W13" s="26"/>
      <c r="X13" s="26"/>
      <c r="Y13" s="26"/>
      <c r="Z13" s="26"/>
    </row>
    <row r="14" spans="1:26" ht="14">
      <c r="A14" s="321"/>
      <c r="B14" s="336" t="s">
        <v>606</v>
      </c>
      <c r="C14" s="337" t="s">
        <v>371</v>
      </c>
      <c r="D14" s="337" t="s">
        <v>382</v>
      </c>
      <c r="E14" s="337" t="s">
        <v>373</v>
      </c>
      <c r="F14" s="340">
        <v>1.21</v>
      </c>
      <c r="G14" s="340">
        <v>1.52</v>
      </c>
      <c r="H14" s="335">
        <v>5</v>
      </c>
      <c r="I14" s="339">
        <v>3.99</v>
      </c>
      <c r="J14" s="26"/>
      <c r="K14" s="825">
        <f>G14</f>
        <v>1.52</v>
      </c>
      <c r="L14" s="825">
        <f>F14</f>
        <v>1.21</v>
      </c>
      <c r="M14" s="297">
        <f>H14</f>
        <v>5</v>
      </c>
      <c r="N14" s="817">
        <f>IFERROR(MAX(0,IF(E14="Minimize",G14/F14,IF(G14&gt;0,F14/G14,IF(F14&gt;0,1.1,G14/F14)))),0)</f>
        <v>0.79605263157894735</v>
      </c>
      <c r="O14" s="273">
        <f>MIN(1.1*M14,N14*M14)</f>
        <v>3.9802631578947367</v>
      </c>
      <c r="P14" s="26"/>
      <c r="Q14" s="26"/>
      <c r="R14" s="26"/>
      <c r="S14" s="26"/>
      <c r="T14" s="26"/>
      <c r="U14" s="26"/>
      <c r="V14" s="26"/>
      <c r="W14" s="26"/>
      <c r="X14" s="26"/>
      <c r="Y14" s="26"/>
      <c r="Z14" s="26"/>
    </row>
    <row r="15" spans="1:26" ht="14">
      <c r="A15" s="321"/>
      <c r="B15" s="336" t="s">
        <v>607</v>
      </c>
      <c r="C15" s="337" t="s">
        <v>371</v>
      </c>
      <c r="D15" s="337" t="s">
        <v>382</v>
      </c>
      <c r="E15" s="337" t="s">
        <v>373</v>
      </c>
      <c r="F15" s="340">
        <v>2.52</v>
      </c>
      <c r="G15" s="340">
        <v>2.5499999999999998</v>
      </c>
      <c r="H15" s="335">
        <v>4</v>
      </c>
      <c r="I15" s="339">
        <v>3.96</v>
      </c>
      <c r="J15" s="26"/>
      <c r="K15" s="825">
        <f>G15</f>
        <v>2.5499999999999998</v>
      </c>
      <c r="L15" s="825">
        <f>F15</f>
        <v>2.52</v>
      </c>
      <c r="M15" s="297">
        <f>H15</f>
        <v>4</v>
      </c>
      <c r="N15" s="817">
        <f>IFERROR(MAX(0,IF(E15="Minimize",G15/F15,IF(G15&gt;0,F15/G15,IF(F15&gt;0,1.1,G15/F15)))),0)</f>
        <v>0.9882352941176471</v>
      </c>
      <c r="O15" s="273">
        <f>MIN(1.1*M15,N15*M15)</f>
        <v>3.9529411764705884</v>
      </c>
      <c r="P15" s="26"/>
      <c r="Q15" s="26"/>
      <c r="R15" s="26"/>
      <c r="S15" s="26"/>
      <c r="T15" s="26"/>
      <c r="U15" s="26"/>
      <c r="V15" s="26"/>
      <c r="W15" s="26"/>
      <c r="X15" s="26"/>
      <c r="Y15" s="26"/>
      <c r="Z15" s="26"/>
    </row>
    <row r="16" spans="1:26" ht="14">
      <c r="A16" s="321"/>
      <c r="B16" s="336" t="s">
        <v>628</v>
      </c>
      <c r="C16" s="337" t="s">
        <v>371</v>
      </c>
      <c r="D16" s="337" t="s">
        <v>382</v>
      </c>
      <c r="E16" s="337" t="s">
        <v>373</v>
      </c>
      <c r="F16" s="340">
        <v>0.56999999999999995</v>
      </c>
      <c r="G16" s="340">
        <v>0.65</v>
      </c>
      <c r="H16" s="335">
        <v>2</v>
      </c>
      <c r="I16" s="339">
        <v>1.75</v>
      </c>
      <c r="J16" s="26"/>
      <c r="K16" s="825">
        <f>G16</f>
        <v>0.65</v>
      </c>
      <c r="L16" s="825">
        <f>F16</f>
        <v>0.56999999999999995</v>
      </c>
      <c r="M16" s="297">
        <f>H16</f>
        <v>2</v>
      </c>
      <c r="N16" s="817">
        <f>IFERROR(MAX(0,IF(E16="Minimize",G16/F16,IF(G16&gt;0,F16/G16,IF(F16&gt;0,1.1,G16/F16)))),0)</f>
        <v>0.87692307692307681</v>
      </c>
      <c r="O16" s="273">
        <f>MIN(1.1*M16,N16*M16)</f>
        <v>1.7538461538461536</v>
      </c>
      <c r="P16" s="26"/>
      <c r="Q16" s="26"/>
      <c r="R16" s="26"/>
      <c r="S16" s="26"/>
      <c r="T16" s="26"/>
      <c r="U16" s="26"/>
      <c r="V16" s="26"/>
      <c r="W16" s="26"/>
      <c r="X16" s="26"/>
      <c r="Y16" s="26"/>
      <c r="Z16" s="26"/>
    </row>
    <row r="17" spans="1:26" ht="14">
      <c r="A17" s="335">
        <v>5</v>
      </c>
      <c r="B17" s="336" t="s">
        <v>609</v>
      </c>
      <c r="C17" s="337" t="s">
        <v>371</v>
      </c>
      <c r="D17" s="337" t="s">
        <v>372</v>
      </c>
      <c r="E17" s="337" t="s">
        <v>373</v>
      </c>
      <c r="F17" s="340">
        <v>95.12</v>
      </c>
      <c r="G17" s="340">
        <v>97</v>
      </c>
      <c r="H17" s="335">
        <v>2</v>
      </c>
      <c r="I17" s="339">
        <v>1.96</v>
      </c>
      <c r="J17" s="26"/>
      <c r="K17" s="825">
        <f>G17</f>
        <v>97</v>
      </c>
      <c r="L17" s="825">
        <f>F17</f>
        <v>95.12</v>
      </c>
      <c r="M17" s="297">
        <f>H17</f>
        <v>2</v>
      </c>
      <c r="N17" s="817">
        <f>IFERROR(MAX(0,IF(E17="Minimize",G17/F17,IF(G17&gt;0,F17/G17,IF(F17&gt;0,1.1,G17/F17)))),0)</f>
        <v>0.98061855670103093</v>
      </c>
      <c r="O17" s="273">
        <f>MIN(1.1*M17,N17*M17)</f>
        <v>1.9612371134020619</v>
      </c>
      <c r="P17" s="26"/>
      <c r="Q17" s="26"/>
      <c r="R17" s="26"/>
      <c r="S17" s="26"/>
      <c r="T17" s="26"/>
      <c r="U17" s="26"/>
      <c r="V17" s="26"/>
      <c r="W17" s="26"/>
      <c r="X17" s="26"/>
      <c r="Y17" s="26"/>
      <c r="Z17" s="26"/>
    </row>
    <row r="18" spans="1:26" ht="14">
      <c r="A18" s="335">
        <v>6</v>
      </c>
      <c r="B18" s="336" t="s">
        <v>629</v>
      </c>
      <c r="C18" s="337" t="s">
        <v>371</v>
      </c>
      <c r="D18" s="337" t="s">
        <v>372</v>
      </c>
      <c r="E18" s="337" t="s">
        <v>373</v>
      </c>
      <c r="F18" s="340">
        <v>58.78</v>
      </c>
      <c r="G18" s="344">
        <v>64</v>
      </c>
      <c r="H18" s="335">
        <v>2</v>
      </c>
      <c r="I18" s="339">
        <v>1.84</v>
      </c>
      <c r="J18" s="26"/>
      <c r="K18" s="868">
        <f>G18</f>
        <v>64</v>
      </c>
      <c r="L18" s="825">
        <f>F18</f>
        <v>58.78</v>
      </c>
      <c r="M18" s="297">
        <f>H18</f>
        <v>2</v>
      </c>
      <c r="N18" s="817">
        <f>IFERROR(MAX(0,IF(E18="Minimize",G18/F18,IF(G18&gt;0,F18/G18,IF(F18&gt;0,1.1,G18/F18)))),0)</f>
        <v>0.91843750000000002</v>
      </c>
      <c r="O18" s="273">
        <f>MIN(1.1*M18,N18*M18)</f>
        <v>1.836875</v>
      </c>
      <c r="P18" s="26"/>
      <c r="Q18" s="26"/>
      <c r="R18" s="26"/>
      <c r="S18" s="26"/>
      <c r="T18" s="26"/>
      <c r="U18" s="26"/>
      <c r="V18" s="26"/>
      <c r="W18" s="26"/>
      <c r="X18" s="26"/>
      <c r="Y18" s="26"/>
      <c r="Z18" s="26"/>
    </row>
    <row r="19" spans="1:26">
      <c r="A19" s="739" t="s">
        <v>613</v>
      </c>
      <c r="B19" s="739"/>
      <c r="C19" s="739"/>
      <c r="D19" s="739"/>
      <c r="E19" s="739"/>
      <c r="F19" s="739"/>
      <c r="G19" s="739"/>
      <c r="H19" s="341">
        <v>26</v>
      </c>
      <c r="I19" s="342">
        <v>23.9</v>
      </c>
      <c r="J19" s="26"/>
      <c r="K19" s="541"/>
      <c r="L19" s="541"/>
      <c r="M19" s="297"/>
      <c r="N19" s="817"/>
      <c r="O19" s="273"/>
      <c r="P19" s="26"/>
      <c r="Q19" s="26"/>
      <c r="R19" s="26"/>
      <c r="S19" s="26"/>
      <c r="T19" s="26"/>
      <c r="U19" s="26"/>
      <c r="V19" s="26"/>
      <c r="W19" s="26"/>
      <c r="X19" s="26"/>
      <c r="Y19" s="26"/>
      <c r="Z19" s="26"/>
    </row>
    <row r="20" spans="1:26">
      <c r="A20" s="740" t="s">
        <v>386</v>
      </c>
      <c r="B20" s="740"/>
      <c r="C20" s="343"/>
      <c r="D20" s="343"/>
      <c r="E20" s="343"/>
      <c r="F20" s="343"/>
      <c r="G20" s="343"/>
      <c r="H20" s="343"/>
      <c r="I20" s="343"/>
      <c r="J20" s="26"/>
      <c r="K20" s="541"/>
      <c r="L20" s="541"/>
      <c r="M20" s="297"/>
      <c r="N20" s="817"/>
      <c r="O20" s="273"/>
      <c r="P20" s="26"/>
      <c r="Q20" s="26"/>
      <c r="R20" s="26"/>
      <c r="S20" s="26"/>
      <c r="T20" s="26"/>
      <c r="U20" s="26"/>
      <c r="V20" s="26"/>
      <c r="W20" s="26"/>
      <c r="X20" s="26"/>
      <c r="Y20" s="26"/>
      <c r="Z20" s="26"/>
    </row>
    <row r="21" spans="1:26">
      <c r="A21" s="739" t="s">
        <v>568</v>
      </c>
      <c r="B21" s="739"/>
      <c r="C21" s="739"/>
      <c r="D21" s="739"/>
      <c r="E21" s="739"/>
      <c r="F21" s="739"/>
      <c r="G21" s="739"/>
      <c r="H21" s="341">
        <v>41</v>
      </c>
      <c r="I21" s="342">
        <v>40.4</v>
      </c>
      <c r="J21" s="26"/>
      <c r="K21" s="541"/>
      <c r="L21" s="541"/>
      <c r="M21" s="297"/>
      <c r="N21" s="817"/>
      <c r="O21" s="273"/>
      <c r="P21" s="26"/>
      <c r="Q21" s="26"/>
      <c r="R21" s="26"/>
      <c r="S21" s="26"/>
      <c r="T21" s="26"/>
      <c r="U21" s="26"/>
      <c r="V21" s="26"/>
      <c r="W21" s="26"/>
      <c r="X21" s="26"/>
      <c r="Y21" s="26"/>
      <c r="Z21" s="26"/>
    </row>
    <row r="22" spans="1:26">
      <c r="A22" s="740" t="s">
        <v>391</v>
      </c>
      <c r="B22" s="740"/>
      <c r="C22" s="343"/>
      <c r="D22" s="343"/>
      <c r="E22" s="343"/>
      <c r="F22" s="343"/>
      <c r="G22" s="343"/>
      <c r="H22" s="343"/>
      <c r="I22" s="343"/>
      <c r="J22" s="26"/>
      <c r="K22" s="541"/>
      <c r="L22" s="541"/>
      <c r="M22" s="297"/>
      <c r="N22" s="817"/>
      <c r="O22" s="273"/>
      <c r="P22" s="26"/>
      <c r="Q22" s="26"/>
      <c r="R22" s="26"/>
      <c r="S22" s="26"/>
      <c r="T22" s="26"/>
      <c r="U22" s="26"/>
      <c r="V22" s="26"/>
      <c r="W22" s="26"/>
      <c r="X22" s="26"/>
      <c r="Y22" s="26"/>
      <c r="Z22" s="26"/>
    </row>
    <row r="23" spans="1:26" ht="28">
      <c r="A23" s="335">
        <v>1</v>
      </c>
      <c r="B23" s="336" t="s">
        <v>419</v>
      </c>
      <c r="C23" s="321"/>
      <c r="D23" s="321"/>
      <c r="E23" s="321"/>
      <c r="F23" s="321"/>
      <c r="G23" s="321"/>
      <c r="H23" s="321"/>
      <c r="I23" s="321"/>
      <c r="J23" s="26"/>
      <c r="K23" s="541"/>
      <c r="L23" s="541"/>
      <c r="M23" s="297"/>
      <c r="N23" s="817"/>
      <c r="O23" s="273"/>
      <c r="P23" s="26"/>
      <c r="Q23" s="26"/>
      <c r="R23" s="26"/>
      <c r="S23" s="26"/>
      <c r="T23" s="26"/>
      <c r="U23" s="26"/>
      <c r="V23" s="26"/>
      <c r="W23" s="26"/>
      <c r="X23" s="26"/>
      <c r="Y23" s="26"/>
      <c r="Z23" s="26"/>
    </row>
    <row r="24" spans="1:26" ht="14">
      <c r="A24" s="321"/>
      <c r="B24" s="336" t="s">
        <v>570</v>
      </c>
      <c r="C24" s="337" t="s">
        <v>371</v>
      </c>
      <c r="D24" s="337" t="s">
        <v>372</v>
      </c>
      <c r="E24" s="337" t="s">
        <v>373</v>
      </c>
      <c r="F24" s="338">
        <v>100</v>
      </c>
      <c r="G24" s="338">
        <v>100</v>
      </c>
      <c r="H24" s="335">
        <v>2</v>
      </c>
      <c r="I24" s="339">
        <v>2</v>
      </c>
      <c r="J24" s="26"/>
      <c r="K24" s="857">
        <f t="shared" ref="K24:K33" si="0">G24</f>
        <v>100</v>
      </c>
      <c r="L24" s="857">
        <f t="shared" ref="L24:L33" si="1">F24</f>
        <v>100</v>
      </c>
      <c r="M24" s="297">
        <f t="shared" ref="M24:M33" si="2">H24</f>
        <v>2</v>
      </c>
      <c r="N24" s="817">
        <f t="shared" ref="N24:N33" si="3">IFERROR(MAX(0,IF(E24="Minimize",G24/F24,IF(G24&gt;0,F24/G24,IF(F24&gt;0,1.1,G24/F24)))),0)</f>
        <v>1</v>
      </c>
      <c r="O24" s="273">
        <f t="shared" ref="O24:O33" si="4">MIN(1.1*M24,N24*M24)</f>
        <v>2</v>
      </c>
      <c r="P24" s="26"/>
      <c r="Q24" s="26"/>
      <c r="R24" s="26"/>
      <c r="S24" s="26"/>
      <c r="T24" s="26"/>
      <c r="U24" s="26"/>
      <c r="V24" s="26"/>
      <c r="W24" s="26"/>
      <c r="X24" s="26"/>
      <c r="Y24" s="26"/>
      <c r="Z24" s="26"/>
    </row>
    <row r="25" spans="1:26" ht="14">
      <c r="A25" s="321"/>
      <c r="B25" s="336" t="s">
        <v>571</v>
      </c>
      <c r="C25" s="337" t="s">
        <v>371</v>
      </c>
      <c r="D25" s="337" t="s">
        <v>372</v>
      </c>
      <c r="E25" s="337" t="s">
        <v>373</v>
      </c>
      <c r="F25" s="338">
        <v>100</v>
      </c>
      <c r="G25" s="338">
        <v>100</v>
      </c>
      <c r="H25" s="335">
        <v>2</v>
      </c>
      <c r="I25" s="339">
        <v>2</v>
      </c>
      <c r="J25" s="26"/>
      <c r="K25" s="857">
        <f t="shared" si="0"/>
        <v>100</v>
      </c>
      <c r="L25" s="857">
        <f t="shared" si="1"/>
        <v>100</v>
      </c>
      <c r="M25" s="297">
        <f t="shared" si="2"/>
        <v>2</v>
      </c>
      <c r="N25" s="817">
        <f t="shared" si="3"/>
        <v>1</v>
      </c>
      <c r="O25" s="273">
        <f t="shared" si="4"/>
        <v>2</v>
      </c>
      <c r="P25" s="26"/>
      <c r="Q25" s="26"/>
      <c r="R25" s="26"/>
      <c r="S25" s="26"/>
      <c r="T25" s="26"/>
      <c r="U25" s="26"/>
      <c r="V25" s="26"/>
      <c r="W25" s="26"/>
      <c r="X25" s="26"/>
      <c r="Y25" s="26"/>
      <c r="Z25" s="26"/>
    </row>
    <row r="26" spans="1:26" ht="14">
      <c r="A26" s="335">
        <v>2</v>
      </c>
      <c r="B26" s="336" t="s">
        <v>421</v>
      </c>
      <c r="C26" s="337" t="s">
        <v>371</v>
      </c>
      <c r="D26" s="337" t="s">
        <v>422</v>
      </c>
      <c r="E26" s="337" t="s">
        <v>373</v>
      </c>
      <c r="F26" s="338">
        <v>583</v>
      </c>
      <c r="G26" s="338">
        <v>627</v>
      </c>
      <c r="H26" s="335">
        <v>4</v>
      </c>
      <c r="I26" s="339">
        <v>3.71</v>
      </c>
      <c r="J26" s="26"/>
      <c r="K26" s="857">
        <f t="shared" si="0"/>
        <v>627</v>
      </c>
      <c r="L26" s="857">
        <f t="shared" si="1"/>
        <v>583</v>
      </c>
      <c r="M26" s="297">
        <f t="shared" si="2"/>
        <v>4</v>
      </c>
      <c r="N26" s="817">
        <f t="shared" si="3"/>
        <v>0.92982456140350878</v>
      </c>
      <c r="O26" s="273">
        <f t="shared" si="4"/>
        <v>3.7192982456140351</v>
      </c>
      <c r="P26" s="26"/>
      <c r="Q26" s="26"/>
      <c r="R26" s="26"/>
      <c r="S26" s="26"/>
      <c r="T26" s="26"/>
      <c r="U26" s="26"/>
      <c r="V26" s="26"/>
      <c r="W26" s="26"/>
      <c r="X26" s="26"/>
      <c r="Y26" s="26"/>
      <c r="Z26" s="26"/>
    </row>
    <row r="27" spans="1:26" ht="14">
      <c r="A27" s="335">
        <v>3</v>
      </c>
      <c r="B27" s="336" t="s">
        <v>424</v>
      </c>
      <c r="C27" s="337" t="s">
        <v>371</v>
      </c>
      <c r="D27" s="337" t="s">
        <v>422</v>
      </c>
      <c r="E27" s="337" t="s">
        <v>373</v>
      </c>
      <c r="F27" s="338">
        <v>34</v>
      </c>
      <c r="G27" s="338">
        <v>42</v>
      </c>
      <c r="H27" s="335">
        <v>4</v>
      </c>
      <c r="I27" s="339">
        <v>3.24</v>
      </c>
      <c r="J27" s="26"/>
      <c r="K27" s="857">
        <f t="shared" si="0"/>
        <v>42</v>
      </c>
      <c r="L27" s="857">
        <f t="shared" si="1"/>
        <v>34</v>
      </c>
      <c r="M27" s="297">
        <f t="shared" si="2"/>
        <v>4</v>
      </c>
      <c r="N27" s="817">
        <f t="shared" si="3"/>
        <v>0.80952380952380953</v>
      </c>
      <c r="O27" s="273">
        <f t="shared" si="4"/>
        <v>3.2380952380952381</v>
      </c>
      <c r="P27" s="26"/>
      <c r="Q27" s="26"/>
      <c r="R27" s="26"/>
      <c r="S27" s="26"/>
      <c r="T27" s="26"/>
      <c r="U27" s="26"/>
      <c r="V27" s="26"/>
      <c r="W27" s="26"/>
      <c r="X27" s="26"/>
      <c r="Y27" s="26"/>
      <c r="Z27" s="26"/>
    </row>
    <row r="28" spans="1:26" ht="14">
      <c r="A28" s="335">
        <v>4</v>
      </c>
      <c r="B28" s="336" t="s">
        <v>572</v>
      </c>
      <c r="C28" s="337" t="s">
        <v>371</v>
      </c>
      <c r="D28" s="337" t="s">
        <v>372</v>
      </c>
      <c r="E28" s="337" t="s">
        <v>373</v>
      </c>
      <c r="F28" s="338">
        <v>50</v>
      </c>
      <c r="G28" s="338">
        <v>75</v>
      </c>
      <c r="H28" s="335">
        <v>3</v>
      </c>
      <c r="I28" s="339">
        <v>2</v>
      </c>
      <c r="J28" s="26"/>
      <c r="K28" s="857">
        <f t="shared" si="0"/>
        <v>75</v>
      </c>
      <c r="L28" s="857">
        <f t="shared" si="1"/>
        <v>50</v>
      </c>
      <c r="M28" s="297">
        <f t="shared" si="2"/>
        <v>3</v>
      </c>
      <c r="N28" s="817">
        <f t="shared" si="3"/>
        <v>0.66666666666666663</v>
      </c>
      <c r="O28" s="273">
        <f t="shared" si="4"/>
        <v>2</v>
      </c>
      <c r="P28" s="26"/>
      <c r="Q28" s="26"/>
      <c r="R28" s="26"/>
      <c r="S28" s="26"/>
      <c r="T28" s="26"/>
      <c r="U28" s="26"/>
      <c r="V28" s="26"/>
      <c r="W28" s="26"/>
      <c r="X28" s="26"/>
      <c r="Y28" s="26"/>
      <c r="Z28" s="26"/>
    </row>
    <row r="29" spans="1:26" ht="14">
      <c r="A29" s="335">
        <v>5</v>
      </c>
      <c r="B29" s="336" t="s">
        <v>573</v>
      </c>
      <c r="C29" s="337" t="s">
        <v>371</v>
      </c>
      <c r="D29" s="337" t="s">
        <v>372</v>
      </c>
      <c r="E29" s="337" t="s">
        <v>373</v>
      </c>
      <c r="F29" s="338">
        <v>88</v>
      </c>
      <c r="G29" s="338">
        <v>100</v>
      </c>
      <c r="H29" s="335">
        <v>3</v>
      </c>
      <c r="I29" s="339">
        <v>2.64</v>
      </c>
      <c r="J29" s="26"/>
      <c r="K29" s="857">
        <f t="shared" si="0"/>
        <v>100</v>
      </c>
      <c r="L29" s="857">
        <f t="shared" si="1"/>
        <v>88</v>
      </c>
      <c r="M29" s="297">
        <f t="shared" si="2"/>
        <v>3</v>
      </c>
      <c r="N29" s="817">
        <f t="shared" si="3"/>
        <v>0.88</v>
      </c>
      <c r="O29" s="273">
        <f t="shared" si="4"/>
        <v>2.64</v>
      </c>
      <c r="P29" s="26"/>
      <c r="Q29" s="26"/>
      <c r="R29" s="26"/>
      <c r="S29" s="26"/>
      <c r="T29" s="26"/>
      <c r="U29" s="26"/>
      <c r="V29" s="26"/>
      <c r="W29" s="26"/>
      <c r="X29" s="26"/>
      <c r="Y29" s="26"/>
      <c r="Z29" s="26"/>
    </row>
    <row r="30" spans="1:26" ht="14">
      <c r="A30" s="335">
        <v>6</v>
      </c>
      <c r="B30" s="336" t="s">
        <v>539</v>
      </c>
      <c r="C30" s="337" t="s">
        <v>371</v>
      </c>
      <c r="D30" s="337" t="s">
        <v>390</v>
      </c>
      <c r="E30" s="337" t="s">
        <v>373</v>
      </c>
      <c r="F30" s="340">
        <v>6.72</v>
      </c>
      <c r="G30" s="338">
        <v>62</v>
      </c>
      <c r="H30" s="335">
        <v>3</v>
      </c>
      <c r="I30" s="339">
        <v>0.32</v>
      </c>
      <c r="J30" s="26"/>
      <c r="K30" s="857">
        <f t="shared" si="0"/>
        <v>62</v>
      </c>
      <c r="L30" s="825">
        <f t="shared" si="1"/>
        <v>6.72</v>
      </c>
      <c r="M30" s="297">
        <f t="shared" si="2"/>
        <v>3</v>
      </c>
      <c r="N30" s="817">
        <f t="shared" si="3"/>
        <v>0.10838709677419354</v>
      </c>
      <c r="O30" s="273">
        <f t="shared" si="4"/>
        <v>0.32516129032258062</v>
      </c>
      <c r="P30" s="26"/>
      <c r="Q30" s="26"/>
      <c r="R30" s="26"/>
      <c r="S30" s="26"/>
      <c r="T30" s="26"/>
      <c r="U30" s="26"/>
      <c r="V30" s="26"/>
      <c r="W30" s="26"/>
      <c r="X30" s="26"/>
      <c r="Y30" s="26"/>
      <c r="Z30" s="26"/>
    </row>
    <row r="31" spans="1:26" ht="14">
      <c r="A31" s="335">
        <v>7</v>
      </c>
      <c r="B31" s="336" t="s">
        <v>574</v>
      </c>
      <c r="C31" s="337" t="s">
        <v>371</v>
      </c>
      <c r="D31" s="337" t="s">
        <v>510</v>
      </c>
      <c r="E31" s="337" t="s">
        <v>373</v>
      </c>
      <c r="F31" s="338">
        <v>41</v>
      </c>
      <c r="G31" s="338">
        <v>47</v>
      </c>
      <c r="H31" s="335">
        <v>3</v>
      </c>
      <c r="I31" s="339">
        <v>2.62</v>
      </c>
      <c r="J31" s="26"/>
      <c r="K31" s="857">
        <f t="shared" si="0"/>
        <v>47</v>
      </c>
      <c r="L31" s="857">
        <f t="shared" si="1"/>
        <v>41</v>
      </c>
      <c r="M31" s="297">
        <f t="shared" si="2"/>
        <v>3</v>
      </c>
      <c r="N31" s="817">
        <f t="shared" si="3"/>
        <v>0.87234042553191493</v>
      </c>
      <c r="O31" s="273">
        <f t="shared" si="4"/>
        <v>2.6170212765957448</v>
      </c>
      <c r="P31" s="26"/>
      <c r="Q31" s="26"/>
      <c r="R31" s="26"/>
      <c r="S31" s="26"/>
      <c r="T31" s="26"/>
      <c r="U31" s="26"/>
      <c r="V31" s="26"/>
      <c r="W31" s="26"/>
      <c r="X31" s="26"/>
      <c r="Y31" s="26"/>
      <c r="Z31" s="26"/>
    </row>
    <row r="32" spans="1:26" ht="14">
      <c r="A32" s="335">
        <v>8</v>
      </c>
      <c r="B32" s="336" t="s">
        <v>575</v>
      </c>
      <c r="C32" s="337" t="s">
        <v>371</v>
      </c>
      <c r="D32" s="337" t="s">
        <v>372</v>
      </c>
      <c r="E32" s="337" t="s">
        <v>373</v>
      </c>
      <c r="F32" s="340">
        <v>100</v>
      </c>
      <c r="G32" s="338">
        <v>100</v>
      </c>
      <c r="H32" s="335">
        <v>3</v>
      </c>
      <c r="I32" s="339">
        <v>3</v>
      </c>
      <c r="J32" s="26"/>
      <c r="K32" s="857">
        <f t="shared" si="0"/>
        <v>100</v>
      </c>
      <c r="L32" s="825">
        <f t="shared" si="1"/>
        <v>100</v>
      </c>
      <c r="M32" s="297">
        <f t="shared" si="2"/>
        <v>3</v>
      </c>
      <c r="N32" s="817">
        <f t="shared" si="3"/>
        <v>1</v>
      </c>
      <c r="O32" s="273">
        <f t="shared" si="4"/>
        <v>3</v>
      </c>
      <c r="P32" s="26"/>
      <c r="Q32" s="26"/>
      <c r="R32" s="26"/>
      <c r="S32" s="26"/>
      <c r="T32" s="26"/>
      <c r="U32" s="26"/>
      <c r="V32" s="26"/>
      <c r="W32" s="26"/>
      <c r="X32" s="26"/>
      <c r="Y32" s="26"/>
      <c r="Z32" s="26"/>
    </row>
    <row r="33" spans="1:26" ht="14">
      <c r="A33" s="335">
        <v>9</v>
      </c>
      <c r="B33" s="336" t="s">
        <v>576</v>
      </c>
      <c r="C33" s="337" t="s">
        <v>371</v>
      </c>
      <c r="D33" s="337" t="s">
        <v>372</v>
      </c>
      <c r="E33" s="337" t="s">
        <v>373</v>
      </c>
      <c r="F33" s="340">
        <v>5.51</v>
      </c>
      <c r="G33" s="338">
        <v>3</v>
      </c>
      <c r="H33" s="335">
        <v>2</v>
      </c>
      <c r="I33" s="339">
        <v>2.2000000000000002</v>
      </c>
      <c r="J33" s="26"/>
      <c r="K33" s="857">
        <f t="shared" si="0"/>
        <v>3</v>
      </c>
      <c r="L33" s="825">
        <f t="shared" si="1"/>
        <v>5.51</v>
      </c>
      <c r="M33" s="297">
        <f t="shared" si="2"/>
        <v>2</v>
      </c>
      <c r="N33" s="817">
        <f t="shared" si="3"/>
        <v>1.8366666666666667</v>
      </c>
      <c r="O33" s="273">
        <f t="shared" si="4"/>
        <v>2.2000000000000002</v>
      </c>
      <c r="P33" s="26"/>
      <c r="Q33" s="26"/>
      <c r="R33" s="26"/>
      <c r="S33" s="26"/>
      <c r="T33" s="26"/>
      <c r="U33" s="26"/>
      <c r="V33" s="26"/>
      <c r="W33" s="26"/>
      <c r="X33" s="26"/>
      <c r="Y33" s="26"/>
      <c r="Z33" s="26"/>
    </row>
    <row r="34" spans="1:26">
      <c r="A34" s="739" t="s">
        <v>577</v>
      </c>
      <c r="B34" s="739"/>
      <c r="C34" s="739"/>
      <c r="D34" s="739"/>
      <c r="E34" s="739"/>
      <c r="F34" s="739"/>
      <c r="G34" s="739"/>
      <c r="H34" s="341">
        <v>29</v>
      </c>
      <c r="I34" s="342">
        <v>23.73</v>
      </c>
      <c r="J34" s="26"/>
      <c r="K34" s="541"/>
      <c r="L34" s="541"/>
      <c r="M34" s="297"/>
      <c r="N34" s="817"/>
      <c r="O34" s="273"/>
      <c r="P34" s="26"/>
      <c r="Q34" s="26"/>
      <c r="R34" s="26"/>
      <c r="S34" s="26"/>
      <c r="T34" s="26"/>
      <c r="U34" s="26"/>
      <c r="V34" s="26"/>
      <c r="W34" s="26"/>
      <c r="X34" s="26"/>
      <c r="Y34" s="26"/>
      <c r="Z34" s="26"/>
    </row>
    <row r="35" spans="1:26">
      <c r="A35" s="740" t="s">
        <v>397</v>
      </c>
      <c r="B35" s="740"/>
      <c r="C35" s="343"/>
      <c r="D35" s="343"/>
      <c r="E35" s="343"/>
      <c r="F35" s="343"/>
      <c r="G35" s="343"/>
      <c r="H35" s="343"/>
      <c r="I35" s="343"/>
      <c r="J35" s="26"/>
      <c r="K35" s="541"/>
      <c r="L35" s="541"/>
      <c r="M35" s="297"/>
      <c r="N35" s="817"/>
      <c r="O35" s="273"/>
      <c r="P35" s="26"/>
      <c r="Q35" s="26"/>
      <c r="R35" s="26"/>
      <c r="S35" s="26"/>
      <c r="T35" s="26"/>
      <c r="U35" s="26"/>
      <c r="V35" s="26"/>
      <c r="W35" s="26"/>
      <c r="X35" s="26"/>
      <c r="Y35" s="26"/>
      <c r="Z35" s="26"/>
    </row>
    <row r="36" spans="1:26" ht="28">
      <c r="A36" s="335">
        <v>1</v>
      </c>
      <c r="B36" s="336" t="s">
        <v>618</v>
      </c>
      <c r="C36" s="337" t="s">
        <v>371</v>
      </c>
      <c r="D36" s="337" t="s">
        <v>372</v>
      </c>
      <c r="E36" s="337" t="s">
        <v>373</v>
      </c>
      <c r="F36" s="338">
        <v>102</v>
      </c>
      <c r="G36" s="338">
        <v>100</v>
      </c>
      <c r="H36" s="335">
        <v>3</v>
      </c>
      <c r="I36" s="339">
        <v>3.06</v>
      </c>
      <c r="J36" s="26"/>
      <c r="K36" s="857">
        <f>G36</f>
        <v>100</v>
      </c>
      <c r="L36" s="857">
        <f>F36</f>
        <v>102</v>
      </c>
      <c r="M36" s="297">
        <f>H36</f>
        <v>3</v>
      </c>
      <c r="N36" s="817">
        <f>IFERROR(MAX(0,IF(E36="Minimize",G36/F36,IF(G36&gt;0,F36/G36,IF(F36&gt;0,1.1,G36/F36)))),0)</f>
        <v>1.02</v>
      </c>
      <c r="O36" s="273">
        <f>MIN(1.1*M36,N36*M36)</f>
        <v>3.06</v>
      </c>
      <c r="P36" s="26"/>
      <c r="Q36" s="26"/>
      <c r="R36" s="26"/>
      <c r="S36" s="26"/>
      <c r="T36" s="26"/>
      <c r="U36" s="26"/>
      <c r="V36" s="26"/>
      <c r="W36" s="26"/>
      <c r="X36" s="26"/>
      <c r="Y36" s="26"/>
      <c r="Z36" s="26"/>
    </row>
    <row r="37" spans="1:26" ht="14">
      <c r="A37" s="335">
        <v>2</v>
      </c>
      <c r="B37" s="336" t="s">
        <v>619</v>
      </c>
      <c r="C37" s="337" t="s">
        <v>371</v>
      </c>
      <c r="D37" s="337" t="s">
        <v>372</v>
      </c>
      <c r="E37" s="337" t="s">
        <v>373</v>
      </c>
      <c r="F37" s="344">
        <v>81.8</v>
      </c>
      <c r="G37" s="338">
        <v>100</v>
      </c>
      <c r="H37" s="335">
        <v>3</v>
      </c>
      <c r="I37" s="339">
        <v>2.4500000000000002</v>
      </c>
      <c r="J37" s="26"/>
      <c r="K37" s="857">
        <f>G37</f>
        <v>100</v>
      </c>
      <c r="L37" s="868">
        <f>F37</f>
        <v>81.8</v>
      </c>
      <c r="M37" s="297">
        <f>H37</f>
        <v>3</v>
      </c>
      <c r="N37" s="817">
        <f>IFERROR(MAX(0,IF(E37="Minimize",G37/F37,IF(G37&gt;0,F37/G37,IF(F37&gt;0,1.1,G37/F37)))),0)</f>
        <v>0.81799999999999995</v>
      </c>
      <c r="O37" s="273">
        <f>MIN(1.1*M37,N37*M37)</f>
        <v>2.4539999999999997</v>
      </c>
      <c r="P37" s="26"/>
      <c r="Q37" s="26"/>
      <c r="R37" s="26"/>
      <c r="S37" s="26"/>
      <c r="T37" s="26"/>
      <c r="U37" s="26"/>
      <c r="V37" s="26"/>
      <c r="W37" s="26"/>
      <c r="X37" s="26"/>
      <c r="Y37" s="26"/>
      <c r="Z37" s="26"/>
    </row>
    <row r="38" spans="1:26" ht="14">
      <c r="A38" s="335">
        <v>3</v>
      </c>
      <c r="B38" s="336" t="s">
        <v>620</v>
      </c>
      <c r="C38" s="337" t="s">
        <v>371</v>
      </c>
      <c r="D38" s="337" t="s">
        <v>372</v>
      </c>
      <c r="E38" s="337" t="s">
        <v>373</v>
      </c>
      <c r="F38" s="340">
        <v>56.47</v>
      </c>
      <c r="G38" s="338">
        <v>100</v>
      </c>
      <c r="H38" s="335">
        <v>3</v>
      </c>
      <c r="I38" s="339">
        <v>1.69</v>
      </c>
      <c r="J38" s="26"/>
      <c r="K38" s="857">
        <f>G38</f>
        <v>100</v>
      </c>
      <c r="L38" s="825">
        <f>F38</f>
        <v>56.47</v>
      </c>
      <c r="M38" s="297">
        <f>H38</f>
        <v>3</v>
      </c>
      <c r="N38" s="817">
        <f>IFERROR(MAX(0,IF(E38="Minimize",G38/F38,IF(G38&gt;0,F38/G38,IF(F38&gt;0,1.1,G38/F38)))),0)</f>
        <v>0.56469999999999998</v>
      </c>
      <c r="O38" s="273">
        <f>MIN(1.1*M38,N38*M38)</f>
        <v>1.6940999999999999</v>
      </c>
      <c r="P38" s="26"/>
      <c r="Q38" s="26"/>
      <c r="R38" s="26"/>
      <c r="S38" s="26"/>
      <c r="T38" s="26"/>
      <c r="U38" s="26"/>
      <c r="V38" s="26"/>
      <c r="W38" s="26"/>
      <c r="X38" s="26"/>
      <c r="Y38" s="26"/>
      <c r="Z38" s="26"/>
    </row>
    <row r="39" spans="1:26">
      <c r="A39" s="739" t="s">
        <v>579</v>
      </c>
      <c r="B39" s="739"/>
      <c r="C39" s="739"/>
      <c r="D39" s="739"/>
      <c r="E39" s="739"/>
      <c r="F39" s="739"/>
      <c r="G39" s="739"/>
      <c r="H39" s="341">
        <v>9</v>
      </c>
      <c r="I39" s="342">
        <v>7.21</v>
      </c>
      <c r="J39" s="26"/>
      <c r="K39" s="541"/>
      <c r="L39" s="541"/>
      <c r="M39" s="297"/>
      <c r="N39" s="817"/>
      <c r="O39" s="273"/>
      <c r="P39" s="26"/>
      <c r="Q39" s="26"/>
      <c r="R39" s="26"/>
      <c r="S39" s="26"/>
      <c r="T39" s="26"/>
      <c r="U39" s="26"/>
      <c r="V39" s="26"/>
      <c r="W39" s="26"/>
      <c r="X39" s="26"/>
      <c r="Y39" s="26"/>
      <c r="Z39" s="26"/>
    </row>
    <row r="40" spans="1:26">
      <c r="A40" s="740" t="s">
        <v>399</v>
      </c>
      <c r="B40" s="740"/>
      <c r="C40" s="343"/>
      <c r="D40" s="343"/>
      <c r="E40" s="343"/>
      <c r="F40" s="343"/>
      <c r="G40" s="343"/>
      <c r="H40" s="343"/>
      <c r="I40" s="343"/>
      <c r="J40" s="26"/>
      <c r="K40" s="541"/>
      <c r="L40" s="541"/>
      <c r="M40" s="297"/>
      <c r="N40" s="817"/>
      <c r="O40" s="273"/>
      <c r="P40" s="26"/>
      <c r="Q40" s="26"/>
      <c r="R40" s="26"/>
      <c r="S40" s="26"/>
      <c r="T40" s="26"/>
      <c r="U40" s="26"/>
      <c r="V40" s="26"/>
      <c r="W40" s="26"/>
      <c r="X40" s="26"/>
      <c r="Y40" s="26"/>
      <c r="Z40" s="26"/>
    </row>
    <row r="41" spans="1:26" ht="14">
      <c r="A41" s="335">
        <v>1</v>
      </c>
      <c r="B41" s="336" t="s">
        <v>431</v>
      </c>
      <c r="C41" s="337" t="s">
        <v>376</v>
      </c>
      <c r="D41" s="337" t="s">
        <v>372</v>
      </c>
      <c r="E41" s="337" t="s">
        <v>373</v>
      </c>
      <c r="F41" s="338">
        <v>93</v>
      </c>
      <c r="G41" s="338">
        <v>100</v>
      </c>
      <c r="H41" s="335">
        <v>5</v>
      </c>
      <c r="I41" s="339">
        <v>4.67</v>
      </c>
      <c r="J41" s="26"/>
      <c r="K41" s="857">
        <f>G41</f>
        <v>100</v>
      </c>
      <c r="L41" s="857">
        <f>F41</f>
        <v>93</v>
      </c>
      <c r="M41" s="297">
        <f>H41</f>
        <v>5</v>
      </c>
      <c r="N41" s="817">
        <f>IFERROR(MAX(0,IF(E41="Minimize",G41/F41,IF(G41&gt;0,F41/G41,IF(F41&gt;0,1.1,G41/F41)))),0)</f>
        <v>0.93</v>
      </c>
      <c r="O41" s="273">
        <f>MIN(1.1*M41,N41*M41)</f>
        <v>4.6500000000000004</v>
      </c>
      <c r="P41" s="26"/>
      <c r="Q41" s="26"/>
      <c r="R41" s="26"/>
      <c r="S41" s="26"/>
      <c r="T41" s="26"/>
      <c r="U41" s="26"/>
      <c r="V41" s="26"/>
      <c r="W41" s="26"/>
      <c r="X41" s="26"/>
      <c r="Y41" s="26"/>
      <c r="Z41" s="26"/>
    </row>
    <row r="42" spans="1:26" ht="14">
      <c r="A42" s="335">
        <v>2</v>
      </c>
      <c r="B42" s="336" t="s">
        <v>630</v>
      </c>
      <c r="C42" s="337" t="s">
        <v>371</v>
      </c>
      <c r="D42" s="337" t="s">
        <v>390</v>
      </c>
      <c r="E42" s="337" t="s">
        <v>373</v>
      </c>
      <c r="F42" s="340">
        <v>1353.57</v>
      </c>
      <c r="G42" s="872">
        <v>1353.57</v>
      </c>
      <c r="H42" s="335">
        <v>5</v>
      </c>
      <c r="I42" s="339">
        <v>5</v>
      </c>
      <c r="J42" s="26"/>
      <c r="K42" s="824">
        <f>G42</f>
        <v>1353.57</v>
      </c>
      <c r="L42" s="825">
        <f>F42</f>
        <v>1353.57</v>
      </c>
      <c r="M42" s="297">
        <f>H42</f>
        <v>5</v>
      </c>
      <c r="N42" s="817">
        <f>IFERROR(MAX(0,IF(E42="Minimize",G42/F42,IF(G42&gt;0,F42/G42,IF(F42&gt;0,1.1,G42/F42)))),0)</f>
        <v>1</v>
      </c>
      <c r="O42" s="273">
        <f>MIN(1.1*M42,N42*M42)</f>
        <v>5</v>
      </c>
      <c r="P42" s="26"/>
      <c r="Q42" s="26"/>
      <c r="R42" s="26"/>
      <c r="S42" s="26"/>
      <c r="T42" s="26"/>
      <c r="U42" s="26"/>
      <c r="V42" s="26"/>
      <c r="W42" s="26"/>
      <c r="X42" s="26"/>
      <c r="Y42" s="26"/>
      <c r="Z42" s="26"/>
    </row>
    <row r="43" spans="1:26" ht="14">
      <c r="A43" s="335">
        <v>3</v>
      </c>
      <c r="B43" s="336" t="s">
        <v>401</v>
      </c>
      <c r="C43" s="337" t="s">
        <v>388</v>
      </c>
      <c r="D43" s="337" t="s">
        <v>372</v>
      </c>
      <c r="E43" s="337" t="s">
        <v>373</v>
      </c>
      <c r="F43" s="338">
        <v>100</v>
      </c>
      <c r="G43" s="338">
        <v>100</v>
      </c>
      <c r="H43" s="335">
        <v>3</v>
      </c>
      <c r="I43" s="339">
        <v>3</v>
      </c>
      <c r="J43" s="26"/>
      <c r="K43" s="857">
        <f>G43</f>
        <v>100</v>
      </c>
      <c r="L43" s="857">
        <f>F43</f>
        <v>100</v>
      </c>
      <c r="M43" s="297">
        <f>H43</f>
        <v>3</v>
      </c>
      <c r="N43" s="817">
        <f>IFERROR(MAX(0,IF(E43="Minimize",G43/F43,IF(G43&gt;0,F43/G43,IF(F43&gt;0,1.1,G43/F43)))),0)</f>
        <v>1</v>
      </c>
      <c r="O43" s="273">
        <f>MIN(1.1*M43,N43*M43)</f>
        <v>3</v>
      </c>
      <c r="P43" s="26"/>
      <c r="Q43" s="26"/>
      <c r="R43" s="26"/>
      <c r="S43" s="26"/>
      <c r="T43" s="26"/>
      <c r="U43" s="26"/>
      <c r="V43" s="26"/>
      <c r="W43" s="26"/>
      <c r="X43" s="26"/>
      <c r="Y43" s="26"/>
      <c r="Z43" s="26"/>
    </row>
    <row r="44" spans="1:26">
      <c r="A44" s="739" t="s">
        <v>621</v>
      </c>
      <c r="B44" s="739"/>
      <c r="C44" s="739"/>
      <c r="D44" s="739"/>
      <c r="E44" s="739"/>
      <c r="F44" s="739"/>
      <c r="G44" s="739"/>
      <c r="H44" s="341">
        <v>13</v>
      </c>
      <c r="I44" s="342">
        <v>12.67</v>
      </c>
      <c r="J44" s="26"/>
      <c r="K44" s="541"/>
      <c r="L44" s="541"/>
      <c r="M44" s="297"/>
      <c r="N44" s="817"/>
      <c r="O44" s="273"/>
      <c r="P44" s="26"/>
      <c r="Q44" s="26"/>
      <c r="R44" s="26"/>
      <c r="S44" s="26"/>
      <c r="T44" s="26"/>
      <c r="U44" s="26"/>
      <c r="V44" s="26"/>
      <c r="W44" s="26"/>
      <c r="X44" s="26"/>
      <c r="Y44" s="26"/>
      <c r="Z44" s="26"/>
    </row>
    <row r="45" spans="1:26">
      <c r="A45" s="740" t="s">
        <v>402</v>
      </c>
      <c r="B45" s="740"/>
      <c r="C45" s="343"/>
      <c r="D45" s="343"/>
      <c r="E45" s="343"/>
      <c r="F45" s="343"/>
      <c r="G45" s="343"/>
      <c r="H45" s="343"/>
      <c r="I45" s="343"/>
      <c r="J45" s="26"/>
      <c r="K45" s="541"/>
      <c r="L45" s="541"/>
      <c r="M45" s="297"/>
      <c r="N45" s="817"/>
      <c r="O45" s="273"/>
      <c r="P45" s="26"/>
      <c r="Q45" s="26"/>
      <c r="R45" s="26"/>
      <c r="S45" s="26"/>
      <c r="T45" s="26"/>
      <c r="U45" s="26"/>
      <c r="V45" s="26"/>
      <c r="W45" s="26"/>
      <c r="X45" s="26"/>
      <c r="Y45" s="26"/>
      <c r="Z45" s="26"/>
    </row>
    <row r="46" spans="1:26">
      <c r="A46" s="740" t="s">
        <v>580</v>
      </c>
      <c r="B46" s="740"/>
      <c r="C46" s="343"/>
      <c r="D46" s="343"/>
      <c r="E46" s="343"/>
      <c r="F46" s="343"/>
      <c r="G46" s="343"/>
      <c r="H46" s="343"/>
      <c r="I46" s="343"/>
      <c r="J46" s="26"/>
      <c r="K46" s="541"/>
      <c r="L46" s="541"/>
      <c r="M46" s="297"/>
      <c r="N46" s="817"/>
      <c r="O46" s="273"/>
      <c r="P46" s="26"/>
      <c r="Q46" s="26"/>
      <c r="R46" s="26"/>
      <c r="S46" s="26"/>
      <c r="T46" s="26"/>
      <c r="U46" s="26"/>
      <c r="V46" s="26"/>
      <c r="W46" s="26"/>
      <c r="X46" s="26"/>
      <c r="Y46" s="26"/>
      <c r="Z46" s="26"/>
    </row>
    <row r="47" spans="1:26" ht="28">
      <c r="A47" s="335">
        <v>1</v>
      </c>
      <c r="B47" s="336" t="s">
        <v>581</v>
      </c>
      <c r="C47" s="337" t="s">
        <v>376</v>
      </c>
      <c r="D47" s="337" t="s">
        <v>372</v>
      </c>
      <c r="E47" s="337" t="s">
        <v>373</v>
      </c>
      <c r="F47" s="338">
        <v>92</v>
      </c>
      <c r="G47" s="338">
        <v>100</v>
      </c>
      <c r="H47" s="856">
        <v>2</v>
      </c>
      <c r="I47" s="339">
        <v>1.83</v>
      </c>
      <c r="J47" s="26"/>
      <c r="K47" s="857">
        <f>G47</f>
        <v>100</v>
      </c>
      <c r="L47" s="857">
        <f>F47</f>
        <v>92</v>
      </c>
      <c r="M47" s="297">
        <f>H47</f>
        <v>2</v>
      </c>
      <c r="N47" s="817">
        <f>IFERROR(MAX(0,IF(E47="Minimize",G47/F47,IF(G47&gt;0,F47/G47,IF(F47&gt;0,1.1,G47/F47)))),0)</f>
        <v>0.92</v>
      </c>
      <c r="O47" s="273">
        <f>MIN(1.1*M47,N47*M47)</f>
        <v>1.84</v>
      </c>
      <c r="P47" s="26"/>
      <c r="Q47" s="26"/>
      <c r="R47" s="26"/>
      <c r="S47" s="26"/>
      <c r="T47" s="26"/>
      <c r="U47" s="26"/>
      <c r="V47" s="26"/>
      <c r="W47" s="26"/>
      <c r="X47" s="26"/>
      <c r="Y47" s="26"/>
      <c r="Z47" s="26"/>
    </row>
    <row r="48" spans="1:26" ht="42">
      <c r="A48" s="335">
        <v>2</v>
      </c>
      <c r="B48" s="321" t="s">
        <v>622</v>
      </c>
      <c r="C48" s="337" t="s">
        <v>371</v>
      </c>
      <c r="D48" s="337" t="s">
        <v>372</v>
      </c>
      <c r="E48" s="337" t="s">
        <v>373</v>
      </c>
      <c r="F48" s="338">
        <v>100</v>
      </c>
      <c r="G48" s="338">
        <v>100</v>
      </c>
      <c r="H48" s="856">
        <v>2</v>
      </c>
      <c r="I48" s="339">
        <v>2</v>
      </c>
      <c r="J48" s="26"/>
      <c r="K48" s="857">
        <f>G48</f>
        <v>100</v>
      </c>
      <c r="L48" s="857">
        <f>F48</f>
        <v>100</v>
      </c>
      <c r="M48" s="297">
        <f>H48</f>
        <v>2</v>
      </c>
      <c r="N48" s="817">
        <f>IFERROR(MAX(0,IF(E48="Minimize",G48/F48,IF(G48&gt;0,F48/G48,IF(F48&gt;0,1.1,G48/F48)))),0)</f>
        <v>1</v>
      </c>
      <c r="O48" s="273">
        <f>MIN(1.1*M48,N48*M48)</f>
        <v>2</v>
      </c>
      <c r="P48" s="26"/>
      <c r="Q48" s="26"/>
      <c r="R48" s="26"/>
      <c r="S48" s="26"/>
      <c r="T48" s="26"/>
      <c r="U48" s="26"/>
      <c r="V48" s="26"/>
      <c r="W48" s="26"/>
      <c r="X48" s="26"/>
      <c r="Y48" s="26"/>
      <c r="Z48" s="26"/>
    </row>
    <row r="49" spans="1:26" ht="28">
      <c r="A49" s="335">
        <v>3</v>
      </c>
      <c r="B49" s="336" t="s">
        <v>623</v>
      </c>
      <c r="C49" s="337" t="s">
        <v>371</v>
      </c>
      <c r="D49" s="337" t="s">
        <v>584</v>
      </c>
      <c r="E49" s="337" t="s">
        <v>373</v>
      </c>
      <c r="F49" s="338">
        <v>12</v>
      </c>
      <c r="G49" s="360" t="s">
        <v>631</v>
      </c>
      <c r="H49" s="856">
        <v>2</v>
      </c>
      <c r="I49" s="339">
        <v>2</v>
      </c>
      <c r="J49" s="26"/>
      <c r="K49" s="541" t="str">
        <f>G49</f>
        <v>Setiap Bulan</v>
      </c>
      <c r="L49" s="857">
        <f>F49</f>
        <v>12</v>
      </c>
      <c r="M49" s="297">
        <f>H49</f>
        <v>2</v>
      </c>
      <c r="N49" s="817"/>
      <c r="O49" s="273"/>
      <c r="P49" s="26"/>
      <c r="Q49" s="26"/>
      <c r="R49" s="26"/>
      <c r="S49" s="26"/>
      <c r="T49" s="26"/>
      <c r="U49" s="26"/>
      <c r="V49" s="26"/>
      <c r="W49" s="26"/>
      <c r="X49" s="26"/>
      <c r="Y49" s="26"/>
      <c r="Z49" s="26"/>
    </row>
    <row r="50" spans="1:26" ht="14">
      <c r="A50" s="335">
        <v>4</v>
      </c>
      <c r="B50" s="336" t="s">
        <v>632</v>
      </c>
      <c r="C50" s="337" t="s">
        <v>371</v>
      </c>
      <c r="D50" s="337" t="s">
        <v>372</v>
      </c>
      <c r="E50" s="337" t="s">
        <v>373</v>
      </c>
      <c r="F50" s="338">
        <v>100</v>
      </c>
      <c r="G50" s="338">
        <v>100</v>
      </c>
      <c r="H50" s="856">
        <v>2</v>
      </c>
      <c r="I50" s="339">
        <v>2</v>
      </c>
      <c r="J50" s="26"/>
      <c r="K50" s="857">
        <f>G50</f>
        <v>100</v>
      </c>
      <c r="L50" s="857">
        <f>F50</f>
        <v>100</v>
      </c>
      <c r="M50" s="297">
        <f>H50</f>
        <v>2</v>
      </c>
      <c r="N50" s="817">
        <f>IFERROR(MAX(0,IF(E50="Minimize",G50/F50,IF(G50&gt;0,F50/G50,IF(F50&gt;0,1.1,G50/F50)))),0)</f>
        <v>1</v>
      </c>
      <c r="O50" s="273">
        <f>MIN(1.1*M50,N50*M50)</f>
        <v>2</v>
      </c>
      <c r="P50" s="26"/>
      <c r="Q50" s="26"/>
      <c r="R50" s="26"/>
      <c r="S50" s="26"/>
      <c r="T50" s="26"/>
      <c r="U50" s="26"/>
      <c r="V50" s="26"/>
      <c r="W50" s="26"/>
      <c r="X50" s="26"/>
      <c r="Y50" s="26"/>
      <c r="Z50" s="26"/>
    </row>
    <row r="51" spans="1:26">
      <c r="A51" s="739" t="s">
        <v>625</v>
      </c>
      <c r="B51" s="739"/>
      <c r="C51" s="739"/>
      <c r="D51" s="739"/>
      <c r="E51" s="739"/>
      <c r="F51" s="739"/>
      <c r="G51" s="739"/>
      <c r="H51" s="341">
        <v>8</v>
      </c>
      <c r="I51" s="342">
        <v>7.83</v>
      </c>
      <c r="J51" s="26"/>
      <c r="K51" s="541"/>
      <c r="L51" s="541"/>
      <c r="M51" s="297"/>
      <c r="N51" s="817"/>
      <c r="O51" s="273"/>
      <c r="P51" s="26"/>
      <c r="Q51" s="26"/>
      <c r="R51" s="26"/>
      <c r="S51" s="26"/>
      <c r="T51" s="26"/>
      <c r="U51" s="26"/>
      <c r="V51" s="26"/>
      <c r="W51" s="26"/>
      <c r="X51" s="26"/>
      <c r="Y51" s="26"/>
      <c r="Z51" s="26"/>
    </row>
    <row r="52" spans="1:26" ht="14">
      <c r="A52" s="858"/>
      <c r="B52" s="859" t="s">
        <v>404</v>
      </c>
      <c r="C52" s="858"/>
      <c r="D52" s="858"/>
      <c r="E52" s="858"/>
      <c r="F52" s="858"/>
      <c r="G52" s="858"/>
      <c r="H52" s="860">
        <v>100</v>
      </c>
      <c r="I52" s="861">
        <v>91.84</v>
      </c>
      <c r="J52" s="26"/>
      <c r="K52" s="26"/>
      <c r="L52" s="26"/>
      <c r="M52" s="862">
        <f>SUM(M2:M51)</f>
        <v>100</v>
      </c>
      <c r="N52" s="863">
        <f>IFERROR(O52/M52,0)</f>
        <v>0.89821810121642631</v>
      </c>
      <c r="O52" s="864">
        <f>SUM(O2:O51)</f>
        <v>89.821810121642628</v>
      </c>
      <c r="P52" s="26"/>
      <c r="Q52" s="26"/>
      <c r="R52" s="26"/>
      <c r="S52" s="26"/>
      <c r="T52" s="26"/>
      <c r="U52" s="26"/>
      <c r="V52" s="26"/>
      <c r="W52" s="26"/>
      <c r="X52" s="26"/>
      <c r="Y52" s="26"/>
      <c r="Z52" s="26"/>
    </row>
    <row r="54" spans="1:26" ht="16">
      <c r="A54" s="808" t="s">
        <v>633</v>
      </c>
    </row>
    <row r="55" spans="1:26" ht="42">
      <c r="A55" s="323" t="s">
        <v>346</v>
      </c>
      <c r="B55" s="323" t="s">
        <v>347</v>
      </c>
      <c r="C55" s="323" t="s">
        <v>587</v>
      </c>
      <c r="D55" s="323" t="s">
        <v>350</v>
      </c>
      <c r="E55" s="323" t="s">
        <v>448</v>
      </c>
      <c r="F55" s="323" t="s">
        <v>354</v>
      </c>
      <c r="G55" s="323" t="s">
        <v>588</v>
      </c>
      <c r="K55" s="323" t="s">
        <v>367</v>
      </c>
      <c r="L55" s="323" t="s">
        <v>589</v>
      </c>
      <c r="M55" s="323" t="s">
        <v>590</v>
      </c>
      <c r="N55" s="323" t="s">
        <v>591</v>
      </c>
      <c r="O55" s="323" t="s">
        <v>592</v>
      </c>
      <c r="P55" s="323" t="s">
        <v>593</v>
      </c>
      <c r="Q55" s="323" t="s">
        <v>594</v>
      </c>
    </row>
    <row r="56" spans="1:26">
      <c r="A56" s="809">
        <v>1</v>
      </c>
      <c r="B56" s="583" t="str">
        <f>B6</f>
        <v>EBITDA Margin</v>
      </c>
      <c r="C56" s="583" t="s">
        <v>456</v>
      </c>
      <c r="D56" s="809" t="str">
        <f>D6</f>
        <v>%</v>
      </c>
      <c r="E56" s="850">
        <f>G6</f>
        <v>6.22</v>
      </c>
      <c r="F56" s="809" t="str">
        <f>E6</f>
        <v>Maximize</v>
      </c>
      <c r="G56" s="798">
        <f>H6</f>
        <v>15</v>
      </c>
      <c r="K56" s="799">
        <f>N6</f>
        <v>1.180064308681672</v>
      </c>
      <c r="L56" s="810">
        <v>25</v>
      </c>
      <c r="M56" s="800">
        <f>MIN(1.1*L56,K56*L56)</f>
        <v>27.500000000000004</v>
      </c>
      <c r="N56" s="810">
        <v>15</v>
      </c>
      <c r="O56" s="800">
        <f>MIN(1.1*N56,K56*N56)</f>
        <v>16.5</v>
      </c>
      <c r="P56" s="810">
        <v>35</v>
      </c>
      <c r="Q56" s="800">
        <f>MIN(1.1*P56,K56*P56)</f>
        <v>38.5</v>
      </c>
    </row>
    <row r="57" spans="1:26">
      <c r="A57" s="811"/>
      <c r="B57" s="811" t="s">
        <v>595</v>
      </c>
      <c r="C57" s="811"/>
      <c r="D57" s="811"/>
      <c r="E57" s="811"/>
      <c r="F57" s="811"/>
      <c r="G57" s="812">
        <f>SUM(G56)</f>
        <v>15</v>
      </c>
      <c r="K57" s="813"/>
      <c r="L57" s="812">
        <f t="shared" ref="L57:Q57" si="5">SUM(L56)</f>
        <v>25</v>
      </c>
      <c r="M57" s="814">
        <f t="shared" si="5"/>
        <v>27.500000000000004</v>
      </c>
      <c r="N57" s="812">
        <f t="shared" si="5"/>
        <v>15</v>
      </c>
      <c r="O57" s="814">
        <f t="shared" si="5"/>
        <v>16.5</v>
      </c>
      <c r="P57" s="812">
        <f t="shared" si="5"/>
        <v>35</v>
      </c>
      <c r="Q57" s="814">
        <f t="shared" si="5"/>
        <v>38.5</v>
      </c>
    </row>
    <row r="58" spans="1:26">
      <c r="A58" s="809">
        <v>2</v>
      </c>
      <c r="B58" s="583" t="str">
        <f>B10</f>
        <v>a. Cash Cost Karet</v>
      </c>
      <c r="C58" s="583" t="s">
        <v>462</v>
      </c>
      <c r="D58" s="809" t="str">
        <f>D10</f>
        <v>Rp/Kg</v>
      </c>
      <c r="E58" s="801">
        <f>G10</f>
        <v>18402</v>
      </c>
      <c r="F58" s="809" t="str">
        <f>E10</f>
        <v>Minimize</v>
      </c>
      <c r="G58" s="798">
        <f>H10</f>
        <v>5</v>
      </c>
      <c r="K58" s="799">
        <f>N10</f>
        <v>0.82597962206562237</v>
      </c>
      <c r="L58" s="810">
        <v>4</v>
      </c>
      <c r="M58" s="800">
        <f t="shared" ref="M58:M69" si="6">MIN(1.1*L58,K58*L58)</f>
        <v>3.3039184882624895</v>
      </c>
      <c r="N58" s="810">
        <v>6</v>
      </c>
      <c r="O58" s="800">
        <f t="shared" ref="O58:O69" si="7">MIN(1.1*N58,K58*N58)</f>
        <v>4.9558777323937342</v>
      </c>
      <c r="P58" s="810">
        <v>2</v>
      </c>
      <c r="Q58" s="800">
        <f t="shared" ref="Q58:Q69" si="8">MIN(1.1*P58,K58*P58)</f>
        <v>1.6519592441312447</v>
      </c>
    </row>
    <row r="59" spans="1:26">
      <c r="A59" s="809">
        <v>3</v>
      </c>
      <c r="B59" s="583" t="str">
        <f>B11</f>
        <v>b. Cash Cost Teh</v>
      </c>
      <c r="C59" s="583" t="s">
        <v>462</v>
      </c>
      <c r="D59" s="809" t="str">
        <f>D11</f>
        <v>Rp/Kg</v>
      </c>
      <c r="E59" s="801">
        <f>G11</f>
        <v>20146</v>
      </c>
      <c r="F59" s="809" t="str">
        <f>E11</f>
        <v>Minimize</v>
      </c>
      <c r="G59" s="798">
        <f>H11</f>
        <v>4</v>
      </c>
      <c r="K59" s="799">
        <f>N11</f>
        <v>1.1122398277480263</v>
      </c>
      <c r="L59" s="810">
        <v>3</v>
      </c>
      <c r="M59" s="800">
        <f t="shared" si="6"/>
        <v>3.3000000000000003</v>
      </c>
      <c r="N59" s="810">
        <v>4</v>
      </c>
      <c r="O59" s="800">
        <f t="shared" si="7"/>
        <v>4.4000000000000004</v>
      </c>
      <c r="P59" s="810">
        <v>2</v>
      </c>
      <c r="Q59" s="800">
        <f t="shared" si="8"/>
        <v>2.2000000000000002</v>
      </c>
    </row>
    <row r="60" spans="1:26">
      <c r="A60" s="809">
        <v>4</v>
      </c>
      <c r="B60" s="583" t="str">
        <f>B12</f>
        <v>c. Cash Cost Kopi</v>
      </c>
      <c r="C60" s="583" t="s">
        <v>462</v>
      </c>
      <c r="D60" s="809" t="str">
        <f>D12</f>
        <v>Rp/Kg</v>
      </c>
      <c r="E60" s="801">
        <f>G12</f>
        <v>48409</v>
      </c>
      <c r="F60" s="809" t="str">
        <f>E12</f>
        <v>Minimize</v>
      </c>
      <c r="G60" s="798">
        <f>H12</f>
        <v>2</v>
      </c>
      <c r="K60" s="799">
        <f>N12</f>
        <v>0.93453667953667952</v>
      </c>
      <c r="L60" s="810">
        <v>2</v>
      </c>
      <c r="M60" s="800">
        <f t="shared" si="6"/>
        <v>1.869073359073359</v>
      </c>
      <c r="N60" s="810">
        <v>2</v>
      </c>
      <c r="O60" s="800">
        <f t="shared" si="7"/>
        <v>1.869073359073359</v>
      </c>
      <c r="P60" s="810">
        <v>1</v>
      </c>
      <c r="Q60" s="800">
        <f t="shared" si="8"/>
        <v>0.93453667953667952</v>
      </c>
    </row>
    <row r="61" spans="1:26">
      <c r="A61" s="809">
        <v>5</v>
      </c>
      <c r="B61" s="583" t="str">
        <f>B14</f>
        <v>a. Produktivitas Karet</v>
      </c>
      <c r="C61" s="583" t="s">
        <v>462</v>
      </c>
      <c r="D61" s="809" t="str">
        <f>D14</f>
        <v>Ton/Ha</v>
      </c>
      <c r="E61" s="850">
        <f>G14</f>
        <v>1.52</v>
      </c>
      <c r="F61" s="809" t="str">
        <f>E14</f>
        <v>Maximize</v>
      </c>
      <c r="G61" s="798">
        <f>H14</f>
        <v>5</v>
      </c>
      <c r="K61" s="799">
        <f>N14</f>
        <v>0.79605263157894735</v>
      </c>
      <c r="L61" s="810">
        <v>4</v>
      </c>
      <c r="M61" s="800">
        <f t="shared" si="6"/>
        <v>3.1842105263157894</v>
      </c>
      <c r="N61" s="810">
        <v>5</v>
      </c>
      <c r="O61" s="800">
        <f t="shared" si="7"/>
        <v>3.9802631578947367</v>
      </c>
      <c r="P61" s="810">
        <v>2</v>
      </c>
      <c r="Q61" s="800">
        <f t="shared" si="8"/>
        <v>1.5921052631578947</v>
      </c>
    </row>
    <row r="62" spans="1:26">
      <c r="A62" s="809">
        <v>6</v>
      </c>
      <c r="B62" s="583" t="str">
        <f>B15</f>
        <v>b. Produktivitas Teh</v>
      </c>
      <c r="C62" s="583" t="s">
        <v>462</v>
      </c>
      <c r="D62" s="809" t="str">
        <f>D15</f>
        <v>Ton/Ha</v>
      </c>
      <c r="E62" s="850">
        <f>G15</f>
        <v>2.5499999999999998</v>
      </c>
      <c r="F62" s="809" t="str">
        <f>E15</f>
        <v>Maximize</v>
      </c>
      <c r="G62" s="798">
        <f>H15</f>
        <v>4</v>
      </c>
      <c r="K62" s="799">
        <f>N15</f>
        <v>0.9882352941176471</v>
      </c>
      <c r="L62" s="810">
        <v>3</v>
      </c>
      <c r="M62" s="800">
        <f t="shared" si="6"/>
        <v>2.9647058823529413</v>
      </c>
      <c r="N62" s="810">
        <v>4</v>
      </c>
      <c r="O62" s="800">
        <f t="shared" si="7"/>
        <v>3.9529411764705884</v>
      </c>
      <c r="P62" s="810">
        <v>1</v>
      </c>
      <c r="Q62" s="800">
        <f t="shared" si="8"/>
        <v>0.9882352941176471</v>
      </c>
    </row>
    <row r="63" spans="1:26">
      <c r="A63" s="809">
        <v>7</v>
      </c>
      <c r="B63" s="583" t="str">
        <f>B16</f>
        <v>c. Produktivitas Kopi</v>
      </c>
      <c r="C63" s="583" t="s">
        <v>462</v>
      </c>
      <c r="D63" s="809" t="str">
        <f>D16</f>
        <v>Ton/Ha</v>
      </c>
      <c r="E63" s="850">
        <f>G16</f>
        <v>0.65</v>
      </c>
      <c r="F63" s="809" t="str">
        <f>E16</f>
        <v>Maximize</v>
      </c>
      <c r="G63" s="798">
        <f>H16</f>
        <v>2</v>
      </c>
      <c r="K63" s="799">
        <f>N16</f>
        <v>0.87692307692307681</v>
      </c>
      <c r="L63" s="810">
        <v>2</v>
      </c>
      <c r="M63" s="800">
        <f t="shared" si="6"/>
        <v>1.7538461538461536</v>
      </c>
      <c r="N63" s="810">
        <v>2</v>
      </c>
      <c r="O63" s="800">
        <f t="shared" si="7"/>
        <v>1.7538461538461536</v>
      </c>
      <c r="P63" s="810">
        <v>1</v>
      </c>
      <c r="Q63" s="800">
        <f t="shared" si="8"/>
        <v>0.87692307692307681</v>
      </c>
    </row>
    <row r="64" spans="1:26">
      <c r="A64" s="809">
        <v>8</v>
      </c>
      <c r="B64" s="583" t="str">
        <f>B17</f>
        <v>Kualitas Karet Mutu Tinggi (RSS 1)</v>
      </c>
      <c r="C64" s="583" t="s">
        <v>462</v>
      </c>
      <c r="D64" s="809" t="str">
        <f>D17</f>
        <v>%</v>
      </c>
      <c r="E64" s="850">
        <f>G17</f>
        <v>97</v>
      </c>
      <c r="F64" s="809" t="str">
        <f>E17</f>
        <v>Maximize</v>
      </c>
      <c r="G64" s="798">
        <f>H17</f>
        <v>2</v>
      </c>
      <c r="K64" s="799">
        <f>N17</f>
        <v>0.98061855670103093</v>
      </c>
      <c r="L64" s="810">
        <v>2</v>
      </c>
      <c r="M64" s="800">
        <f t="shared" si="6"/>
        <v>1.9612371134020619</v>
      </c>
      <c r="N64" s="810">
        <v>2</v>
      </c>
      <c r="O64" s="800">
        <f t="shared" si="7"/>
        <v>1.9612371134020619</v>
      </c>
      <c r="P64" s="810">
        <v>1</v>
      </c>
      <c r="Q64" s="800">
        <f t="shared" si="8"/>
        <v>0.98061855670103093</v>
      </c>
    </row>
    <row r="65" spans="1:17">
      <c r="A65" s="809">
        <v>9</v>
      </c>
      <c r="B65" s="583" t="str">
        <f>B18</f>
        <v>Kualitas Teh Mutu Tinggi (Mutu 1) Orthodox</v>
      </c>
      <c r="C65" s="583" t="s">
        <v>462</v>
      </c>
      <c r="D65" s="809" t="str">
        <f>D18</f>
        <v>%</v>
      </c>
      <c r="E65" s="870">
        <f>G18</f>
        <v>64</v>
      </c>
      <c r="F65" s="809" t="str">
        <f>E18</f>
        <v>Maximize</v>
      </c>
      <c r="G65" s="798">
        <f>H18</f>
        <v>2</v>
      </c>
      <c r="K65" s="799">
        <f>N18</f>
        <v>0.91843750000000002</v>
      </c>
      <c r="L65" s="810">
        <v>1</v>
      </c>
      <c r="M65" s="800">
        <f t="shared" si="6"/>
        <v>0.91843750000000002</v>
      </c>
      <c r="N65" s="810">
        <v>2</v>
      </c>
      <c r="O65" s="800">
        <f t="shared" si="7"/>
        <v>1.836875</v>
      </c>
      <c r="P65" s="810">
        <v>1</v>
      </c>
      <c r="Q65" s="800">
        <f t="shared" si="8"/>
        <v>0.91843750000000002</v>
      </c>
    </row>
    <row r="66" spans="1:17">
      <c r="A66" s="809">
        <v>10</v>
      </c>
      <c r="B66" s="583" t="str">
        <f>B47</f>
        <v>Persentase Temuan Audit Internal dan Eksternal yang ditindaklanjuti</v>
      </c>
      <c r="C66" s="583" t="s">
        <v>462</v>
      </c>
      <c r="D66" s="809" t="str">
        <f>D47</f>
        <v>%</v>
      </c>
      <c r="E66" s="547">
        <f>G47</f>
        <v>100</v>
      </c>
      <c r="F66" s="809" t="str">
        <f>E47</f>
        <v>Maximize</v>
      </c>
      <c r="G66" s="798">
        <f>H47</f>
        <v>2</v>
      </c>
      <c r="K66" s="799">
        <f>N47</f>
        <v>0.92</v>
      </c>
      <c r="L66" s="810">
        <v>1</v>
      </c>
      <c r="M66" s="800">
        <f t="shared" si="6"/>
        <v>0.92</v>
      </c>
      <c r="N66" s="810">
        <v>2</v>
      </c>
      <c r="O66" s="800">
        <f t="shared" si="7"/>
        <v>1.84</v>
      </c>
      <c r="P66" s="810">
        <v>1</v>
      </c>
      <c r="Q66" s="800">
        <f t="shared" si="8"/>
        <v>0.92</v>
      </c>
    </row>
    <row r="67" spans="1:17" ht="42">
      <c r="A67" s="809">
        <v>11</v>
      </c>
      <c r="B67" s="468" t="str">
        <f>B48</f>
        <v>Pemenuhan Permintaan Kajian (Kajian Ekonomis, Hukum, dan Risiko) terkait Divestasi Aset dan
Optimalisasi Aset</v>
      </c>
      <c r="C67" s="583" t="s">
        <v>462</v>
      </c>
      <c r="D67" s="809" t="str">
        <f>D48</f>
        <v>%</v>
      </c>
      <c r="E67" s="547">
        <f>G48</f>
        <v>100</v>
      </c>
      <c r="F67" s="809" t="str">
        <f>E48</f>
        <v>Maximize</v>
      </c>
      <c r="G67" s="798">
        <f>H48</f>
        <v>2</v>
      </c>
      <c r="K67" s="799">
        <f>N48</f>
        <v>1</v>
      </c>
      <c r="L67" s="810">
        <v>1</v>
      </c>
      <c r="M67" s="800">
        <f t="shared" si="6"/>
        <v>1</v>
      </c>
      <c r="N67" s="810">
        <v>2</v>
      </c>
      <c r="O67" s="800">
        <f t="shared" si="7"/>
        <v>2</v>
      </c>
      <c r="P67" s="810">
        <v>1</v>
      </c>
      <c r="Q67" s="800">
        <f t="shared" si="8"/>
        <v>1</v>
      </c>
    </row>
    <row r="68" spans="1:17">
      <c r="A68" s="809">
        <v>12</v>
      </c>
      <c r="B68" s="583" t="str">
        <f>B49</f>
        <v>Penyediaan Data Monitoring dan Evaluasi Divestasi Aset, Optimalisasi Aset dan Agrowisata</v>
      </c>
      <c r="C68" s="583" t="s">
        <v>462</v>
      </c>
      <c r="D68" s="809" t="str">
        <f>D49</f>
        <v>Frekuensi</v>
      </c>
      <c r="E68" s="548" t="str">
        <f>G49</f>
        <v>Setiap Bulan</v>
      </c>
      <c r="F68" s="809" t="str">
        <f>E49</f>
        <v>Maximize</v>
      </c>
      <c r="G68" s="798">
        <f>H49</f>
        <v>2</v>
      </c>
      <c r="K68" s="799">
        <f>N49</f>
        <v>0</v>
      </c>
      <c r="L68" s="810">
        <v>1</v>
      </c>
      <c r="M68" s="800">
        <f t="shared" si="6"/>
        <v>0</v>
      </c>
      <c r="N68" s="810">
        <v>2</v>
      </c>
      <c r="O68" s="800">
        <f t="shared" si="7"/>
        <v>0</v>
      </c>
      <c r="P68" s="810">
        <v>1</v>
      </c>
      <c r="Q68" s="800">
        <f t="shared" si="8"/>
        <v>0</v>
      </c>
    </row>
    <row r="69" spans="1:17">
      <c r="A69" s="809">
        <v>13</v>
      </c>
      <c r="B69" s="583" t="str">
        <f>B50</f>
        <v>Penyelesaian Administrasi KSO  Tebu</v>
      </c>
      <c r="C69" s="583" t="s">
        <v>462</v>
      </c>
      <c r="D69" s="809" t="str">
        <f>D50</f>
        <v>%</v>
      </c>
      <c r="E69" s="547">
        <f>G50</f>
        <v>100</v>
      </c>
      <c r="F69" s="809" t="str">
        <f>E50</f>
        <v>Maximize</v>
      </c>
      <c r="G69" s="798">
        <f>H50</f>
        <v>2</v>
      </c>
      <c r="K69" s="799">
        <f>N50</f>
        <v>1</v>
      </c>
      <c r="L69" s="810">
        <v>1</v>
      </c>
      <c r="M69" s="800">
        <f t="shared" si="6"/>
        <v>1</v>
      </c>
      <c r="N69" s="810">
        <v>2</v>
      </c>
      <c r="O69" s="800">
        <f t="shared" si="7"/>
        <v>2</v>
      </c>
      <c r="P69" s="810">
        <v>1</v>
      </c>
      <c r="Q69" s="800">
        <f t="shared" si="8"/>
        <v>1</v>
      </c>
    </row>
    <row r="70" spans="1:17">
      <c r="A70" s="811"/>
      <c r="B70" s="811" t="s">
        <v>596</v>
      </c>
      <c r="C70" s="811"/>
      <c r="D70" s="811"/>
      <c r="E70" s="811"/>
      <c r="F70" s="811"/>
      <c r="G70" s="812">
        <f>SUM(G58:G69)</f>
        <v>34</v>
      </c>
      <c r="K70" s="813"/>
      <c r="L70" s="812">
        <f t="shared" ref="L70:Q70" si="9">SUM(L58:L69)</f>
        <v>25</v>
      </c>
      <c r="M70" s="814">
        <f t="shared" si="9"/>
        <v>22.1754290232528</v>
      </c>
      <c r="N70" s="812">
        <f t="shared" si="9"/>
        <v>35</v>
      </c>
      <c r="O70" s="814">
        <f t="shared" si="9"/>
        <v>30.550113693080636</v>
      </c>
      <c r="P70" s="812">
        <f t="shared" si="9"/>
        <v>15</v>
      </c>
      <c r="Q70" s="814">
        <f t="shared" si="9"/>
        <v>13.062815614567574</v>
      </c>
    </row>
    <row r="71" spans="1:17">
      <c r="A71" s="809">
        <v>14</v>
      </c>
      <c r="B71" s="583" t="str">
        <f t="shared" ref="B71:B80" si="10">B24</f>
        <v>a. Penerbitan SK BPHTB 0%</v>
      </c>
      <c r="C71" s="583" t="s">
        <v>470</v>
      </c>
      <c r="D71" s="809" t="str">
        <f t="shared" ref="D71:D80" si="11">D24</f>
        <v>%</v>
      </c>
      <c r="E71" s="547">
        <f t="shared" ref="E71:E80" si="12">G24</f>
        <v>100</v>
      </c>
      <c r="F71" s="809" t="str">
        <f t="shared" ref="F71:F80" si="13">E24</f>
        <v>Maximize</v>
      </c>
      <c r="G71" s="798">
        <f t="shared" ref="G71:G80" si="14">H24</f>
        <v>2</v>
      </c>
      <c r="K71" s="799">
        <f t="shared" ref="K71:K80" si="15">N24</f>
        <v>1</v>
      </c>
      <c r="L71" s="810">
        <v>2</v>
      </c>
      <c r="M71" s="800">
        <f t="shared" ref="M71:M80" si="16">MIN(1.1*L71,K71*L71)</f>
        <v>2</v>
      </c>
      <c r="N71" s="810">
        <v>2</v>
      </c>
      <c r="O71" s="800">
        <f t="shared" ref="O71:O80" si="17">MIN(1.1*N71,K71*N71)</f>
        <v>2</v>
      </c>
      <c r="P71" s="810">
        <v>2</v>
      </c>
      <c r="Q71" s="800">
        <f t="shared" ref="Q71:Q80" si="18">MIN(1.1*P71,K71*P71)</f>
        <v>2</v>
      </c>
    </row>
    <row r="72" spans="1:17">
      <c r="A72" s="809">
        <v>15</v>
      </c>
      <c r="B72" s="583" t="str">
        <f t="shared" si="10"/>
        <v>b. Implementasi Integrated Management System</v>
      </c>
      <c r="C72" s="583" t="s">
        <v>470</v>
      </c>
      <c r="D72" s="809" t="str">
        <f t="shared" si="11"/>
        <v>%</v>
      </c>
      <c r="E72" s="547">
        <f t="shared" si="12"/>
        <v>100</v>
      </c>
      <c r="F72" s="809" t="str">
        <f t="shared" si="13"/>
        <v>Maximize</v>
      </c>
      <c r="G72" s="798">
        <f t="shared" si="14"/>
        <v>2</v>
      </c>
      <c r="K72" s="799">
        <f t="shared" si="15"/>
        <v>1</v>
      </c>
      <c r="L72" s="810">
        <v>1</v>
      </c>
      <c r="M72" s="800">
        <f t="shared" si="16"/>
        <v>1</v>
      </c>
      <c r="N72" s="810">
        <v>1</v>
      </c>
      <c r="O72" s="800">
        <f t="shared" si="17"/>
        <v>1</v>
      </c>
      <c r="P72" s="810">
        <v>1</v>
      </c>
      <c r="Q72" s="800">
        <f t="shared" si="18"/>
        <v>1</v>
      </c>
    </row>
    <row r="73" spans="1:17">
      <c r="A73" s="809">
        <v>16</v>
      </c>
      <c r="B73" s="583" t="str">
        <f t="shared" si="10"/>
        <v>Total Revenue dari Pemasaran Produk</v>
      </c>
      <c r="C73" s="583" t="s">
        <v>470</v>
      </c>
      <c r="D73" s="809" t="str">
        <f t="shared" si="11"/>
        <v>Rp Miliar</v>
      </c>
      <c r="E73" s="547">
        <f t="shared" si="12"/>
        <v>627</v>
      </c>
      <c r="F73" s="809" t="str">
        <f t="shared" si="13"/>
        <v>Maximize</v>
      </c>
      <c r="G73" s="798">
        <f t="shared" si="14"/>
        <v>4</v>
      </c>
      <c r="K73" s="799">
        <f t="shared" si="15"/>
        <v>0.92982456140350878</v>
      </c>
      <c r="L73" s="810">
        <v>3</v>
      </c>
      <c r="M73" s="800">
        <f t="shared" si="16"/>
        <v>2.7894736842105265</v>
      </c>
      <c r="N73" s="810">
        <v>3</v>
      </c>
      <c r="O73" s="800">
        <f t="shared" si="17"/>
        <v>2.7894736842105265</v>
      </c>
      <c r="P73" s="810">
        <v>3</v>
      </c>
      <c r="Q73" s="800">
        <f t="shared" si="18"/>
        <v>2.7894736842105265</v>
      </c>
    </row>
    <row r="74" spans="1:17">
      <c r="A74" s="809">
        <v>17</v>
      </c>
      <c r="B74" s="583" t="str">
        <f t="shared" si="10"/>
        <v>Total Revenue dari Agrowisata</v>
      </c>
      <c r="C74" s="583" t="s">
        <v>470</v>
      </c>
      <c r="D74" s="809" t="str">
        <f t="shared" si="11"/>
        <v>Rp Miliar</v>
      </c>
      <c r="E74" s="547">
        <f t="shared" si="12"/>
        <v>42</v>
      </c>
      <c r="F74" s="809" t="str">
        <f t="shared" si="13"/>
        <v>Maximize</v>
      </c>
      <c r="G74" s="798">
        <f t="shared" si="14"/>
        <v>4</v>
      </c>
      <c r="K74" s="799">
        <f t="shared" si="15"/>
        <v>0.80952380952380953</v>
      </c>
      <c r="L74" s="810">
        <v>3</v>
      </c>
      <c r="M74" s="800">
        <f t="shared" si="16"/>
        <v>2.4285714285714288</v>
      </c>
      <c r="N74" s="810">
        <v>3</v>
      </c>
      <c r="O74" s="800">
        <f t="shared" si="17"/>
        <v>2.4285714285714288</v>
      </c>
      <c r="P74" s="810">
        <v>3</v>
      </c>
      <c r="Q74" s="800">
        <f t="shared" si="18"/>
        <v>2.4285714285714288</v>
      </c>
    </row>
    <row r="75" spans="1:17">
      <c r="A75" s="809">
        <v>18</v>
      </c>
      <c r="B75" s="583" t="str">
        <f t="shared" si="10"/>
        <v>Penerbitan Surat Setoran Pajak Daerah (SSPD) Nihil</v>
      </c>
      <c r="C75" s="583" t="s">
        <v>470</v>
      </c>
      <c r="D75" s="809" t="str">
        <f t="shared" si="11"/>
        <v>%</v>
      </c>
      <c r="E75" s="547">
        <f t="shared" si="12"/>
        <v>75</v>
      </c>
      <c r="F75" s="809" t="str">
        <f t="shared" si="13"/>
        <v>Maximize</v>
      </c>
      <c r="G75" s="798">
        <f t="shared" si="14"/>
        <v>3</v>
      </c>
      <c r="K75" s="799">
        <f t="shared" si="15"/>
        <v>0.66666666666666663</v>
      </c>
      <c r="L75" s="810">
        <v>2</v>
      </c>
      <c r="M75" s="800">
        <f t="shared" si="16"/>
        <v>1.3333333333333333</v>
      </c>
      <c r="N75" s="810">
        <v>2</v>
      </c>
      <c r="O75" s="800">
        <f t="shared" si="17"/>
        <v>1.3333333333333333</v>
      </c>
      <c r="P75" s="810">
        <v>2</v>
      </c>
      <c r="Q75" s="800">
        <f t="shared" si="18"/>
        <v>1.3333333333333333</v>
      </c>
    </row>
    <row r="76" spans="1:17">
      <c r="A76" s="809">
        <v>19</v>
      </c>
      <c r="B76" s="583" t="str">
        <f t="shared" si="10"/>
        <v>Sertifikasi Aset Tanah</v>
      </c>
      <c r="C76" s="583" t="s">
        <v>470</v>
      </c>
      <c r="D76" s="809" t="str">
        <f t="shared" si="11"/>
        <v>%</v>
      </c>
      <c r="E76" s="547">
        <f t="shared" si="12"/>
        <v>100</v>
      </c>
      <c r="F76" s="809" t="str">
        <f t="shared" si="13"/>
        <v>Maximize</v>
      </c>
      <c r="G76" s="798">
        <f t="shared" si="14"/>
        <v>3</v>
      </c>
      <c r="K76" s="799">
        <f t="shared" si="15"/>
        <v>0.88</v>
      </c>
      <c r="L76" s="810">
        <v>2</v>
      </c>
      <c r="M76" s="800">
        <f t="shared" si="16"/>
        <v>1.76</v>
      </c>
      <c r="N76" s="810">
        <v>2</v>
      </c>
      <c r="O76" s="800">
        <f t="shared" si="17"/>
        <v>1.76</v>
      </c>
      <c r="P76" s="810">
        <v>2</v>
      </c>
      <c r="Q76" s="800">
        <f t="shared" si="18"/>
        <v>1.76</v>
      </c>
    </row>
    <row r="77" spans="1:17">
      <c r="A77" s="809">
        <v>20</v>
      </c>
      <c r="B77" s="583" t="str">
        <f t="shared" si="10"/>
        <v>Recovery Aset</v>
      </c>
      <c r="C77" s="583" t="s">
        <v>470</v>
      </c>
      <c r="D77" s="809" t="str">
        <f t="shared" si="11"/>
        <v>Ha</v>
      </c>
      <c r="E77" s="547">
        <f t="shared" si="12"/>
        <v>62</v>
      </c>
      <c r="F77" s="809" t="str">
        <f t="shared" si="13"/>
        <v>Maximize</v>
      </c>
      <c r="G77" s="798">
        <f t="shared" si="14"/>
        <v>3</v>
      </c>
      <c r="K77" s="799">
        <f t="shared" si="15"/>
        <v>0.10838709677419354</v>
      </c>
      <c r="L77" s="810">
        <v>2</v>
      </c>
      <c r="M77" s="800">
        <f t="shared" si="16"/>
        <v>0.21677419354838709</v>
      </c>
      <c r="N77" s="810">
        <v>2</v>
      </c>
      <c r="O77" s="800">
        <f t="shared" si="17"/>
        <v>0.21677419354838709</v>
      </c>
      <c r="P77" s="810">
        <v>2</v>
      </c>
      <c r="Q77" s="800">
        <f t="shared" si="18"/>
        <v>0.21677419354838709</v>
      </c>
    </row>
    <row r="78" spans="1:17">
      <c r="A78" s="809">
        <v>21</v>
      </c>
      <c r="B78" s="583" t="str">
        <f t="shared" si="10"/>
        <v>Pengurusan Perizinan Berusaha Pasca Integrasi</v>
      </c>
      <c r="C78" s="583" t="s">
        <v>470</v>
      </c>
      <c r="D78" s="809" t="str">
        <f t="shared" si="11"/>
        <v>Jumlah</v>
      </c>
      <c r="E78" s="547">
        <f t="shared" si="12"/>
        <v>47</v>
      </c>
      <c r="F78" s="809" t="str">
        <f t="shared" si="13"/>
        <v>Maximize</v>
      </c>
      <c r="G78" s="798">
        <f t="shared" si="14"/>
        <v>3</v>
      </c>
      <c r="K78" s="799">
        <f t="shared" si="15"/>
        <v>0.87234042553191493</v>
      </c>
      <c r="L78" s="810">
        <v>2</v>
      </c>
      <c r="M78" s="800">
        <f t="shared" si="16"/>
        <v>1.7446808510638299</v>
      </c>
      <c r="N78" s="810">
        <v>2</v>
      </c>
      <c r="O78" s="800">
        <f t="shared" si="17"/>
        <v>1.7446808510638299</v>
      </c>
      <c r="P78" s="810">
        <v>2</v>
      </c>
      <c r="Q78" s="800">
        <f t="shared" si="18"/>
        <v>1.7446808510638299</v>
      </c>
    </row>
    <row r="79" spans="1:17">
      <c r="A79" s="809">
        <v>22</v>
      </c>
      <c r="B79" s="583" t="str">
        <f t="shared" si="10"/>
        <v>Pemenuhan Mitigasi Risiko</v>
      </c>
      <c r="C79" s="583" t="s">
        <v>470</v>
      </c>
      <c r="D79" s="809" t="str">
        <f t="shared" si="11"/>
        <v>%</v>
      </c>
      <c r="E79" s="547">
        <f t="shared" si="12"/>
        <v>100</v>
      </c>
      <c r="F79" s="809" t="str">
        <f t="shared" si="13"/>
        <v>Maximize</v>
      </c>
      <c r="G79" s="798">
        <f t="shared" si="14"/>
        <v>3</v>
      </c>
      <c r="K79" s="799">
        <f t="shared" si="15"/>
        <v>1</v>
      </c>
      <c r="L79" s="810">
        <v>2</v>
      </c>
      <c r="M79" s="800">
        <f t="shared" si="16"/>
        <v>2</v>
      </c>
      <c r="N79" s="810">
        <v>2</v>
      </c>
      <c r="O79" s="800">
        <f t="shared" si="17"/>
        <v>2</v>
      </c>
      <c r="P79" s="810">
        <v>2</v>
      </c>
      <c r="Q79" s="800">
        <f t="shared" si="18"/>
        <v>2</v>
      </c>
    </row>
    <row r="80" spans="1:17">
      <c r="A80" s="809">
        <v>23</v>
      </c>
      <c r="B80" s="583" t="str">
        <f t="shared" si="10"/>
        <v>Efisiensi Nilai SPPBJ dibandingkan HPS</v>
      </c>
      <c r="C80" s="583" t="s">
        <v>470</v>
      </c>
      <c r="D80" s="809" t="str">
        <f t="shared" si="11"/>
        <v>%</v>
      </c>
      <c r="E80" s="547">
        <f t="shared" si="12"/>
        <v>3</v>
      </c>
      <c r="F80" s="809" t="str">
        <f t="shared" si="13"/>
        <v>Maximize</v>
      </c>
      <c r="G80" s="798">
        <f t="shared" si="14"/>
        <v>2</v>
      </c>
      <c r="K80" s="799">
        <f t="shared" si="15"/>
        <v>1.8366666666666667</v>
      </c>
      <c r="L80" s="810">
        <v>1</v>
      </c>
      <c r="M80" s="800">
        <f t="shared" si="16"/>
        <v>1.1000000000000001</v>
      </c>
      <c r="N80" s="810">
        <v>1</v>
      </c>
      <c r="O80" s="800">
        <f t="shared" si="17"/>
        <v>1.1000000000000001</v>
      </c>
      <c r="P80" s="810">
        <v>1</v>
      </c>
      <c r="Q80" s="800">
        <f t="shared" si="18"/>
        <v>1.1000000000000001</v>
      </c>
    </row>
    <row r="81" spans="1:17">
      <c r="A81" s="811"/>
      <c r="B81" s="811" t="s">
        <v>597</v>
      </c>
      <c r="C81" s="811"/>
      <c r="D81" s="811"/>
      <c r="E81" s="811"/>
      <c r="F81" s="811"/>
      <c r="G81" s="812">
        <f>SUM(G71:G80)</f>
        <v>29</v>
      </c>
      <c r="K81" s="813"/>
      <c r="L81" s="812">
        <f t="shared" ref="L81:Q81" si="19">SUM(L71:L80)</f>
        <v>20</v>
      </c>
      <c r="M81" s="814">
        <f t="shared" si="19"/>
        <v>16.372833490727505</v>
      </c>
      <c r="N81" s="812">
        <f t="shared" si="19"/>
        <v>20</v>
      </c>
      <c r="O81" s="814">
        <f t="shared" si="19"/>
        <v>16.372833490727505</v>
      </c>
      <c r="P81" s="812">
        <f t="shared" si="19"/>
        <v>20</v>
      </c>
      <c r="Q81" s="814">
        <f t="shared" si="19"/>
        <v>16.372833490727505</v>
      </c>
    </row>
    <row r="82" spans="1:17">
      <c r="A82" s="809">
        <v>24</v>
      </c>
      <c r="B82" s="583" t="str">
        <f>B36</f>
        <v>Implementasi Aplikasi MONIKA untuk katalog rencana Optimalisasi dan Divestasi Aset</v>
      </c>
      <c r="C82" s="583" t="s">
        <v>472</v>
      </c>
      <c r="D82" s="809" t="str">
        <f>D36</f>
        <v>%</v>
      </c>
      <c r="E82" s="547">
        <f>G36</f>
        <v>100</v>
      </c>
      <c r="F82" s="809" t="str">
        <f>E36</f>
        <v>Maximize</v>
      </c>
      <c r="G82" s="798">
        <f>H36</f>
        <v>3</v>
      </c>
      <c r="K82" s="799">
        <f>N36</f>
        <v>1.02</v>
      </c>
      <c r="L82" s="810">
        <v>4</v>
      </c>
      <c r="M82" s="800">
        <f>MIN(1.1*L82,K82*L82)</f>
        <v>4.08</v>
      </c>
      <c r="N82" s="810">
        <v>4</v>
      </c>
      <c r="O82" s="800">
        <f>MIN(1.1*N82,K82*N82)</f>
        <v>4.08</v>
      </c>
      <c r="P82" s="810">
        <v>4</v>
      </c>
      <c r="Q82" s="800">
        <f>MIN(1.1*P82,K82*P82)</f>
        <v>4.08</v>
      </c>
    </row>
    <row r="83" spans="1:17">
      <c r="A83" s="809">
        <v>25</v>
      </c>
      <c r="B83" s="583" t="str">
        <f>B37</f>
        <v>Implementasi Aplikasi DFARM Teh</v>
      </c>
      <c r="C83" s="583" t="s">
        <v>472</v>
      </c>
      <c r="D83" s="809" t="str">
        <f>D37</f>
        <v>%</v>
      </c>
      <c r="E83" s="547">
        <f>G37</f>
        <v>100</v>
      </c>
      <c r="F83" s="809" t="str">
        <f>E37</f>
        <v>Maximize</v>
      </c>
      <c r="G83" s="798">
        <f>H37</f>
        <v>3</v>
      </c>
      <c r="K83" s="799">
        <f>N37</f>
        <v>0.81799999999999995</v>
      </c>
      <c r="L83" s="810">
        <v>3</v>
      </c>
      <c r="M83" s="800">
        <f>MIN(1.1*L83,K83*L83)</f>
        <v>2.4539999999999997</v>
      </c>
      <c r="N83" s="810">
        <v>3</v>
      </c>
      <c r="O83" s="800">
        <f>MIN(1.1*N83,K83*N83)</f>
        <v>2.4539999999999997</v>
      </c>
      <c r="P83" s="810">
        <v>3</v>
      </c>
      <c r="Q83" s="800">
        <f>MIN(1.1*P83,K83*P83)</f>
        <v>2.4539999999999997</v>
      </c>
    </row>
    <row r="84" spans="1:17">
      <c r="A84" s="809">
        <v>26</v>
      </c>
      <c r="B84" s="583" t="str">
        <f>B38</f>
        <v>Implementasi Aplikasi DFARM Karet</v>
      </c>
      <c r="C84" s="583" t="s">
        <v>472</v>
      </c>
      <c r="D84" s="809" t="str">
        <f>D38</f>
        <v>%</v>
      </c>
      <c r="E84" s="547">
        <f>G38</f>
        <v>100</v>
      </c>
      <c r="F84" s="809" t="str">
        <f>E38</f>
        <v>Maximize</v>
      </c>
      <c r="G84" s="798">
        <f>H38</f>
        <v>3</v>
      </c>
      <c r="K84" s="799">
        <f>N38</f>
        <v>0.56469999999999998</v>
      </c>
      <c r="L84" s="810">
        <v>3</v>
      </c>
      <c r="M84" s="800">
        <f>MIN(1.1*L84,K84*L84)</f>
        <v>1.6940999999999999</v>
      </c>
      <c r="N84" s="810">
        <v>3</v>
      </c>
      <c r="O84" s="800">
        <f>MIN(1.1*N84,K84*N84)</f>
        <v>1.6940999999999999</v>
      </c>
      <c r="P84" s="810">
        <v>3</v>
      </c>
      <c r="Q84" s="800">
        <f>MIN(1.1*P84,K84*P84)</f>
        <v>1.6940999999999999</v>
      </c>
    </row>
    <row r="85" spans="1:17">
      <c r="A85" s="811"/>
      <c r="B85" s="811" t="s">
        <v>598</v>
      </c>
      <c r="C85" s="811"/>
      <c r="D85" s="811"/>
      <c r="E85" s="811"/>
      <c r="F85" s="811"/>
      <c r="G85" s="812">
        <f>SUM(G82:G84)</f>
        <v>9</v>
      </c>
      <c r="K85" s="813"/>
      <c r="L85" s="812">
        <f t="shared" ref="L85:Q85" si="20">SUM(L82:L84)</f>
        <v>10</v>
      </c>
      <c r="M85" s="814">
        <f t="shared" si="20"/>
        <v>8.2280999999999995</v>
      </c>
      <c r="N85" s="812">
        <f t="shared" si="20"/>
        <v>10</v>
      </c>
      <c r="O85" s="814">
        <f t="shared" si="20"/>
        <v>8.2280999999999995</v>
      </c>
      <c r="P85" s="812">
        <f t="shared" si="20"/>
        <v>10</v>
      </c>
      <c r="Q85" s="814">
        <f t="shared" si="20"/>
        <v>8.2280999999999995</v>
      </c>
    </row>
    <row r="86" spans="1:17">
      <c r="A86" s="809">
        <v>27</v>
      </c>
      <c r="B86" s="583" t="str">
        <f>B41</f>
        <v>Monetisasi, dan/atau Pelepasan Aset Non-Inti</v>
      </c>
      <c r="C86" s="583" t="s">
        <v>474</v>
      </c>
      <c r="D86" s="809" t="str">
        <f>D41</f>
        <v>%</v>
      </c>
      <c r="E86" s="547">
        <f>G41</f>
        <v>100</v>
      </c>
      <c r="F86" s="809" t="str">
        <f>E41</f>
        <v>Maximize</v>
      </c>
      <c r="G86" s="798">
        <f>H41</f>
        <v>5</v>
      </c>
      <c r="K86" s="799">
        <f>N41</f>
        <v>0.93</v>
      </c>
      <c r="L86" s="810">
        <v>8</v>
      </c>
      <c r="M86" s="800">
        <f>MIN(1.1*L86,K86*L86)</f>
        <v>7.44</v>
      </c>
      <c r="N86" s="810">
        <v>8</v>
      </c>
      <c r="O86" s="800">
        <f>MIN(1.1*N86,K86*N86)</f>
        <v>7.44</v>
      </c>
      <c r="P86" s="810">
        <v>8</v>
      </c>
      <c r="Q86" s="800">
        <f>MIN(1.1*P86,K86*P86)</f>
        <v>7.44</v>
      </c>
    </row>
    <row r="87" spans="1:17">
      <c r="A87" s="809">
        <v>28</v>
      </c>
      <c r="B87" s="583" t="str">
        <f>B42</f>
        <v>Replanting Karet</v>
      </c>
      <c r="C87" s="583" t="s">
        <v>474</v>
      </c>
      <c r="D87" s="809" t="str">
        <f>D42</f>
        <v>Ha</v>
      </c>
      <c r="E87" s="797">
        <f>G42</f>
        <v>1353.57</v>
      </c>
      <c r="F87" s="809" t="str">
        <f>E42</f>
        <v>Maximize</v>
      </c>
      <c r="G87" s="798">
        <f>H42</f>
        <v>5</v>
      </c>
      <c r="K87" s="799">
        <f>N42</f>
        <v>1</v>
      </c>
      <c r="L87" s="810">
        <v>8</v>
      </c>
      <c r="M87" s="800">
        <f>MIN(1.1*L87,K87*L87)</f>
        <v>8</v>
      </c>
      <c r="N87" s="810">
        <v>8</v>
      </c>
      <c r="O87" s="800">
        <f>MIN(1.1*N87,K87*N87)</f>
        <v>8</v>
      </c>
      <c r="P87" s="810">
        <v>8</v>
      </c>
      <c r="Q87" s="800">
        <f>MIN(1.1*P87,K87*P87)</f>
        <v>8</v>
      </c>
    </row>
    <row r="88" spans="1:17">
      <c r="A88" s="809">
        <v>29</v>
      </c>
      <c r="B88" s="583" t="str">
        <f>B43</f>
        <v>Realisasi PMN</v>
      </c>
      <c r="C88" s="583" t="s">
        <v>474</v>
      </c>
      <c r="D88" s="809" t="str">
        <f>D43</f>
        <v>%</v>
      </c>
      <c r="E88" s="547">
        <f>G43</f>
        <v>100</v>
      </c>
      <c r="F88" s="809" t="str">
        <f>E43</f>
        <v>Maximize</v>
      </c>
      <c r="G88" s="798">
        <f>H43</f>
        <v>3</v>
      </c>
      <c r="K88" s="799">
        <f>N43</f>
        <v>1</v>
      </c>
      <c r="L88" s="810">
        <v>4</v>
      </c>
      <c r="M88" s="800">
        <f>MIN(1.1*L88,K88*L88)</f>
        <v>4</v>
      </c>
      <c r="N88" s="810">
        <v>4</v>
      </c>
      <c r="O88" s="800">
        <f>MIN(1.1*N88,K88*N88)</f>
        <v>4</v>
      </c>
      <c r="P88" s="810">
        <v>4</v>
      </c>
      <c r="Q88" s="800">
        <f>MIN(1.1*P88,K88*P88)</f>
        <v>4</v>
      </c>
    </row>
    <row r="89" spans="1:17">
      <c r="A89" s="811"/>
      <c r="B89" s="811" t="s">
        <v>599</v>
      </c>
      <c r="C89" s="811"/>
      <c r="D89" s="811"/>
      <c r="E89" s="811"/>
      <c r="F89" s="811"/>
      <c r="G89" s="812">
        <f>SUM(G86:G88)</f>
        <v>13</v>
      </c>
      <c r="K89" s="813"/>
      <c r="L89" s="812">
        <f t="shared" ref="L89:Q89" si="21">SUM(L86:L88)</f>
        <v>20</v>
      </c>
      <c r="M89" s="814">
        <f t="shared" si="21"/>
        <v>19.440000000000001</v>
      </c>
      <c r="N89" s="812">
        <f t="shared" si="21"/>
        <v>20</v>
      </c>
      <c r="O89" s="814">
        <f t="shared" si="21"/>
        <v>19.440000000000001</v>
      </c>
      <c r="P89" s="812">
        <f t="shared" si="21"/>
        <v>20</v>
      </c>
      <c r="Q89" s="814">
        <f t="shared" si="21"/>
        <v>19.440000000000001</v>
      </c>
    </row>
    <row r="90" spans="1:17">
      <c r="A90" s="815"/>
      <c r="B90" s="815" t="s">
        <v>404</v>
      </c>
      <c r="C90" s="815"/>
      <c r="D90" s="815"/>
      <c r="E90" s="815"/>
      <c r="F90" s="815"/>
      <c r="G90" s="816">
        <f>G57+G70+G81+G85+G89</f>
        <v>100</v>
      </c>
      <c r="K90" s="806"/>
      <c r="L90" s="805">
        <f t="shared" ref="L90:Q90" si="22">L57+L70+L81+L85+L89</f>
        <v>100</v>
      </c>
      <c r="M90" s="807">
        <f t="shared" si="22"/>
        <v>93.7163625139803</v>
      </c>
      <c r="N90" s="805">
        <f t="shared" si="22"/>
        <v>100</v>
      </c>
      <c r="O90" s="807">
        <f t="shared" si="22"/>
        <v>91.091047183808129</v>
      </c>
      <c r="P90" s="805">
        <f t="shared" si="22"/>
        <v>100</v>
      </c>
      <c r="Q90" s="807">
        <f t="shared" si="22"/>
        <v>95.60374910529508</v>
      </c>
    </row>
    <row r="97" s="796" customFormat="1"/>
    <row r="98" s="796" customFormat="1"/>
    <row r="99" s="796" customFormat="1"/>
    <row r="100" s="796" customFormat="1"/>
    <row r="101" s="796" customFormat="1"/>
    <row r="102" s="796" customFormat="1"/>
    <row r="103" s="796" customFormat="1"/>
    <row r="104" s="796" customFormat="1"/>
    <row r="105" s="796" customFormat="1"/>
    <row r="106" s="796" customFormat="1"/>
    <row r="107" s="796" customFormat="1"/>
    <row r="108" s="796" customFormat="1"/>
    <row r="109" s="796" customFormat="1"/>
    <row r="110" s="796" customFormat="1"/>
    <row r="111" s="796" customFormat="1"/>
    <row r="112" s="796" customFormat="1"/>
    <row r="113" s="796" customFormat="1"/>
    <row r="114" s="796" customFormat="1"/>
    <row r="115" s="796" customFormat="1"/>
    <row r="116" s="796" customFormat="1"/>
    <row r="117" s="796" customFormat="1"/>
    <row r="118" s="796" customFormat="1"/>
    <row r="119" s="796" customFormat="1"/>
    <row r="120" s="796" customFormat="1"/>
    <row r="121" s="796" customFormat="1"/>
    <row r="122" s="796" customFormat="1"/>
    <row r="123" s="796" customFormat="1"/>
    <row r="124" s="796" customFormat="1"/>
    <row r="125" s="796" customFormat="1"/>
    <row r="126" s="796" customFormat="1"/>
    <row r="127" s="796" customFormat="1"/>
    <row r="128" s="796" customFormat="1"/>
    <row r="129" s="796" customFormat="1"/>
    <row r="130" s="796" customFormat="1"/>
    <row r="131" s="796" customFormat="1"/>
    <row r="132" s="796" customFormat="1"/>
    <row r="133" s="796" customFormat="1"/>
    <row r="134" s="796" customFormat="1"/>
    <row r="135" s="796" customFormat="1"/>
    <row r="136" s="796" customFormat="1"/>
    <row r="137" s="796" customFormat="1"/>
    <row r="138" s="796" customFormat="1"/>
    <row r="139" s="796" customFormat="1"/>
    <row r="140" s="796" customFormat="1"/>
    <row r="141" s="796" customFormat="1"/>
    <row r="142" s="796" customFormat="1"/>
    <row r="143" s="796" customFormat="1"/>
    <row r="144" s="796" customFormat="1"/>
    <row r="145" s="796" customFormat="1"/>
    <row r="146" s="796" customFormat="1"/>
    <row r="147" s="796" customFormat="1"/>
    <row r="148" s="796" customFormat="1"/>
    <row r="149" s="796" customFormat="1"/>
    <row r="150" s="796" customFormat="1"/>
    <row r="151" s="796" customFormat="1"/>
    <row r="152" s="796" customFormat="1"/>
    <row r="153" s="796" customFormat="1"/>
    <row r="154" s="796" customFormat="1"/>
    <row r="155" s="796" customFormat="1"/>
    <row r="156" s="796" customFormat="1"/>
    <row r="157" s="796" customFormat="1"/>
    <row r="158" s="796" customFormat="1"/>
    <row r="159" s="796" customFormat="1"/>
    <row r="160" s="796" customFormat="1"/>
    <row r="161" s="796" customFormat="1"/>
    <row r="162" s="796" customFormat="1"/>
    <row r="163" s="796" customFormat="1"/>
    <row r="164" s="796" customFormat="1"/>
    <row r="165" s="796" customFormat="1"/>
    <row r="166" s="796" customFormat="1"/>
    <row r="167" s="796" customFormat="1"/>
    <row r="168" s="796" customFormat="1"/>
    <row r="169" s="796" customFormat="1"/>
    <row r="170" s="796" customFormat="1"/>
    <row r="171" s="796" customFormat="1"/>
    <row r="172" s="796" customFormat="1"/>
    <row r="173" s="796" customFormat="1"/>
    <row r="174" s="796" customFormat="1"/>
    <row r="175" s="796" customFormat="1"/>
    <row r="176" s="796" customFormat="1"/>
    <row r="177" s="796" customFormat="1"/>
    <row r="178" s="796" customFormat="1"/>
    <row r="179" s="796" customFormat="1"/>
    <row r="180" s="796" customFormat="1"/>
    <row r="181" s="796" customFormat="1"/>
    <row r="182" s="796" customFormat="1"/>
    <row r="183" s="796" customFormat="1"/>
    <row r="184" s="796" customFormat="1"/>
    <row r="185" s="796" customFormat="1"/>
    <row r="186" s="796" customFormat="1"/>
    <row r="187" s="796" customFormat="1"/>
    <row r="188" s="796" customFormat="1"/>
    <row r="189" s="796" customFormat="1"/>
    <row r="190" s="796" customFormat="1"/>
    <row r="191" s="796" customFormat="1"/>
    <row r="192" s="796" customFormat="1"/>
    <row r="193" s="796" customFormat="1"/>
    <row r="194" s="796" customFormat="1"/>
    <row r="195" s="796" customFormat="1"/>
    <row r="196" s="796" customFormat="1"/>
    <row r="197" s="796" customFormat="1"/>
    <row r="198" s="796" customFormat="1"/>
    <row r="199" s="796" customFormat="1"/>
    <row r="200" s="796" customFormat="1"/>
    <row r="201" s="796" customFormat="1"/>
    <row r="202" s="796" customFormat="1"/>
    <row r="203" s="796" customFormat="1"/>
    <row r="204" s="796" customFormat="1"/>
    <row r="205" s="796" customFormat="1"/>
    <row r="206" s="796" customFormat="1"/>
    <row r="207" s="796" customFormat="1"/>
    <row r="208" s="796" customFormat="1"/>
    <row r="209" s="796" customFormat="1"/>
    <row r="210" s="796" customFormat="1"/>
    <row r="211" s="796" customFormat="1"/>
    <row r="212" s="796" customFormat="1"/>
    <row r="213" s="796" customFormat="1"/>
    <row r="214" s="796" customFormat="1"/>
    <row r="215" s="796" customFormat="1"/>
    <row r="216" s="796" customFormat="1"/>
    <row r="217" s="796" customFormat="1"/>
    <row r="218" s="796" customFormat="1"/>
    <row r="219" s="796" customFormat="1"/>
    <row r="220" s="796" customFormat="1"/>
    <row r="221" s="796" customFormat="1"/>
    <row r="222" s="796" customFormat="1"/>
    <row r="223" s="796" customFormat="1"/>
    <row r="224" s="796" customFormat="1"/>
    <row r="225" s="796" customFormat="1"/>
    <row r="226" s="796" customFormat="1"/>
    <row r="227" s="796" customFormat="1"/>
    <row r="228" s="796" customFormat="1"/>
    <row r="229" s="796" customFormat="1"/>
    <row r="230" s="796" customFormat="1"/>
    <row r="231" s="796" customFormat="1"/>
    <row r="232" s="796" customFormat="1"/>
    <row r="233" s="796" customFormat="1"/>
    <row r="234" s="796" customFormat="1"/>
    <row r="235" s="796" customFormat="1"/>
    <row r="236" s="796" customFormat="1"/>
    <row r="237" s="796" customFormat="1"/>
    <row r="238" s="796" customFormat="1"/>
    <row r="239" s="796" customFormat="1"/>
    <row r="240" s="796" customFormat="1"/>
    <row r="251" spans="1:26">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24">
    <mergeCell ref="A44:G44"/>
    <mergeCell ref="A45:B45"/>
    <mergeCell ref="A46:B46"/>
    <mergeCell ref="A51:G51"/>
    <mergeCell ref="A22:B22"/>
    <mergeCell ref="A34:G34"/>
    <mergeCell ref="A35:B35"/>
    <mergeCell ref="A39:G39"/>
    <mergeCell ref="A40:B40"/>
    <mergeCell ref="A7:G7"/>
    <mergeCell ref="A8:B8"/>
    <mergeCell ref="A19:G19"/>
    <mergeCell ref="A20:B20"/>
    <mergeCell ref="A21:G21"/>
    <mergeCell ref="G1:H1"/>
    <mergeCell ref="I1:I2"/>
    <mergeCell ref="A3:H3"/>
    <mergeCell ref="A4:H4"/>
    <mergeCell ref="A5:B5"/>
    <mergeCell ref="A1:A2"/>
    <mergeCell ref="B1:B2"/>
    <mergeCell ref="C1:C2"/>
    <mergeCell ref="D1:D2"/>
    <mergeCell ref="E1:E2"/>
  </mergeCells>
  <pageMargins left="0.7" right="0.7" top="0.75" bottom="0.75" header="0.511811023622047" footer="0.511811023622047"/>
  <pageSetup orientation="landscape"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zoomScaleNormal="100" workbookViewId="0">
      <selection activeCell="A14" sqref="A14:G14"/>
    </sheetView>
  </sheetViews>
  <sheetFormatPr baseColWidth="10" defaultColWidth="12.6640625" defaultRowHeight="13"/>
  <cols>
    <col min="1" max="1" width="5.6640625" style="796" customWidth="1"/>
    <col min="2" max="2" width="41.83203125" style="796" customWidth="1"/>
    <col min="3" max="3" width="7.83203125" style="796" customWidth="1"/>
    <col min="4" max="4" width="11.6640625" style="796" customWidth="1"/>
    <col min="5" max="5" width="11" style="796" customWidth="1"/>
    <col min="6" max="6" width="12" style="796" customWidth="1"/>
    <col min="7" max="7" width="10.6640625" style="796" customWidth="1"/>
    <col min="8" max="8" width="7.83203125" style="796" customWidth="1"/>
    <col min="9" max="9" width="12.1640625" style="796" customWidth="1"/>
    <col min="10" max="10" width="33.83203125" style="796" customWidth="1"/>
    <col min="11" max="26" width="7.6640625" style="796" customWidth="1"/>
    <col min="27" max="16384" width="12.6640625" style="796"/>
  </cols>
  <sheetData>
    <row r="1" spans="1:26">
      <c r="A1" s="853" t="s">
        <v>634</v>
      </c>
      <c r="B1" s="853"/>
      <c r="C1" s="853"/>
      <c r="D1" s="853"/>
      <c r="E1" s="853"/>
      <c r="F1" s="853"/>
      <c r="G1" s="853"/>
      <c r="H1" s="853"/>
      <c r="I1" s="853"/>
      <c r="J1" s="853"/>
      <c r="K1" s="26"/>
      <c r="L1" s="26"/>
      <c r="M1" s="26"/>
      <c r="N1" s="26"/>
      <c r="O1" s="26"/>
      <c r="P1" s="26"/>
      <c r="Q1" s="26"/>
      <c r="R1" s="26"/>
      <c r="S1" s="26"/>
      <c r="T1" s="26"/>
      <c r="U1" s="26"/>
      <c r="V1" s="26"/>
      <c r="W1" s="26"/>
      <c r="X1" s="26"/>
      <c r="Y1" s="26"/>
      <c r="Z1" s="26"/>
    </row>
    <row r="2" spans="1:26">
      <c r="A2" s="26"/>
      <c r="B2" s="26"/>
      <c r="C2" s="26"/>
      <c r="D2" s="26"/>
      <c r="E2" s="26"/>
      <c r="F2" s="26"/>
      <c r="G2" s="26"/>
      <c r="H2" s="26"/>
      <c r="I2" s="26"/>
      <c r="J2" s="26"/>
      <c r="K2" s="26"/>
      <c r="L2" s="26"/>
      <c r="M2" s="26"/>
      <c r="N2" s="26"/>
      <c r="O2" s="26"/>
      <c r="P2" s="26"/>
      <c r="Q2" s="26"/>
      <c r="R2" s="26"/>
      <c r="S2" s="26"/>
      <c r="T2" s="26"/>
      <c r="U2" s="26"/>
      <c r="V2" s="26"/>
      <c r="W2" s="26"/>
      <c r="X2" s="26"/>
      <c r="Y2" s="26"/>
      <c r="Z2" s="26"/>
    </row>
    <row r="3" spans="1:26" ht="42">
      <c r="A3" s="736" t="s">
        <v>346</v>
      </c>
      <c r="B3" s="736" t="s">
        <v>347</v>
      </c>
      <c r="C3" s="736" t="s">
        <v>406</v>
      </c>
      <c r="D3" s="736" t="s">
        <v>350</v>
      </c>
      <c r="E3" s="736" t="s">
        <v>354</v>
      </c>
      <c r="F3" s="320" t="s">
        <v>450</v>
      </c>
      <c r="G3" s="736" t="s">
        <v>448</v>
      </c>
      <c r="H3" s="736"/>
      <c r="I3" s="735" t="s">
        <v>600</v>
      </c>
      <c r="J3" s="26"/>
      <c r="K3" s="177" t="s">
        <v>358</v>
      </c>
      <c r="L3" s="177" t="s">
        <v>359</v>
      </c>
      <c r="M3" s="177" t="s">
        <v>360</v>
      </c>
      <c r="N3" s="177" t="s">
        <v>361</v>
      </c>
      <c r="O3" s="177" t="s">
        <v>362</v>
      </c>
      <c r="P3" s="26"/>
      <c r="Q3" s="26"/>
      <c r="R3" s="26"/>
      <c r="S3" s="26"/>
      <c r="T3" s="26"/>
      <c r="U3" s="26"/>
      <c r="V3" s="26"/>
      <c r="W3" s="26"/>
      <c r="X3" s="26"/>
      <c r="Y3" s="26"/>
      <c r="Z3" s="26"/>
    </row>
    <row r="4" spans="1:26" ht="28">
      <c r="A4" s="736"/>
      <c r="B4" s="736"/>
      <c r="C4" s="736"/>
      <c r="D4" s="736"/>
      <c r="E4" s="736"/>
      <c r="F4" s="320" t="s">
        <v>601</v>
      </c>
      <c r="G4" s="865" t="s">
        <v>566</v>
      </c>
      <c r="H4" s="319" t="s">
        <v>355</v>
      </c>
      <c r="I4" s="735"/>
      <c r="J4" s="26"/>
      <c r="K4" s="541"/>
      <c r="L4" s="541"/>
      <c r="M4" s="297"/>
      <c r="N4" s="817"/>
      <c r="O4" s="273"/>
      <c r="P4" s="26"/>
      <c r="Q4" s="26"/>
      <c r="R4" s="26"/>
      <c r="S4" s="26"/>
      <c r="T4" s="26"/>
      <c r="U4" s="26"/>
      <c r="V4" s="26"/>
      <c r="W4" s="26"/>
      <c r="X4" s="26"/>
      <c r="Y4" s="26"/>
      <c r="Z4" s="26"/>
    </row>
    <row r="5" spans="1:26">
      <c r="A5" s="740" t="s">
        <v>368</v>
      </c>
      <c r="B5" s="740"/>
      <c r="C5" s="740"/>
      <c r="D5" s="740"/>
      <c r="E5" s="740"/>
      <c r="F5" s="740"/>
      <c r="G5" s="740"/>
      <c r="H5" s="740"/>
      <c r="I5" s="740"/>
      <c r="J5" s="26"/>
      <c r="K5" s="541"/>
      <c r="L5" s="541"/>
      <c r="M5" s="297"/>
      <c r="N5" s="817"/>
      <c r="O5" s="273"/>
      <c r="P5" s="26"/>
      <c r="Q5" s="26"/>
      <c r="R5" s="26"/>
      <c r="S5" s="26"/>
      <c r="T5" s="26"/>
      <c r="U5" s="26"/>
      <c r="V5" s="26"/>
      <c r="W5" s="26"/>
      <c r="X5" s="26"/>
      <c r="Y5" s="26"/>
      <c r="Z5" s="26"/>
    </row>
    <row r="6" spans="1:26">
      <c r="A6" s="740" t="s">
        <v>369</v>
      </c>
      <c r="B6" s="740"/>
      <c r="C6" s="343"/>
      <c r="D6" s="343"/>
      <c r="E6" s="343"/>
      <c r="F6" s="343"/>
      <c r="G6" s="343"/>
      <c r="H6" s="343"/>
      <c r="I6" s="343"/>
      <c r="J6" s="26"/>
      <c r="K6" s="541"/>
      <c r="L6" s="541"/>
      <c r="M6" s="297"/>
      <c r="N6" s="817"/>
      <c r="O6" s="273"/>
      <c r="P6" s="26"/>
      <c r="Q6" s="26"/>
      <c r="R6" s="26"/>
      <c r="S6" s="26"/>
      <c r="T6" s="26"/>
      <c r="U6" s="26"/>
      <c r="V6" s="26"/>
      <c r="W6" s="26"/>
      <c r="X6" s="26"/>
      <c r="Y6" s="26"/>
      <c r="Z6" s="26"/>
    </row>
    <row r="7" spans="1:26" ht="14">
      <c r="A7" s="335">
        <v>1</v>
      </c>
      <c r="B7" s="336" t="s">
        <v>370</v>
      </c>
      <c r="C7" s="337" t="s">
        <v>371</v>
      </c>
      <c r="D7" s="337" t="s">
        <v>432</v>
      </c>
      <c r="E7" s="337" t="s">
        <v>373</v>
      </c>
      <c r="F7" s="340">
        <v>14.07</v>
      </c>
      <c r="G7" s="340">
        <v>22.11</v>
      </c>
      <c r="H7" s="335">
        <v>15</v>
      </c>
      <c r="I7" s="339">
        <v>9.5399999999999991</v>
      </c>
      <c r="J7" s="26"/>
      <c r="K7" s="825">
        <f>G7</f>
        <v>22.11</v>
      </c>
      <c r="L7" s="825">
        <f>F7</f>
        <v>14.07</v>
      </c>
      <c r="M7" s="297">
        <f>H7</f>
        <v>15</v>
      </c>
      <c r="N7" s="817">
        <f>IFERROR(MAX(0,IF(E7="Minimize",G7/F7,IF(G7&gt;0,F7/G7,IF(F7&gt;0,1.1,G7/F7)))),0)</f>
        <v>0.63636363636363635</v>
      </c>
      <c r="O7" s="273">
        <f>MIN(1.1*M7,N7*M7)</f>
        <v>9.545454545454545</v>
      </c>
      <c r="P7" s="26"/>
      <c r="Q7" s="26"/>
      <c r="R7" s="26"/>
      <c r="S7" s="26"/>
      <c r="T7" s="26"/>
      <c r="U7" s="26"/>
      <c r="V7" s="26"/>
      <c r="W7" s="26"/>
      <c r="X7" s="26"/>
      <c r="Y7" s="26"/>
      <c r="Z7" s="26"/>
    </row>
    <row r="8" spans="1:26">
      <c r="A8" s="739" t="s">
        <v>567</v>
      </c>
      <c r="B8" s="739"/>
      <c r="C8" s="739"/>
      <c r="D8" s="739"/>
      <c r="E8" s="739"/>
      <c r="F8" s="739"/>
      <c r="G8" s="739"/>
      <c r="H8" s="341">
        <v>15</v>
      </c>
      <c r="I8" s="342">
        <v>9.5399999999999991</v>
      </c>
      <c r="J8" s="26"/>
      <c r="K8" s="541"/>
      <c r="L8" s="541"/>
      <c r="M8" s="297"/>
      <c r="N8" s="817"/>
      <c r="O8" s="273"/>
      <c r="P8" s="26"/>
      <c r="Q8" s="26"/>
      <c r="R8" s="26"/>
      <c r="S8" s="26"/>
      <c r="T8" s="26"/>
      <c r="U8" s="26"/>
      <c r="V8" s="26"/>
      <c r="W8" s="26"/>
      <c r="X8" s="26"/>
      <c r="Y8" s="26"/>
      <c r="Z8" s="26"/>
    </row>
    <row r="9" spans="1:26">
      <c r="A9" s="740" t="s">
        <v>380</v>
      </c>
      <c r="B9" s="740"/>
      <c r="C9" s="343"/>
      <c r="D9" s="343"/>
      <c r="E9" s="343"/>
      <c r="F9" s="343"/>
      <c r="G9" s="343"/>
      <c r="H9" s="343"/>
      <c r="I9" s="343"/>
      <c r="J9" s="26"/>
      <c r="K9" s="541"/>
      <c r="L9" s="541"/>
      <c r="M9" s="297"/>
      <c r="N9" s="817"/>
      <c r="O9" s="273"/>
      <c r="P9" s="26"/>
      <c r="Q9" s="26"/>
      <c r="R9" s="26"/>
      <c r="S9" s="26"/>
      <c r="T9" s="26"/>
      <c r="U9" s="26"/>
      <c r="V9" s="26"/>
      <c r="W9" s="26"/>
      <c r="X9" s="26"/>
      <c r="Y9" s="26"/>
      <c r="Z9" s="26"/>
    </row>
    <row r="10" spans="1:26" ht="14">
      <c r="A10" s="335">
        <v>1</v>
      </c>
      <c r="B10" s="336" t="s">
        <v>635</v>
      </c>
      <c r="C10" s="337" t="s">
        <v>371</v>
      </c>
      <c r="D10" s="337" t="s">
        <v>413</v>
      </c>
      <c r="E10" s="337" t="s">
        <v>379</v>
      </c>
      <c r="F10" s="866">
        <v>299755</v>
      </c>
      <c r="G10" s="866">
        <v>265538</v>
      </c>
      <c r="H10" s="335">
        <v>7</v>
      </c>
      <c r="I10" s="339">
        <v>6.2</v>
      </c>
      <c r="J10" s="26"/>
      <c r="K10" s="836">
        <f>G10</f>
        <v>265538</v>
      </c>
      <c r="L10" s="836">
        <f>F10</f>
        <v>299755</v>
      </c>
      <c r="M10" s="297">
        <f>H10</f>
        <v>7</v>
      </c>
      <c r="N10" s="817">
        <f>IFERROR(MAX(0,IF(E10="Minimize",G10/F10,IF(G10&gt;0,F10/G10,IF(F10&gt;0,1.1,G10/F10)))),0)</f>
        <v>0.88585011092392119</v>
      </c>
      <c r="O10" s="273">
        <f>MIN(1.1*M10,N10*M10)</f>
        <v>6.2009507764674483</v>
      </c>
      <c r="P10" s="26"/>
      <c r="Q10" s="26"/>
      <c r="R10" s="26"/>
      <c r="S10" s="26"/>
      <c r="T10" s="26"/>
      <c r="U10" s="26"/>
      <c r="V10" s="26"/>
      <c r="W10" s="26"/>
      <c r="X10" s="26"/>
      <c r="Y10" s="26"/>
      <c r="Z10" s="26"/>
    </row>
    <row r="11" spans="1:26" ht="14">
      <c r="A11" s="335">
        <v>2</v>
      </c>
      <c r="B11" s="336" t="s">
        <v>636</v>
      </c>
      <c r="C11" s="337" t="s">
        <v>371</v>
      </c>
      <c r="D11" s="337" t="s">
        <v>382</v>
      </c>
      <c r="E11" s="337" t="s">
        <v>373</v>
      </c>
      <c r="F11" s="340">
        <v>1.51</v>
      </c>
      <c r="G11" s="340">
        <v>1.7</v>
      </c>
      <c r="H11" s="335">
        <v>7</v>
      </c>
      <c r="I11" s="339">
        <v>6.2</v>
      </c>
      <c r="J11" s="26"/>
      <c r="K11" s="825">
        <f>G11</f>
        <v>1.7</v>
      </c>
      <c r="L11" s="825">
        <f>F11</f>
        <v>1.51</v>
      </c>
      <c r="M11" s="297">
        <f>H11</f>
        <v>7</v>
      </c>
      <c r="N11" s="817">
        <f>IFERROR(MAX(0,IF(E11="Minimize",G11/F11,IF(G11&gt;0,F11/G11,IF(F11&gt;0,1.1,G11/F11)))),0)</f>
        <v>0.88823529411764712</v>
      </c>
      <c r="O11" s="273">
        <f>MIN(1.1*M11,N11*M11)</f>
        <v>6.2176470588235295</v>
      </c>
      <c r="P11" s="26"/>
      <c r="Q11" s="26"/>
      <c r="R11" s="26"/>
      <c r="S11" s="26"/>
      <c r="T11" s="26"/>
      <c r="U11" s="26"/>
      <c r="V11" s="26"/>
      <c r="W11" s="26"/>
      <c r="X11" s="26"/>
      <c r="Y11" s="26"/>
      <c r="Z11" s="26"/>
    </row>
    <row r="12" spans="1:26">
      <c r="A12" s="739" t="s">
        <v>613</v>
      </c>
      <c r="B12" s="739"/>
      <c r="C12" s="739"/>
      <c r="D12" s="739"/>
      <c r="E12" s="739"/>
      <c r="F12" s="739"/>
      <c r="G12" s="739"/>
      <c r="H12" s="341">
        <v>14</v>
      </c>
      <c r="I12" s="342">
        <v>12.4</v>
      </c>
      <c r="J12" s="26"/>
      <c r="K12" s="541"/>
      <c r="L12" s="541"/>
      <c r="M12" s="297"/>
      <c r="N12" s="817"/>
      <c r="O12" s="273"/>
      <c r="P12" s="26"/>
      <c r="Q12" s="26"/>
      <c r="R12" s="26"/>
      <c r="S12" s="26"/>
      <c r="T12" s="26"/>
      <c r="U12" s="26"/>
      <c r="V12" s="26"/>
      <c r="W12" s="26"/>
      <c r="X12" s="26"/>
      <c r="Y12" s="26"/>
      <c r="Z12" s="26"/>
    </row>
    <row r="13" spans="1:26">
      <c r="A13" s="740" t="s">
        <v>386</v>
      </c>
      <c r="B13" s="740"/>
      <c r="C13" s="343"/>
      <c r="D13" s="343"/>
      <c r="E13" s="343"/>
      <c r="F13" s="343"/>
      <c r="G13" s="343"/>
      <c r="H13" s="343"/>
      <c r="I13" s="343"/>
      <c r="J13" s="26"/>
      <c r="K13" s="541"/>
      <c r="L13" s="541"/>
      <c r="M13" s="297"/>
      <c r="N13" s="817"/>
      <c r="O13" s="273"/>
      <c r="P13" s="26"/>
      <c r="Q13" s="26"/>
      <c r="R13" s="26"/>
      <c r="S13" s="26"/>
      <c r="T13" s="26"/>
      <c r="U13" s="26"/>
      <c r="V13" s="26"/>
      <c r="W13" s="26"/>
      <c r="X13" s="26"/>
      <c r="Y13" s="26"/>
      <c r="Z13" s="26"/>
    </row>
    <row r="14" spans="1:26">
      <c r="A14" s="739" t="s">
        <v>568</v>
      </c>
      <c r="B14" s="739"/>
      <c r="C14" s="739"/>
      <c r="D14" s="739"/>
      <c r="E14" s="739"/>
      <c r="F14" s="739"/>
      <c r="G14" s="739"/>
      <c r="H14" s="341">
        <v>29</v>
      </c>
      <c r="I14" s="342">
        <v>21.95</v>
      </c>
      <c r="J14" s="26"/>
      <c r="K14" s="541"/>
      <c r="L14" s="541"/>
      <c r="M14" s="297"/>
      <c r="N14" s="817"/>
      <c r="O14" s="273"/>
      <c r="P14" s="26"/>
      <c r="Q14" s="26"/>
      <c r="R14" s="26"/>
      <c r="S14" s="26"/>
      <c r="T14" s="26"/>
      <c r="U14" s="26"/>
      <c r="V14" s="26"/>
      <c r="W14" s="26"/>
      <c r="X14" s="26"/>
      <c r="Y14" s="26"/>
      <c r="Z14" s="26"/>
    </row>
    <row r="15" spans="1:26">
      <c r="A15" s="740" t="s">
        <v>391</v>
      </c>
      <c r="B15" s="740"/>
      <c r="C15" s="343"/>
      <c r="D15" s="343"/>
      <c r="E15" s="343"/>
      <c r="F15" s="343"/>
      <c r="G15" s="343"/>
      <c r="H15" s="343"/>
      <c r="I15" s="343"/>
      <c r="J15" s="26"/>
      <c r="K15" s="541"/>
      <c r="L15" s="541"/>
      <c r="M15" s="297"/>
      <c r="N15" s="817"/>
      <c r="O15" s="273"/>
      <c r="P15" s="26"/>
      <c r="Q15" s="26"/>
      <c r="R15" s="26"/>
      <c r="S15" s="26"/>
      <c r="T15" s="26"/>
      <c r="U15" s="26"/>
      <c r="V15" s="26"/>
      <c r="W15" s="26"/>
      <c r="X15" s="26"/>
      <c r="Y15" s="26"/>
      <c r="Z15" s="26"/>
    </row>
    <row r="16" spans="1:26" ht="28">
      <c r="A16" s="335">
        <v>1</v>
      </c>
      <c r="B16" s="321" t="s">
        <v>419</v>
      </c>
      <c r="C16" s="321"/>
      <c r="D16" s="321"/>
      <c r="E16" s="321"/>
      <c r="F16" s="321"/>
      <c r="G16" s="321"/>
      <c r="H16" s="321"/>
      <c r="I16" s="321"/>
      <c r="J16" s="26"/>
      <c r="K16" s="541"/>
      <c r="L16" s="541"/>
      <c r="M16" s="297"/>
      <c r="N16" s="817"/>
      <c r="O16" s="273"/>
      <c r="P16" s="26"/>
      <c r="Q16" s="26"/>
      <c r="R16" s="26"/>
      <c r="S16" s="26"/>
      <c r="T16" s="26"/>
      <c r="U16" s="26"/>
      <c r="V16" s="26"/>
      <c r="W16" s="26"/>
      <c r="X16" s="26"/>
      <c r="Y16" s="26"/>
      <c r="Z16" s="26"/>
    </row>
    <row r="17" spans="1:26" ht="14">
      <c r="A17" s="321"/>
      <c r="B17" s="336" t="s">
        <v>570</v>
      </c>
      <c r="C17" s="337" t="s">
        <v>371</v>
      </c>
      <c r="D17" s="337" t="s">
        <v>372</v>
      </c>
      <c r="E17" s="337" t="s">
        <v>373</v>
      </c>
      <c r="F17" s="338">
        <v>95</v>
      </c>
      <c r="G17" s="338">
        <v>100</v>
      </c>
      <c r="H17" s="335">
        <v>3</v>
      </c>
      <c r="I17" s="339">
        <v>2.84</v>
      </c>
      <c r="J17" s="26"/>
      <c r="K17" s="857">
        <f t="shared" ref="K17:K24" si="0">G17</f>
        <v>100</v>
      </c>
      <c r="L17" s="857">
        <f t="shared" ref="L17:L24" si="1">F17</f>
        <v>95</v>
      </c>
      <c r="M17" s="297">
        <f t="shared" ref="M17:M24" si="2">H17</f>
        <v>3</v>
      </c>
      <c r="N17" s="817">
        <f t="shared" ref="N17:N24" si="3">IFERROR(MAX(0,IF(E17="Minimize",G17/F17,IF(G17&gt;0,F17/G17,IF(F17&gt;0,1.1,G17/F17)))),0)</f>
        <v>0.95</v>
      </c>
      <c r="O17" s="273">
        <f t="shared" ref="O17:O24" si="4">MIN(1.1*M17,N17*M17)</f>
        <v>2.8499999999999996</v>
      </c>
      <c r="P17" s="26"/>
      <c r="Q17" s="26"/>
      <c r="R17" s="26"/>
      <c r="S17" s="26"/>
      <c r="T17" s="26"/>
      <c r="U17" s="26"/>
      <c r="V17" s="26"/>
      <c r="W17" s="26"/>
      <c r="X17" s="26"/>
      <c r="Y17" s="26"/>
      <c r="Z17" s="26"/>
    </row>
    <row r="18" spans="1:26" ht="14">
      <c r="A18" s="321"/>
      <c r="B18" s="336" t="s">
        <v>571</v>
      </c>
      <c r="C18" s="337" t="s">
        <v>371</v>
      </c>
      <c r="D18" s="337" t="s">
        <v>372</v>
      </c>
      <c r="E18" s="337" t="s">
        <v>373</v>
      </c>
      <c r="F18" s="338">
        <v>100</v>
      </c>
      <c r="G18" s="338">
        <v>100</v>
      </c>
      <c r="H18" s="335">
        <v>7</v>
      </c>
      <c r="I18" s="339">
        <v>7</v>
      </c>
      <c r="J18" s="26"/>
      <c r="K18" s="857">
        <f t="shared" si="0"/>
        <v>100</v>
      </c>
      <c r="L18" s="857">
        <f t="shared" si="1"/>
        <v>100</v>
      </c>
      <c r="M18" s="297">
        <f t="shared" si="2"/>
        <v>7</v>
      </c>
      <c r="N18" s="817">
        <f t="shared" si="3"/>
        <v>1</v>
      </c>
      <c r="O18" s="273">
        <f t="shared" si="4"/>
        <v>7</v>
      </c>
      <c r="P18" s="26"/>
      <c r="Q18" s="26"/>
      <c r="R18" s="26"/>
      <c r="S18" s="26"/>
      <c r="T18" s="26"/>
      <c r="U18" s="26"/>
      <c r="V18" s="26"/>
      <c r="W18" s="26"/>
      <c r="X18" s="26"/>
      <c r="Y18" s="26"/>
      <c r="Z18" s="26"/>
    </row>
    <row r="19" spans="1:26" ht="14">
      <c r="A19" s="335">
        <v>2</v>
      </c>
      <c r="B19" s="336" t="s">
        <v>572</v>
      </c>
      <c r="C19" s="337" t="s">
        <v>371</v>
      </c>
      <c r="D19" s="337" t="s">
        <v>372</v>
      </c>
      <c r="E19" s="337" t="s">
        <v>373</v>
      </c>
      <c r="F19" s="338">
        <v>16</v>
      </c>
      <c r="G19" s="338">
        <v>75</v>
      </c>
      <c r="H19" s="335">
        <v>7</v>
      </c>
      <c r="I19" s="339">
        <v>1.47</v>
      </c>
      <c r="J19" s="26"/>
      <c r="K19" s="857">
        <f t="shared" si="0"/>
        <v>75</v>
      </c>
      <c r="L19" s="857">
        <f t="shared" si="1"/>
        <v>16</v>
      </c>
      <c r="M19" s="297">
        <f t="shared" si="2"/>
        <v>7</v>
      </c>
      <c r="N19" s="817">
        <f t="shared" si="3"/>
        <v>0.21333333333333335</v>
      </c>
      <c r="O19" s="273">
        <f t="shared" si="4"/>
        <v>1.4933333333333334</v>
      </c>
      <c r="P19" s="26"/>
      <c r="Q19" s="26"/>
      <c r="R19" s="26"/>
      <c r="S19" s="26"/>
      <c r="T19" s="26"/>
      <c r="U19" s="26"/>
      <c r="V19" s="26"/>
      <c r="W19" s="26"/>
      <c r="X19" s="26"/>
      <c r="Y19" s="26"/>
      <c r="Z19" s="26"/>
    </row>
    <row r="20" spans="1:26" ht="14">
      <c r="A20" s="335">
        <v>3</v>
      </c>
      <c r="B20" s="336" t="s">
        <v>573</v>
      </c>
      <c r="C20" s="337" t="s">
        <v>371</v>
      </c>
      <c r="D20" s="337" t="s">
        <v>372</v>
      </c>
      <c r="E20" s="337" t="s">
        <v>373</v>
      </c>
      <c r="F20" s="338">
        <v>100</v>
      </c>
      <c r="G20" s="338">
        <v>100</v>
      </c>
      <c r="H20" s="335">
        <v>7</v>
      </c>
      <c r="I20" s="339">
        <v>7</v>
      </c>
      <c r="J20" s="26"/>
      <c r="K20" s="857">
        <f t="shared" si="0"/>
        <v>100</v>
      </c>
      <c r="L20" s="857">
        <f t="shared" si="1"/>
        <v>100</v>
      </c>
      <c r="M20" s="297">
        <f t="shared" si="2"/>
        <v>7</v>
      </c>
      <c r="N20" s="817">
        <f t="shared" si="3"/>
        <v>1</v>
      </c>
      <c r="O20" s="273">
        <f t="shared" si="4"/>
        <v>7</v>
      </c>
      <c r="P20" s="26"/>
      <c r="Q20" s="26"/>
      <c r="R20" s="26"/>
      <c r="S20" s="26"/>
      <c r="T20" s="26"/>
      <c r="U20" s="26"/>
      <c r="V20" s="26"/>
      <c r="W20" s="26"/>
      <c r="X20" s="26"/>
      <c r="Y20" s="26"/>
      <c r="Z20" s="26"/>
    </row>
    <row r="21" spans="1:26" ht="14">
      <c r="A21" s="335">
        <v>4</v>
      </c>
      <c r="B21" s="336" t="s">
        <v>539</v>
      </c>
      <c r="C21" s="337" t="s">
        <v>371</v>
      </c>
      <c r="D21" s="337" t="s">
        <v>390</v>
      </c>
      <c r="E21" s="337" t="s">
        <v>373</v>
      </c>
      <c r="F21" s="340">
        <v>0.24</v>
      </c>
      <c r="G21" s="344">
        <v>2.2999999999999998</v>
      </c>
      <c r="H21" s="335">
        <v>7</v>
      </c>
      <c r="I21" s="339">
        <v>0.73</v>
      </c>
      <c r="J21" s="26"/>
      <c r="K21" s="868">
        <f t="shared" si="0"/>
        <v>2.2999999999999998</v>
      </c>
      <c r="L21" s="825">
        <f t="shared" si="1"/>
        <v>0.24</v>
      </c>
      <c r="M21" s="297">
        <f t="shared" si="2"/>
        <v>7</v>
      </c>
      <c r="N21" s="817">
        <f t="shared" si="3"/>
        <v>0.10434782608695653</v>
      </c>
      <c r="O21" s="273">
        <f t="shared" si="4"/>
        <v>0.73043478260869565</v>
      </c>
      <c r="P21" s="26"/>
      <c r="Q21" s="26"/>
      <c r="R21" s="26"/>
      <c r="S21" s="26"/>
      <c r="T21" s="26"/>
      <c r="U21" s="26"/>
      <c r="V21" s="26"/>
      <c r="W21" s="26"/>
      <c r="X21" s="26"/>
      <c r="Y21" s="26"/>
      <c r="Z21" s="26"/>
    </row>
    <row r="22" spans="1:26" ht="14">
      <c r="A22" s="335">
        <v>5</v>
      </c>
      <c r="B22" s="336" t="s">
        <v>574</v>
      </c>
      <c r="C22" s="337" t="s">
        <v>371</v>
      </c>
      <c r="D22" s="337" t="s">
        <v>510</v>
      </c>
      <c r="E22" s="337" t="s">
        <v>373</v>
      </c>
      <c r="F22" s="338">
        <v>36</v>
      </c>
      <c r="G22" s="338">
        <v>18</v>
      </c>
      <c r="H22" s="335">
        <v>7</v>
      </c>
      <c r="I22" s="339">
        <v>7.7</v>
      </c>
      <c r="J22" s="26"/>
      <c r="K22" s="857">
        <f t="shared" si="0"/>
        <v>18</v>
      </c>
      <c r="L22" s="857">
        <f t="shared" si="1"/>
        <v>36</v>
      </c>
      <c r="M22" s="297">
        <f t="shared" si="2"/>
        <v>7</v>
      </c>
      <c r="N22" s="817">
        <f t="shared" si="3"/>
        <v>2</v>
      </c>
      <c r="O22" s="273">
        <f t="shared" si="4"/>
        <v>7.7000000000000011</v>
      </c>
      <c r="P22" s="26"/>
      <c r="Q22" s="26"/>
      <c r="R22" s="26"/>
      <c r="S22" s="26"/>
      <c r="T22" s="26"/>
      <c r="U22" s="26"/>
      <c r="V22" s="26"/>
      <c r="W22" s="26"/>
      <c r="X22" s="26"/>
      <c r="Y22" s="26"/>
      <c r="Z22" s="26"/>
    </row>
    <row r="23" spans="1:26" ht="14">
      <c r="A23" s="335">
        <v>6</v>
      </c>
      <c r="B23" s="336" t="s">
        <v>575</v>
      </c>
      <c r="C23" s="337" t="s">
        <v>371</v>
      </c>
      <c r="D23" s="337" t="s">
        <v>372</v>
      </c>
      <c r="E23" s="337" t="s">
        <v>373</v>
      </c>
      <c r="F23" s="338">
        <v>100</v>
      </c>
      <c r="G23" s="338">
        <v>100</v>
      </c>
      <c r="H23" s="335">
        <v>7</v>
      </c>
      <c r="I23" s="339">
        <v>7</v>
      </c>
      <c r="J23" s="26"/>
      <c r="K23" s="857">
        <f t="shared" si="0"/>
        <v>100</v>
      </c>
      <c r="L23" s="857">
        <f t="shared" si="1"/>
        <v>100</v>
      </c>
      <c r="M23" s="297">
        <f t="shared" si="2"/>
        <v>7</v>
      </c>
      <c r="N23" s="817">
        <f t="shared" si="3"/>
        <v>1</v>
      </c>
      <c r="O23" s="273">
        <f t="shared" si="4"/>
        <v>7</v>
      </c>
      <c r="P23" s="26"/>
      <c r="Q23" s="26"/>
      <c r="R23" s="26"/>
      <c r="S23" s="26"/>
      <c r="T23" s="26"/>
      <c r="U23" s="26"/>
      <c r="V23" s="26"/>
      <c r="W23" s="26"/>
      <c r="X23" s="26"/>
      <c r="Y23" s="26"/>
      <c r="Z23" s="26"/>
    </row>
    <row r="24" spans="1:26" ht="14">
      <c r="A24" s="335">
        <v>7</v>
      </c>
      <c r="B24" s="336" t="s">
        <v>576</v>
      </c>
      <c r="C24" s="337" t="s">
        <v>371</v>
      </c>
      <c r="D24" s="337" t="s">
        <v>372</v>
      </c>
      <c r="E24" s="337" t="s">
        <v>373</v>
      </c>
      <c r="F24" s="340">
        <v>5.84</v>
      </c>
      <c r="G24" s="338">
        <v>3</v>
      </c>
      <c r="H24" s="335">
        <v>3</v>
      </c>
      <c r="I24" s="339">
        <v>3</v>
      </c>
      <c r="J24" s="26"/>
      <c r="K24" s="857">
        <f t="shared" si="0"/>
        <v>3</v>
      </c>
      <c r="L24" s="825">
        <f t="shared" si="1"/>
        <v>5.84</v>
      </c>
      <c r="M24" s="297">
        <f t="shared" si="2"/>
        <v>3</v>
      </c>
      <c r="N24" s="817">
        <f t="shared" si="3"/>
        <v>1.9466666666666665</v>
      </c>
      <c r="O24" s="273">
        <f t="shared" si="4"/>
        <v>3.3000000000000003</v>
      </c>
      <c r="P24" s="26"/>
      <c r="Q24" s="26"/>
      <c r="R24" s="26"/>
      <c r="S24" s="26"/>
      <c r="T24" s="26"/>
      <c r="U24" s="26"/>
      <c r="V24" s="26"/>
      <c r="W24" s="26"/>
      <c r="X24" s="26"/>
      <c r="Y24" s="26"/>
      <c r="Z24" s="26"/>
    </row>
    <row r="25" spans="1:26">
      <c r="A25" s="739" t="s">
        <v>577</v>
      </c>
      <c r="B25" s="739"/>
      <c r="C25" s="739"/>
      <c r="D25" s="739"/>
      <c r="E25" s="739"/>
      <c r="F25" s="739"/>
      <c r="G25" s="739"/>
      <c r="H25" s="341">
        <v>48</v>
      </c>
      <c r="I25" s="342">
        <v>36.75</v>
      </c>
      <c r="J25" s="26"/>
      <c r="K25" s="541"/>
      <c r="L25" s="541"/>
      <c r="M25" s="297"/>
      <c r="N25" s="817"/>
      <c r="O25" s="273"/>
      <c r="P25" s="26"/>
      <c r="Q25" s="26"/>
      <c r="R25" s="26"/>
      <c r="S25" s="26"/>
      <c r="T25" s="26"/>
      <c r="U25" s="26"/>
      <c r="V25" s="26"/>
      <c r="W25" s="26"/>
      <c r="X25" s="26"/>
      <c r="Y25" s="26"/>
      <c r="Z25" s="26"/>
    </row>
    <row r="26" spans="1:26">
      <c r="A26" s="740" t="s">
        <v>397</v>
      </c>
      <c r="B26" s="740"/>
      <c r="C26" s="343"/>
      <c r="D26" s="343"/>
      <c r="E26" s="343"/>
      <c r="F26" s="343"/>
      <c r="G26" s="343"/>
      <c r="H26" s="343"/>
      <c r="I26" s="343"/>
      <c r="J26" s="26"/>
      <c r="K26" s="541"/>
      <c r="L26" s="541"/>
      <c r="M26" s="297"/>
      <c r="N26" s="817"/>
      <c r="O26" s="273"/>
      <c r="P26" s="26"/>
      <c r="Q26" s="26"/>
      <c r="R26" s="26"/>
      <c r="S26" s="26"/>
      <c r="T26" s="26"/>
      <c r="U26" s="26"/>
      <c r="V26" s="26"/>
      <c r="W26" s="26"/>
      <c r="X26" s="26"/>
      <c r="Y26" s="26"/>
      <c r="Z26" s="26"/>
    </row>
    <row r="27" spans="1:26" ht="28">
      <c r="A27" s="335">
        <v>1</v>
      </c>
      <c r="B27" s="321" t="s">
        <v>637</v>
      </c>
      <c r="C27" s="337" t="s">
        <v>371</v>
      </c>
      <c r="D27" s="337" t="s">
        <v>372</v>
      </c>
      <c r="E27" s="337" t="s">
        <v>373</v>
      </c>
      <c r="F27" s="338">
        <v>48</v>
      </c>
      <c r="G27" s="338">
        <v>100</v>
      </c>
      <c r="H27" s="335">
        <v>3</v>
      </c>
      <c r="I27" s="339">
        <v>1.44</v>
      </c>
      <c r="J27" s="26"/>
      <c r="K27" s="857">
        <f>G27</f>
        <v>100</v>
      </c>
      <c r="L27" s="857">
        <f>F27</f>
        <v>48</v>
      </c>
      <c r="M27" s="297">
        <f>H27</f>
        <v>3</v>
      </c>
      <c r="N27" s="817">
        <f>IFERROR(MAX(0,IF(E27="Minimize",G27/F27,IF(G27&gt;0,F27/G27,IF(F27&gt;0,1.1,G27/F27)))),0)</f>
        <v>0.48</v>
      </c>
      <c r="O27" s="273">
        <f>MIN(1.1*M27,N27*M27)</f>
        <v>1.44</v>
      </c>
      <c r="P27" s="26"/>
      <c r="Q27" s="26"/>
      <c r="R27" s="26"/>
      <c r="S27" s="26"/>
      <c r="T27" s="26"/>
      <c r="U27" s="26"/>
      <c r="V27" s="26"/>
      <c r="W27" s="26"/>
      <c r="X27" s="26"/>
      <c r="Y27" s="26"/>
      <c r="Z27" s="26"/>
    </row>
    <row r="28" spans="1:26">
      <c r="A28" s="739" t="s">
        <v>579</v>
      </c>
      <c r="B28" s="739"/>
      <c r="C28" s="739"/>
      <c r="D28" s="739"/>
      <c r="E28" s="739"/>
      <c r="F28" s="739"/>
      <c r="G28" s="739"/>
      <c r="H28" s="341">
        <v>3</v>
      </c>
      <c r="I28" s="342">
        <v>1.44</v>
      </c>
      <c r="J28" s="26"/>
      <c r="K28" s="541"/>
      <c r="L28" s="541"/>
      <c r="M28" s="297"/>
      <c r="N28" s="817"/>
      <c r="O28" s="273"/>
      <c r="P28" s="26"/>
      <c r="Q28" s="26"/>
      <c r="R28" s="26"/>
      <c r="S28" s="26"/>
      <c r="T28" s="26"/>
      <c r="U28" s="26"/>
      <c r="V28" s="26"/>
      <c r="W28" s="26"/>
      <c r="X28" s="26"/>
      <c r="Y28" s="26"/>
      <c r="Z28" s="26"/>
    </row>
    <row r="29" spans="1:26">
      <c r="A29" s="740" t="s">
        <v>399</v>
      </c>
      <c r="B29" s="740"/>
      <c r="C29" s="343"/>
      <c r="D29" s="343"/>
      <c r="E29" s="343"/>
      <c r="F29" s="343"/>
      <c r="G29" s="343"/>
      <c r="H29" s="343"/>
      <c r="I29" s="343"/>
      <c r="J29" s="26"/>
      <c r="K29" s="541"/>
      <c r="L29" s="541"/>
      <c r="M29" s="297"/>
      <c r="N29" s="817"/>
      <c r="O29" s="273"/>
      <c r="P29" s="26"/>
      <c r="Q29" s="26"/>
      <c r="R29" s="26"/>
      <c r="S29" s="26"/>
      <c r="T29" s="26"/>
      <c r="U29" s="26"/>
      <c r="V29" s="26"/>
      <c r="W29" s="26"/>
      <c r="X29" s="26"/>
      <c r="Y29" s="26"/>
      <c r="Z29" s="26"/>
    </row>
    <row r="30" spans="1:26" ht="14">
      <c r="A30" s="335">
        <v>1</v>
      </c>
      <c r="B30" s="336" t="s">
        <v>431</v>
      </c>
      <c r="C30" s="337" t="s">
        <v>376</v>
      </c>
      <c r="D30" s="337" t="s">
        <v>372</v>
      </c>
      <c r="E30" s="337" t="s">
        <v>373</v>
      </c>
      <c r="F30" s="338">
        <v>140</v>
      </c>
      <c r="G30" s="338">
        <v>100</v>
      </c>
      <c r="H30" s="335">
        <v>9</v>
      </c>
      <c r="I30" s="339">
        <v>9.9</v>
      </c>
      <c r="J30" s="26"/>
      <c r="K30" s="857">
        <f>G30</f>
        <v>100</v>
      </c>
      <c r="L30" s="857">
        <f>F30</f>
        <v>140</v>
      </c>
      <c r="M30" s="297">
        <f>H30</f>
        <v>9</v>
      </c>
      <c r="N30" s="817">
        <f>IFERROR(MAX(0,IF(E30="Minimize",G30/F30,IF(G30&gt;0,F30/G30,IF(F30&gt;0,1.1,G30/F30)))),0)</f>
        <v>1.4</v>
      </c>
      <c r="O30" s="273">
        <f>MIN(1.1*M30,N30*M30)</f>
        <v>9.9</v>
      </c>
      <c r="P30" s="26"/>
      <c r="Q30" s="26"/>
      <c r="R30" s="26"/>
      <c r="S30" s="26"/>
      <c r="T30" s="26"/>
      <c r="U30" s="26"/>
      <c r="V30" s="26"/>
      <c r="W30" s="26"/>
      <c r="X30" s="26"/>
      <c r="Y30" s="26"/>
      <c r="Z30" s="26"/>
    </row>
    <row r="31" spans="1:26" ht="14">
      <c r="A31" s="335">
        <v>2</v>
      </c>
      <c r="B31" s="336" t="s">
        <v>401</v>
      </c>
      <c r="C31" s="337" t="s">
        <v>388</v>
      </c>
      <c r="D31" s="337" t="s">
        <v>372</v>
      </c>
      <c r="E31" s="337" t="s">
        <v>373</v>
      </c>
      <c r="F31" s="338">
        <v>100</v>
      </c>
      <c r="G31" s="338">
        <v>100</v>
      </c>
      <c r="H31" s="856">
        <v>3</v>
      </c>
      <c r="I31" s="339">
        <v>3</v>
      </c>
      <c r="J31" s="26"/>
      <c r="K31" s="857">
        <f>G31</f>
        <v>100</v>
      </c>
      <c r="L31" s="857">
        <f>F31</f>
        <v>100</v>
      </c>
      <c r="M31" s="297">
        <f>H31</f>
        <v>3</v>
      </c>
      <c r="N31" s="817">
        <f>IFERROR(MAX(0,IF(E31="Minimize",G31/F31,IF(G31&gt;0,F31/G31,IF(F31&gt;0,1.1,G31/F31)))),0)</f>
        <v>1</v>
      </c>
      <c r="O31" s="273">
        <f>MIN(1.1*M31,N31*M31)</f>
        <v>3</v>
      </c>
      <c r="P31" s="26"/>
      <c r="Q31" s="26"/>
      <c r="R31" s="26"/>
      <c r="S31" s="26"/>
      <c r="T31" s="26"/>
      <c r="U31" s="26"/>
      <c r="V31" s="26"/>
      <c r="W31" s="26"/>
      <c r="X31" s="26"/>
      <c r="Y31" s="26"/>
      <c r="Z31" s="26"/>
    </row>
    <row r="32" spans="1:26">
      <c r="A32" s="739" t="s">
        <v>621</v>
      </c>
      <c r="B32" s="739"/>
      <c r="C32" s="739"/>
      <c r="D32" s="739"/>
      <c r="E32" s="739"/>
      <c r="F32" s="739"/>
      <c r="G32" s="739"/>
      <c r="H32" s="341">
        <v>12</v>
      </c>
      <c r="I32" s="342">
        <v>12.9</v>
      </c>
      <c r="J32" s="26"/>
      <c r="K32" s="541"/>
      <c r="L32" s="541"/>
      <c r="M32" s="297"/>
      <c r="N32" s="817"/>
      <c r="O32" s="273"/>
      <c r="P32" s="26"/>
      <c r="Q32" s="26"/>
      <c r="R32" s="26"/>
      <c r="S32" s="26"/>
      <c r="T32" s="26"/>
      <c r="U32" s="26"/>
      <c r="V32" s="26"/>
      <c r="W32" s="26"/>
      <c r="X32" s="26"/>
      <c r="Y32" s="26"/>
      <c r="Z32" s="26"/>
    </row>
    <row r="33" spans="1:26">
      <c r="A33" s="740" t="s">
        <v>402</v>
      </c>
      <c r="B33" s="740"/>
      <c r="C33" s="343"/>
      <c r="D33" s="343"/>
      <c r="E33" s="343"/>
      <c r="F33" s="343"/>
      <c r="G33" s="343"/>
      <c r="H33" s="343"/>
      <c r="I33" s="343"/>
      <c r="J33" s="26"/>
      <c r="K33" s="541"/>
      <c r="L33" s="541"/>
      <c r="M33" s="297"/>
      <c r="N33" s="817"/>
      <c r="O33" s="273"/>
      <c r="P33" s="26"/>
      <c r="Q33" s="26"/>
      <c r="R33" s="26"/>
      <c r="S33" s="26"/>
      <c r="T33" s="26"/>
      <c r="U33" s="26"/>
      <c r="V33" s="26"/>
      <c r="W33" s="26"/>
      <c r="X33" s="26"/>
      <c r="Y33" s="26"/>
      <c r="Z33" s="26"/>
    </row>
    <row r="34" spans="1:26">
      <c r="A34" s="740" t="s">
        <v>580</v>
      </c>
      <c r="B34" s="740"/>
      <c r="C34" s="343"/>
      <c r="D34" s="343"/>
      <c r="E34" s="343"/>
      <c r="F34" s="343"/>
      <c r="G34" s="343"/>
      <c r="H34" s="343"/>
      <c r="I34" s="343"/>
      <c r="J34" s="26"/>
      <c r="K34" s="541"/>
      <c r="L34" s="541"/>
      <c r="M34" s="297"/>
      <c r="N34" s="817"/>
      <c r="O34" s="273"/>
      <c r="P34" s="26"/>
      <c r="Q34" s="26"/>
      <c r="R34" s="26"/>
      <c r="S34" s="26"/>
      <c r="T34" s="26"/>
      <c r="U34" s="26"/>
      <c r="V34" s="26"/>
      <c r="W34" s="26"/>
      <c r="X34" s="26"/>
      <c r="Y34" s="26"/>
      <c r="Z34" s="26"/>
    </row>
    <row r="35" spans="1:26" ht="28">
      <c r="A35" s="335">
        <v>1</v>
      </c>
      <c r="B35" s="321" t="s">
        <v>638</v>
      </c>
      <c r="C35" s="337" t="s">
        <v>376</v>
      </c>
      <c r="D35" s="337" t="s">
        <v>372</v>
      </c>
      <c r="E35" s="337" t="s">
        <v>373</v>
      </c>
      <c r="F35" s="338">
        <v>77</v>
      </c>
      <c r="G35" s="338">
        <v>100</v>
      </c>
      <c r="H35" s="856">
        <v>2</v>
      </c>
      <c r="I35" s="339">
        <v>1.54</v>
      </c>
      <c r="J35" s="26"/>
      <c r="K35" s="857">
        <f>G35</f>
        <v>100</v>
      </c>
      <c r="L35" s="857">
        <f>F35</f>
        <v>77</v>
      </c>
      <c r="M35" s="297">
        <f>H35</f>
        <v>2</v>
      </c>
      <c r="N35" s="817">
        <f>IFERROR(MAX(0,IF(E35="Minimize",G35/F35,IF(G35&gt;0,F35/G35,IF(F35&gt;0,1.1,G35/F35)))),0)</f>
        <v>0.77</v>
      </c>
      <c r="O35" s="273">
        <f>MIN(1.1*M35,N35*M35)</f>
        <v>1.54</v>
      </c>
      <c r="P35" s="26"/>
      <c r="Q35" s="26"/>
      <c r="R35" s="26"/>
      <c r="S35" s="26"/>
      <c r="T35" s="26"/>
      <c r="U35" s="26"/>
      <c r="V35" s="26"/>
      <c r="W35" s="26"/>
      <c r="X35" s="26"/>
      <c r="Y35" s="26"/>
      <c r="Z35" s="26"/>
    </row>
    <row r="36" spans="1:26" ht="42">
      <c r="A36" s="335">
        <v>2</v>
      </c>
      <c r="B36" s="321" t="s">
        <v>639</v>
      </c>
      <c r="C36" s="337" t="s">
        <v>371</v>
      </c>
      <c r="D36" s="337" t="s">
        <v>372</v>
      </c>
      <c r="E36" s="337" t="s">
        <v>373</v>
      </c>
      <c r="F36" s="338">
        <v>100</v>
      </c>
      <c r="G36" s="338">
        <v>100</v>
      </c>
      <c r="H36" s="856">
        <v>2</v>
      </c>
      <c r="I36" s="339">
        <v>2</v>
      </c>
      <c r="J36" s="26"/>
      <c r="K36" s="857">
        <f>G36</f>
        <v>100</v>
      </c>
      <c r="L36" s="857">
        <f>F36</f>
        <v>100</v>
      </c>
      <c r="M36" s="297">
        <f>H36</f>
        <v>2</v>
      </c>
      <c r="N36" s="817">
        <f>IFERROR(MAX(0,IF(E36="Minimize",G36/F36,IF(G36&gt;0,F36/G36,IF(F36&gt;0,1.1,G36/F36)))),0)</f>
        <v>1</v>
      </c>
      <c r="O36" s="273">
        <f>MIN(1.1*M36,N36*M36)</f>
        <v>2</v>
      </c>
      <c r="P36" s="26"/>
      <c r="Q36" s="26"/>
      <c r="R36" s="26"/>
      <c r="S36" s="26"/>
      <c r="T36" s="26"/>
      <c r="U36" s="26"/>
      <c r="V36" s="26"/>
      <c r="W36" s="26"/>
      <c r="X36" s="26"/>
      <c r="Y36" s="26"/>
      <c r="Z36" s="26"/>
    </row>
    <row r="37" spans="1:26" ht="28">
      <c r="A37" s="335">
        <v>3</v>
      </c>
      <c r="B37" s="321" t="s">
        <v>583</v>
      </c>
      <c r="C37" s="337" t="s">
        <v>371</v>
      </c>
      <c r="D37" s="337" t="s">
        <v>584</v>
      </c>
      <c r="E37" s="337" t="s">
        <v>373</v>
      </c>
      <c r="F37" s="338">
        <v>12</v>
      </c>
      <c r="G37" s="321" t="s">
        <v>640</v>
      </c>
      <c r="H37" s="856">
        <v>2</v>
      </c>
      <c r="I37" s="339">
        <v>2</v>
      </c>
      <c r="J37" s="26"/>
      <c r="K37" s="202" t="str">
        <f>G37</f>
        <v>Setiap
Bulan</v>
      </c>
      <c r="L37" s="857">
        <f>F37</f>
        <v>12</v>
      </c>
      <c r="M37" s="297">
        <f>H37</f>
        <v>2</v>
      </c>
      <c r="N37" s="817"/>
      <c r="O37" s="273"/>
      <c r="P37" s="26"/>
      <c r="Q37" s="26"/>
      <c r="R37" s="26"/>
      <c r="S37" s="26"/>
      <c r="T37" s="26"/>
      <c r="U37" s="26"/>
      <c r="V37" s="26"/>
      <c r="W37" s="26"/>
      <c r="X37" s="26"/>
      <c r="Y37" s="26"/>
      <c r="Z37" s="26"/>
    </row>
    <row r="38" spans="1:26" ht="14">
      <c r="A38" s="335">
        <v>4</v>
      </c>
      <c r="B38" s="336" t="s">
        <v>632</v>
      </c>
      <c r="C38" s="337" t="s">
        <v>371</v>
      </c>
      <c r="D38" s="337" t="s">
        <v>372</v>
      </c>
      <c r="E38" s="337" t="s">
        <v>373</v>
      </c>
      <c r="F38" s="338">
        <v>100</v>
      </c>
      <c r="G38" s="338">
        <v>100</v>
      </c>
      <c r="H38" s="856">
        <v>2</v>
      </c>
      <c r="I38" s="339">
        <v>2</v>
      </c>
      <c r="J38" s="26"/>
      <c r="K38" s="857">
        <f>G38</f>
        <v>100</v>
      </c>
      <c r="L38" s="857">
        <f>F38</f>
        <v>100</v>
      </c>
      <c r="M38" s="297">
        <f>H38</f>
        <v>2</v>
      </c>
      <c r="N38" s="817">
        <f>IFERROR(MAX(0,IF(E38="Minimize",G38/F38,IF(G38&gt;0,F38/G38,IF(F38&gt;0,1.1,G38/F38)))),0)</f>
        <v>1</v>
      </c>
      <c r="O38" s="273">
        <f>MIN(1.1*M38,N38*M38)</f>
        <v>2</v>
      </c>
      <c r="P38" s="26"/>
      <c r="Q38" s="26"/>
      <c r="R38" s="26"/>
      <c r="S38" s="26"/>
      <c r="T38" s="26"/>
      <c r="U38" s="26"/>
      <c r="V38" s="26"/>
      <c r="W38" s="26"/>
      <c r="X38" s="26"/>
      <c r="Y38" s="26"/>
      <c r="Z38" s="26"/>
    </row>
    <row r="39" spans="1:26">
      <c r="A39" s="739" t="s">
        <v>625</v>
      </c>
      <c r="B39" s="739"/>
      <c r="C39" s="739"/>
      <c r="D39" s="739"/>
      <c r="E39" s="739"/>
      <c r="F39" s="739"/>
      <c r="G39" s="739"/>
      <c r="H39" s="341">
        <v>8</v>
      </c>
      <c r="I39" s="342">
        <v>7.54</v>
      </c>
      <c r="J39" s="26"/>
      <c r="K39" s="541"/>
      <c r="L39" s="541"/>
      <c r="M39" s="297"/>
      <c r="N39" s="817"/>
      <c r="O39" s="273"/>
      <c r="P39" s="26"/>
      <c r="Q39" s="26"/>
      <c r="R39" s="26"/>
      <c r="S39" s="26"/>
      <c r="T39" s="26"/>
      <c r="U39" s="26"/>
      <c r="V39" s="26"/>
      <c r="W39" s="26"/>
      <c r="X39" s="26"/>
      <c r="Y39" s="26"/>
      <c r="Z39" s="26"/>
    </row>
    <row r="40" spans="1:26" ht="14">
      <c r="A40" s="858"/>
      <c r="B40" s="859" t="s">
        <v>404</v>
      </c>
      <c r="C40" s="858"/>
      <c r="D40" s="858"/>
      <c r="E40" s="858"/>
      <c r="F40" s="858"/>
      <c r="G40" s="858"/>
      <c r="H40" s="860">
        <v>100</v>
      </c>
      <c r="I40" s="861">
        <v>80.569999999999993</v>
      </c>
      <c r="J40" s="26"/>
      <c r="K40" s="26"/>
      <c r="L40" s="26"/>
      <c r="M40" s="862">
        <f>SUM(M4:M39)</f>
        <v>100</v>
      </c>
      <c r="N40" s="863">
        <f>IFERROR(O40/M40,0)</f>
        <v>0.78917820496687552</v>
      </c>
      <c r="O40" s="864">
        <f>SUM(O4:O39)</f>
        <v>78.917820496687554</v>
      </c>
      <c r="P40" s="26"/>
      <c r="Q40" s="26"/>
      <c r="R40" s="26"/>
      <c r="S40" s="26"/>
      <c r="T40" s="26"/>
      <c r="U40" s="26"/>
      <c r="V40" s="26"/>
      <c r="W40" s="26"/>
      <c r="X40" s="26"/>
      <c r="Y40" s="26"/>
      <c r="Z40" s="26"/>
    </row>
    <row r="42" spans="1:26" ht="16">
      <c r="A42" s="808" t="s">
        <v>641</v>
      </c>
    </row>
    <row r="43" spans="1:26" ht="28">
      <c r="A43" s="323" t="s">
        <v>346</v>
      </c>
      <c r="B43" s="323" t="s">
        <v>347</v>
      </c>
      <c r="C43" s="323" t="s">
        <v>587</v>
      </c>
      <c r="D43" s="323" t="s">
        <v>350</v>
      </c>
      <c r="E43" s="323" t="s">
        <v>448</v>
      </c>
      <c r="F43" s="323" t="s">
        <v>354</v>
      </c>
      <c r="G43" s="323" t="s">
        <v>588</v>
      </c>
      <c r="K43" s="323" t="s">
        <v>367</v>
      </c>
      <c r="L43" s="323" t="s">
        <v>589</v>
      </c>
      <c r="M43" s="323" t="s">
        <v>590</v>
      </c>
      <c r="N43" s="323" t="s">
        <v>591</v>
      </c>
      <c r="O43" s="323" t="s">
        <v>592</v>
      </c>
      <c r="P43" s="323" t="s">
        <v>593</v>
      </c>
      <c r="Q43" s="323" t="s">
        <v>594</v>
      </c>
    </row>
    <row r="44" spans="1:26">
      <c r="A44" s="809">
        <v>1</v>
      </c>
      <c r="B44" s="583" t="str">
        <f>B7</f>
        <v>EBITDA Margin</v>
      </c>
      <c r="C44" s="583" t="s">
        <v>456</v>
      </c>
      <c r="D44" s="809" t="str">
        <f>D7</f>
        <v>Rp. Miliar</v>
      </c>
      <c r="E44" s="850">
        <f>G7</f>
        <v>22.11</v>
      </c>
      <c r="F44" s="809" t="str">
        <f>E7</f>
        <v>Maximize</v>
      </c>
      <c r="G44" s="798">
        <f>H7</f>
        <v>15</v>
      </c>
      <c r="K44" s="799">
        <f>N7</f>
        <v>0.63636363636363635</v>
      </c>
      <c r="L44" s="810">
        <v>25</v>
      </c>
      <c r="M44" s="800">
        <f>MIN(1.1*L44,K44*L44)</f>
        <v>15.909090909090908</v>
      </c>
      <c r="N44" s="810">
        <v>15</v>
      </c>
      <c r="O44" s="800">
        <f>MIN(1.1*N44,K44*N44)</f>
        <v>9.545454545454545</v>
      </c>
      <c r="P44" s="810">
        <v>35</v>
      </c>
      <c r="Q44" s="800">
        <f>MIN(1.1*P44,K44*P44)</f>
        <v>22.272727272727273</v>
      </c>
    </row>
    <row r="45" spans="1:26">
      <c r="A45" s="811"/>
      <c r="B45" s="811" t="s">
        <v>595</v>
      </c>
      <c r="C45" s="811"/>
      <c r="D45" s="811"/>
      <c r="E45" s="811"/>
      <c r="F45" s="811"/>
      <c r="G45" s="812">
        <f>SUM(G44)</f>
        <v>15</v>
      </c>
      <c r="K45" s="813"/>
      <c r="L45" s="812">
        <f t="shared" ref="L45:Q45" si="5">SUM(L44)</f>
        <v>25</v>
      </c>
      <c r="M45" s="814">
        <f t="shared" si="5"/>
        <v>15.909090909090908</v>
      </c>
      <c r="N45" s="812">
        <f t="shared" si="5"/>
        <v>15</v>
      </c>
      <c r="O45" s="814">
        <f t="shared" si="5"/>
        <v>9.545454545454545</v>
      </c>
      <c r="P45" s="812">
        <f t="shared" si="5"/>
        <v>35</v>
      </c>
      <c r="Q45" s="814">
        <f t="shared" si="5"/>
        <v>22.272727272727273</v>
      </c>
    </row>
    <row r="46" spans="1:26">
      <c r="A46" s="809">
        <v>2</v>
      </c>
      <c r="B46" s="583" t="str">
        <f>B10</f>
        <v>Cash Cost Tembakau</v>
      </c>
      <c r="C46" s="583" t="s">
        <v>462</v>
      </c>
      <c r="D46" s="809" t="str">
        <f>D10</f>
        <v>Rp/Kg</v>
      </c>
      <c r="E46" s="801">
        <f>G10</f>
        <v>265538</v>
      </c>
      <c r="F46" s="809" t="str">
        <f>E10</f>
        <v>Minimize</v>
      </c>
      <c r="G46" s="798">
        <f>H10</f>
        <v>7</v>
      </c>
      <c r="K46" s="799">
        <f>N10</f>
        <v>0.88585011092392119</v>
      </c>
      <c r="L46" s="810">
        <v>8</v>
      </c>
      <c r="M46" s="800">
        <f t="shared" ref="M46:M51" si="6">MIN(1.1*L46,K46*L46)</f>
        <v>7.0868008873913695</v>
      </c>
      <c r="N46" s="810">
        <v>11</v>
      </c>
      <c r="O46" s="800">
        <f t="shared" ref="O46:O51" si="7">MIN(1.1*N46,K46*N46)</f>
        <v>9.7443512201631322</v>
      </c>
      <c r="P46" s="810">
        <v>5</v>
      </c>
      <c r="Q46" s="800">
        <f t="shared" ref="Q46:Q51" si="8">MIN(1.1*P46,K46*P46)</f>
        <v>4.4292505546196059</v>
      </c>
    </row>
    <row r="47" spans="1:26">
      <c r="A47" s="809">
        <v>3</v>
      </c>
      <c r="B47" s="583" t="str">
        <f>B11</f>
        <v>Produktivitas Tembakau</v>
      </c>
      <c r="C47" s="583" t="s">
        <v>462</v>
      </c>
      <c r="D47" s="809" t="str">
        <f>D11</f>
        <v>Ton/Ha</v>
      </c>
      <c r="E47" s="850">
        <f>G11</f>
        <v>1.7</v>
      </c>
      <c r="F47" s="809" t="str">
        <f>E11</f>
        <v>Maximize</v>
      </c>
      <c r="G47" s="798">
        <f>H11</f>
        <v>7</v>
      </c>
      <c r="K47" s="799">
        <f>N11</f>
        <v>0.88823529411764712</v>
      </c>
      <c r="L47" s="810">
        <v>8</v>
      </c>
      <c r="M47" s="800">
        <f t="shared" si="6"/>
        <v>7.105882352941177</v>
      </c>
      <c r="N47" s="810">
        <v>11</v>
      </c>
      <c r="O47" s="800">
        <f t="shared" si="7"/>
        <v>9.7705882352941185</v>
      </c>
      <c r="P47" s="810">
        <v>5</v>
      </c>
      <c r="Q47" s="800">
        <f t="shared" si="8"/>
        <v>4.4411764705882355</v>
      </c>
    </row>
    <row r="48" spans="1:26" ht="28">
      <c r="A48" s="809">
        <v>4</v>
      </c>
      <c r="B48" s="468" t="str">
        <f>B35</f>
        <v>Persentase Temuan Audit Internal dan Eksternal yang
ditindaklanjuti</v>
      </c>
      <c r="C48" s="583" t="s">
        <v>462</v>
      </c>
      <c r="D48" s="809" t="str">
        <f>D35</f>
        <v>%</v>
      </c>
      <c r="E48" s="547">
        <f>G35</f>
        <v>100</v>
      </c>
      <c r="F48" s="809" t="str">
        <f>E35</f>
        <v>Maximize</v>
      </c>
      <c r="G48" s="798">
        <f>H35</f>
        <v>2</v>
      </c>
      <c r="K48" s="799">
        <f>N35</f>
        <v>0.77</v>
      </c>
      <c r="L48" s="810">
        <v>3</v>
      </c>
      <c r="M48" s="800">
        <f t="shared" si="6"/>
        <v>2.31</v>
      </c>
      <c r="N48" s="810">
        <v>4</v>
      </c>
      <c r="O48" s="800">
        <f t="shared" si="7"/>
        <v>3.08</v>
      </c>
      <c r="P48" s="810">
        <v>2</v>
      </c>
      <c r="Q48" s="800">
        <f t="shared" si="8"/>
        <v>1.54</v>
      </c>
    </row>
    <row r="49" spans="1:17">
      <c r="A49" s="809">
        <v>5</v>
      </c>
      <c r="B49" s="583" t="str">
        <f>B36</f>
        <v>Pemenuhan Permintaan Kajian (Kajian Ekonomis, Hukum, dan Risiko) terkait Divestasi Aset dan Optimalisasi Aset</v>
      </c>
      <c r="C49" s="583" t="s">
        <v>462</v>
      </c>
      <c r="D49" s="809" t="str">
        <f>D36</f>
        <v>%</v>
      </c>
      <c r="E49" s="547">
        <f>G36</f>
        <v>100</v>
      </c>
      <c r="F49" s="809" t="str">
        <f>E36</f>
        <v>Maximize</v>
      </c>
      <c r="G49" s="798">
        <f>H36</f>
        <v>2</v>
      </c>
      <c r="K49" s="799">
        <f>N36</f>
        <v>1</v>
      </c>
      <c r="L49" s="810">
        <v>2</v>
      </c>
      <c r="M49" s="800">
        <f t="shared" si="6"/>
        <v>2</v>
      </c>
      <c r="N49" s="810">
        <v>3</v>
      </c>
      <c r="O49" s="800">
        <f t="shared" si="7"/>
        <v>3</v>
      </c>
      <c r="P49" s="810">
        <v>1</v>
      </c>
      <c r="Q49" s="800">
        <f t="shared" si="8"/>
        <v>1</v>
      </c>
    </row>
    <row r="50" spans="1:17" ht="28">
      <c r="A50" s="809">
        <v>6</v>
      </c>
      <c r="B50" s="583" t="str">
        <f>B37</f>
        <v>Penyediaan Data Monitoring dan Evaluasi Divestasi Aset dan Optimalisasi Aset</v>
      </c>
      <c r="C50" s="583" t="s">
        <v>462</v>
      </c>
      <c r="D50" s="809" t="str">
        <f>D37</f>
        <v>Frekuensi</v>
      </c>
      <c r="E50" s="851" t="str">
        <f>G37</f>
        <v>Setiap
Bulan</v>
      </c>
      <c r="F50" s="809" t="str">
        <f>E37</f>
        <v>Maximize</v>
      </c>
      <c r="G50" s="798">
        <f>H37</f>
        <v>2</v>
      </c>
      <c r="K50" s="799">
        <f>N37</f>
        <v>0</v>
      </c>
      <c r="L50" s="810">
        <v>2</v>
      </c>
      <c r="M50" s="800">
        <f t="shared" si="6"/>
        <v>0</v>
      </c>
      <c r="N50" s="810">
        <v>3</v>
      </c>
      <c r="O50" s="800">
        <f t="shared" si="7"/>
        <v>0</v>
      </c>
      <c r="P50" s="810">
        <v>1</v>
      </c>
      <c r="Q50" s="800">
        <f t="shared" si="8"/>
        <v>0</v>
      </c>
    </row>
    <row r="51" spans="1:17">
      <c r="A51" s="809">
        <v>7</v>
      </c>
      <c r="B51" s="583" t="str">
        <f>B38</f>
        <v>Penyelesaian Administrasi KSO  Tebu</v>
      </c>
      <c r="C51" s="583" t="s">
        <v>462</v>
      </c>
      <c r="D51" s="809" t="str">
        <f>D38</f>
        <v>%</v>
      </c>
      <c r="E51" s="547">
        <f>G38</f>
        <v>100</v>
      </c>
      <c r="F51" s="809" t="str">
        <f>E38</f>
        <v>Maximize</v>
      </c>
      <c r="G51" s="798">
        <f>H38</f>
        <v>2</v>
      </c>
      <c r="K51" s="799">
        <f>N38</f>
        <v>1</v>
      </c>
      <c r="L51" s="810">
        <v>2</v>
      </c>
      <c r="M51" s="800">
        <f t="shared" si="6"/>
        <v>2</v>
      </c>
      <c r="N51" s="810">
        <v>3</v>
      </c>
      <c r="O51" s="800">
        <f t="shared" si="7"/>
        <v>3</v>
      </c>
      <c r="P51" s="810">
        <v>1</v>
      </c>
      <c r="Q51" s="800">
        <f t="shared" si="8"/>
        <v>1</v>
      </c>
    </row>
    <row r="52" spans="1:17">
      <c r="A52" s="811"/>
      <c r="B52" s="811" t="s">
        <v>596</v>
      </c>
      <c r="C52" s="811"/>
      <c r="D52" s="811"/>
      <c r="E52" s="811"/>
      <c r="F52" s="811"/>
      <c r="G52" s="812">
        <f>SUM(G46:G51)</f>
        <v>22</v>
      </c>
      <c r="K52" s="813"/>
      <c r="L52" s="812">
        <f t="shared" ref="L52:Q52" si="9">SUM(L46:L51)</f>
        <v>25</v>
      </c>
      <c r="M52" s="814">
        <f t="shared" si="9"/>
        <v>20.502683240332544</v>
      </c>
      <c r="N52" s="812">
        <f t="shared" si="9"/>
        <v>35</v>
      </c>
      <c r="O52" s="814">
        <f t="shared" si="9"/>
        <v>28.594939455457251</v>
      </c>
      <c r="P52" s="812">
        <f t="shared" si="9"/>
        <v>15</v>
      </c>
      <c r="Q52" s="814">
        <f t="shared" si="9"/>
        <v>12.410427025207841</v>
      </c>
    </row>
    <row r="53" spans="1:17">
      <c r="A53" s="809">
        <v>8</v>
      </c>
      <c r="B53" s="583" t="str">
        <f t="shared" ref="B53:B60" si="10">B17</f>
        <v>a. Penerbitan SK BPHTB 0%</v>
      </c>
      <c r="C53" s="583" t="s">
        <v>470</v>
      </c>
      <c r="D53" s="809" t="str">
        <f t="shared" ref="D53:D60" si="11">D17</f>
        <v>%</v>
      </c>
      <c r="E53" s="547">
        <f t="shared" ref="E53:E60" si="12">G17</f>
        <v>100</v>
      </c>
      <c r="F53" s="809" t="str">
        <f t="shared" ref="F53:F60" si="13">E17</f>
        <v>Maximize</v>
      </c>
      <c r="G53" s="798">
        <f t="shared" ref="G53:G60" si="14">H17</f>
        <v>3</v>
      </c>
      <c r="K53" s="799">
        <f t="shared" ref="K53:K60" si="15">N17</f>
        <v>0.95</v>
      </c>
      <c r="L53" s="810">
        <v>1</v>
      </c>
      <c r="M53" s="800">
        <f t="shared" ref="M53:M60" si="16">MIN(1.1*L53,K53*L53)</f>
        <v>0.95</v>
      </c>
      <c r="N53" s="810">
        <v>1</v>
      </c>
      <c r="O53" s="800">
        <f t="shared" ref="O53:O60" si="17">MIN(1.1*N53,K53*N53)</f>
        <v>0.95</v>
      </c>
      <c r="P53" s="810">
        <v>1</v>
      </c>
      <c r="Q53" s="800">
        <f t="shared" ref="Q53:Q60" si="18">MIN(1.1*P53,K53*P53)</f>
        <v>0.95</v>
      </c>
    </row>
    <row r="54" spans="1:17">
      <c r="A54" s="809">
        <v>9</v>
      </c>
      <c r="B54" s="583" t="str">
        <f t="shared" si="10"/>
        <v>b. Implementasi Integrated Management System</v>
      </c>
      <c r="C54" s="583" t="s">
        <v>470</v>
      </c>
      <c r="D54" s="809" t="str">
        <f t="shared" si="11"/>
        <v>%</v>
      </c>
      <c r="E54" s="547">
        <f t="shared" si="12"/>
        <v>100</v>
      </c>
      <c r="F54" s="809" t="str">
        <f t="shared" si="13"/>
        <v>Maximize</v>
      </c>
      <c r="G54" s="798">
        <f t="shared" si="14"/>
        <v>7</v>
      </c>
      <c r="K54" s="799">
        <f t="shared" si="15"/>
        <v>1</v>
      </c>
      <c r="L54" s="810">
        <v>3</v>
      </c>
      <c r="M54" s="800">
        <f t="shared" si="16"/>
        <v>3</v>
      </c>
      <c r="N54" s="810">
        <v>3</v>
      </c>
      <c r="O54" s="800">
        <f t="shared" si="17"/>
        <v>3</v>
      </c>
      <c r="P54" s="810">
        <v>3</v>
      </c>
      <c r="Q54" s="800">
        <f t="shared" si="18"/>
        <v>3</v>
      </c>
    </row>
    <row r="55" spans="1:17">
      <c r="A55" s="809">
        <v>10</v>
      </c>
      <c r="B55" s="583" t="str">
        <f t="shared" si="10"/>
        <v>Penerbitan Surat Setoran Pajak Daerah (SSPD) Nihil</v>
      </c>
      <c r="C55" s="583" t="s">
        <v>470</v>
      </c>
      <c r="D55" s="809" t="str">
        <f t="shared" si="11"/>
        <v>%</v>
      </c>
      <c r="E55" s="547">
        <f t="shared" si="12"/>
        <v>75</v>
      </c>
      <c r="F55" s="809" t="str">
        <f t="shared" si="13"/>
        <v>Maximize</v>
      </c>
      <c r="G55" s="798">
        <f t="shared" si="14"/>
        <v>7</v>
      </c>
      <c r="K55" s="799">
        <f t="shared" si="15"/>
        <v>0.21333333333333335</v>
      </c>
      <c r="L55" s="810">
        <v>3</v>
      </c>
      <c r="M55" s="800">
        <f t="shared" si="16"/>
        <v>0.64</v>
      </c>
      <c r="N55" s="810">
        <v>3</v>
      </c>
      <c r="O55" s="800">
        <f t="shared" si="17"/>
        <v>0.64</v>
      </c>
      <c r="P55" s="810">
        <v>3</v>
      </c>
      <c r="Q55" s="800">
        <f t="shared" si="18"/>
        <v>0.64</v>
      </c>
    </row>
    <row r="56" spans="1:17">
      <c r="A56" s="809">
        <v>11</v>
      </c>
      <c r="B56" s="583" t="str">
        <f t="shared" si="10"/>
        <v>Sertifikasi Aset Tanah</v>
      </c>
      <c r="C56" s="583" t="s">
        <v>470</v>
      </c>
      <c r="D56" s="809" t="str">
        <f t="shared" si="11"/>
        <v>%</v>
      </c>
      <c r="E56" s="547">
        <f t="shared" si="12"/>
        <v>100</v>
      </c>
      <c r="F56" s="809" t="str">
        <f t="shared" si="13"/>
        <v>Maximize</v>
      </c>
      <c r="G56" s="798">
        <f t="shared" si="14"/>
        <v>7</v>
      </c>
      <c r="K56" s="799">
        <f t="shared" si="15"/>
        <v>1</v>
      </c>
      <c r="L56" s="810">
        <v>3</v>
      </c>
      <c r="M56" s="800">
        <f t="shared" si="16"/>
        <v>3</v>
      </c>
      <c r="N56" s="810">
        <v>3</v>
      </c>
      <c r="O56" s="800">
        <f t="shared" si="17"/>
        <v>3</v>
      </c>
      <c r="P56" s="810">
        <v>3</v>
      </c>
      <c r="Q56" s="800">
        <f t="shared" si="18"/>
        <v>3</v>
      </c>
    </row>
    <row r="57" spans="1:17">
      <c r="A57" s="809">
        <v>12</v>
      </c>
      <c r="B57" s="583" t="str">
        <f t="shared" si="10"/>
        <v>Recovery Aset</v>
      </c>
      <c r="C57" s="583" t="s">
        <v>470</v>
      </c>
      <c r="D57" s="809" t="str">
        <f t="shared" si="11"/>
        <v>Ha</v>
      </c>
      <c r="E57" s="870">
        <f t="shared" si="12"/>
        <v>2.2999999999999998</v>
      </c>
      <c r="F57" s="809" t="str">
        <f t="shared" si="13"/>
        <v>Maximize</v>
      </c>
      <c r="G57" s="798">
        <f t="shared" si="14"/>
        <v>7</v>
      </c>
      <c r="K57" s="799">
        <f t="shared" si="15"/>
        <v>0.10434782608695653</v>
      </c>
      <c r="L57" s="810">
        <v>3</v>
      </c>
      <c r="M57" s="800">
        <f t="shared" si="16"/>
        <v>0.31304347826086959</v>
      </c>
      <c r="N57" s="810">
        <v>3</v>
      </c>
      <c r="O57" s="800">
        <f t="shared" si="17"/>
        <v>0.31304347826086959</v>
      </c>
      <c r="P57" s="810">
        <v>3</v>
      </c>
      <c r="Q57" s="800">
        <f t="shared" si="18"/>
        <v>0.31304347826086959</v>
      </c>
    </row>
    <row r="58" spans="1:17">
      <c r="A58" s="809">
        <v>13</v>
      </c>
      <c r="B58" s="583" t="str">
        <f t="shared" si="10"/>
        <v>Pengurusan Perizinan Berusaha Pasca Integrasi</v>
      </c>
      <c r="C58" s="583" t="s">
        <v>470</v>
      </c>
      <c r="D58" s="809" t="str">
        <f t="shared" si="11"/>
        <v>Jumlah</v>
      </c>
      <c r="E58" s="547">
        <f t="shared" si="12"/>
        <v>18</v>
      </c>
      <c r="F58" s="809" t="str">
        <f t="shared" si="13"/>
        <v>Maximize</v>
      </c>
      <c r="G58" s="798">
        <f t="shared" si="14"/>
        <v>7</v>
      </c>
      <c r="K58" s="799">
        <f t="shared" si="15"/>
        <v>2</v>
      </c>
      <c r="L58" s="810">
        <v>3</v>
      </c>
      <c r="M58" s="800">
        <f t="shared" si="16"/>
        <v>3.3000000000000003</v>
      </c>
      <c r="N58" s="810">
        <v>3</v>
      </c>
      <c r="O58" s="800">
        <f t="shared" si="17"/>
        <v>3.3000000000000003</v>
      </c>
      <c r="P58" s="810">
        <v>3</v>
      </c>
      <c r="Q58" s="800">
        <f t="shared" si="18"/>
        <v>3.3000000000000003</v>
      </c>
    </row>
    <row r="59" spans="1:17">
      <c r="A59" s="809">
        <v>14</v>
      </c>
      <c r="B59" s="583" t="str">
        <f t="shared" si="10"/>
        <v>Pemenuhan Mitigasi Risiko</v>
      </c>
      <c r="C59" s="583" t="s">
        <v>470</v>
      </c>
      <c r="D59" s="809" t="str">
        <f t="shared" si="11"/>
        <v>%</v>
      </c>
      <c r="E59" s="547">
        <f t="shared" si="12"/>
        <v>100</v>
      </c>
      <c r="F59" s="809" t="str">
        <f t="shared" si="13"/>
        <v>Maximize</v>
      </c>
      <c r="G59" s="798">
        <f t="shared" si="14"/>
        <v>7</v>
      </c>
      <c r="K59" s="799">
        <f t="shared" si="15"/>
        <v>1</v>
      </c>
      <c r="L59" s="810">
        <v>3</v>
      </c>
      <c r="M59" s="800">
        <f t="shared" si="16"/>
        <v>3</v>
      </c>
      <c r="N59" s="810">
        <v>3</v>
      </c>
      <c r="O59" s="800">
        <f t="shared" si="17"/>
        <v>3</v>
      </c>
      <c r="P59" s="810">
        <v>3</v>
      </c>
      <c r="Q59" s="800">
        <f t="shared" si="18"/>
        <v>3</v>
      </c>
    </row>
    <row r="60" spans="1:17">
      <c r="A60" s="809">
        <v>15</v>
      </c>
      <c r="B60" s="583" t="str">
        <f t="shared" si="10"/>
        <v>Efisiensi Nilai SPPBJ dibandingkan HPS</v>
      </c>
      <c r="C60" s="583" t="s">
        <v>470</v>
      </c>
      <c r="D60" s="809" t="str">
        <f t="shared" si="11"/>
        <v>%</v>
      </c>
      <c r="E60" s="547">
        <f t="shared" si="12"/>
        <v>3</v>
      </c>
      <c r="F60" s="809" t="str">
        <f t="shared" si="13"/>
        <v>Maximize</v>
      </c>
      <c r="G60" s="798">
        <f t="shared" si="14"/>
        <v>3</v>
      </c>
      <c r="K60" s="799">
        <f t="shared" si="15"/>
        <v>1.9466666666666665</v>
      </c>
      <c r="L60" s="810">
        <v>1</v>
      </c>
      <c r="M60" s="800">
        <f t="shared" si="16"/>
        <v>1.1000000000000001</v>
      </c>
      <c r="N60" s="810">
        <v>1</v>
      </c>
      <c r="O60" s="800">
        <f t="shared" si="17"/>
        <v>1.1000000000000001</v>
      </c>
      <c r="P60" s="810">
        <v>1</v>
      </c>
      <c r="Q60" s="800">
        <f t="shared" si="18"/>
        <v>1.1000000000000001</v>
      </c>
    </row>
    <row r="61" spans="1:17">
      <c r="A61" s="811"/>
      <c r="B61" s="811" t="s">
        <v>597</v>
      </c>
      <c r="C61" s="811"/>
      <c r="D61" s="811"/>
      <c r="E61" s="811"/>
      <c r="F61" s="811"/>
      <c r="G61" s="812">
        <f>SUM(G53:G60)</f>
        <v>48</v>
      </c>
      <c r="K61" s="813"/>
      <c r="L61" s="812">
        <f t="shared" ref="L61:Q61" si="19">SUM(L53:L60)</f>
        <v>20</v>
      </c>
      <c r="M61" s="814">
        <f t="shared" si="19"/>
        <v>15.30304347826087</v>
      </c>
      <c r="N61" s="812">
        <f t="shared" si="19"/>
        <v>20</v>
      </c>
      <c r="O61" s="814">
        <f t="shared" si="19"/>
        <v>15.30304347826087</v>
      </c>
      <c r="P61" s="812">
        <f t="shared" si="19"/>
        <v>20</v>
      </c>
      <c r="Q61" s="814">
        <f t="shared" si="19"/>
        <v>15.30304347826087</v>
      </c>
    </row>
    <row r="62" spans="1:17" ht="28">
      <c r="A62" s="809">
        <v>16</v>
      </c>
      <c r="B62" s="468" t="str">
        <f>B27</f>
        <v>Implementasi Aplikasi MONIKA untuk katalog rencana
Optimalisasi dan Divestasi Aset</v>
      </c>
      <c r="C62" s="583" t="s">
        <v>472</v>
      </c>
      <c r="D62" s="809" t="str">
        <f>D27</f>
        <v>%</v>
      </c>
      <c r="E62" s="547">
        <f>G27</f>
        <v>100</v>
      </c>
      <c r="F62" s="809" t="str">
        <f>E27</f>
        <v>Maximize</v>
      </c>
      <c r="G62" s="798">
        <f>H27</f>
        <v>3</v>
      </c>
      <c r="K62" s="799">
        <f>N27</f>
        <v>0.48</v>
      </c>
      <c r="L62" s="810">
        <v>10</v>
      </c>
      <c r="M62" s="800">
        <f>MIN(1.1*L62,K62*L62)</f>
        <v>4.8</v>
      </c>
      <c r="N62" s="810">
        <v>10</v>
      </c>
      <c r="O62" s="800">
        <f>MIN(1.1*N62,K62*N62)</f>
        <v>4.8</v>
      </c>
      <c r="P62" s="810">
        <v>10</v>
      </c>
      <c r="Q62" s="800">
        <f>MIN(1.1*P62,K62*P62)</f>
        <v>4.8</v>
      </c>
    </row>
    <row r="63" spans="1:17">
      <c r="A63" s="811"/>
      <c r="B63" s="811" t="s">
        <v>598</v>
      </c>
      <c r="C63" s="811"/>
      <c r="D63" s="811"/>
      <c r="E63" s="811"/>
      <c r="F63" s="811"/>
      <c r="G63" s="812">
        <f>SUM(G62)</f>
        <v>3</v>
      </c>
      <c r="K63" s="813"/>
      <c r="L63" s="812">
        <f t="shared" ref="L63:Q63" si="20">SUM(L62)</f>
        <v>10</v>
      </c>
      <c r="M63" s="814">
        <f t="shared" si="20"/>
        <v>4.8</v>
      </c>
      <c r="N63" s="812">
        <f t="shared" si="20"/>
        <v>10</v>
      </c>
      <c r="O63" s="814">
        <f t="shared" si="20"/>
        <v>4.8</v>
      </c>
      <c r="P63" s="812">
        <f t="shared" si="20"/>
        <v>10</v>
      </c>
      <c r="Q63" s="814">
        <f t="shared" si="20"/>
        <v>4.8</v>
      </c>
    </row>
    <row r="64" spans="1:17">
      <c r="A64" s="809">
        <v>17</v>
      </c>
      <c r="B64" s="583" t="str">
        <f>B30</f>
        <v>Monetisasi, dan/atau Pelepasan Aset Non-Inti</v>
      </c>
      <c r="C64" s="583" t="s">
        <v>474</v>
      </c>
      <c r="D64" s="809" t="str">
        <f>D30</f>
        <v>%</v>
      </c>
      <c r="E64" s="547">
        <f>G30</f>
        <v>100</v>
      </c>
      <c r="F64" s="809" t="str">
        <f>E30</f>
        <v>Maximize</v>
      </c>
      <c r="G64" s="798">
        <f>H30</f>
        <v>9</v>
      </c>
      <c r="K64" s="799">
        <f>N30</f>
        <v>1.4</v>
      </c>
      <c r="L64" s="810">
        <v>15</v>
      </c>
      <c r="M64" s="800">
        <f>MIN(1.1*L64,K64*L64)</f>
        <v>16.5</v>
      </c>
      <c r="N64" s="810">
        <v>15</v>
      </c>
      <c r="O64" s="800">
        <f>MIN(1.1*N64,K64*N64)</f>
        <v>16.5</v>
      </c>
      <c r="P64" s="810">
        <v>15</v>
      </c>
      <c r="Q64" s="800">
        <f>MIN(1.1*P64,K64*P64)</f>
        <v>16.5</v>
      </c>
    </row>
    <row r="65" spans="1:17">
      <c r="A65" s="809">
        <v>18</v>
      </c>
      <c r="B65" s="583" t="str">
        <f>B31</f>
        <v>Realisasi PMN</v>
      </c>
      <c r="C65" s="583" t="s">
        <v>474</v>
      </c>
      <c r="D65" s="809" t="str">
        <f>D31</f>
        <v>%</v>
      </c>
      <c r="E65" s="547">
        <f>G31</f>
        <v>100</v>
      </c>
      <c r="F65" s="809" t="str">
        <f>E31</f>
        <v>Maximize</v>
      </c>
      <c r="G65" s="798">
        <f>H31</f>
        <v>3</v>
      </c>
      <c r="K65" s="799">
        <f>N31</f>
        <v>1</v>
      </c>
      <c r="L65" s="810">
        <v>5</v>
      </c>
      <c r="M65" s="800">
        <f>MIN(1.1*L65,K65*L65)</f>
        <v>5</v>
      </c>
      <c r="N65" s="810">
        <v>5</v>
      </c>
      <c r="O65" s="800">
        <f>MIN(1.1*N65,K65*N65)</f>
        <v>5</v>
      </c>
      <c r="P65" s="810">
        <v>5</v>
      </c>
      <c r="Q65" s="800">
        <f>MIN(1.1*P65,K65*P65)</f>
        <v>5</v>
      </c>
    </row>
    <row r="66" spans="1:17">
      <c r="A66" s="811"/>
      <c r="B66" s="811" t="s">
        <v>599</v>
      </c>
      <c r="C66" s="811"/>
      <c r="D66" s="811"/>
      <c r="E66" s="811"/>
      <c r="F66" s="811"/>
      <c r="G66" s="812">
        <f>SUM(G64:G65)</f>
        <v>12</v>
      </c>
      <c r="K66" s="813"/>
      <c r="L66" s="812">
        <f t="shared" ref="L66:Q66" si="21">SUM(L64:L65)</f>
        <v>20</v>
      </c>
      <c r="M66" s="814">
        <f t="shared" si="21"/>
        <v>21.5</v>
      </c>
      <c r="N66" s="812">
        <f t="shared" si="21"/>
        <v>20</v>
      </c>
      <c r="O66" s="814">
        <f t="shared" si="21"/>
        <v>21.5</v>
      </c>
      <c r="P66" s="812">
        <f t="shared" si="21"/>
        <v>20</v>
      </c>
      <c r="Q66" s="814">
        <f t="shared" si="21"/>
        <v>21.5</v>
      </c>
    </row>
    <row r="67" spans="1:17">
      <c r="A67" s="815"/>
      <c r="B67" s="815" t="s">
        <v>404</v>
      </c>
      <c r="C67" s="815"/>
      <c r="D67" s="815"/>
      <c r="E67" s="815"/>
      <c r="F67" s="815"/>
      <c r="G67" s="816">
        <f>G45+G52+G61+G63+G66</f>
        <v>100</v>
      </c>
      <c r="K67" s="806"/>
      <c r="L67" s="805">
        <f t="shared" ref="L67:Q67" si="22">L45+L52+L61+L63+L66</f>
        <v>100</v>
      </c>
      <c r="M67" s="807">
        <f t="shared" si="22"/>
        <v>78.014817627684323</v>
      </c>
      <c r="N67" s="805">
        <f t="shared" si="22"/>
        <v>100</v>
      </c>
      <c r="O67" s="807">
        <f t="shared" si="22"/>
        <v>79.743437479172655</v>
      </c>
      <c r="P67" s="805">
        <f t="shared" si="22"/>
        <v>100</v>
      </c>
      <c r="Q67" s="807">
        <f t="shared" si="22"/>
        <v>76.286197776195991</v>
      </c>
    </row>
    <row r="81" s="796" customFormat="1"/>
    <row r="82" s="796" customFormat="1"/>
    <row r="83" s="796" customFormat="1"/>
    <row r="84" s="796" customFormat="1"/>
    <row r="85" s="796" customFormat="1"/>
    <row r="86" s="796" customFormat="1"/>
    <row r="87" s="796" customFormat="1"/>
    <row r="88" s="796" customFormat="1"/>
    <row r="89" s="796" customFormat="1"/>
    <row r="90" s="796" customFormat="1"/>
    <row r="91" s="796" customFormat="1"/>
    <row r="92" s="796" customFormat="1"/>
    <row r="93" s="796" customFormat="1"/>
    <row r="94" s="796" customFormat="1"/>
    <row r="95" s="796" customFormat="1"/>
    <row r="96" s="796" customFormat="1"/>
    <row r="97" s="796" customFormat="1"/>
    <row r="98" s="796" customFormat="1"/>
    <row r="99" s="796" customFormat="1"/>
    <row r="100" s="796" customFormat="1"/>
    <row r="101" s="796" customFormat="1"/>
    <row r="102" s="796" customFormat="1"/>
    <row r="103" s="796" customFormat="1"/>
    <row r="104" s="796" customFormat="1"/>
    <row r="105" s="796" customFormat="1"/>
    <row r="106" s="796" customFormat="1"/>
    <row r="107" s="796" customFormat="1"/>
    <row r="108" s="796" customFormat="1"/>
    <row r="109" s="796" customFormat="1"/>
    <row r="110" s="796" customFormat="1"/>
    <row r="111" s="796" customFormat="1"/>
    <row r="112" s="796" customFormat="1"/>
    <row r="113" s="796" customFormat="1"/>
    <row r="114" s="796" customFormat="1"/>
    <row r="115" s="796" customFormat="1"/>
    <row r="116" s="796" customFormat="1"/>
    <row r="117" s="796" customFormat="1"/>
    <row r="118" s="796" customFormat="1"/>
    <row r="119" s="796" customFormat="1"/>
    <row r="120" s="796" customFormat="1"/>
    <row r="121" s="796" customFormat="1"/>
    <row r="122" s="796" customFormat="1"/>
    <row r="123" s="796" customFormat="1"/>
    <row r="124" s="796" customFormat="1"/>
    <row r="125" s="796" customFormat="1"/>
    <row r="126" s="796" customFormat="1"/>
    <row r="127" s="796" customFormat="1"/>
    <row r="128" s="796" customFormat="1"/>
    <row r="129" s="796" customFormat="1"/>
    <row r="130" s="796" customFormat="1"/>
    <row r="131" s="796" customFormat="1"/>
    <row r="132" s="796" customFormat="1"/>
    <row r="133" s="796" customFormat="1"/>
    <row r="134" s="796" customFormat="1"/>
    <row r="135" s="796" customFormat="1"/>
    <row r="136" s="796" customFormat="1"/>
    <row r="137" s="796" customFormat="1"/>
    <row r="138" s="796" customFormat="1"/>
    <row r="139" s="796" customFormat="1"/>
    <row r="140" s="796" customFormat="1"/>
    <row r="141" s="796" customFormat="1"/>
    <row r="142" s="796" customFormat="1"/>
    <row r="143" s="796" customFormat="1"/>
    <row r="144" s="796" customFormat="1"/>
    <row r="145" s="796" customFormat="1"/>
    <row r="146" s="796" customFormat="1"/>
    <row r="147" s="796" customFormat="1"/>
    <row r="148" s="796" customFormat="1"/>
    <row r="149" s="796" customFormat="1"/>
    <row r="150" s="796" customFormat="1"/>
    <row r="151" s="796" customFormat="1"/>
    <row r="152" s="796" customFormat="1"/>
    <row r="153" s="796" customFormat="1"/>
    <row r="154" s="796" customFormat="1"/>
    <row r="155" s="796" customFormat="1"/>
    <row r="156" s="796" customFormat="1"/>
    <row r="157" s="796" customFormat="1"/>
    <row r="158" s="796" customFormat="1"/>
    <row r="159" s="796" customFormat="1"/>
    <row r="160" s="796" customFormat="1"/>
    <row r="161" s="796" customFormat="1"/>
    <row r="162" s="796" customFormat="1"/>
    <row r="163" s="796" customFormat="1"/>
    <row r="164" s="796" customFormat="1"/>
    <row r="165" s="796" customFormat="1"/>
    <row r="166" s="796" customFormat="1"/>
    <row r="167" s="796" customFormat="1"/>
    <row r="168" s="796" customFormat="1"/>
    <row r="169" s="796" customFormat="1"/>
    <row r="170" s="796" customFormat="1"/>
    <row r="171" s="796" customFormat="1"/>
    <row r="172" s="796" customFormat="1"/>
    <row r="173" s="796" customFormat="1"/>
    <row r="174" s="796" customFormat="1"/>
    <row r="175" s="796" customFormat="1"/>
    <row r="176" s="796" customFormat="1"/>
    <row r="177" s="796" customFormat="1"/>
    <row r="178" s="796" customFormat="1"/>
    <row r="179" s="796" customFormat="1"/>
    <row r="180" s="796" customFormat="1"/>
    <row r="181" s="796" customFormat="1"/>
    <row r="182" s="796" customFormat="1"/>
    <row r="183" s="796" customFormat="1"/>
    <row r="184" s="796" customFormat="1"/>
    <row r="185" s="796" customFormat="1"/>
    <row r="186" s="796" customFormat="1"/>
    <row r="187" s="796" customFormat="1"/>
    <row r="188" s="796" customFormat="1"/>
    <row r="189" s="796" customFormat="1"/>
    <row r="190" s="796" customFormat="1"/>
    <row r="191" s="796" customFormat="1"/>
    <row r="192" s="796" customFormat="1"/>
    <row r="193" s="796" customFormat="1"/>
    <row r="194" s="796" customFormat="1"/>
    <row r="195" s="796" customFormat="1"/>
    <row r="196" s="796" customFormat="1"/>
    <row r="197" s="796" customFormat="1"/>
    <row r="198" s="796" customFormat="1"/>
    <row r="199" s="796" customFormat="1"/>
    <row r="200" s="796" customFormat="1"/>
    <row r="201" s="796" customFormat="1"/>
    <row r="202" s="796" customFormat="1"/>
    <row r="203" s="796" customFormat="1"/>
    <row r="204" s="796" customFormat="1"/>
    <row r="205" s="796" customFormat="1"/>
    <row r="206" s="796" customFormat="1"/>
    <row r="207" s="796" customFormat="1"/>
    <row r="208" s="796" customFormat="1"/>
    <row r="209" s="796" customFormat="1"/>
    <row r="210" s="796" customFormat="1"/>
    <row r="211" s="796" customFormat="1"/>
    <row r="212" s="796" customFormat="1"/>
    <row r="213" s="796" customFormat="1"/>
    <row r="214" s="796" customFormat="1"/>
    <row r="215" s="796" customFormat="1"/>
    <row r="216" s="796" customFormat="1"/>
    <row r="217" s="796" customFormat="1"/>
    <row r="218" s="796" customFormat="1"/>
    <row r="219" s="796" customFormat="1"/>
    <row r="220" s="796" customFormat="1"/>
    <row r="221" s="796" customFormat="1"/>
    <row r="222" s="796" customFormat="1"/>
    <row r="223" s="796" customFormat="1"/>
    <row r="224" s="796" customFormat="1"/>
    <row r="225" s="796" customFormat="1"/>
    <row r="226" s="796" customFormat="1"/>
    <row r="227" s="796" customFormat="1"/>
    <row r="228" s="796" customFormat="1"/>
    <row r="229" s="796" customFormat="1"/>
    <row r="230" s="796" customFormat="1"/>
    <row r="231" s="796" customFormat="1"/>
    <row r="232" s="796" customFormat="1"/>
    <row r="233" s="796" customFormat="1"/>
    <row r="234" s="796" customFormat="1"/>
    <row r="235" s="796" customFormat="1"/>
    <row r="236" s="796" customFormat="1"/>
    <row r="237" s="796" customFormat="1"/>
    <row r="238" s="796" customFormat="1"/>
    <row r="239" s="796" customFormat="1"/>
    <row r="240" s="796" customFormat="1"/>
    <row r="251" spans="1:26">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24">
    <mergeCell ref="A39:G39"/>
    <mergeCell ref="A28:G28"/>
    <mergeCell ref="A29:B29"/>
    <mergeCell ref="A32:G32"/>
    <mergeCell ref="A33:B33"/>
    <mergeCell ref="A34:B34"/>
    <mergeCell ref="A13:B13"/>
    <mergeCell ref="A14:G14"/>
    <mergeCell ref="A15:B15"/>
    <mergeCell ref="A25:G25"/>
    <mergeCell ref="A26:B26"/>
    <mergeCell ref="A5:I5"/>
    <mergeCell ref="A6:B6"/>
    <mergeCell ref="A8:G8"/>
    <mergeCell ref="A9:B9"/>
    <mergeCell ref="A12:G12"/>
    <mergeCell ref="A1:J1"/>
    <mergeCell ref="A3:A4"/>
    <mergeCell ref="B3:B4"/>
    <mergeCell ref="C3:C4"/>
    <mergeCell ref="D3:D4"/>
    <mergeCell ref="E3:E4"/>
    <mergeCell ref="G3:H3"/>
    <mergeCell ref="I3:I4"/>
  </mergeCells>
  <pageMargins left="0.7" right="0.7" top="0.75" bottom="0.75" header="0.511811023622047" footer="0.511811023622047"/>
  <pageSetup orientation="landscape"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zoomScaleNormal="100" workbookViewId="0">
      <selection activeCell="J19" sqref="J19"/>
    </sheetView>
  </sheetViews>
  <sheetFormatPr baseColWidth="10" defaultColWidth="12.6640625" defaultRowHeight="13"/>
  <cols>
    <col min="1" max="1" width="5" style="796" customWidth="1"/>
    <col min="2" max="2" width="29.6640625" style="796" customWidth="1"/>
    <col min="3" max="3" width="7.1640625" style="796" customWidth="1"/>
    <col min="4" max="4" width="9.6640625" style="796" customWidth="1"/>
    <col min="5" max="5" width="11.6640625" style="796" customWidth="1"/>
    <col min="6" max="6" width="12" style="796" customWidth="1"/>
    <col min="7" max="7" width="10" style="796" customWidth="1"/>
    <col min="8" max="8" width="6.6640625" style="796" customWidth="1"/>
    <col min="9" max="9" width="9.83203125" style="796" customWidth="1"/>
    <col min="10" max="10" width="39.5" style="796" customWidth="1"/>
    <col min="11" max="26" width="7.6640625" style="796" customWidth="1"/>
    <col min="27" max="16384" width="12.6640625" style="796"/>
  </cols>
  <sheetData>
    <row r="1" spans="1:26">
      <c r="A1" s="853" t="s">
        <v>642</v>
      </c>
      <c r="B1" s="853"/>
      <c r="C1" s="853"/>
      <c r="D1" s="853"/>
      <c r="E1" s="853"/>
      <c r="F1" s="853"/>
      <c r="G1" s="853"/>
      <c r="H1" s="853"/>
      <c r="I1" s="853"/>
      <c r="J1" s="853"/>
      <c r="K1" s="26"/>
      <c r="L1" s="26"/>
      <c r="M1" s="26"/>
      <c r="N1" s="26"/>
      <c r="O1" s="26"/>
      <c r="P1" s="26"/>
      <c r="Q1" s="26"/>
      <c r="R1" s="26"/>
      <c r="S1" s="26"/>
      <c r="T1" s="26"/>
      <c r="U1" s="26"/>
      <c r="V1" s="26"/>
      <c r="W1" s="26"/>
      <c r="X1" s="26"/>
      <c r="Y1" s="26"/>
      <c r="Z1" s="26"/>
    </row>
    <row r="2" spans="1:26">
      <c r="A2" s="26"/>
      <c r="B2" s="26"/>
      <c r="C2" s="26"/>
      <c r="D2" s="26"/>
      <c r="E2" s="26"/>
      <c r="F2" s="26"/>
      <c r="G2" s="26"/>
      <c r="H2" s="26"/>
      <c r="I2" s="26"/>
      <c r="J2" s="26"/>
      <c r="K2" s="26"/>
      <c r="L2" s="26"/>
      <c r="M2" s="26"/>
      <c r="N2" s="26"/>
      <c r="O2" s="26"/>
      <c r="P2" s="26"/>
      <c r="Q2" s="26"/>
      <c r="R2" s="26"/>
      <c r="S2" s="26"/>
      <c r="T2" s="26"/>
      <c r="U2" s="26"/>
      <c r="V2" s="26"/>
      <c r="W2" s="26"/>
      <c r="X2" s="26"/>
      <c r="Y2" s="26"/>
      <c r="Z2" s="26"/>
    </row>
    <row r="3" spans="1:26" ht="42">
      <c r="A3" s="736" t="s">
        <v>346</v>
      </c>
      <c r="B3" s="741" t="s">
        <v>347</v>
      </c>
      <c r="C3" s="736" t="s">
        <v>406</v>
      </c>
      <c r="D3" s="736" t="s">
        <v>350</v>
      </c>
      <c r="E3" s="736" t="s">
        <v>354</v>
      </c>
      <c r="F3" s="320" t="s">
        <v>450</v>
      </c>
      <c r="G3" s="735" t="s">
        <v>448</v>
      </c>
      <c r="H3" s="735"/>
      <c r="I3" s="854" t="s">
        <v>564</v>
      </c>
      <c r="J3" s="26"/>
      <c r="K3" s="177" t="s">
        <v>358</v>
      </c>
      <c r="L3" s="177" t="s">
        <v>359</v>
      </c>
      <c r="M3" s="177" t="s">
        <v>360</v>
      </c>
      <c r="N3" s="177" t="s">
        <v>361</v>
      </c>
      <c r="O3" s="177" t="s">
        <v>362</v>
      </c>
      <c r="P3" s="26"/>
      <c r="Q3" s="26"/>
      <c r="R3" s="26"/>
      <c r="S3" s="26"/>
      <c r="T3" s="26"/>
      <c r="U3" s="26"/>
      <c r="V3" s="26"/>
      <c r="W3" s="26"/>
      <c r="X3" s="26"/>
      <c r="Y3" s="26"/>
      <c r="Z3" s="26"/>
    </row>
    <row r="4" spans="1:26" ht="28">
      <c r="A4" s="736"/>
      <c r="B4" s="736"/>
      <c r="C4" s="736"/>
      <c r="D4" s="736"/>
      <c r="E4" s="736"/>
      <c r="F4" s="320" t="s">
        <v>601</v>
      </c>
      <c r="G4" s="320" t="s">
        <v>566</v>
      </c>
      <c r="H4" s="319" t="s">
        <v>355</v>
      </c>
      <c r="I4" s="854"/>
      <c r="J4" s="26"/>
      <c r="K4" s="541"/>
      <c r="L4" s="541"/>
      <c r="M4" s="297"/>
      <c r="N4" s="817"/>
      <c r="O4" s="273"/>
      <c r="P4" s="26"/>
      <c r="Q4" s="26"/>
      <c r="R4" s="26"/>
      <c r="S4" s="26"/>
      <c r="T4" s="26"/>
      <c r="U4" s="26"/>
      <c r="V4" s="26"/>
      <c r="W4" s="26"/>
      <c r="X4" s="26"/>
      <c r="Y4" s="26"/>
      <c r="Z4" s="26"/>
    </row>
    <row r="5" spans="1:26">
      <c r="A5" s="740" t="s">
        <v>368</v>
      </c>
      <c r="B5" s="740"/>
      <c r="C5" s="740"/>
      <c r="D5" s="740"/>
      <c r="E5" s="740"/>
      <c r="F5" s="740"/>
      <c r="G5" s="740"/>
      <c r="H5" s="740"/>
      <c r="I5" s="740"/>
      <c r="J5" s="26"/>
      <c r="K5" s="541"/>
      <c r="L5" s="541"/>
      <c r="M5" s="297"/>
      <c r="N5" s="817"/>
      <c r="O5" s="273"/>
      <c r="P5" s="26"/>
      <c r="Q5" s="26"/>
      <c r="R5" s="26"/>
      <c r="S5" s="26"/>
      <c r="T5" s="26"/>
      <c r="U5" s="26"/>
      <c r="V5" s="26"/>
      <c r="W5" s="26"/>
      <c r="X5" s="26"/>
      <c r="Y5" s="26"/>
      <c r="Z5" s="26"/>
    </row>
    <row r="6" spans="1:26">
      <c r="A6" s="740" t="s">
        <v>369</v>
      </c>
      <c r="B6" s="740"/>
      <c r="C6" s="343"/>
      <c r="D6" s="343"/>
      <c r="E6" s="343"/>
      <c r="F6" s="343"/>
      <c r="G6" s="343"/>
      <c r="H6" s="343"/>
      <c r="I6" s="343"/>
      <c r="J6" s="26"/>
      <c r="K6" s="541"/>
      <c r="L6" s="541"/>
      <c r="M6" s="297"/>
      <c r="N6" s="817"/>
      <c r="O6" s="273"/>
      <c r="P6" s="26"/>
      <c r="Q6" s="26"/>
      <c r="R6" s="26"/>
      <c r="S6" s="26"/>
      <c r="T6" s="26"/>
      <c r="U6" s="26"/>
      <c r="V6" s="26"/>
      <c r="W6" s="26"/>
      <c r="X6" s="26"/>
      <c r="Y6" s="26"/>
      <c r="Z6" s="26"/>
    </row>
    <row r="7" spans="1:26" ht="14">
      <c r="A7" s="335">
        <v>1</v>
      </c>
      <c r="B7" s="336" t="s">
        <v>370</v>
      </c>
      <c r="C7" s="337" t="s">
        <v>371</v>
      </c>
      <c r="D7" s="337" t="s">
        <v>372</v>
      </c>
      <c r="E7" s="337" t="s">
        <v>373</v>
      </c>
      <c r="F7" s="340">
        <v>33.1</v>
      </c>
      <c r="G7" s="340">
        <v>22.38</v>
      </c>
      <c r="H7" s="335">
        <v>15</v>
      </c>
      <c r="I7" s="340">
        <v>16.5</v>
      </c>
      <c r="J7" s="26"/>
      <c r="K7" s="825">
        <f>G7</f>
        <v>22.38</v>
      </c>
      <c r="L7" s="825">
        <f>F7</f>
        <v>33.1</v>
      </c>
      <c r="M7" s="297">
        <f>H7</f>
        <v>15</v>
      </c>
      <c r="N7" s="817">
        <f>IFERROR(MAX(0,IF(E7="Minimize",G7/F7,IF(G7&gt;0,F7/G7,IF(F7&gt;0,1.1,G7/F7)))),0)</f>
        <v>1.478999106344951</v>
      </c>
      <c r="O7" s="273">
        <f>MIN(1.1*M7,N7*M7)</f>
        <v>16.5</v>
      </c>
      <c r="P7" s="26"/>
      <c r="Q7" s="26"/>
      <c r="R7" s="26"/>
      <c r="S7" s="26"/>
      <c r="T7" s="26"/>
      <c r="U7" s="26"/>
      <c r="V7" s="26"/>
      <c r="W7" s="26"/>
      <c r="X7" s="26"/>
      <c r="Y7" s="26"/>
      <c r="Z7" s="26"/>
    </row>
    <row r="8" spans="1:26">
      <c r="A8" s="739" t="s">
        <v>567</v>
      </c>
      <c r="B8" s="739"/>
      <c r="C8" s="739"/>
      <c r="D8" s="739"/>
      <c r="E8" s="739"/>
      <c r="F8" s="739"/>
      <c r="G8" s="739"/>
      <c r="H8" s="341">
        <v>15</v>
      </c>
      <c r="I8" s="873">
        <v>16.5</v>
      </c>
      <c r="J8" s="26"/>
      <c r="K8" s="541"/>
      <c r="L8" s="541"/>
      <c r="M8" s="297"/>
      <c r="N8" s="817"/>
      <c r="O8" s="273"/>
      <c r="P8" s="26"/>
      <c r="Q8" s="26"/>
      <c r="R8" s="26"/>
      <c r="S8" s="26"/>
      <c r="T8" s="26"/>
      <c r="U8" s="26"/>
      <c r="V8" s="26"/>
      <c r="W8" s="26"/>
      <c r="X8" s="26"/>
      <c r="Y8" s="26"/>
      <c r="Z8" s="26"/>
    </row>
    <row r="9" spans="1:26">
      <c r="A9" s="740" t="s">
        <v>380</v>
      </c>
      <c r="B9" s="740"/>
      <c r="C9" s="343"/>
      <c r="D9" s="343"/>
      <c r="E9" s="343"/>
      <c r="F9" s="343"/>
      <c r="G9" s="343"/>
      <c r="H9" s="343"/>
      <c r="I9" s="343"/>
      <c r="J9" s="26"/>
      <c r="K9" s="541"/>
      <c r="L9" s="541"/>
      <c r="M9" s="297"/>
      <c r="N9" s="817"/>
      <c r="O9" s="273"/>
      <c r="P9" s="26"/>
      <c r="Q9" s="26"/>
      <c r="R9" s="26"/>
      <c r="S9" s="26"/>
      <c r="T9" s="26"/>
      <c r="U9" s="26"/>
      <c r="V9" s="26"/>
      <c r="W9" s="26"/>
      <c r="X9" s="26"/>
      <c r="Y9" s="26"/>
      <c r="Z9" s="26"/>
    </row>
    <row r="10" spans="1:26" ht="14">
      <c r="A10" s="335">
        <v>3</v>
      </c>
      <c r="B10" s="336" t="s">
        <v>602</v>
      </c>
      <c r="C10" s="321"/>
      <c r="D10" s="321"/>
      <c r="E10" s="321"/>
      <c r="F10" s="321"/>
      <c r="G10" s="321"/>
      <c r="H10" s="321"/>
      <c r="I10" s="321"/>
      <c r="J10" s="26"/>
      <c r="K10" s="541"/>
      <c r="L10" s="541"/>
      <c r="M10" s="297"/>
      <c r="N10" s="817"/>
      <c r="O10" s="273"/>
      <c r="P10" s="26"/>
      <c r="Q10" s="26"/>
      <c r="R10" s="26"/>
      <c r="S10" s="26"/>
      <c r="T10" s="26"/>
      <c r="U10" s="26"/>
      <c r="V10" s="26"/>
      <c r="W10" s="26"/>
      <c r="X10" s="26"/>
      <c r="Y10" s="26"/>
      <c r="Z10" s="26"/>
    </row>
    <row r="11" spans="1:26" ht="14">
      <c r="A11" s="321"/>
      <c r="B11" s="336" t="s">
        <v>603</v>
      </c>
      <c r="C11" s="337" t="s">
        <v>371</v>
      </c>
      <c r="D11" s="337" t="s">
        <v>413</v>
      </c>
      <c r="E11" s="337" t="s">
        <v>379</v>
      </c>
      <c r="F11" s="866">
        <v>19314</v>
      </c>
      <c r="G11" s="874">
        <v>17561</v>
      </c>
      <c r="H11" s="335">
        <v>5</v>
      </c>
      <c r="I11" s="340">
        <v>4.55</v>
      </c>
      <c r="J11" s="26"/>
      <c r="K11" s="836">
        <f>G11</f>
        <v>17561</v>
      </c>
      <c r="L11" s="836">
        <f>F11</f>
        <v>19314</v>
      </c>
      <c r="M11" s="297">
        <f>H11</f>
        <v>5</v>
      </c>
      <c r="N11" s="817">
        <f>IFERROR(MAX(0,IF(E11="Minimize",G11/F11,IF(G11&gt;0,F11/G11,IF(F11&gt;0,1.1,G11/F11)))),0)</f>
        <v>0.90923682302992648</v>
      </c>
      <c r="O11" s="273">
        <f>MIN(1.1*M11,N11*M11)</f>
        <v>4.5461841151496323</v>
      </c>
      <c r="P11" s="26"/>
      <c r="Q11" s="26"/>
      <c r="R11" s="26"/>
      <c r="S11" s="26"/>
      <c r="T11" s="26"/>
      <c r="U11" s="26"/>
      <c r="V11" s="26"/>
      <c r="W11" s="26"/>
      <c r="X11" s="26"/>
      <c r="Y11" s="26"/>
      <c r="Z11" s="26"/>
    </row>
    <row r="12" spans="1:26" ht="14">
      <c r="A12" s="321"/>
      <c r="B12" s="336" t="s">
        <v>604</v>
      </c>
      <c r="C12" s="337" t="s">
        <v>371</v>
      </c>
      <c r="D12" s="337" t="s">
        <v>413</v>
      </c>
      <c r="E12" s="337" t="s">
        <v>379</v>
      </c>
      <c r="F12" s="866">
        <v>18068</v>
      </c>
      <c r="G12" s="874">
        <v>19447</v>
      </c>
      <c r="H12" s="335">
        <v>4</v>
      </c>
      <c r="I12" s="340">
        <v>4.3099999999999996</v>
      </c>
      <c r="J12" s="26"/>
      <c r="K12" s="836">
        <f>G12</f>
        <v>19447</v>
      </c>
      <c r="L12" s="836">
        <f>F12</f>
        <v>18068</v>
      </c>
      <c r="M12" s="297">
        <f>H12</f>
        <v>4</v>
      </c>
      <c r="N12" s="817">
        <f>IFERROR(MAX(0,IF(E12="Minimize",G12/F12,IF(G12&gt;0,F12/G12,IF(F12&gt;0,1.1,G12/F12)))),0)</f>
        <v>1.0763227806065974</v>
      </c>
      <c r="O12" s="273">
        <f>MIN(1.1*M12,N12*M12)</f>
        <v>4.3052911224263894</v>
      </c>
      <c r="P12" s="26"/>
      <c r="Q12" s="26"/>
      <c r="R12" s="26"/>
      <c r="S12" s="26"/>
      <c r="T12" s="26"/>
      <c r="U12" s="26"/>
      <c r="V12" s="26"/>
      <c r="W12" s="26"/>
      <c r="X12" s="26"/>
      <c r="Y12" s="26"/>
      <c r="Z12" s="26"/>
    </row>
    <row r="13" spans="1:26" ht="14">
      <c r="A13" s="321"/>
      <c r="B13" s="336" t="s">
        <v>627</v>
      </c>
      <c r="C13" s="337" t="s">
        <v>371</v>
      </c>
      <c r="D13" s="337" t="s">
        <v>413</v>
      </c>
      <c r="E13" s="337" t="s">
        <v>379</v>
      </c>
      <c r="F13" s="866">
        <v>47549</v>
      </c>
      <c r="G13" s="874">
        <v>40904</v>
      </c>
      <c r="H13" s="335">
        <v>2</v>
      </c>
      <c r="I13" s="340">
        <v>1.72</v>
      </c>
      <c r="J13" s="26"/>
      <c r="K13" s="836">
        <f>G13</f>
        <v>40904</v>
      </c>
      <c r="L13" s="836">
        <f>F13</f>
        <v>47549</v>
      </c>
      <c r="M13" s="297">
        <f>H13</f>
        <v>2</v>
      </c>
      <c r="N13" s="817">
        <f>IFERROR(MAX(0,IF(E13="Minimize",G13/F13,IF(G13&gt;0,F13/G13,IF(F13&gt;0,1.1,G13/F13)))),0)</f>
        <v>0.86024942690698014</v>
      </c>
      <c r="O13" s="273">
        <f>MIN(1.1*M13,N13*M13)</f>
        <v>1.7204988538139603</v>
      </c>
      <c r="P13" s="26"/>
      <c r="Q13" s="26"/>
      <c r="R13" s="26"/>
      <c r="S13" s="26"/>
      <c r="T13" s="26"/>
      <c r="U13" s="26"/>
      <c r="V13" s="26"/>
      <c r="W13" s="26"/>
      <c r="X13" s="26"/>
      <c r="Y13" s="26"/>
      <c r="Z13" s="26"/>
    </row>
    <row r="14" spans="1:26" ht="14">
      <c r="A14" s="335">
        <v>4</v>
      </c>
      <c r="B14" s="336" t="s">
        <v>605</v>
      </c>
      <c r="C14" s="321"/>
      <c r="D14" s="321"/>
      <c r="E14" s="321"/>
      <c r="F14" s="321"/>
      <c r="G14" s="321"/>
      <c r="H14" s="321"/>
      <c r="I14" s="321"/>
      <c r="J14" s="26"/>
      <c r="K14" s="541"/>
      <c r="L14" s="541"/>
      <c r="M14" s="297"/>
      <c r="N14" s="817"/>
      <c r="O14" s="273"/>
      <c r="P14" s="26"/>
      <c r="Q14" s="26"/>
      <c r="R14" s="26"/>
      <c r="S14" s="26"/>
      <c r="T14" s="26"/>
      <c r="U14" s="26"/>
      <c r="V14" s="26"/>
      <c r="W14" s="26"/>
      <c r="X14" s="26"/>
      <c r="Y14" s="26"/>
      <c r="Z14" s="26"/>
    </row>
    <row r="15" spans="1:26" ht="14">
      <c r="A15" s="321"/>
      <c r="B15" s="336" t="s">
        <v>606</v>
      </c>
      <c r="C15" s="337" t="s">
        <v>371</v>
      </c>
      <c r="D15" s="337" t="s">
        <v>382</v>
      </c>
      <c r="E15" s="337" t="s">
        <v>373</v>
      </c>
      <c r="F15" s="340">
        <v>1.37</v>
      </c>
      <c r="G15" s="340">
        <v>1.47</v>
      </c>
      <c r="H15" s="335">
        <v>5</v>
      </c>
      <c r="I15" s="340">
        <v>4.6399999999999997</v>
      </c>
      <c r="J15" s="26"/>
      <c r="K15" s="825">
        <f>G15</f>
        <v>1.47</v>
      </c>
      <c r="L15" s="825">
        <f>F15</f>
        <v>1.37</v>
      </c>
      <c r="M15" s="297">
        <f>H15</f>
        <v>5</v>
      </c>
      <c r="N15" s="817">
        <f>IFERROR(MAX(0,IF(E15="Minimize",G15/F15,IF(G15&gt;0,F15/G15,IF(F15&gt;0,1.1,G15/F15)))),0)</f>
        <v>0.93197278911564629</v>
      </c>
      <c r="O15" s="273">
        <f>MIN(1.1*M15,N15*M15)</f>
        <v>4.6598639455782314</v>
      </c>
      <c r="P15" s="26"/>
      <c r="Q15" s="26"/>
      <c r="R15" s="26"/>
      <c r="S15" s="26"/>
      <c r="T15" s="26"/>
      <c r="U15" s="26"/>
      <c r="V15" s="26"/>
      <c r="W15" s="26"/>
      <c r="X15" s="26"/>
      <c r="Y15" s="26"/>
      <c r="Z15" s="26"/>
    </row>
    <row r="16" spans="1:26" ht="14">
      <c r="A16" s="321"/>
      <c r="B16" s="336" t="s">
        <v>607</v>
      </c>
      <c r="C16" s="337" t="s">
        <v>371</v>
      </c>
      <c r="D16" s="337" t="s">
        <v>382</v>
      </c>
      <c r="E16" s="337" t="s">
        <v>373</v>
      </c>
      <c r="F16" s="340">
        <v>1.88</v>
      </c>
      <c r="G16" s="340">
        <v>2</v>
      </c>
      <c r="H16" s="335">
        <v>4</v>
      </c>
      <c r="I16" s="340">
        <v>3.75</v>
      </c>
      <c r="J16" s="26"/>
      <c r="K16" s="825">
        <f>G16</f>
        <v>2</v>
      </c>
      <c r="L16" s="825">
        <f>F16</f>
        <v>1.88</v>
      </c>
      <c r="M16" s="297">
        <f>H16</f>
        <v>4</v>
      </c>
      <c r="N16" s="817">
        <f>IFERROR(MAX(0,IF(E16="Minimize",G16/F16,IF(G16&gt;0,F16/G16,IF(F16&gt;0,1.1,G16/F16)))),0)</f>
        <v>0.94</v>
      </c>
      <c r="O16" s="273">
        <f>MIN(1.1*M16,N16*M16)</f>
        <v>3.76</v>
      </c>
      <c r="P16" s="26"/>
      <c r="Q16" s="26"/>
      <c r="R16" s="26"/>
      <c r="S16" s="26"/>
      <c r="T16" s="26"/>
      <c r="U16" s="26"/>
      <c r="V16" s="26"/>
      <c r="W16" s="26"/>
      <c r="X16" s="26"/>
      <c r="Y16" s="26"/>
      <c r="Z16" s="26"/>
    </row>
    <row r="17" spans="1:26" ht="14">
      <c r="A17" s="321"/>
      <c r="B17" s="336" t="s">
        <v>628</v>
      </c>
      <c r="C17" s="337" t="s">
        <v>371</v>
      </c>
      <c r="D17" s="337" t="s">
        <v>382</v>
      </c>
      <c r="E17" s="337" t="s">
        <v>373</v>
      </c>
      <c r="F17" s="340">
        <v>0.32</v>
      </c>
      <c r="G17" s="340">
        <v>0.48</v>
      </c>
      <c r="H17" s="335">
        <v>2</v>
      </c>
      <c r="I17" s="340">
        <v>1.32</v>
      </c>
      <c r="J17" s="26"/>
      <c r="K17" s="825">
        <f>G17</f>
        <v>0.48</v>
      </c>
      <c r="L17" s="825">
        <f>F17</f>
        <v>0.32</v>
      </c>
      <c r="M17" s="297">
        <f>H17</f>
        <v>2</v>
      </c>
      <c r="N17" s="817">
        <f>IFERROR(MAX(0,IF(E17="Minimize",G17/F17,IF(G17&gt;0,F17/G17,IF(F17&gt;0,1.1,G17/F17)))),0)</f>
        <v>0.66666666666666674</v>
      </c>
      <c r="O17" s="273">
        <f>MIN(1.1*M17,N17*M17)</f>
        <v>1.3333333333333335</v>
      </c>
      <c r="P17" s="26"/>
      <c r="Q17" s="26"/>
      <c r="R17" s="26"/>
      <c r="S17" s="26"/>
      <c r="T17" s="26"/>
      <c r="U17" s="26"/>
      <c r="V17" s="26"/>
      <c r="W17" s="26"/>
      <c r="X17" s="26"/>
      <c r="Y17" s="26"/>
      <c r="Z17" s="26"/>
    </row>
    <row r="18" spans="1:26" ht="14">
      <c r="A18" s="335">
        <v>5</v>
      </c>
      <c r="B18" s="336" t="s">
        <v>609</v>
      </c>
      <c r="C18" s="337" t="s">
        <v>371</v>
      </c>
      <c r="D18" s="337" t="s">
        <v>372</v>
      </c>
      <c r="E18" s="337" t="s">
        <v>373</v>
      </c>
      <c r="F18" s="340">
        <v>98.7</v>
      </c>
      <c r="G18" s="340">
        <v>98.03</v>
      </c>
      <c r="H18" s="335">
        <v>2</v>
      </c>
      <c r="I18" s="340">
        <v>2.0099999999999998</v>
      </c>
      <c r="J18" s="26"/>
      <c r="K18" s="825">
        <f>G18</f>
        <v>98.03</v>
      </c>
      <c r="L18" s="825">
        <f>F18</f>
        <v>98.7</v>
      </c>
      <c r="M18" s="297">
        <f>H18</f>
        <v>2</v>
      </c>
      <c r="N18" s="817">
        <f>IFERROR(MAX(0,IF(E18="Minimize",G18/F18,IF(G18&gt;0,F18/G18,IF(F18&gt;0,1.1,G18/F18)))),0)</f>
        <v>1.006834642456391</v>
      </c>
      <c r="O18" s="273">
        <f>MIN(1.1*M18,N18*M18)</f>
        <v>2.013669284912782</v>
      </c>
      <c r="P18" s="26"/>
      <c r="Q18" s="26"/>
      <c r="R18" s="26"/>
      <c r="S18" s="26"/>
      <c r="T18" s="26"/>
      <c r="U18" s="26"/>
      <c r="V18" s="26"/>
      <c r="W18" s="26"/>
      <c r="X18" s="26"/>
      <c r="Y18" s="26"/>
      <c r="Z18" s="26"/>
    </row>
    <row r="19" spans="1:26" ht="28">
      <c r="A19" s="335">
        <v>6</v>
      </c>
      <c r="B19" s="336" t="s">
        <v>643</v>
      </c>
      <c r="C19" s="337" t="s">
        <v>371</v>
      </c>
      <c r="D19" s="337" t="s">
        <v>372</v>
      </c>
      <c r="E19" s="337" t="s">
        <v>373</v>
      </c>
      <c r="F19" s="340">
        <v>55.07</v>
      </c>
      <c r="G19" s="340">
        <v>64.349999999999994</v>
      </c>
      <c r="H19" s="335">
        <v>2</v>
      </c>
      <c r="I19" s="340">
        <v>1.71</v>
      </c>
      <c r="J19" s="26"/>
      <c r="K19" s="825">
        <f>G19</f>
        <v>64.349999999999994</v>
      </c>
      <c r="L19" s="825">
        <f>F19</f>
        <v>55.07</v>
      </c>
      <c r="M19" s="297">
        <f>H19</f>
        <v>2</v>
      </c>
      <c r="N19" s="817">
        <f>IFERROR(MAX(0,IF(E19="Minimize",G19/F19,IF(G19&gt;0,F19/G19,IF(F19&gt;0,1.1,G19/F19)))),0)</f>
        <v>0.85578865578865582</v>
      </c>
      <c r="O19" s="273">
        <f>MIN(1.1*M19,N19*M19)</f>
        <v>1.7115773115773116</v>
      </c>
      <c r="P19" s="26"/>
      <c r="Q19" s="26"/>
      <c r="R19" s="26"/>
      <c r="S19" s="26"/>
      <c r="T19" s="26"/>
      <c r="U19" s="26"/>
      <c r="V19" s="26"/>
      <c r="W19" s="26"/>
      <c r="X19" s="26"/>
      <c r="Y19" s="26"/>
      <c r="Z19" s="26"/>
    </row>
    <row r="20" spans="1:26">
      <c r="A20" s="739" t="s">
        <v>613</v>
      </c>
      <c r="B20" s="739"/>
      <c r="C20" s="739"/>
      <c r="D20" s="739"/>
      <c r="E20" s="739"/>
      <c r="F20" s="739"/>
      <c r="G20" s="739"/>
      <c r="H20" s="341">
        <v>26</v>
      </c>
      <c r="I20" s="873">
        <v>24</v>
      </c>
      <c r="J20" s="26"/>
      <c r="K20" s="541"/>
      <c r="L20" s="541"/>
      <c r="M20" s="297"/>
      <c r="N20" s="817"/>
      <c r="O20" s="273"/>
      <c r="P20" s="26"/>
      <c r="Q20" s="26"/>
      <c r="R20" s="26"/>
      <c r="S20" s="26"/>
      <c r="T20" s="26"/>
      <c r="U20" s="26"/>
      <c r="V20" s="26"/>
      <c r="W20" s="26"/>
      <c r="X20" s="26"/>
      <c r="Y20" s="26"/>
      <c r="Z20" s="26"/>
    </row>
    <row r="21" spans="1:26">
      <c r="A21" s="740" t="s">
        <v>386</v>
      </c>
      <c r="B21" s="740"/>
      <c r="C21" s="343"/>
      <c r="D21" s="343"/>
      <c r="E21" s="343"/>
      <c r="F21" s="343"/>
      <c r="G21" s="343"/>
      <c r="H21" s="343"/>
      <c r="I21" s="343"/>
      <c r="J21" s="26"/>
      <c r="K21" s="541"/>
      <c r="L21" s="541"/>
      <c r="M21" s="297"/>
      <c r="N21" s="817"/>
      <c r="O21" s="273"/>
      <c r="P21" s="26"/>
      <c r="Q21" s="26"/>
      <c r="R21" s="26"/>
      <c r="S21" s="26"/>
      <c r="T21" s="26"/>
      <c r="U21" s="26"/>
      <c r="V21" s="26"/>
      <c r="W21" s="26"/>
      <c r="X21" s="26"/>
      <c r="Y21" s="26"/>
      <c r="Z21" s="26"/>
    </row>
    <row r="22" spans="1:26">
      <c r="A22" s="739" t="s">
        <v>568</v>
      </c>
      <c r="B22" s="739"/>
      <c r="C22" s="739"/>
      <c r="D22" s="739"/>
      <c r="E22" s="739"/>
      <c r="F22" s="739"/>
      <c r="G22" s="739"/>
      <c r="H22" s="341">
        <v>41</v>
      </c>
      <c r="I22" s="873">
        <v>40.5</v>
      </c>
      <c r="J22" s="26"/>
      <c r="K22" s="541"/>
      <c r="L22" s="541"/>
      <c r="M22" s="297"/>
      <c r="N22" s="817"/>
      <c r="O22" s="273"/>
      <c r="P22" s="26"/>
      <c r="Q22" s="26"/>
      <c r="R22" s="26"/>
      <c r="S22" s="26"/>
      <c r="T22" s="26"/>
      <c r="U22" s="26"/>
      <c r="V22" s="26"/>
      <c r="W22" s="26"/>
      <c r="X22" s="26"/>
      <c r="Y22" s="26"/>
      <c r="Z22" s="26"/>
    </row>
    <row r="23" spans="1:26">
      <c r="A23" s="740" t="s">
        <v>391</v>
      </c>
      <c r="B23" s="740"/>
      <c r="C23" s="343"/>
      <c r="D23" s="343"/>
      <c r="E23" s="343"/>
      <c r="F23" s="343"/>
      <c r="G23" s="343"/>
      <c r="H23" s="343"/>
      <c r="I23" s="343"/>
      <c r="J23" s="26"/>
      <c r="K23" s="541"/>
      <c r="L23" s="541"/>
      <c r="M23" s="297"/>
      <c r="N23" s="817"/>
      <c r="O23" s="273"/>
      <c r="P23" s="26"/>
      <c r="Q23" s="26"/>
      <c r="R23" s="26"/>
      <c r="S23" s="26"/>
      <c r="T23" s="26"/>
      <c r="U23" s="26"/>
      <c r="V23" s="26"/>
      <c r="W23" s="26"/>
      <c r="X23" s="26"/>
      <c r="Y23" s="26"/>
      <c r="Z23" s="26"/>
    </row>
    <row r="24" spans="1:26" ht="42">
      <c r="A24" s="335">
        <v>1</v>
      </c>
      <c r="B24" s="321" t="s">
        <v>644</v>
      </c>
      <c r="C24" s="321"/>
      <c r="D24" s="321"/>
      <c r="E24" s="321"/>
      <c r="F24" s="321"/>
      <c r="G24" s="321"/>
      <c r="H24" s="321"/>
      <c r="I24" s="321"/>
      <c r="J24" s="26"/>
      <c r="K24" s="541"/>
      <c r="L24" s="541"/>
      <c r="M24" s="297"/>
      <c r="N24" s="817"/>
      <c r="O24" s="273"/>
      <c r="P24" s="26"/>
      <c r="Q24" s="26"/>
      <c r="R24" s="26"/>
      <c r="S24" s="26"/>
      <c r="T24" s="26"/>
      <c r="U24" s="26"/>
      <c r="V24" s="26"/>
      <c r="W24" s="26"/>
      <c r="X24" s="26"/>
      <c r="Y24" s="26"/>
      <c r="Z24" s="26"/>
    </row>
    <row r="25" spans="1:26" ht="14">
      <c r="A25" s="321"/>
      <c r="B25" s="336" t="s">
        <v>570</v>
      </c>
      <c r="C25" s="337" t="s">
        <v>371</v>
      </c>
      <c r="D25" s="337" t="s">
        <v>372</v>
      </c>
      <c r="E25" s="337" t="s">
        <v>373</v>
      </c>
      <c r="F25" s="338">
        <v>100</v>
      </c>
      <c r="G25" s="338">
        <v>100</v>
      </c>
      <c r="H25" s="335">
        <v>2</v>
      </c>
      <c r="I25" s="340">
        <v>2</v>
      </c>
      <c r="J25" s="26"/>
      <c r="K25" s="857">
        <f t="shared" ref="K25:K34" si="0">G25</f>
        <v>100</v>
      </c>
      <c r="L25" s="857">
        <f t="shared" ref="L25:L34" si="1">F25</f>
        <v>100</v>
      </c>
      <c r="M25" s="297">
        <f t="shared" ref="M25:M34" si="2">H25</f>
        <v>2</v>
      </c>
      <c r="N25" s="817">
        <f t="shared" ref="N25:N34" si="3">IFERROR(MAX(0,IF(E25="Minimize",G25/F25,IF(G25&gt;0,F25/G25,IF(F25&gt;0,1.1,G25/F25)))),0)</f>
        <v>1</v>
      </c>
      <c r="O25" s="273">
        <f t="shared" ref="O25:O34" si="4">MIN(1.1*M25,N25*M25)</f>
        <v>2</v>
      </c>
      <c r="P25" s="26"/>
      <c r="Q25" s="26"/>
      <c r="R25" s="26"/>
      <c r="S25" s="26"/>
      <c r="T25" s="26"/>
      <c r="U25" s="26"/>
      <c r="V25" s="26"/>
      <c r="W25" s="26"/>
      <c r="X25" s="26"/>
      <c r="Y25" s="26"/>
      <c r="Z25" s="26"/>
    </row>
    <row r="26" spans="1:26" ht="28">
      <c r="A26" s="321"/>
      <c r="B26" s="336" t="s">
        <v>571</v>
      </c>
      <c r="C26" s="337" t="s">
        <v>371</v>
      </c>
      <c r="D26" s="337" t="s">
        <v>372</v>
      </c>
      <c r="E26" s="337" t="s">
        <v>373</v>
      </c>
      <c r="F26" s="338">
        <v>100</v>
      </c>
      <c r="G26" s="338">
        <v>100</v>
      </c>
      <c r="H26" s="335">
        <v>2</v>
      </c>
      <c r="I26" s="340">
        <v>2</v>
      </c>
      <c r="J26" s="26"/>
      <c r="K26" s="857">
        <f t="shared" si="0"/>
        <v>100</v>
      </c>
      <c r="L26" s="857">
        <f t="shared" si="1"/>
        <v>100</v>
      </c>
      <c r="M26" s="297">
        <f t="shared" si="2"/>
        <v>2</v>
      </c>
      <c r="N26" s="817">
        <f t="shared" si="3"/>
        <v>1</v>
      </c>
      <c r="O26" s="273">
        <f t="shared" si="4"/>
        <v>2</v>
      </c>
      <c r="P26" s="26"/>
      <c r="Q26" s="26"/>
      <c r="R26" s="26"/>
      <c r="S26" s="26"/>
      <c r="T26" s="26"/>
      <c r="U26" s="26"/>
      <c r="V26" s="26"/>
      <c r="W26" s="26"/>
      <c r="X26" s="26"/>
      <c r="Y26" s="26"/>
      <c r="Z26" s="26"/>
    </row>
    <row r="27" spans="1:26" ht="14">
      <c r="A27" s="335">
        <v>2</v>
      </c>
      <c r="B27" s="336" t="s">
        <v>421</v>
      </c>
      <c r="C27" s="337" t="s">
        <v>371</v>
      </c>
      <c r="D27" s="337" t="s">
        <v>422</v>
      </c>
      <c r="E27" s="337" t="s">
        <v>373</v>
      </c>
      <c r="F27" s="338">
        <v>655</v>
      </c>
      <c r="G27" s="338">
        <v>541</v>
      </c>
      <c r="H27" s="335">
        <v>4</v>
      </c>
      <c r="I27" s="340">
        <v>4.4000000000000004</v>
      </c>
      <c r="J27" s="26"/>
      <c r="K27" s="857">
        <f t="shared" si="0"/>
        <v>541</v>
      </c>
      <c r="L27" s="857">
        <f t="shared" si="1"/>
        <v>655</v>
      </c>
      <c r="M27" s="297">
        <f t="shared" si="2"/>
        <v>4</v>
      </c>
      <c r="N27" s="817">
        <f t="shared" si="3"/>
        <v>1.210720887245841</v>
      </c>
      <c r="O27" s="273">
        <f t="shared" si="4"/>
        <v>4.4000000000000004</v>
      </c>
      <c r="P27" s="26"/>
      <c r="Q27" s="26"/>
      <c r="R27" s="26"/>
      <c r="S27" s="26"/>
      <c r="T27" s="26"/>
      <c r="U27" s="26"/>
      <c r="V27" s="26"/>
      <c r="W27" s="26"/>
      <c r="X27" s="26"/>
      <c r="Y27" s="26"/>
      <c r="Z27" s="26"/>
    </row>
    <row r="28" spans="1:26" ht="14">
      <c r="A28" s="335">
        <v>3</v>
      </c>
      <c r="B28" s="336" t="s">
        <v>424</v>
      </c>
      <c r="C28" s="337" t="s">
        <v>371</v>
      </c>
      <c r="D28" s="337" t="s">
        <v>422</v>
      </c>
      <c r="E28" s="337" t="s">
        <v>373</v>
      </c>
      <c r="F28" s="338">
        <v>20</v>
      </c>
      <c r="G28" s="338">
        <v>21</v>
      </c>
      <c r="H28" s="335">
        <v>4</v>
      </c>
      <c r="I28" s="340">
        <v>3.66</v>
      </c>
      <c r="J28" s="26"/>
      <c r="K28" s="857">
        <f t="shared" si="0"/>
        <v>21</v>
      </c>
      <c r="L28" s="857">
        <f t="shared" si="1"/>
        <v>20</v>
      </c>
      <c r="M28" s="297">
        <f t="shared" si="2"/>
        <v>4</v>
      </c>
      <c r="N28" s="817">
        <f t="shared" si="3"/>
        <v>0.95238095238095233</v>
      </c>
      <c r="O28" s="273">
        <f t="shared" si="4"/>
        <v>3.8095238095238093</v>
      </c>
      <c r="P28" s="26"/>
      <c r="Q28" s="26"/>
      <c r="R28" s="26"/>
      <c r="S28" s="26"/>
      <c r="T28" s="26"/>
      <c r="U28" s="26"/>
      <c r="V28" s="26"/>
      <c r="W28" s="26"/>
      <c r="X28" s="26"/>
      <c r="Y28" s="26"/>
      <c r="Z28" s="26"/>
    </row>
    <row r="29" spans="1:26" ht="28">
      <c r="A29" s="335">
        <v>4</v>
      </c>
      <c r="B29" s="336" t="s">
        <v>572</v>
      </c>
      <c r="C29" s="337" t="s">
        <v>371</v>
      </c>
      <c r="D29" s="337" t="s">
        <v>372</v>
      </c>
      <c r="E29" s="337" t="s">
        <v>373</v>
      </c>
      <c r="F29" s="338">
        <v>79</v>
      </c>
      <c r="G29" s="338">
        <v>75</v>
      </c>
      <c r="H29" s="335">
        <v>3</v>
      </c>
      <c r="I29" s="340">
        <v>3.14</v>
      </c>
      <c r="J29" s="26"/>
      <c r="K29" s="857">
        <f t="shared" si="0"/>
        <v>75</v>
      </c>
      <c r="L29" s="857">
        <f t="shared" si="1"/>
        <v>79</v>
      </c>
      <c r="M29" s="297">
        <f t="shared" si="2"/>
        <v>3</v>
      </c>
      <c r="N29" s="817">
        <f t="shared" si="3"/>
        <v>1.0533333333333332</v>
      </c>
      <c r="O29" s="273">
        <f t="shared" si="4"/>
        <v>3.1599999999999997</v>
      </c>
      <c r="P29" s="26"/>
      <c r="Q29" s="26"/>
      <c r="R29" s="26"/>
      <c r="S29" s="26"/>
      <c r="T29" s="26"/>
      <c r="U29" s="26"/>
      <c r="V29" s="26"/>
      <c r="W29" s="26"/>
      <c r="X29" s="26"/>
      <c r="Y29" s="26"/>
      <c r="Z29" s="26"/>
    </row>
    <row r="30" spans="1:26" ht="14">
      <c r="A30" s="335">
        <v>5</v>
      </c>
      <c r="B30" s="336" t="s">
        <v>573</v>
      </c>
      <c r="C30" s="337" t="s">
        <v>371</v>
      </c>
      <c r="D30" s="337" t="s">
        <v>372</v>
      </c>
      <c r="E30" s="337" t="s">
        <v>373</v>
      </c>
      <c r="F30" s="338">
        <v>91</v>
      </c>
      <c r="G30" s="338">
        <v>100</v>
      </c>
      <c r="H30" s="335">
        <v>3</v>
      </c>
      <c r="I30" s="340">
        <v>2.73</v>
      </c>
      <c r="J30" s="26"/>
      <c r="K30" s="857">
        <f t="shared" si="0"/>
        <v>100</v>
      </c>
      <c r="L30" s="857">
        <f t="shared" si="1"/>
        <v>91</v>
      </c>
      <c r="M30" s="297">
        <f t="shared" si="2"/>
        <v>3</v>
      </c>
      <c r="N30" s="817">
        <f t="shared" si="3"/>
        <v>0.91</v>
      </c>
      <c r="O30" s="273">
        <f t="shared" si="4"/>
        <v>2.73</v>
      </c>
      <c r="P30" s="26"/>
      <c r="Q30" s="26"/>
      <c r="R30" s="26"/>
      <c r="S30" s="26"/>
      <c r="T30" s="26"/>
      <c r="U30" s="26"/>
      <c r="V30" s="26"/>
      <c r="W30" s="26"/>
      <c r="X30" s="26"/>
      <c r="Y30" s="26"/>
      <c r="Z30" s="26"/>
    </row>
    <row r="31" spans="1:26" ht="14">
      <c r="A31" s="335">
        <v>6</v>
      </c>
      <c r="B31" s="336" t="s">
        <v>539</v>
      </c>
      <c r="C31" s="337" t="s">
        <v>371</v>
      </c>
      <c r="D31" s="337" t="s">
        <v>390</v>
      </c>
      <c r="E31" s="337" t="s">
        <v>373</v>
      </c>
      <c r="F31" s="340">
        <v>47.71</v>
      </c>
      <c r="G31" s="338">
        <v>150</v>
      </c>
      <c r="H31" s="335">
        <v>3</v>
      </c>
      <c r="I31" s="340">
        <v>0.95</v>
      </c>
      <c r="J31" s="26"/>
      <c r="K31" s="857">
        <f t="shared" si="0"/>
        <v>150</v>
      </c>
      <c r="L31" s="825">
        <f t="shared" si="1"/>
        <v>47.71</v>
      </c>
      <c r="M31" s="297">
        <f t="shared" si="2"/>
        <v>3</v>
      </c>
      <c r="N31" s="817">
        <f t="shared" si="3"/>
        <v>0.31806666666666666</v>
      </c>
      <c r="O31" s="273">
        <f t="shared" si="4"/>
        <v>0.95419999999999994</v>
      </c>
      <c r="P31" s="26"/>
      <c r="Q31" s="26"/>
      <c r="R31" s="26"/>
      <c r="S31" s="26"/>
      <c r="T31" s="26"/>
      <c r="U31" s="26"/>
      <c r="V31" s="26"/>
      <c r="W31" s="26"/>
      <c r="X31" s="26"/>
      <c r="Y31" s="26"/>
      <c r="Z31" s="26"/>
    </row>
    <row r="32" spans="1:26" ht="28">
      <c r="A32" s="335">
        <v>7</v>
      </c>
      <c r="B32" s="336" t="s">
        <v>574</v>
      </c>
      <c r="C32" s="337" t="s">
        <v>371</v>
      </c>
      <c r="D32" s="337" t="s">
        <v>510</v>
      </c>
      <c r="E32" s="337" t="s">
        <v>373</v>
      </c>
      <c r="F32" s="338">
        <v>19</v>
      </c>
      <c r="G32" s="338">
        <v>47</v>
      </c>
      <c r="H32" s="335">
        <v>3</v>
      </c>
      <c r="I32" s="340">
        <v>1.21</v>
      </c>
      <c r="J32" s="26"/>
      <c r="K32" s="857">
        <f t="shared" si="0"/>
        <v>47</v>
      </c>
      <c r="L32" s="857">
        <f t="shared" si="1"/>
        <v>19</v>
      </c>
      <c r="M32" s="297">
        <f t="shared" si="2"/>
        <v>3</v>
      </c>
      <c r="N32" s="817">
        <f t="shared" si="3"/>
        <v>0.40425531914893614</v>
      </c>
      <c r="O32" s="273">
        <f t="shared" si="4"/>
        <v>1.2127659574468084</v>
      </c>
      <c r="P32" s="26"/>
      <c r="Q32" s="26"/>
      <c r="R32" s="26"/>
      <c r="S32" s="26"/>
      <c r="T32" s="26"/>
      <c r="U32" s="26"/>
      <c r="V32" s="26"/>
      <c r="W32" s="26"/>
      <c r="X32" s="26"/>
      <c r="Y32" s="26"/>
      <c r="Z32" s="26"/>
    </row>
    <row r="33" spans="1:26" ht="14">
      <c r="A33" s="335">
        <v>8</v>
      </c>
      <c r="B33" s="336" t="s">
        <v>575</v>
      </c>
      <c r="C33" s="337" t="s">
        <v>371</v>
      </c>
      <c r="D33" s="337" t="s">
        <v>372</v>
      </c>
      <c r="E33" s="337" t="s">
        <v>373</v>
      </c>
      <c r="F33" s="338">
        <v>100</v>
      </c>
      <c r="G33" s="338">
        <v>100</v>
      </c>
      <c r="H33" s="335">
        <v>3</v>
      </c>
      <c r="I33" s="340">
        <v>3</v>
      </c>
      <c r="J33" s="26"/>
      <c r="K33" s="857">
        <f t="shared" si="0"/>
        <v>100</v>
      </c>
      <c r="L33" s="857">
        <f t="shared" si="1"/>
        <v>100</v>
      </c>
      <c r="M33" s="297">
        <f t="shared" si="2"/>
        <v>3</v>
      </c>
      <c r="N33" s="817">
        <f t="shared" si="3"/>
        <v>1</v>
      </c>
      <c r="O33" s="273">
        <f t="shared" si="4"/>
        <v>3</v>
      </c>
      <c r="P33" s="26"/>
      <c r="Q33" s="26"/>
      <c r="R33" s="26"/>
      <c r="S33" s="26"/>
      <c r="T33" s="26"/>
      <c r="U33" s="26"/>
      <c r="V33" s="26"/>
      <c r="W33" s="26"/>
      <c r="X33" s="26"/>
      <c r="Y33" s="26"/>
      <c r="Z33" s="26"/>
    </row>
    <row r="34" spans="1:26" ht="28">
      <c r="A34" s="335">
        <v>9</v>
      </c>
      <c r="B34" s="336" t="s">
        <v>576</v>
      </c>
      <c r="C34" s="337" t="s">
        <v>371</v>
      </c>
      <c r="D34" s="337" t="s">
        <v>372</v>
      </c>
      <c r="E34" s="337" t="s">
        <v>373</v>
      </c>
      <c r="F34" s="340">
        <v>6.5</v>
      </c>
      <c r="G34" s="338">
        <v>3</v>
      </c>
      <c r="H34" s="335">
        <v>2</v>
      </c>
      <c r="I34" s="340">
        <v>2.2000000000000002</v>
      </c>
      <c r="J34" s="26"/>
      <c r="K34" s="857">
        <f t="shared" si="0"/>
        <v>3</v>
      </c>
      <c r="L34" s="825">
        <f t="shared" si="1"/>
        <v>6.5</v>
      </c>
      <c r="M34" s="297">
        <f t="shared" si="2"/>
        <v>2</v>
      </c>
      <c r="N34" s="817">
        <f t="shared" si="3"/>
        <v>2.1666666666666665</v>
      </c>
      <c r="O34" s="273">
        <f t="shared" si="4"/>
        <v>2.2000000000000002</v>
      </c>
      <c r="P34" s="26"/>
      <c r="Q34" s="26"/>
      <c r="R34" s="26"/>
      <c r="S34" s="26"/>
      <c r="T34" s="26"/>
      <c r="U34" s="26"/>
      <c r="V34" s="26"/>
      <c r="W34" s="26"/>
      <c r="X34" s="26"/>
      <c r="Y34" s="26"/>
      <c r="Z34" s="26"/>
    </row>
    <row r="35" spans="1:26">
      <c r="A35" s="739" t="s">
        <v>577</v>
      </c>
      <c r="B35" s="739"/>
      <c r="C35" s="739"/>
      <c r="D35" s="739"/>
      <c r="E35" s="739"/>
      <c r="F35" s="739"/>
      <c r="G35" s="739"/>
      <c r="H35" s="341">
        <v>29</v>
      </c>
      <c r="I35" s="873">
        <v>25.3</v>
      </c>
      <c r="J35" s="26"/>
      <c r="K35" s="541"/>
      <c r="L35" s="541"/>
      <c r="M35" s="297"/>
      <c r="N35" s="817"/>
      <c r="O35" s="273"/>
      <c r="P35" s="26"/>
      <c r="Q35" s="26"/>
      <c r="R35" s="26"/>
      <c r="S35" s="26"/>
      <c r="T35" s="26"/>
      <c r="U35" s="26"/>
      <c r="V35" s="26"/>
      <c r="W35" s="26"/>
      <c r="X35" s="26"/>
      <c r="Y35" s="26"/>
      <c r="Z35" s="26"/>
    </row>
    <row r="36" spans="1:26">
      <c r="A36" s="740" t="s">
        <v>397</v>
      </c>
      <c r="B36" s="740"/>
      <c r="C36" s="343"/>
      <c r="D36" s="343"/>
      <c r="E36" s="343"/>
      <c r="F36" s="343"/>
      <c r="G36" s="343"/>
      <c r="H36" s="343"/>
      <c r="I36" s="343"/>
      <c r="J36" s="26"/>
      <c r="K36" s="541"/>
      <c r="L36" s="541"/>
      <c r="M36" s="297"/>
      <c r="N36" s="817"/>
      <c r="O36" s="273"/>
      <c r="P36" s="26"/>
      <c r="Q36" s="26"/>
      <c r="R36" s="26"/>
      <c r="S36" s="26"/>
      <c r="T36" s="26"/>
      <c r="U36" s="26"/>
      <c r="V36" s="26"/>
      <c r="W36" s="26"/>
      <c r="X36" s="26"/>
      <c r="Y36" s="26"/>
      <c r="Z36" s="26"/>
    </row>
    <row r="37" spans="1:26" ht="42">
      <c r="A37" s="335">
        <v>1</v>
      </c>
      <c r="B37" s="321" t="s">
        <v>637</v>
      </c>
      <c r="C37" s="337" t="s">
        <v>371</v>
      </c>
      <c r="D37" s="337" t="s">
        <v>372</v>
      </c>
      <c r="E37" s="337" t="s">
        <v>373</v>
      </c>
      <c r="F37" s="338">
        <v>88</v>
      </c>
      <c r="G37" s="338">
        <v>100</v>
      </c>
      <c r="H37" s="335">
        <v>3</v>
      </c>
      <c r="I37" s="340">
        <v>2.64</v>
      </c>
      <c r="J37" s="26"/>
      <c r="K37" s="857">
        <f>G37</f>
        <v>100</v>
      </c>
      <c r="L37" s="857">
        <f>F37</f>
        <v>88</v>
      </c>
      <c r="M37" s="297">
        <f>H37</f>
        <v>3</v>
      </c>
      <c r="N37" s="817">
        <f>IFERROR(MAX(0,IF(E37="Minimize",G37/F37,IF(G37&gt;0,F37/G37,IF(F37&gt;0,1.1,G37/F37)))),0)</f>
        <v>0.88</v>
      </c>
      <c r="O37" s="273">
        <f>MIN(1.1*M37,N37*M37)</f>
        <v>2.64</v>
      </c>
      <c r="P37" s="26"/>
      <c r="Q37" s="26"/>
      <c r="R37" s="26"/>
      <c r="S37" s="26"/>
      <c r="T37" s="26"/>
      <c r="U37" s="26"/>
      <c r="V37" s="26"/>
      <c r="W37" s="26"/>
      <c r="X37" s="26"/>
      <c r="Y37" s="26"/>
      <c r="Z37" s="26"/>
    </row>
    <row r="38" spans="1:26" ht="14">
      <c r="A38" s="335">
        <v>2</v>
      </c>
      <c r="B38" s="336" t="s">
        <v>619</v>
      </c>
      <c r="C38" s="337" t="s">
        <v>371</v>
      </c>
      <c r="D38" s="337" t="s">
        <v>372</v>
      </c>
      <c r="E38" s="337" t="s">
        <v>373</v>
      </c>
      <c r="F38" s="338">
        <v>100</v>
      </c>
      <c r="G38" s="338">
        <v>100</v>
      </c>
      <c r="H38" s="335">
        <v>3</v>
      </c>
      <c r="I38" s="340">
        <v>3</v>
      </c>
      <c r="J38" s="26"/>
      <c r="K38" s="857">
        <f>G38</f>
        <v>100</v>
      </c>
      <c r="L38" s="857">
        <f>F38</f>
        <v>100</v>
      </c>
      <c r="M38" s="297">
        <f>H38</f>
        <v>3</v>
      </c>
      <c r="N38" s="817">
        <f>IFERROR(MAX(0,IF(E38="Minimize",G38/F38,IF(G38&gt;0,F38/G38,IF(F38&gt;0,1.1,G38/F38)))),0)</f>
        <v>1</v>
      </c>
      <c r="O38" s="273">
        <f>MIN(1.1*M38,N38*M38)</f>
        <v>3</v>
      </c>
      <c r="P38" s="26"/>
      <c r="Q38" s="26"/>
      <c r="R38" s="26"/>
      <c r="S38" s="26"/>
      <c r="T38" s="26"/>
      <c r="U38" s="26"/>
      <c r="V38" s="26"/>
      <c r="W38" s="26"/>
      <c r="X38" s="26"/>
      <c r="Y38" s="26"/>
      <c r="Z38" s="26"/>
    </row>
    <row r="39" spans="1:26" ht="14">
      <c r="A39" s="335">
        <v>3</v>
      </c>
      <c r="B39" s="336" t="s">
        <v>620</v>
      </c>
      <c r="C39" s="337" t="s">
        <v>371</v>
      </c>
      <c r="D39" s="337" t="s">
        <v>372</v>
      </c>
      <c r="E39" s="337" t="s">
        <v>373</v>
      </c>
      <c r="F39" s="338">
        <v>85</v>
      </c>
      <c r="G39" s="338">
        <v>100</v>
      </c>
      <c r="H39" s="335">
        <v>3</v>
      </c>
      <c r="I39" s="340">
        <v>2.5499999999999998</v>
      </c>
      <c r="J39" s="26"/>
      <c r="K39" s="857">
        <f>G39</f>
        <v>100</v>
      </c>
      <c r="L39" s="857">
        <f>F39</f>
        <v>85</v>
      </c>
      <c r="M39" s="297">
        <f>H39</f>
        <v>3</v>
      </c>
      <c r="N39" s="817">
        <f>IFERROR(MAX(0,IF(E39="Minimize",G39/F39,IF(G39&gt;0,F39/G39,IF(F39&gt;0,1.1,G39/F39)))),0)</f>
        <v>0.85</v>
      </c>
      <c r="O39" s="273">
        <f>MIN(1.1*M39,N39*M39)</f>
        <v>2.5499999999999998</v>
      </c>
      <c r="P39" s="26"/>
      <c r="Q39" s="26"/>
      <c r="R39" s="26"/>
      <c r="S39" s="26"/>
      <c r="T39" s="26"/>
      <c r="U39" s="26"/>
      <c r="V39" s="26"/>
      <c r="W39" s="26"/>
      <c r="X39" s="26"/>
      <c r="Y39" s="26"/>
      <c r="Z39" s="26"/>
    </row>
    <row r="40" spans="1:26">
      <c r="A40" s="739" t="s">
        <v>579</v>
      </c>
      <c r="B40" s="739"/>
      <c r="C40" s="739"/>
      <c r="D40" s="739"/>
      <c r="E40" s="739"/>
      <c r="F40" s="739"/>
      <c r="G40" s="739"/>
      <c r="H40" s="341">
        <v>9</v>
      </c>
      <c r="I40" s="873">
        <v>8.19</v>
      </c>
      <c r="J40" s="26"/>
      <c r="K40" s="541"/>
      <c r="L40" s="541"/>
      <c r="M40" s="297"/>
      <c r="N40" s="817"/>
      <c r="O40" s="273"/>
      <c r="P40" s="26"/>
      <c r="Q40" s="26"/>
      <c r="R40" s="26"/>
      <c r="S40" s="26"/>
      <c r="T40" s="26"/>
      <c r="U40" s="26"/>
      <c r="V40" s="26"/>
      <c r="W40" s="26"/>
      <c r="X40" s="26"/>
      <c r="Y40" s="26"/>
      <c r="Z40" s="26"/>
    </row>
    <row r="41" spans="1:26">
      <c r="A41" s="740" t="s">
        <v>399</v>
      </c>
      <c r="B41" s="740"/>
      <c r="C41" s="343"/>
      <c r="D41" s="343"/>
      <c r="E41" s="343"/>
      <c r="F41" s="343"/>
      <c r="G41" s="343"/>
      <c r="H41" s="343"/>
      <c r="I41" s="343"/>
      <c r="J41" s="26"/>
      <c r="K41" s="541"/>
      <c r="L41" s="541"/>
      <c r="M41" s="297"/>
      <c r="N41" s="817"/>
      <c r="O41" s="273"/>
      <c r="P41" s="26"/>
      <c r="Q41" s="26"/>
      <c r="R41" s="26"/>
      <c r="S41" s="26"/>
      <c r="T41" s="26"/>
      <c r="U41" s="26"/>
      <c r="V41" s="26"/>
      <c r="W41" s="26"/>
      <c r="X41" s="26"/>
      <c r="Y41" s="26"/>
      <c r="Z41" s="26"/>
    </row>
    <row r="42" spans="1:26" ht="28">
      <c r="A42" s="335">
        <v>1</v>
      </c>
      <c r="B42" s="336" t="s">
        <v>431</v>
      </c>
      <c r="C42" s="337" t="s">
        <v>376</v>
      </c>
      <c r="D42" s="337" t="s">
        <v>372</v>
      </c>
      <c r="E42" s="337" t="s">
        <v>373</v>
      </c>
      <c r="F42" s="338">
        <v>71</v>
      </c>
      <c r="G42" s="338">
        <v>100</v>
      </c>
      <c r="H42" s="335">
        <v>5</v>
      </c>
      <c r="I42" s="340">
        <v>3.54</v>
      </c>
      <c r="J42" s="26"/>
      <c r="K42" s="857">
        <f>G42</f>
        <v>100</v>
      </c>
      <c r="L42" s="857">
        <f>F42</f>
        <v>71</v>
      </c>
      <c r="M42" s="297">
        <f>H42</f>
        <v>5</v>
      </c>
      <c r="N42" s="817">
        <f>IFERROR(MAX(0,IF(E42="Minimize",G42/F42,IF(G42&gt;0,F42/G42,IF(F42&gt;0,1.1,G42/F42)))),0)</f>
        <v>0.71</v>
      </c>
      <c r="O42" s="273">
        <f>MIN(1.1*M42,N42*M42)</f>
        <v>3.55</v>
      </c>
      <c r="P42" s="26"/>
      <c r="Q42" s="26"/>
      <c r="R42" s="26"/>
      <c r="S42" s="26"/>
      <c r="T42" s="26"/>
      <c r="U42" s="26"/>
      <c r="V42" s="26"/>
      <c r="W42" s="26"/>
      <c r="X42" s="26"/>
      <c r="Y42" s="26"/>
      <c r="Z42" s="26"/>
    </row>
    <row r="43" spans="1:26" ht="14">
      <c r="A43" s="335">
        <v>2</v>
      </c>
      <c r="B43" s="336" t="s">
        <v>630</v>
      </c>
      <c r="C43" s="337" t="s">
        <v>371</v>
      </c>
      <c r="D43" s="337" t="s">
        <v>390</v>
      </c>
      <c r="E43" s="337" t="s">
        <v>373</v>
      </c>
      <c r="F43" s="340">
        <v>125.29</v>
      </c>
      <c r="G43" s="875">
        <v>125.29</v>
      </c>
      <c r="H43" s="335">
        <v>5</v>
      </c>
      <c r="I43" s="340">
        <v>5</v>
      </c>
      <c r="J43" s="26"/>
      <c r="K43" s="825">
        <f>G43</f>
        <v>125.29</v>
      </c>
      <c r="L43" s="825">
        <f>F43</f>
        <v>125.29</v>
      </c>
      <c r="M43" s="297">
        <f>H43</f>
        <v>5</v>
      </c>
      <c r="N43" s="817">
        <f>IFERROR(MAX(0,IF(E43="Minimize",G43/F43,IF(G43&gt;0,F43/G43,IF(F43&gt;0,1.1,G43/F43)))),0)</f>
        <v>1</v>
      </c>
      <c r="O43" s="273">
        <f>MIN(1.1*M43,N43*M43)</f>
        <v>5</v>
      </c>
      <c r="P43" s="26"/>
      <c r="Q43" s="26"/>
      <c r="R43" s="26"/>
      <c r="S43" s="26"/>
      <c r="T43" s="26"/>
      <c r="U43" s="26"/>
      <c r="V43" s="26"/>
      <c r="W43" s="26"/>
      <c r="X43" s="26"/>
      <c r="Y43" s="26"/>
      <c r="Z43" s="26"/>
    </row>
    <row r="44" spans="1:26" ht="14">
      <c r="A44" s="335">
        <v>3</v>
      </c>
      <c r="B44" s="336" t="s">
        <v>401</v>
      </c>
      <c r="C44" s="337" t="s">
        <v>388</v>
      </c>
      <c r="D44" s="337" t="s">
        <v>372</v>
      </c>
      <c r="E44" s="337" t="s">
        <v>373</v>
      </c>
      <c r="F44" s="338">
        <v>100</v>
      </c>
      <c r="G44" s="338">
        <v>100</v>
      </c>
      <c r="H44" s="335">
        <v>3</v>
      </c>
      <c r="I44" s="340">
        <v>3</v>
      </c>
      <c r="J44" s="26"/>
      <c r="K44" s="857">
        <f>G44</f>
        <v>100</v>
      </c>
      <c r="L44" s="857">
        <f>F44</f>
        <v>100</v>
      </c>
      <c r="M44" s="297">
        <f>H44</f>
        <v>3</v>
      </c>
      <c r="N44" s="817">
        <f>IFERROR(MAX(0,IF(E44="Minimize",G44/F44,IF(G44&gt;0,F44/G44,IF(F44&gt;0,1.1,G44/F44)))),0)</f>
        <v>1</v>
      </c>
      <c r="O44" s="273">
        <f>MIN(1.1*M44,N44*M44)</f>
        <v>3</v>
      </c>
      <c r="P44" s="26"/>
      <c r="Q44" s="26"/>
      <c r="R44" s="26"/>
      <c r="S44" s="26"/>
      <c r="T44" s="26"/>
      <c r="U44" s="26"/>
      <c r="V44" s="26"/>
      <c r="W44" s="26"/>
      <c r="X44" s="26"/>
      <c r="Y44" s="26"/>
      <c r="Z44" s="26"/>
    </row>
    <row r="45" spans="1:26">
      <c r="A45" s="739" t="s">
        <v>621</v>
      </c>
      <c r="B45" s="739"/>
      <c r="C45" s="739"/>
      <c r="D45" s="739"/>
      <c r="E45" s="739"/>
      <c r="F45" s="739"/>
      <c r="G45" s="739"/>
      <c r="H45" s="341">
        <v>13</v>
      </c>
      <c r="I45" s="873">
        <v>11.54</v>
      </c>
      <c r="J45" s="26"/>
      <c r="K45" s="541"/>
      <c r="L45" s="541"/>
      <c r="M45" s="297"/>
      <c r="N45" s="817"/>
      <c r="O45" s="273"/>
      <c r="P45" s="26"/>
      <c r="Q45" s="26"/>
      <c r="R45" s="26"/>
      <c r="S45" s="26"/>
      <c r="T45" s="26"/>
      <c r="U45" s="26"/>
      <c r="V45" s="26"/>
      <c r="W45" s="26"/>
      <c r="X45" s="26"/>
      <c r="Y45" s="26"/>
      <c r="Z45" s="26"/>
    </row>
    <row r="46" spans="1:26">
      <c r="A46" s="740" t="s">
        <v>402</v>
      </c>
      <c r="B46" s="740"/>
      <c r="C46" s="343"/>
      <c r="D46" s="343"/>
      <c r="E46" s="343"/>
      <c r="F46" s="343"/>
      <c r="G46" s="343"/>
      <c r="H46" s="343"/>
      <c r="I46" s="343"/>
      <c r="J46" s="26"/>
      <c r="K46" s="541"/>
      <c r="L46" s="541"/>
      <c r="M46" s="297"/>
      <c r="N46" s="817"/>
      <c r="O46" s="273"/>
      <c r="P46" s="26"/>
      <c r="Q46" s="26"/>
      <c r="R46" s="26"/>
      <c r="S46" s="26"/>
      <c r="T46" s="26"/>
      <c r="U46" s="26"/>
      <c r="V46" s="26"/>
      <c r="W46" s="26"/>
      <c r="X46" s="26"/>
      <c r="Y46" s="26"/>
      <c r="Z46" s="26"/>
    </row>
    <row r="47" spans="1:26">
      <c r="A47" s="740" t="s">
        <v>580</v>
      </c>
      <c r="B47" s="740"/>
      <c r="C47" s="343"/>
      <c r="D47" s="343"/>
      <c r="E47" s="343"/>
      <c r="F47" s="343"/>
      <c r="G47" s="343"/>
      <c r="H47" s="343"/>
      <c r="I47" s="343"/>
      <c r="J47" s="26"/>
      <c r="K47" s="541"/>
      <c r="L47" s="541"/>
      <c r="M47" s="297"/>
      <c r="N47" s="817"/>
      <c r="O47" s="273"/>
      <c r="P47" s="26"/>
      <c r="Q47" s="26"/>
      <c r="R47" s="26"/>
      <c r="S47" s="26"/>
      <c r="T47" s="26"/>
      <c r="U47" s="26"/>
      <c r="V47" s="26"/>
      <c r="W47" s="26"/>
      <c r="X47" s="26"/>
      <c r="Y47" s="26"/>
      <c r="Z47" s="26"/>
    </row>
    <row r="48" spans="1:26" ht="42">
      <c r="A48" s="335">
        <v>1</v>
      </c>
      <c r="B48" s="321" t="s">
        <v>638</v>
      </c>
      <c r="C48" s="337" t="s">
        <v>376</v>
      </c>
      <c r="D48" s="337" t="s">
        <v>372</v>
      </c>
      <c r="E48" s="337" t="s">
        <v>373</v>
      </c>
      <c r="F48" s="338">
        <v>99</v>
      </c>
      <c r="G48" s="338">
        <v>100</v>
      </c>
      <c r="H48" s="856">
        <v>2</v>
      </c>
      <c r="I48" s="340">
        <v>1.97</v>
      </c>
      <c r="J48" s="26"/>
      <c r="K48" s="857">
        <f>G48</f>
        <v>100</v>
      </c>
      <c r="L48" s="857">
        <f>F48</f>
        <v>99</v>
      </c>
      <c r="M48" s="297">
        <f>H48</f>
        <v>2</v>
      </c>
      <c r="N48" s="817">
        <f>IFERROR(MAX(0,IF(E48="Minimize",G48/F48,IF(G48&gt;0,F48/G48,IF(F48&gt;0,1.1,G48/F48)))),0)</f>
        <v>0.99</v>
      </c>
      <c r="O48" s="273">
        <f>MIN(1.1*M48,N48*M48)</f>
        <v>1.98</v>
      </c>
      <c r="P48" s="26"/>
      <c r="Q48" s="26"/>
      <c r="R48" s="26"/>
      <c r="S48" s="26"/>
      <c r="T48" s="26"/>
      <c r="U48" s="26"/>
      <c r="V48" s="26"/>
      <c r="W48" s="26"/>
      <c r="X48" s="26"/>
      <c r="Y48" s="26"/>
      <c r="Z48" s="26"/>
    </row>
    <row r="49" spans="1:26" ht="56">
      <c r="A49" s="335">
        <v>2</v>
      </c>
      <c r="B49" s="321" t="s">
        <v>645</v>
      </c>
      <c r="C49" s="337" t="s">
        <v>371</v>
      </c>
      <c r="D49" s="337" t="s">
        <v>372</v>
      </c>
      <c r="E49" s="337" t="s">
        <v>373</v>
      </c>
      <c r="F49" s="338">
        <v>100</v>
      </c>
      <c r="G49" s="338">
        <v>100</v>
      </c>
      <c r="H49" s="856">
        <v>2</v>
      </c>
      <c r="I49" s="340">
        <v>2</v>
      </c>
      <c r="J49" s="26"/>
      <c r="K49" s="857">
        <f>G49</f>
        <v>100</v>
      </c>
      <c r="L49" s="857">
        <f>F49</f>
        <v>100</v>
      </c>
      <c r="M49" s="297">
        <f>H49</f>
        <v>2</v>
      </c>
      <c r="N49" s="817">
        <f>IFERROR(MAX(0,IF(E49="Minimize",G49/F49,IF(G49&gt;0,F49/G49,IF(F49&gt;0,1.1,G49/F49)))),0)</f>
        <v>1</v>
      </c>
      <c r="O49" s="273">
        <f>MIN(1.1*M49,N49*M49)</f>
        <v>2</v>
      </c>
      <c r="P49" s="26"/>
      <c r="Q49" s="26"/>
      <c r="R49" s="26"/>
      <c r="S49" s="26"/>
      <c r="T49" s="26"/>
      <c r="U49" s="26"/>
      <c r="V49" s="26"/>
      <c r="W49" s="26"/>
      <c r="X49" s="26"/>
      <c r="Y49" s="26"/>
      <c r="Z49" s="26"/>
    </row>
    <row r="50" spans="1:26" ht="42">
      <c r="A50" s="335">
        <v>3</v>
      </c>
      <c r="B50" s="321" t="s">
        <v>646</v>
      </c>
      <c r="C50" s="337" t="s">
        <v>371</v>
      </c>
      <c r="D50" s="337" t="s">
        <v>584</v>
      </c>
      <c r="E50" s="337" t="s">
        <v>373</v>
      </c>
      <c r="F50" s="338">
        <v>12</v>
      </c>
      <c r="G50" s="336" t="s">
        <v>631</v>
      </c>
      <c r="H50" s="856">
        <v>2</v>
      </c>
      <c r="I50" s="340">
        <v>2</v>
      </c>
      <c r="J50" s="26"/>
      <c r="K50" s="541" t="str">
        <f>G50</f>
        <v>Setiap Bulan</v>
      </c>
      <c r="L50" s="857">
        <f>F50</f>
        <v>12</v>
      </c>
      <c r="M50" s="297">
        <f>H50</f>
        <v>2</v>
      </c>
      <c r="N50" s="817"/>
      <c r="O50" s="273"/>
      <c r="P50" s="26"/>
      <c r="Q50" s="26"/>
      <c r="R50" s="26"/>
      <c r="S50" s="26"/>
      <c r="T50" s="26"/>
      <c r="U50" s="26"/>
      <c r="V50" s="26"/>
      <c r="W50" s="26"/>
      <c r="X50" s="26"/>
      <c r="Y50" s="26"/>
      <c r="Z50" s="26"/>
    </row>
    <row r="51" spans="1:26" ht="14">
      <c r="A51" s="335">
        <v>4</v>
      </c>
      <c r="B51" s="336" t="s">
        <v>632</v>
      </c>
      <c r="C51" s="337" t="s">
        <v>371</v>
      </c>
      <c r="D51" s="337" t="s">
        <v>372</v>
      </c>
      <c r="E51" s="337" t="s">
        <v>373</v>
      </c>
      <c r="F51" s="338">
        <v>100</v>
      </c>
      <c r="G51" s="338">
        <v>100</v>
      </c>
      <c r="H51" s="856">
        <v>2</v>
      </c>
      <c r="I51" s="340">
        <v>2</v>
      </c>
      <c r="J51" s="26"/>
      <c r="K51" s="857">
        <f>G51</f>
        <v>100</v>
      </c>
      <c r="L51" s="857">
        <f>F51</f>
        <v>100</v>
      </c>
      <c r="M51" s="297">
        <f>H51</f>
        <v>2</v>
      </c>
      <c r="N51" s="817">
        <f>IFERROR(MAX(0,IF(E51="Minimize",G51/F51,IF(G51&gt;0,F51/G51,IF(F51&gt;0,1.1,G51/F51)))),0)</f>
        <v>1</v>
      </c>
      <c r="O51" s="273">
        <f>MIN(1.1*M51,N51*M51)</f>
        <v>2</v>
      </c>
      <c r="P51" s="26"/>
      <c r="Q51" s="26"/>
      <c r="R51" s="26"/>
      <c r="S51" s="26"/>
      <c r="T51" s="26"/>
      <c r="U51" s="26"/>
      <c r="V51" s="26"/>
      <c r="W51" s="26"/>
      <c r="X51" s="26"/>
      <c r="Y51" s="26"/>
      <c r="Z51" s="26"/>
    </row>
    <row r="52" spans="1:26">
      <c r="A52" s="739" t="s">
        <v>625</v>
      </c>
      <c r="B52" s="739"/>
      <c r="C52" s="739"/>
      <c r="D52" s="739"/>
      <c r="E52" s="739"/>
      <c r="F52" s="739"/>
      <c r="G52" s="739"/>
      <c r="H52" s="341">
        <v>8</v>
      </c>
      <c r="I52" s="873">
        <v>7.97</v>
      </c>
      <c r="J52" s="26"/>
      <c r="K52" s="541"/>
      <c r="L52" s="541"/>
      <c r="M52" s="297"/>
      <c r="N52" s="817"/>
      <c r="O52" s="273"/>
      <c r="P52" s="26"/>
      <c r="Q52" s="26"/>
      <c r="R52" s="26"/>
      <c r="S52" s="26"/>
      <c r="T52" s="26"/>
      <c r="U52" s="26"/>
      <c r="V52" s="26"/>
      <c r="W52" s="26"/>
      <c r="X52" s="26"/>
      <c r="Y52" s="26"/>
      <c r="Z52" s="26"/>
    </row>
    <row r="53" spans="1:26" ht="14">
      <c r="A53" s="858"/>
      <c r="B53" s="859" t="s">
        <v>404</v>
      </c>
      <c r="C53" s="858"/>
      <c r="D53" s="858"/>
      <c r="E53" s="858"/>
      <c r="F53" s="858"/>
      <c r="G53" s="858"/>
      <c r="H53" s="860">
        <v>100</v>
      </c>
      <c r="I53" s="876">
        <v>93.5</v>
      </c>
      <c r="J53" s="26"/>
      <c r="K53" s="26"/>
      <c r="L53" s="26"/>
      <c r="M53" s="862">
        <f>SUM(M4:M52)</f>
        <v>100</v>
      </c>
      <c r="N53" s="863">
        <f>IFERROR(O53/M53,0)</f>
        <v>0.91736907733762252</v>
      </c>
      <c r="O53" s="864">
        <f>SUM(O4:O52)</f>
        <v>91.736907733762251</v>
      </c>
      <c r="P53" s="26"/>
      <c r="Q53" s="26"/>
      <c r="R53" s="26"/>
      <c r="S53" s="26"/>
      <c r="T53" s="26"/>
      <c r="U53" s="26"/>
      <c r="V53" s="26"/>
      <c r="W53" s="26"/>
      <c r="X53" s="26"/>
      <c r="Y53" s="26"/>
      <c r="Z53" s="26"/>
    </row>
    <row r="55" spans="1:26" ht="16">
      <c r="A55" s="808" t="s">
        <v>647</v>
      </c>
    </row>
    <row r="56" spans="1:26" ht="28">
      <c r="A56" s="323" t="s">
        <v>346</v>
      </c>
      <c r="B56" s="323" t="s">
        <v>347</v>
      </c>
      <c r="C56" s="323" t="s">
        <v>587</v>
      </c>
      <c r="D56" s="323" t="s">
        <v>350</v>
      </c>
      <c r="E56" s="323" t="s">
        <v>448</v>
      </c>
      <c r="F56" s="323" t="s">
        <v>354</v>
      </c>
      <c r="G56" s="323" t="s">
        <v>588</v>
      </c>
      <c r="K56" s="323" t="s">
        <v>367</v>
      </c>
      <c r="L56" s="323" t="s">
        <v>589</v>
      </c>
      <c r="M56" s="323" t="s">
        <v>590</v>
      </c>
      <c r="N56" s="323" t="s">
        <v>591</v>
      </c>
      <c r="O56" s="323" t="s">
        <v>592</v>
      </c>
      <c r="P56" s="323" t="s">
        <v>593</v>
      </c>
      <c r="Q56" s="323" t="s">
        <v>594</v>
      </c>
    </row>
    <row r="57" spans="1:26">
      <c r="A57" s="809">
        <v>1</v>
      </c>
      <c r="B57" s="583" t="str">
        <f>B7</f>
        <v>EBITDA Margin</v>
      </c>
      <c r="C57" s="583" t="s">
        <v>456</v>
      </c>
      <c r="D57" s="809" t="str">
        <f>D7</f>
        <v>%</v>
      </c>
      <c r="E57" s="850">
        <f>G7</f>
        <v>22.38</v>
      </c>
      <c r="F57" s="809" t="str">
        <f>E7</f>
        <v>Maximize</v>
      </c>
      <c r="G57" s="798">
        <f>H7</f>
        <v>15</v>
      </c>
      <c r="K57" s="799">
        <f>N7</f>
        <v>1.478999106344951</v>
      </c>
      <c r="L57" s="810">
        <v>25</v>
      </c>
      <c r="M57" s="800">
        <f>MIN(1.1*L57,K57*L57)</f>
        <v>27.500000000000004</v>
      </c>
      <c r="N57" s="810">
        <v>15</v>
      </c>
      <c r="O57" s="800">
        <f>MIN(1.1*N57,K57*N57)</f>
        <v>16.5</v>
      </c>
      <c r="P57" s="810">
        <v>35</v>
      </c>
      <c r="Q57" s="800">
        <f>MIN(1.1*P57,K57*P57)</f>
        <v>38.5</v>
      </c>
    </row>
    <row r="58" spans="1:26">
      <c r="A58" s="811"/>
      <c r="B58" s="811" t="s">
        <v>595</v>
      </c>
      <c r="C58" s="811"/>
      <c r="D58" s="811"/>
      <c r="E58" s="811"/>
      <c r="F58" s="811"/>
      <c r="G58" s="812">
        <f>SUM(G57)</f>
        <v>15</v>
      </c>
      <c r="K58" s="813"/>
      <c r="L58" s="812">
        <f t="shared" ref="L58:Q58" si="5">SUM(L57)</f>
        <v>25</v>
      </c>
      <c r="M58" s="814">
        <f t="shared" si="5"/>
        <v>27.500000000000004</v>
      </c>
      <c r="N58" s="812">
        <f t="shared" si="5"/>
        <v>15</v>
      </c>
      <c r="O58" s="814">
        <f t="shared" si="5"/>
        <v>16.5</v>
      </c>
      <c r="P58" s="812">
        <f t="shared" si="5"/>
        <v>35</v>
      </c>
      <c r="Q58" s="814">
        <f t="shared" si="5"/>
        <v>38.5</v>
      </c>
    </row>
    <row r="59" spans="1:26">
      <c r="A59" s="809">
        <v>2</v>
      </c>
      <c r="B59" s="583" t="str">
        <f>B11</f>
        <v>a. Cash Cost Karet</v>
      </c>
      <c r="C59" s="583" t="s">
        <v>462</v>
      </c>
      <c r="D59" s="809" t="str">
        <f>D11</f>
        <v>Rp/Kg</v>
      </c>
      <c r="E59" s="801">
        <f>G11</f>
        <v>17561</v>
      </c>
      <c r="F59" s="809" t="str">
        <f>E11</f>
        <v>Minimize</v>
      </c>
      <c r="G59" s="798">
        <f>H11</f>
        <v>5</v>
      </c>
      <c r="K59" s="799">
        <f>N11</f>
        <v>0.90923682302992648</v>
      </c>
      <c r="L59" s="810">
        <v>4</v>
      </c>
      <c r="M59" s="800">
        <f t="shared" ref="M59:M70" si="6">MIN(1.1*L59,K59*L59)</f>
        <v>3.6369472921197059</v>
      </c>
      <c r="N59" s="810">
        <v>6</v>
      </c>
      <c r="O59" s="800">
        <f t="shared" ref="O59:O70" si="7">MIN(1.1*N59,K59*N59)</f>
        <v>5.4554209381795591</v>
      </c>
      <c r="P59" s="810">
        <v>2</v>
      </c>
      <c r="Q59" s="800">
        <f t="shared" ref="Q59:Q70" si="8">MIN(1.1*P59,K59*P59)</f>
        <v>1.818473646059853</v>
      </c>
    </row>
    <row r="60" spans="1:26">
      <c r="A60" s="809">
        <v>3</v>
      </c>
      <c r="B60" s="583" t="str">
        <f>B12</f>
        <v>b. Cash Cost Teh</v>
      </c>
      <c r="C60" s="583" t="s">
        <v>462</v>
      </c>
      <c r="D60" s="809" t="str">
        <f>D12</f>
        <v>Rp/Kg</v>
      </c>
      <c r="E60" s="801">
        <f>G12</f>
        <v>19447</v>
      </c>
      <c r="F60" s="809" t="str">
        <f>E12</f>
        <v>Minimize</v>
      </c>
      <c r="G60" s="798">
        <f>H12</f>
        <v>4</v>
      </c>
      <c r="K60" s="799">
        <f>N12</f>
        <v>1.0763227806065974</v>
      </c>
      <c r="L60" s="810">
        <v>3</v>
      </c>
      <c r="M60" s="800">
        <f t="shared" si="6"/>
        <v>3.2289683418197921</v>
      </c>
      <c r="N60" s="810">
        <v>4</v>
      </c>
      <c r="O60" s="800">
        <f t="shared" si="7"/>
        <v>4.3052911224263894</v>
      </c>
      <c r="P60" s="810">
        <v>2</v>
      </c>
      <c r="Q60" s="800">
        <f t="shared" si="8"/>
        <v>2.1526455612131947</v>
      </c>
    </row>
    <row r="61" spans="1:26">
      <c r="A61" s="809">
        <v>4</v>
      </c>
      <c r="B61" s="583" t="str">
        <f>B13</f>
        <v>c. Cash Cost Kopi</v>
      </c>
      <c r="C61" s="583" t="s">
        <v>462</v>
      </c>
      <c r="D61" s="809" t="str">
        <f>D13</f>
        <v>Rp/Kg</v>
      </c>
      <c r="E61" s="801">
        <f>G13</f>
        <v>40904</v>
      </c>
      <c r="F61" s="809" t="str">
        <f>E13</f>
        <v>Minimize</v>
      </c>
      <c r="G61" s="798">
        <f>H13</f>
        <v>2</v>
      </c>
      <c r="K61" s="799">
        <f>N13</f>
        <v>0.86024942690698014</v>
      </c>
      <c r="L61" s="810">
        <v>2</v>
      </c>
      <c r="M61" s="800">
        <f t="shared" si="6"/>
        <v>1.7204988538139603</v>
      </c>
      <c r="N61" s="810">
        <v>2</v>
      </c>
      <c r="O61" s="800">
        <f t="shared" si="7"/>
        <v>1.7204988538139603</v>
      </c>
      <c r="P61" s="810">
        <v>1</v>
      </c>
      <c r="Q61" s="800">
        <f t="shared" si="8"/>
        <v>0.86024942690698014</v>
      </c>
    </row>
    <row r="62" spans="1:26">
      <c r="A62" s="809">
        <v>5</v>
      </c>
      <c r="B62" s="583" t="str">
        <f>B15</f>
        <v>a. Produktivitas Karet</v>
      </c>
      <c r="C62" s="583" t="s">
        <v>462</v>
      </c>
      <c r="D62" s="809" t="str">
        <f>D15</f>
        <v>Ton/Ha</v>
      </c>
      <c r="E62" s="850">
        <f>G15</f>
        <v>1.47</v>
      </c>
      <c r="F62" s="809" t="str">
        <f>E15</f>
        <v>Maximize</v>
      </c>
      <c r="G62" s="798">
        <f>H15</f>
        <v>5</v>
      </c>
      <c r="K62" s="799">
        <f>N15</f>
        <v>0.93197278911564629</v>
      </c>
      <c r="L62" s="810">
        <v>4</v>
      </c>
      <c r="M62" s="800">
        <f t="shared" si="6"/>
        <v>3.7278911564625852</v>
      </c>
      <c r="N62" s="810">
        <v>5</v>
      </c>
      <c r="O62" s="800">
        <f t="shared" si="7"/>
        <v>4.6598639455782314</v>
      </c>
      <c r="P62" s="810">
        <v>2</v>
      </c>
      <c r="Q62" s="800">
        <f t="shared" si="8"/>
        <v>1.8639455782312926</v>
      </c>
    </row>
    <row r="63" spans="1:26">
      <c r="A63" s="809">
        <v>6</v>
      </c>
      <c r="B63" s="583" t="str">
        <f>B16</f>
        <v>b. Produktivitas Teh</v>
      </c>
      <c r="C63" s="583" t="s">
        <v>462</v>
      </c>
      <c r="D63" s="809" t="str">
        <f>D16</f>
        <v>Ton/Ha</v>
      </c>
      <c r="E63" s="850">
        <f>G16</f>
        <v>2</v>
      </c>
      <c r="F63" s="809" t="str">
        <f>E16</f>
        <v>Maximize</v>
      </c>
      <c r="G63" s="798">
        <f>H16</f>
        <v>4</v>
      </c>
      <c r="K63" s="799">
        <f>N16</f>
        <v>0.94</v>
      </c>
      <c r="L63" s="810">
        <v>3</v>
      </c>
      <c r="M63" s="800">
        <f t="shared" si="6"/>
        <v>2.82</v>
      </c>
      <c r="N63" s="810">
        <v>4</v>
      </c>
      <c r="O63" s="800">
        <f t="shared" si="7"/>
        <v>3.76</v>
      </c>
      <c r="P63" s="810">
        <v>1</v>
      </c>
      <c r="Q63" s="800">
        <f t="shared" si="8"/>
        <v>0.94</v>
      </c>
    </row>
    <row r="64" spans="1:26">
      <c r="A64" s="809">
        <v>7</v>
      </c>
      <c r="B64" s="583" t="str">
        <f>B17</f>
        <v>c. Produktivitas Kopi</v>
      </c>
      <c r="C64" s="583" t="s">
        <v>462</v>
      </c>
      <c r="D64" s="809" t="str">
        <f>D17</f>
        <v>Ton/Ha</v>
      </c>
      <c r="E64" s="850">
        <f>G17</f>
        <v>0.48</v>
      </c>
      <c r="F64" s="809" t="str">
        <f>E17</f>
        <v>Maximize</v>
      </c>
      <c r="G64" s="798">
        <f>H17</f>
        <v>2</v>
      </c>
      <c r="K64" s="799">
        <f>N17</f>
        <v>0.66666666666666674</v>
      </c>
      <c r="L64" s="810">
        <v>2</v>
      </c>
      <c r="M64" s="800">
        <f t="shared" si="6"/>
        <v>1.3333333333333335</v>
      </c>
      <c r="N64" s="810">
        <v>2</v>
      </c>
      <c r="O64" s="800">
        <f t="shared" si="7"/>
        <v>1.3333333333333335</v>
      </c>
      <c r="P64" s="810">
        <v>1</v>
      </c>
      <c r="Q64" s="800">
        <f t="shared" si="8"/>
        <v>0.66666666666666674</v>
      </c>
    </row>
    <row r="65" spans="1:17">
      <c r="A65" s="809">
        <v>8</v>
      </c>
      <c r="B65" s="583" t="str">
        <f>B18</f>
        <v>Kualitas Karet Mutu Tinggi (RSS 1)</v>
      </c>
      <c r="C65" s="583" t="s">
        <v>462</v>
      </c>
      <c r="D65" s="809" t="str">
        <f>D18</f>
        <v>%</v>
      </c>
      <c r="E65" s="850">
        <f>G18</f>
        <v>98.03</v>
      </c>
      <c r="F65" s="809" t="str">
        <f>E18</f>
        <v>Maximize</v>
      </c>
      <c r="G65" s="798">
        <f>H18</f>
        <v>2</v>
      </c>
      <c r="K65" s="799">
        <f>N18</f>
        <v>1.006834642456391</v>
      </c>
      <c r="L65" s="810">
        <v>2</v>
      </c>
      <c r="M65" s="800">
        <f t="shared" si="6"/>
        <v>2.013669284912782</v>
      </c>
      <c r="N65" s="810">
        <v>2</v>
      </c>
      <c r="O65" s="800">
        <f t="shared" si="7"/>
        <v>2.013669284912782</v>
      </c>
      <c r="P65" s="810">
        <v>1</v>
      </c>
      <c r="Q65" s="800">
        <f t="shared" si="8"/>
        <v>1.006834642456391</v>
      </c>
    </row>
    <row r="66" spans="1:17">
      <c r="A66" s="809">
        <v>9</v>
      </c>
      <c r="B66" s="583" t="str">
        <f>B19</f>
        <v>Kualitas Teh Mutu Tinggi (Mutu 1) CTC</v>
      </c>
      <c r="C66" s="583" t="s">
        <v>462</v>
      </c>
      <c r="D66" s="809" t="str">
        <f>D19</f>
        <v>%</v>
      </c>
      <c r="E66" s="850">
        <f>G19</f>
        <v>64.349999999999994</v>
      </c>
      <c r="F66" s="809" t="str">
        <f>E19</f>
        <v>Maximize</v>
      </c>
      <c r="G66" s="798">
        <f>H19</f>
        <v>2</v>
      </c>
      <c r="K66" s="799">
        <f>N19</f>
        <v>0.85578865578865582</v>
      </c>
      <c r="L66" s="810">
        <v>1</v>
      </c>
      <c r="M66" s="800">
        <f t="shared" si="6"/>
        <v>0.85578865578865582</v>
      </c>
      <c r="N66" s="810">
        <v>2</v>
      </c>
      <c r="O66" s="800">
        <f t="shared" si="7"/>
        <v>1.7115773115773116</v>
      </c>
      <c r="P66" s="810">
        <v>1</v>
      </c>
      <c r="Q66" s="800">
        <f t="shared" si="8"/>
        <v>0.85578865578865582</v>
      </c>
    </row>
    <row r="67" spans="1:17" ht="42">
      <c r="A67" s="809">
        <v>10</v>
      </c>
      <c r="B67" s="468" t="str">
        <f>B48</f>
        <v>Persentase Temuan Audit Internal dan Eksternal yang
ditindaklanjuti</v>
      </c>
      <c r="C67" s="583" t="s">
        <v>462</v>
      </c>
      <c r="D67" s="809" t="str">
        <f>D48</f>
        <v>%</v>
      </c>
      <c r="E67" s="547">
        <f>G48</f>
        <v>100</v>
      </c>
      <c r="F67" s="809" t="str">
        <f>E48</f>
        <v>Maximize</v>
      </c>
      <c r="G67" s="798">
        <f>H48</f>
        <v>2</v>
      </c>
      <c r="K67" s="799">
        <f>N48</f>
        <v>0.99</v>
      </c>
      <c r="L67" s="810">
        <v>1</v>
      </c>
      <c r="M67" s="800">
        <f t="shared" si="6"/>
        <v>0.99</v>
      </c>
      <c r="N67" s="810">
        <v>2</v>
      </c>
      <c r="O67" s="800">
        <f t="shared" si="7"/>
        <v>1.98</v>
      </c>
      <c r="P67" s="810">
        <v>1</v>
      </c>
      <c r="Q67" s="800">
        <f t="shared" si="8"/>
        <v>0.99</v>
      </c>
    </row>
    <row r="68" spans="1:17" ht="56">
      <c r="A68" s="809">
        <v>11</v>
      </c>
      <c r="B68" s="468" t="str">
        <f>B49</f>
        <v>Pemenuhan Permintaan Kajian (Kajian Ekonomis, Hukum, dan
Risiko) terkait Divestasi Aset dan Optimalisasi Aset</v>
      </c>
      <c r="C68" s="583" t="s">
        <v>462</v>
      </c>
      <c r="D68" s="809" t="str">
        <f>D49</f>
        <v>%</v>
      </c>
      <c r="E68" s="547">
        <f>G49</f>
        <v>100</v>
      </c>
      <c r="F68" s="809" t="str">
        <f>E49</f>
        <v>Maximize</v>
      </c>
      <c r="G68" s="798">
        <f>H49</f>
        <v>2</v>
      </c>
      <c r="K68" s="799">
        <f>N49</f>
        <v>1</v>
      </c>
      <c r="L68" s="810">
        <v>1</v>
      </c>
      <c r="M68" s="800">
        <f t="shared" si="6"/>
        <v>1</v>
      </c>
      <c r="N68" s="810">
        <v>2</v>
      </c>
      <c r="O68" s="800">
        <f t="shared" si="7"/>
        <v>2</v>
      </c>
      <c r="P68" s="810">
        <v>1</v>
      </c>
      <c r="Q68" s="800">
        <f t="shared" si="8"/>
        <v>1</v>
      </c>
    </row>
    <row r="69" spans="1:17" ht="42">
      <c r="A69" s="809">
        <v>12</v>
      </c>
      <c r="B69" s="468" t="str">
        <f>B50</f>
        <v>Penyediaan Data Monitoring dan Evaluasi Divestasi Aset,
Optimalisasi Aset dan Agrowisata</v>
      </c>
      <c r="C69" s="583" t="s">
        <v>462</v>
      </c>
      <c r="D69" s="809" t="str">
        <f>D50</f>
        <v>Frekuensi</v>
      </c>
      <c r="E69" s="548" t="str">
        <f>G50</f>
        <v>Setiap Bulan</v>
      </c>
      <c r="F69" s="809" t="str">
        <f>E50</f>
        <v>Maximize</v>
      </c>
      <c r="G69" s="798">
        <f>H50</f>
        <v>2</v>
      </c>
      <c r="K69" s="799">
        <f>N50</f>
        <v>0</v>
      </c>
      <c r="L69" s="810">
        <v>1</v>
      </c>
      <c r="M69" s="800">
        <f t="shared" si="6"/>
        <v>0</v>
      </c>
      <c r="N69" s="810">
        <v>2</v>
      </c>
      <c r="O69" s="800">
        <f t="shared" si="7"/>
        <v>0</v>
      </c>
      <c r="P69" s="810">
        <v>1</v>
      </c>
      <c r="Q69" s="800">
        <f t="shared" si="8"/>
        <v>0</v>
      </c>
    </row>
    <row r="70" spans="1:17">
      <c r="A70" s="809">
        <v>13</v>
      </c>
      <c r="B70" s="583" t="str">
        <f>B51</f>
        <v>Penyelesaian Administrasi KSO  Tebu</v>
      </c>
      <c r="C70" s="583" t="s">
        <v>462</v>
      </c>
      <c r="D70" s="809" t="str">
        <f>D51</f>
        <v>%</v>
      </c>
      <c r="E70" s="547">
        <f>G51</f>
        <v>100</v>
      </c>
      <c r="F70" s="809" t="str">
        <f>E51</f>
        <v>Maximize</v>
      </c>
      <c r="G70" s="798">
        <f>H51</f>
        <v>2</v>
      </c>
      <c r="K70" s="799">
        <f>N51</f>
        <v>1</v>
      </c>
      <c r="L70" s="810">
        <v>1</v>
      </c>
      <c r="M70" s="800">
        <f t="shared" si="6"/>
        <v>1</v>
      </c>
      <c r="N70" s="810">
        <v>2</v>
      </c>
      <c r="O70" s="800">
        <f t="shared" si="7"/>
        <v>2</v>
      </c>
      <c r="P70" s="810">
        <v>1</v>
      </c>
      <c r="Q70" s="800">
        <f t="shared" si="8"/>
        <v>1</v>
      </c>
    </row>
    <row r="71" spans="1:17">
      <c r="A71" s="811"/>
      <c r="B71" s="811" t="s">
        <v>596</v>
      </c>
      <c r="C71" s="811"/>
      <c r="D71" s="811"/>
      <c r="E71" s="811"/>
      <c r="F71" s="811"/>
      <c r="G71" s="812">
        <f>SUM(G59:G70)</f>
        <v>34</v>
      </c>
      <c r="K71" s="813"/>
      <c r="L71" s="812">
        <f t="shared" ref="L71:Q71" si="9">SUM(L59:L70)</f>
        <v>25</v>
      </c>
      <c r="M71" s="814">
        <f t="shared" si="9"/>
        <v>22.327096918250813</v>
      </c>
      <c r="N71" s="812">
        <f t="shared" si="9"/>
        <v>35</v>
      </c>
      <c r="O71" s="814">
        <f t="shared" si="9"/>
        <v>30.939654789821567</v>
      </c>
      <c r="P71" s="812">
        <f t="shared" si="9"/>
        <v>15</v>
      </c>
      <c r="Q71" s="814">
        <f t="shared" si="9"/>
        <v>13.154604177323034</v>
      </c>
    </row>
    <row r="72" spans="1:17">
      <c r="A72" s="809">
        <v>14</v>
      </c>
      <c r="B72" s="583" t="str">
        <f t="shared" ref="B72:B81" si="10">B25</f>
        <v>a. Penerbitan SK BPHTB 0%</v>
      </c>
      <c r="C72" s="583" t="s">
        <v>470</v>
      </c>
      <c r="D72" s="809" t="str">
        <f t="shared" ref="D72:D81" si="11">D25</f>
        <v>%</v>
      </c>
      <c r="E72" s="547">
        <f t="shared" ref="E72:E81" si="12">G25</f>
        <v>100</v>
      </c>
      <c r="F72" s="809" t="str">
        <f t="shared" ref="F72:F81" si="13">E25</f>
        <v>Maximize</v>
      </c>
      <c r="G72" s="798">
        <f t="shared" ref="G72:G81" si="14">H25</f>
        <v>2</v>
      </c>
      <c r="K72" s="799">
        <f t="shared" ref="K72:K81" si="15">N25</f>
        <v>1</v>
      </c>
      <c r="L72" s="810">
        <v>2</v>
      </c>
      <c r="M72" s="800">
        <f t="shared" ref="M72:M81" si="16">MIN(1.1*L72,K72*L72)</f>
        <v>2</v>
      </c>
      <c r="N72" s="810">
        <v>2</v>
      </c>
      <c r="O72" s="800">
        <f t="shared" ref="O72:O81" si="17">MIN(1.1*N72,K72*N72)</f>
        <v>2</v>
      </c>
      <c r="P72" s="810">
        <v>2</v>
      </c>
      <c r="Q72" s="800">
        <f t="shared" ref="Q72:Q81" si="18">MIN(1.1*P72,K72*P72)</f>
        <v>2</v>
      </c>
    </row>
    <row r="73" spans="1:17">
      <c r="A73" s="809">
        <v>15</v>
      </c>
      <c r="B73" s="583" t="str">
        <f t="shared" si="10"/>
        <v>b. Implementasi Integrated Management System</v>
      </c>
      <c r="C73" s="583" t="s">
        <v>470</v>
      </c>
      <c r="D73" s="809" t="str">
        <f t="shared" si="11"/>
        <v>%</v>
      </c>
      <c r="E73" s="547">
        <f t="shared" si="12"/>
        <v>100</v>
      </c>
      <c r="F73" s="809" t="str">
        <f t="shared" si="13"/>
        <v>Maximize</v>
      </c>
      <c r="G73" s="798">
        <f t="shared" si="14"/>
        <v>2</v>
      </c>
      <c r="K73" s="799">
        <f t="shared" si="15"/>
        <v>1</v>
      </c>
      <c r="L73" s="810">
        <v>1</v>
      </c>
      <c r="M73" s="800">
        <f t="shared" si="16"/>
        <v>1</v>
      </c>
      <c r="N73" s="810">
        <v>1</v>
      </c>
      <c r="O73" s="800">
        <f t="shared" si="17"/>
        <v>1</v>
      </c>
      <c r="P73" s="810">
        <v>1</v>
      </c>
      <c r="Q73" s="800">
        <f t="shared" si="18"/>
        <v>1</v>
      </c>
    </row>
    <row r="74" spans="1:17">
      <c r="A74" s="809">
        <v>16</v>
      </c>
      <c r="B74" s="583" t="str">
        <f t="shared" si="10"/>
        <v>Total Revenue dari Pemasaran Produk</v>
      </c>
      <c r="C74" s="583" t="s">
        <v>470</v>
      </c>
      <c r="D74" s="809" t="str">
        <f t="shared" si="11"/>
        <v>Rp Miliar</v>
      </c>
      <c r="E74" s="547">
        <f t="shared" si="12"/>
        <v>541</v>
      </c>
      <c r="F74" s="809" t="str">
        <f t="shared" si="13"/>
        <v>Maximize</v>
      </c>
      <c r="G74" s="798">
        <f t="shared" si="14"/>
        <v>4</v>
      </c>
      <c r="K74" s="799">
        <f t="shared" si="15"/>
        <v>1.210720887245841</v>
      </c>
      <c r="L74" s="810">
        <v>3</v>
      </c>
      <c r="M74" s="800">
        <f t="shared" si="16"/>
        <v>3.3000000000000003</v>
      </c>
      <c r="N74" s="810">
        <v>3</v>
      </c>
      <c r="O74" s="800">
        <f t="shared" si="17"/>
        <v>3.3000000000000003</v>
      </c>
      <c r="P74" s="810">
        <v>3</v>
      </c>
      <c r="Q74" s="800">
        <f t="shared" si="18"/>
        <v>3.3000000000000003</v>
      </c>
    </row>
    <row r="75" spans="1:17">
      <c r="A75" s="809">
        <v>17</v>
      </c>
      <c r="B75" s="583" t="str">
        <f t="shared" si="10"/>
        <v>Total Revenue dari Agrowisata</v>
      </c>
      <c r="C75" s="583" t="s">
        <v>470</v>
      </c>
      <c r="D75" s="809" t="str">
        <f t="shared" si="11"/>
        <v>Rp Miliar</v>
      </c>
      <c r="E75" s="547">
        <f t="shared" si="12"/>
        <v>21</v>
      </c>
      <c r="F75" s="809" t="str">
        <f t="shared" si="13"/>
        <v>Maximize</v>
      </c>
      <c r="G75" s="798">
        <f t="shared" si="14"/>
        <v>4</v>
      </c>
      <c r="K75" s="799">
        <f t="shared" si="15"/>
        <v>0.95238095238095233</v>
      </c>
      <c r="L75" s="810">
        <v>3</v>
      </c>
      <c r="M75" s="800">
        <f t="shared" si="16"/>
        <v>2.8571428571428568</v>
      </c>
      <c r="N75" s="810">
        <v>3</v>
      </c>
      <c r="O75" s="800">
        <f t="shared" si="17"/>
        <v>2.8571428571428568</v>
      </c>
      <c r="P75" s="810">
        <v>3</v>
      </c>
      <c r="Q75" s="800">
        <f t="shared" si="18"/>
        <v>2.8571428571428568</v>
      </c>
    </row>
    <row r="76" spans="1:17">
      <c r="A76" s="809">
        <v>18</v>
      </c>
      <c r="B76" s="583" t="str">
        <f t="shared" si="10"/>
        <v>Penerbitan Surat Setoran Pajak Daerah (SSPD) Nihil</v>
      </c>
      <c r="C76" s="583" t="s">
        <v>470</v>
      </c>
      <c r="D76" s="809" t="str">
        <f t="shared" si="11"/>
        <v>%</v>
      </c>
      <c r="E76" s="547">
        <f t="shared" si="12"/>
        <v>75</v>
      </c>
      <c r="F76" s="809" t="str">
        <f t="shared" si="13"/>
        <v>Maximize</v>
      </c>
      <c r="G76" s="798">
        <f t="shared" si="14"/>
        <v>3</v>
      </c>
      <c r="K76" s="799">
        <f t="shared" si="15"/>
        <v>1.0533333333333332</v>
      </c>
      <c r="L76" s="810">
        <v>2</v>
      </c>
      <c r="M76" s="800">
        <f t="shared" si="16"/>
        <v>2.1066666666666665</v>
      </c>
      <c r="N76" s="810">
        <v>2</v>
      </c>
      <c r="O76" s="800">
        <f t="shared" si="17"/>
        <v>2.1066666666666665</v>
      </c>
      <c r="P76" s="810">
        <v>2</v>
      </c>
      <c r="Q76" s="800">
        <f t="shared" si="18"/>
        <v>2.1066666666666665</v>
      </c>
    </row>
    <row r="77" spans="1:17">
      <c r="A77" s="809">
        <v>19</v>
      </c>
      <c r="B77" s="583" t="str">
        <f t="shared" si="10"/>
        <v>Sertifikasi Aset Tanah</v>
      </c>
      <c r="C77" s="583" t="s">
        <v>470</v>
      </c>
      <c r="D77" s="809" t="str">
        <f t="shared" si="11"/>
        <v>%</v>
      </c>
      <c r="E77" s="547">
        <f t="shared" si="12"/>
        <v>100</v>
      </c>
      <c r="F77" s="809" t="str">
        <f t="shared" si="13"/>
        <v>Maximize</v>
      </c>
      <c r="G77" s="798">
        <f t="shared" si="14"/>
        <v>3</v>
      </c>
      <c r="K77" s="799">
        <f t="shared" si="15"/>
        <v>0.91</v>
      </c>
      <c r="L77" s="810">
        <v>2</v>
      </c>
      <c r="M77" s="800">
        <f t="shared" si="16"/>
        <v>1.82</v>
      </c>
      <c r="N77" s="810">
        <v>2</v>
      </c>
      <c r="O77" s="800">
        <f t="shared" si="17"/>
        <v>1.82</v>
      </c>
      <c r="P77" s="810">
        <v>2</v>
      </c>
      <c r="Q77" s="800">
        <f t="shared" si="18"/>
        <v>1.82</v>
      </c>
    </row>
    <row r="78" spans="1:17">
      <c r="A78" s="809">
        <v>20</v>
      </c>
      <c r="B78" s="583" t="str">
        <f t="shared" si="10"/>
        <v>Recovery Aset</v>
      </c>
      <c r="C78" s="583" t="s">
        <v>470</v>
      </c>
      <c r="D78" s="809" t="str">
        <f t="shared" si="11"/>
        <v>Ha</v>
      </c>
      <c r="E78" s="547">
        <f t="shared" si="12"/>
        <v>150</v>
      </c>
      <c r="F78" s="809" t="str">
        <f t="shared" si="13"/>
        <v>Maximize</v>
      </c>
      <c r="G78" s="798">
        <f t="shared" si="14"/>
        <v>3</v>
      </c>
      <c r="K78" s="799">
        <f t="shared" si="15"/>
        <v>0.31806666666666666</v>
      </c>
      <c r="L78" s="810">
        <v>2</v>
      </c>
      <c r="M78" s="800">
        <f t="shared" si="16"/>
        <v>0.63613333333333333</v>
      </c>
      <c r="N78" s="810">
        <v>2</v>
      </c>
      <c r="O78" s="800">
        <f t="shared" si="17"/>
        <v>0.63613333333333333</v>
      </c>
      <c r="P78" s="810">
        <v>2</v>
      </c>
      <c r="Q78" s="800">
        <f t="shared" si="18"/>
        <v>0.63613333333333333</v>
      </c>
    </row>
    <row r="79" spans="1:17">
      <c r="A79" s="809">
        <v>21</v>
      </c>
      <c r="B79" s="583" t="str">
        <f t="shared" si="10"/>
        <v>Pengurusan Perizinan Berusaha Pasca Integrasi</v>
      </c>
      <c r="C79" s="583" t="s">
        <v>470</v>
      </c>
      <c r="D79" s="809" t="str">
        <f t="shared" si="11"/>
        <v>Jumlah</v>
      </c>
      <c r="E79" s="547">
        <f t="shared" si="12"/>
        <v>47</v>
      </c>
      <c r="F79" s="809" t="str">
        <f t="shared" si="13"/>
        <v>Maximize</v>
      </c>
      <c r="G79" s="798">
        <f t="shared" si="14"/>
        <v>3</v>
      </c>
      <c r="K79" s="799">
        <f t="shared" si="15"/>
        <v>0.40425531914893614</v>
      </c>
      <c r="L79" s="810">
        <v>2</v>
      </c>
      <c r="M79" s="800">
        <f t="shared" si="16"/>
        <v>0.80851063829787229</v>
      </c>
      <c r="N79" s="810">
        <v>2</v>
      </c>
      <c r="O79" s="800">
        <f t="shared" si="17"/>
        <v>0.80851063829787229</v>
      </c>
      <c r="P79" s="810">
        <v>2</v>
      </c>
      <c r="Q79" s="800">
        <f t="shared" si="18"/>
        <v>0.80851063829787229</v>
      </c>
    </row>
    <row r="80" spans="1:17">
      <c r="A80" s="809">
        <v>22</v>
      </c>
      <c r="B80" s="583" t="str">
        <f t="shared" si="10"/>
        <v>Pemenuhan Mitigasi Risiko</v>
      </c>
      <c r="C80" s="583" t="s">
        <v>470</v>
      </c>
      <c r="D80" s="809" t="str">
        <f t="shared" si="11"/>
        <v>%</v>
      </c>
      <c r="E80" s="547">
        <f t="shared" si="12"/>
        <v>100</v>
      </c>
      <c r="F80" s="809" t="str">
        <f t="shared" si="13"/>
        <v>Maximize</v>
      </c>
      <c r="G80" s="798">
        <f t="shared" si="14"/>
        <v>3</v>
      </c>
      <c r="K80" s="799">
        <f t="shared" si="15"/>
        <v>1</v>
      </c>
      <c r="L80" s="810">
        <v>2</v>
      </c>
      <c r="M80" s="800">
        <f t="shared" si="16"/>
        <v>2</v>
      </c>
      <c r="N80" s="810">
        <v>2</v>
      </c>
      <c r="O80" s="800">
        <f t="shared" si="17"/>
        <v>2</v>
      </c>
      <c r="P80" s="810">
        <v>2</v>
      </c>
      <c r="Q80" s="800">
        <f t="shared" si="18"/>
        <v>2</v>
      </c>
    </row>
    <row r="81" spans="1:17">
      <c r="A81" s="809">
        <v>23</v>
      </c>
      <c r="B81" s="583" t="str">
        <f t="shared" si="10"/>
        <v>Efisiensi Nilai SPPBJ dibandingkan HPS</v>
      </c>
      <c r="C81" s="583" t="s">
        <v>470</v>
      </c>
      <c r="D81" s="809" t="str">
        <f t="shared" si="11"/>
        <v>%</v>
      </c>
      <c r="E81" s="547">
        <f t="shared" si="12"/>
        <v>3</v>
      </c>
      <c r="F81" s="809" t="str">
        <f t="shared" si="13"/>
        <v>Maximize</v>
      </c>
      <c r="G81" s="798">
        <f t="shared" si="14"/>
        <v>2</v>
      </c>
      <c r="K81" s="799">
        <f t="shared" si="15"/>
        <v>2.1666666666666665</v>
      </c>
      <c r="L81" s="810">
        <v>1</v>
      </c>
      <c r="M81" s="800">
        <f t="shared" si="16"/>
        <v>1.1000000000000001</v>
      </c>
      <c r="N81" s="810">
        <v>1</v>
      </c>
      <c r="O81" s="800">
        <f t="shared" si="17"/>
        <v>1.1000000000000001</v>
      </c>
      <c r="P81" s="810">
        <v>1</v>
      </c>
      <c r="Q81" s="800">
        <f t="shared" si="18"/>
        <v>1.1000000000000001</v>
      </c>
    </row>
    <row r="82" spans="1:17">
      <c r="A82" s="811"/>
      <c r="B82" s="811" t="s">
        <v>597</v>
      </c>
      <c r="C82" s="811"/>
      <c r="D82" s="811"/>
      <c r="E82" s="811"/>
      <c r="F82" s="811"/>
      <c r="G82" s="812">
        <f>SUM(G72:G81)</f>
        <v>29</v>
      </c>
      <c r="K82" s="813"/>
      <c r="L82" s="812">
        <f t="shared" ref="L82:Q82" si="19">SUM(L72:L81)</f>
        <v>20</v>
      </c>
      <c r="M82" s="814">
        <f t="shared" si="19"/>
        <v>17.628453495440731</v>
      </c>
      <c r="N82" s="812">
        <f t="shared" si="19"/>
        <v>20</v>
      </c>
      <c r="O82" s="814">
        <f t="shared" si="19"/>
        <v>17.628453495440731</v>
      </c>
      <c r="P82" s="812">
        <f t="shared" si="19"/>
        <v>20</v>
      </c>
      <c r="Q82" s="814">
        <f t="shared" si="19"/>
        <v>17.628453495440731</v>
      </c>
    </row>
    <row r="83" spans="1:17" ht="42">
      <c r="A83" s="809">
        <v>24</v>
      </c>
      <c r="B83" s="468" t="str">
        <f>B37</f>
        <v>Implementasi Aplikasi MONIKA untuk katalog rencana
Optimalisasi dan Divestasi Aset</v>
      </c>
      <c r="C83" s="583" t="s">
        <v>472</v>
      </c>
      <c r="D83" s="809" t="str">
        <f>D37</f>
        <v>%</v>
      </c>
      <c r="E83" s="547">
        <f>G37</f>
        <v>100</v>
      </c>
      <c r="F83" s="809" t="str">
        <f>E37</f>
        <v>Maximize</v>
      </c>
      <c r="G83" s="798">
        <f>H37</f>
        <v>3</v>
      </c>
      <c r="K83" s="799">
        <f>N37</f>
        <v>0.88</v>
      </c>
      <c r="L83" s="810">
        <v>4</v>
      </c>
      <c r="M83" s="800">
        <f>MIN(1.1*L83,K83*L83)</f>
        <v>3.52</v>
      </c>
      <c r="N83" s="810">
        <v>4</v>
      </c>
      <c r="O83" s="800">
        <f>MIN(1.1*N83,K83*N83)</f>
        <v>3.52</v>
      </c>
      <c r="P83" s="810">
        <v>4</v>
      </c>
      <c r="Q83" s="800">
        <f>MIN(1.1*P83,K83*P83)</f>
        <v>3.52</v>
      </c>
    </row>
    <row r="84" spans="1:17">
      <c r="A84" s="809">
        <v>25</v>
      </c>
      <c r="B84" s="583" t="str">
        <f>B38</f>
        <v>Implementasi Aplikasi DFARM Teh</v>
      </c>
      <c r="C84" s="583" t="s">
        <v>472</v>
      </c>
      <c r="D84" s="809" t="str">
        <f>D38</f>
        <v>%</v>
      </c>
      <c r="E84" s="547">
        <f>G38</f>
        <v>100</v>
      </c>
      <c r="F84" s="809" t="str">
        <f>E38</f>
        <v>Maximize</v>
      </c>
      <c r="G84" s="798">
        <f>H38</f>
        <v>3</v>
      </c>
      <c r="K84" s="799">
        <f>N38</f>
        <v>1</v>
      </c>
      <c r="L84" s="810">
        <v>3</v>
      </c>
      <c r="M84" s="800">
        <f>MIN(1.1*L84,K84*L84)</f>
        <v>3</v>
      </c>
      <c r="N84" s="810">
        <v>3</v>
      </c>
      <c r="O84" s="800">
        <f>MIN(1.1*N84,K84*N84)</f>
        <v>3</v>
      </c>
      <c r="P84" s="810">
        <v>3</v>
      </c>
      <c r="Q84" s="800">
        <f>MIN(1.1*P84,K84*P84)</f>
        <v>3</v>
      </c>
    </row>
    <row r="85" spans="1:17">
      <c r="A85" s="809">
        <v>26</v>
      </c>
      <c r="B85" s="583" t="str">
        <f>B39</f>
        <v>Implementasi Aplikasi DFARM Karet</v>
      </c>
      <c r="C85" s="583" t="s">
        <v>472</v>
      </c>
      <c r="D85" s="809" t="str">
        <f>D39</f>
        <v>%</v>
      </c>
      <c r="E85" s="547">
        <f>G39</f>
        <v>100</v>
      </c>
      <c r="F85" s="809" t="str">
        <f>E39</f>
        <v>Maximize</v>
      </c>
      <c r="G85" s="798">
        <f>H39</f>
        <v>3</v>
      </c>
      <c r="K85" s="799">
        <f>N39</f>
        <v>0.85</v>
      </c>
      <c r="L85" s="810">
        <v>3</v>
      </c>
      <c r="M85" s="800">
        <f>MIN(1.1*L85,K85*L85)</f>
        <v>2.5499999999999998</v>
      </c>
      <c r="N85" s="810">
        <v>3</v>
      </c>
      <c r="O85" s="800">
        <f>MIN(1.1*N85,K85*N85)</f>
        <v>2.5499999999999998</v>
      </c>
      <c r="P85" s="810">
        <v>3</v>
      </c>
      <c r="Q85" s="800">
        <f>MIN(1.1*P85,K85*P85)</f>
        <v>2.5499999999999998</v>
      </c>
    </row>
    <row r="86" spans="1:17">
      <c r="A86" s="811"/>
      <c r="B86" s="811" t="s">
        <v>598</v>
      </c>
      <c r="C86" s="811"/>
      <c r="D86" s="811"/>
      <c r="E86" s="811"/>
      <c r="F86" s="811"/>
      <c r="G86" s="812">
        <f>SUM(G83:G85)</f>
        <v>9</v>
      </c>
      <c r="K86" s="813"/>
      <c r="L86" s="812">
        <f t="shared" ref="L86:Q86" si="20">SUM(L83:L85)</f>
        <v>10</v>
      </c>
      <c r="M86" s="814">
        <f t="shared" si="20"/>
        <v>9.07</v>
      </c>
      <c r="N86" s="812">
        <f t="shared" si="20"/>
        <v>10</v>
      </c>
      <c r="O86" s="814">
        <f t="shared" si="20"/>
        <v>9.07</v>
      </c>
      <c r="P86" s="812">
        <f t="shared" si="20"/>
        <v>10</v>
      </c>
      <c r="Q86" s="814">
        <f t="shared" si="20"/>
        <v>9.07</v>
      </c>
    </row>
    <row r="87" spans="1:17">
      <c r="A87" s="809">
        <v>27</v>
      </c>
      <c r="B87" s="583" t="str">
        <f>B42</f>
        <v>Monetisasi, dan/atau Pelepasan Aset Non-Inti</v>
      </c>
      <c r="C87" s="583" t="s">
        <v>474</v>
      </c>
      <c r="D87" s="809" t="str">
        <f>D42</f>
        <v>%</v>
      </c>
      <c r="E87" s="547">
        <f>G42</f>
        <v>100</v>
      </c>
      <c r="F87" s="809" t="str">
        <f>E42</f>
        <v>Maximize</v>
      </c>
      <c r="G87" s="798">
        <f>H42</f>
        <v>5</v>
      </c>
      <c r="K87" s="799">
        <f>N42</f>
        <v>0.71</v>
      </c>
      <c r="L87" s="810">
        <v>8</v>
      </c>
      <c r="M87" s="800">
        <f>MIN(1.1*L87,K87*L87)</f>
        <v>5.68</v>
      </c>
      <c r="N87" s="810">
        <v>8</v>
      </c>
      <c r="O87" s="800">
        <f>MIN(1.1*N87,K87*N87)</f>
        <v>5.68</v>
      </c>
      <c r="P87" s="810">
        <v>8</v>
      </c>
      <c r="Q87" s="800">
        <f>MIN(1.1*P87,K87*P87)</f>
        <v>5.68</v>
      </c>
    </row>
    <row r="88" spans="1:17">
      <c r="A88" s="809">
        <v>28</v>
      </c>
      <c r="B88" s="583" t="str">
        <f>B43</f>
        <v>Replanting Karet</v>
      </c>
      <c r="C88" s="583" t="s">
        <v>474</v>
      </c>
      <c r="D88" s="809" t="str">
        <f>D43</f>
        <v>Ha</v>
      </c>
      <c r="E88" s="850">
        <f>G43</f>
        <v>125.29</v>
      </c>
      <c r="F88" s="809" t="str">
        <f>E43</f>
        <v>Maximize</v>
      </c>
      <c r="G88" s="798">
        <f>H43</f>
        <v>5</v>
      </c>
      <c r="K88" s="799">
        <f>N43</f>
        <v>1</v>
      </c>
      <c r="L88" s="810">
        <v>8</v>
      </c>
      <c r="M88" s="800">
        <f>MIN(1.1*L88,K88*L88)</f>
        <v>8</v>
      </c>
      <c r="N88" s="810">
        <v>8</v>
      </c>
      <c r="O88" s="800">
        <f>MIN(1.1*N88,K88*N88)</f>
        <v>8</v>
      </c>
      <c r="P88" s="810">
        <v>8</v>
      </c>
      <c r="Q88" s="800">
        <f>MIN(1.1*P88,K88*P88)</f>
        <v>8</v>
      </c>
    </row>
    <row r="89" spans="1:17">
      <c r="A89" s="809">
        <v>29</v>
      </c>
      <c r="B89" s="583" t="str">
        <f>B44</f>
        <v>Realisasi PMN</v>
      </c>
      <c r="C89" s="583" t="s">
        <v>474</v>
      </c>
      <c r="D89" s="809" t="str">
        <f>D44</f>
        <v>%</v>
      </c>
      <c r="E89" s="547">
        <f>G44</f>
        <v>100</v>
      </c>
      <c r="F89" s="809" t="str">
        <f>E44</f>
        <v>Maximize</v>
      </c>
      <c r="G89" s="798">
        <f>H44</f>
        <v>3</v>
      </c>
      <c r="K89" s="799">
        <f>N44</f>
        <v>1</v>
      </c>
      <c r="L89" s="810">
        <v>4</v>
      </c>
      <c r="M89" s="800">
        <f>MIN(1.1*L89,K89*L89)</f>
        <v>4</v>
      </c>
      <c r="N89" s="810">
        <v>4</v>
      </c>
      <c r="O89" s="800">
        <f>MIN(1.1*N89,K89*N89)</f>
        <v>4</v>
      </c>
      <c r="P89" s="810">
        <v>4</v>
      </c>
      <c r="Q89" s="800">
        <f>MIN(1.1*P89,K89*P89)</f>
        <v>4</v>
      </c>
    </row>
    <row r="90" spans="1:17">
      <c r="A90" s="811"/>
      <c r="B90" s="811" t="s">
        <v>599</v>
      </c>
      <c r="C90" s="811"/>
      <c r="D90" s="811"/>
      <c r="E90" s="811"/>
      <c r="F90" s="811"/>
      <c r="G90" s="812">
        <f>SUM(G87:G89)</f>
        <v>13</v>
      </c>
      <c r="K90" s="813"/>
      <c r="L90" s="812">
        <f t="shared" ref="L90:Q90" si="21">SUM(L87:L89)</f>
        <v>20</v>
      </c>
      <c r="M90" s="814">
        <f t="shared" si="21"/>
        <v>17.68</v>
      </c>
      <c r="N90" s="812">
        <f t="shared" si="21"/>
        <v>20</v>
      </c>
      <c r="O90" s="814">
        <f t="shared" si="21"/>
        <v>17.68</v>
      </c>
      <c r="P90" s="812">
        <f t="shared" si="21"/>
        <v>20</v>
      </c>
      <c r="Q90" s="814">
        <f t="shared" si="21"/>
        <v>17.68</v>
      </c>
    </row>
    <row r="91" spans="1:17">
      <c r="A91" s="815"/>
      <c r="B91" s="815" t="s">
        <v>404</v>
      </c>
      <c r="C91" s="815"/>
      <c r="D91" s="815"/>
      <c r="E91" s="815"/>
      <c r="F91" s="815"/>
      <c r="G91" s="816">
        <f>G58+G71+G82+G86+G90</f>
        <v>100</v>
      </c>
      <c r="K91" s="806"/>
      <c r="L91" s="805">
        <f t="shared" ref="L91:Q91" si="22">L58+L71+L82+L86+L90</f>
        <v>100</v>
      </c>
      <c r="M91" s="807">
        <f t="shared" si="22"/>
        <v>94.205550413691554</v>
      </c>
      <c r="N91" s="805">
        <f t="shared" si="22"/>
        <v>100</v>
      </c>
      <c r="O91" s="807">
        <f t="shared" si="22"/>
        <v>91.818108285262298</v>
      </c>
      <c r="P91" s="805">
        <f t="shared" si="22"/>
        <v>100</v>
      </c>
      <c r="Q91" s="807">
        <f t="shared" si="22"/>
        <v>96.033057672763761</v>
      </c>
    </row>
    <row r="97" s="796" customFormat="1"/>
    <row r="98" s="796" customFormat="1"/>
    <row r="99" s="796" customFormat="1"/>
    <row r="100" s="796" customFormat="1"/>
    <row r="101" s="796" customFormat="1"/>
    <row r="102" s="796" customFormat="1"/>
    <row r="103" s="796" customFormat="1"/>
    <row r="104" s="796" customFormat="1"/>
    <row r="105" s="796" customFormat="1"/>
    <row r="106" s="796" customFormat="1"/>
    <row r="107" s="796" customFormat="1"/>
    <row r="108" s="796" customFormat="1"/>
    <row r="109" s="796" customFormat="1"/>
    <row r="110" s="796" customFormat="1"/>
    <row r="111" s="796" customFormat="1"/>
    <row r="112" s="796" customFormat="1"/>
    <row r="113" s="796" customFormat="1"/>
    <row r="114" s="796" customFormat="1"/>
    <row r="115" s="796" customFormat="1"/>
    <row r="116" s="796" customFormat="1"/>
    <row r="117" s="796" customFormat="1"/>
    <row r="118" s="796" customFormat="1"/>
    <row r="119" s="796" customFormat="1"/>
    <row r="120" s="796" customFormat="1"/>
    <row r="121" s="796" customFormat="1"/>
    <row r="122" s="796" customFormat="1"/>
    <row r="123" s="796" customFormat="1"/>
    <row r="124" s="796" customFormat="1"/>
    <row r="125" s="796" customFormat="1"/>
    <row r="126" s="796" customFormat="1"/>
    <row r="127" s="796" customFormat="1"/>
    <row r="128" s="796" customFormat="1"/>
    <row r="129" s="796" customFormat="1"/>
    <row r="130" s="796" customFormat="1"/>
    <row r="131" s="796" customFormat="1"/>
    <row r="132" s="796" customFormat="1"/>
    <row r="133" s="796" customFormat="1"/>
    <row r="134" s="796" customFormat="1"/>
    <row r="135" s="796" customFormat="1"/>
    <row r="136" s="796" customFormat="1"/>
    <row r="137" s="796" customFormat="1"/>
    <row r="138" s="796" customFormat="1"/>
    <row r="139" s="796" customFormat="1"/>
    <row r="140" s="796" customFormat="1"/>
    <row r="141" s="796" customFormat="1"/>
    <row r="142" s="796" customFormat="1"/>
    <row r="143" s="796" customFormat="1"/>
    <row r="144" s="796" customFormat="1"/>
    <row r="145" s="796" customFormat="1"/>
    <row r="146" s="796" customFormat="1"/>
    <row r="147" s="796" customFormat="1"/>
    <row r="148" s="796" customFormat="1"/>
    <row r="149" s="796" customFormat="1"/>
    <row r="150" s="796" customFormat="1"/>
    <row r="151" s="796" customFormat="1"/>
    <row r="152" s="796" customFormat="1"/>
    <row r="153" s="796" customFormat="1"/>
    <row r="154" s="796" customFormat="1"/>
    <row r="155" s="796" customFormat="1"/>
    <row r="156" s="796" customFormat="1"/>
    <row r="157" s="796" customFormat="1"/>
    <row r="158" s="796" customFormat="1"/>
    <row r="159" s="796" customFormat="1"/>
    <row r="160" s="796" customFormat="1"/>
    <row r="161" s="796" customFormat="1"/>
    <row r="162" s="796" customFormat="1"/>
    <row r="163" s="796" customFormat="1"/>
    <row r="164" s="796" customFormat="1"/>
    <row r="165" s="796" customFormat="1"/>
    <row r="166" s="796" customFormat="1"/>
    <row r="167" s="796" customFormat="1"/>
    <row r="168" s="796" customFormat="1"/>
    <row r="169" s="796" customFormat="1"/>
    <row r="170" s="796" customFormat="1"/>
    <row r="171" s="796" customFormat="1"/>
    <row r="172" s="796" customFormat="1"/>
    <row r="173" s="796" customFormat="1"/>
    <row r="174" s="796" customFormat="1"/>
    <row r="175" s="796" customFormat="1"/>
    <row r="176" s="796" customFormat="1"/>
    <row r="177" s="796" customFormat="1"/>
    <row r="178" s="796" customFormat="1"/>
    <row r="179" s="796" customFormat="1"/>
    <row r="180" s="796" customFormat="1"/>
    <row r="181" s="796" customFormat="1"/>
    <row r="182" s="796" customFormat="1"/>
    <row r="183" s="796" customFormat="1"/>
    <row r="184" s="796" customFormat="1"/>
    <row r="185" s="796" customFormat="1"/>
    <row r="186" s="796" customFormat="1"/>
    <row r="187" s="796" customFormat="1"/>
    <row r="188" s="796" customFormat="1"/>
    <row r="189" s="796" customFormat="1"/>
    <row r="190" s="796" customFormat="1"/>
    <row r="191" s="796" customFormat="1"/>
    <row r="192" s="796" customFormat="1"/>
    <row r="193" s="796" customFormat="1"/>
    <row r="194" s="796" customFormat="1"/>
    <row r="195" s="796" customFormat="1"/>
    <row r="196" s="796" customFormat="1"/>
    <row r="197" s="796" customFormat="1"/>
    <row r="198" s="796" customFormat="1"/>
    <row r="199" s="796" customFormat="1"/>
    <row r="200" s="796" customFormat="1"/>
    <row r="201" s="796" customFormat="1"/>
    <row r="202" s="796" customFormat="1"/>
    <row r="203" s="796" customFormat="1"/>
    <row r="204" s="796" customFormat="1"/>
    <row r="205" s="796" customFormat="1"/>
    <row r="206" s="796" customFormat="1"/>
    <row r="207" s="796" customFormat="1"/>
    <row r="208" s="796" customFormat="1"/>
    <row r="209" s="796" customFormat="1"/>
    <row r="210" s="796" customFormat="1"/>
    <row r="211" s="796" customFormat="1"/>
    <row r="212" s="796" customFormat="1"/>
    <row r="213" s="796" customFormat="1"/>
    <row r="214" s="796" customFormat="1"/>
    <row r="215" s="796" customFormat="1"/>
    <row r="216" s="796" customFormat="1"/>
    <row r="217" s="796" customFormat="1"/>
    <row r="218" s="796" customFormat="1"/>
    <row r="219" s="796" customFormat="1"/>
    <row r="220" s="796" customFormat="1"/>
    <row r="221" s="796" customFormat="1"/>
    <row r="222" s="796" customFormat="1"/>
    <row r="223" s="796" customFormat="1"/>
    <row r="224" s="796" customFormat="1"/>
    <row r="225" s="796" customFormat="1"/>
    <row r="226" s="796" customFormat="1"/>
    <row r="227" s="796" customFormat="1"/>
    <row r="228" s="796" customFormat="1"/>
    <row r="229" s="796" customFormat="1"/>
    <row r="230" s="796" customFormat="1"/>
    <row r="231" s="796" customFormat="1"/>
    <row r="232" s="796" customFormat="1"/>
    <row r="233" s="796" customFormat="1"/>
    <row r="234" s="796" customFormat="1"/>
    <row r="235" s="796" customFormat="1"/>
    <row r="236" s="796" customFormat="1"/>
    <row r="237" s="796" customFormat="1"/>
    <row r="238" s="796" customFormat="1"/>
    <row r="239" s="796" customFormat="1"/>
    <row r="240" s="796" customFormat="1"/>
    <row r="251" spans="1:26">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24">
    <mergeCell ref="A52:G52"/>
    <mergeCell ref="A40:G40"/>
    <mergeCell ref="A41:B41"/>
    <mergeCell ref="A45:G45"/>
    <mergeCell ref="A46:B46"/>
    <mergeCell ref="A47:B47"/>
    <mergeCell ref="A21:B21"/>
    <mergeCell ref="A22:G22"/>
    <mergeCell ref="A23:B23"/>
    <mergeCell ref="A35:G35"/>
    <mergeCell ref="A36:B36"/>
    <mergeCell ref="A5:I5"/>
    <mergeCell ref="A6:B6"/>
    <mergeCell ref="A8:G8"/>
    <mergeCell ref="A9:B9"/>
    <mergeCell ref="A20:G20"/>
    <mergeCell ref="A1:J1"/>
    <mergeCell ref="A3:A4"/>
    <mergeCell ref="B3:B4"/>
    <mergeCell ref="C3:C4"/>
    <mergeCell ref="D3:D4"/>
    <mergeCell ref="E3:E4"/>
    <mergeCell ref="G3:H3"/>
    <mergeCell ref="I3:I4"/>
  </mergeCells>
  <pageMargins left="0.7" right="0.7" top="0.75" bottom="0.75" header="0.511811023622047" footer="0.511811023622047"/>
  <pageSetup orientation="landscape" horizontalDpi="300" verticalDpi="30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zoomScaleNormal="100" workbookViewId="0">
      <selection activeCell="F12" sqref="F12"/>
    </sheetView>
  </sheetViews>
  <sheetFormatPr baseColWidth="10" defaultColWidth="12.6640625" defaultRowHeight="13"/>
  <cols>
    <col min="1" max="1" width="8.6640625" style="796" customWidth="1"/>
    <col min="2" max="2" width="46.1640625" style="796" customWidth="1"/>
    <col min="3" max="5" width="8.6640625" style="796" customWidth="1"/>
    <col min="6" max="6" width="8.5" style="796" customWidth="1"/>
    <col min="7" max="7" width="9" style="796" customWidth="1"/>
    <col min="8" max="9" width="8.6640625" style="796" customWidth="1"/>
    <col min="10" max="26" width="7.6640625" style="796" customWidth="1"/>
    <col min="27" max="16384" width="12.6640625" style="796"/>
  </cols>
  <sheetData>
    <row r="1" spans="1:26">
      <c r="A1" s="26"/>
      <c r="B1" s="26"/>
      <c r="C1" s="26"/>
      <c r="D1" s="26"/>
      <c r="E1" s="26"/>
      <c r="F1" s="26"/>
      <c r="G1" s="26"/>
      <c r="H1" s="26"/>
      <c r="I1" s="26"/>
      <c r="J1" s="26"/>
      <c r="K1" s="26"/>
      <c r="L1" s="26"/>
      <c r="M1" s="26"/>
      <c r="N1" s="26"/>
      <c r="O1" s="26"/>
      <c r="P1" s="26"/>
      <c r="Q1" s="26"/>
      <c r="R1" s="26"/>
      <c r="S1" s="26"/>
      <c r="T1" s="26"/>
      <c r="U1" s="26"/>
      <c r="V1" s="26"/>
      <c r="W1" s="26"/>
      <c r="X1" s="26"/>
      <c r="Y1" s="26"/>
      <c r="Z1" s="26"/>
    </row>
    <row r="2" spans="1:26" ht="42">
      <c r="A2" s="735" t="s">
        <v>346</v>
      </c>
      <c r="B2" s="742" t="s">
        <v>347</v>
      </c>
      <c r="C2" s="736" t="s">
        <v>406</v>
      </c>
      <c r="D2" s="736" t="s">
        <v>350</v>
      </c>
      <c r="E2" s="736" t="s">
        <v>354</v>
      </c>
      <c r="F2" s="320" t="s">
        <v>450</v>
      </c>
      <c r="G2" s="735" t="s">
        <v>448</v>
      </c>
      <c r="H2" s="735"/>
      <c r="I2" s="736" t="s">
        <v>600</v>
      </c>
      <c r="J2" s="26"/>
      <c r="K2" s="177" t="s">
        <v>358</v>
      </c>
      <c r="L2" s="177" t="s">
        <v>359</v>
      </c>
      <c r="M2" s="177" t="s">
        <v>360</v>
      </c>
      <c r="N2" s="177" t="s">
        <v>361</v>
      </c>
      <c r="O2" s="177" t="s">
        <v>362</v>
      </c>
      <c r="P2" s="26"/>
      <c r="Q2" s="26"/>
      <c r="R2" s="26"/>
      <c r="S2" s="26"/>
      <c r="T2" s="26"/>
      <c r="U2" s="26"/>
      <c r="V2" s="26"/>
      <c r="W2" s="26"/>
      <c r="X2" s="26"/>
      <c r="Y2" s="26"/>
      <c r="Z2" s="26"/>
    </row>
    <row r="3" spans="1:26" ht="28">
      <c r="A3" s="735"/>
      <c r="B3" s="735"/>
      <c r="C3" s="735"/>
      <c r="D3" s="735"/>
      <c r="E3" s="735"/>
      <c r="F3" s="320" t="s">
        <v>601</v>
      </c>
      <c r="G3" s="320" t="s">
        <v>566</v>
      </c>
      <c r="H3" s="319" t="s">
        <v>355</v>
      </c>
      <c r="I3" s="736"/>
      <c r="J3" s="26"/>
      <c r="K3" s="541"/>
      <c r="L3" s="541"/>
      <c r="M3" s="297"/>
      <c r="N3" s="817"/>
      <c r="O3" s="273"/>
      <c r="P3" s="26"/>
      <c r="Q3" s="26"/>
      <c r="R3" s="26"/>
      <c r="S3" s="26"/>
      <c r="T3" s="26"/>
      <c r="U3" s="26"/>
      <c r="V3" s="26"/>
      <c r="W3" s="26"/>
      <c r="X3" s="26"/>
      <c r="Y3" s="26"/>
      <c r="Z3" s="26"/>
    </row>
    <row r="4" spans="1:26">
      <c r="A4" s="740" t="s">
        <v>368</v>
      </c>
      <c r="B4" s="740"/>
      <c r="C4" s="740"/>
      <c r="D4" s="740"/>
      <c r="E4" s="740"/>
      <c r="F4" s="740"/>
      <c r="G4" s="740"/>
      <c r="H4" s="740"/>
      <c r="I4" s="740"/>
      <c r="J4" s="26"/>
      <c r="K4" s="541"/>
      <c r="L4" s="541"/>
      <c r="M4" s="297"/>
      <c r="N4" s="817"/>
      <c r="O4" s="273"/>
      <c r="P4" s="26"/>
      <c r="Q4" s="26"/>
      <c r="R4" s="26"/>
      <c r="S4" s="26"/>
      <c r="T4" s="26"/>
      <c r="U4" s="26"/>
      <c r="V4" s="26"/>
      <c r="W4" s="26"/>
      <c r="X4" s="26"/>
      <c r="Y4" s="26"/>
      <c r="Z4" s="26"/>
    </row>
    <row r="5" spans="1:26">
      <c r="A5" s="740" t="s">
        <v>369</v>
      </c>
      <c r="B5" s="740"/>
      <c r="C5" s="343"/>
      <c r="D5" s="343"/>
      <c r="E5" s="343"/>
      <c r="F5" s="343"/>
      <c r="G5" s="343"/>
      <c r="H5" s="343"/>
      <c r="I5" s="343"/>
      <c r="J5" s="26"/>
      <c r="K5" s="541"/>
      <c r="L5" s="541"/>
      <c r="M5" s="297"/>
      <c r="N5" s="817"/>
      <c r="O5" s="273"/>
      <c r="P5" s="26"/>
      <c r="Q5" s="26"/>
      <c r="R5" s="26"/>
      <c r="S5" s="26"/>
      <c r="T5" s="26"/>
      <c r="U5" s="26"/>
      <c r="V5" s="26"/>
      <c r="W5" s="26"/>
      <c r="X5" s="26"/>
      <c r="Y5" s="26"/>
      <c r="Z5" s="26"/>
    </row>
    <row r="6" spans="1:26" ht="14">
      <c r="A6" s="335">
        <v>1</v>
      </c>
      <c r="B6" s="336" t="s">
        <v>370</v>
      </c>
      <c r="C6" s="337" t="s">
        <v>371</v>
      </c>
      <c r="D6" s="337" t="s">
        <v>372</v>
      </c>
      <c r="E6" s="337" t="s">
        <v>373</v>
      </c>
      <c r="F6" s="340">
        <v>29.09</v>
      </c>
      <c r="G6" s="340">
        <v>30.25</v>
      </c>
      <c r="H6" s="335">
        <v>15</v>
      </c>
      <c r="I6" s="339">
        <v>14.43</v>
      </c>
      <c r="J6" s="26"/>
      <c r="K6" s="825">
        <f>G6</f>
        <v>30.25</v>
      </c>
      <c r="L6" s="825">
        <f>F6</f>
        <v>29.09</v>
      </c>
      <c r="M6" s="297">
        <f>H6</f>
        <v>15</v>
      </c>
      <c r="N6" s="817">
        <f>IFERROR(MAX(0,IF(E6="Minimize",G6/F6,IF(G6&gt;0,F6/G6,IF(F6&gt;0,1.1,G6/F6)))),0)</f>
        <v>0.9616528925619835</v>
      </c>
      <c r="O6" s="273">
        <f>MIN(1.1*M6,N6*M6)</f>
        <v>14.424793388429752</v>
      </c>
      <c r="P6" s="26"/>
      <c r="Q6" s="26"/>
      <c r="R6" s="26"/>
      <c r="S6" s="26"/>
      <c r="T6" s="26"/>
      <c r="U6" s="26"/>
      <c r="V6" s="26"/>
      <c r="W6" s="26"/>
      <c r="X6" s="26"/>
      <c r="Y6" s="26"/>
      <c r="Z6" s="26"/>
    </row>
    <row r="7" spans="1:26">
      <c r="A7" s="739" t="s">
        <v>567</v>
      </c>
      <c r="B7" s="739"/>
      <c r="C7" s="739"/>
      <c r="D7" s="739"/>
      <c r="E7" s="739"/>
      <c r="F7" s="739"/>
      <c r="G7" s="739"/>
      <c r="H7" s="341">
        <v>15</v>
      </c>
      <c r="I7" s="342">
        <v>14.43</v>
      </c>
      <c r="J7" s="26"/>
      <c r="K7" s="541"/>
      <c r="L7" s="541"/>
      <c r="M7" s="297"/>
      <c r="N7" s="817"/>
      <c r="O7" s="273"/>
      <c r="P7" s="26"/>
      <c r="Q7" s="26"/>
      <c r="R7" s="26"/>
      <c r="S7" s="26"/>
      <c r="T7" s="26"/>
      <c r="U7" s="26"/>
      <c r="V7" s="26"/>
      <c r="W7" s="26"/>
      <c r="X7" s="26"/>
      <c r="Y7" s="26"/>
      <c r="Z7" s="26"/>
    </row>
    <row r="8" spans="1:26">
      <c r="A8" s="740" t="s">
        <v>380</v>
      </c>
      <c r="B8" s="740"/>
      <c r="C8" s="343"/>
      <c r="D8" s="343"/>
      <c r="E8" s="343"/>
      <c r="F8" s="343"/>
      <c r="G8" s="343"/>
      <c r="H8" s="343"/>
      <c r="I8" s="343"/>
      <c r="J8" s="26"/>
      <c r="K8" s="541"/>
      <c r="L8" s="541"/>
      <c r="M8" s="297"/>
      <c r="N8" s="817"/>
      <c r="O8" s="273"/>
      <c r="P8" s="26"/>
      <c r="Q8" s="26"/>
      <c r="R8" s="26"/>
      <c r="S8" s="26"/>
      <c r="T8" s="26"/>
      <c r="U8" s="26"/>
      <c r="V8" s="26"/>
      <c r="W8" s="26"/>
      <c r="X8" s="26"/>
      <c r="Y8" s="26"/>
      <c r="Z8" s="26"/>
    </row>
    <row r="9" spans="1:26" ht="14">
      <c r="A9" s="335">
        <v>2</v>
      </c>
      <c r="B9" s="336" t="s">
        <v>602</v>
      </c>
      <c r="C9" s="321"/>
      <c r="D9" s="321"/>
      <c r="E9" s="321"/>
      <c r="F9" s="321"/>
      <c r="G9" s="321"/>
      <c r="H9" s="321"/>
      <c r="I9" s="321"/>
      <c r="J9" s="26"/>
      <c r="K9" s="541"/>
      <c r="L9" s="541"/>
      <c r="M9" s="297"/>
      <c r="N9" s="817"/>
      <c r="O9" s="273"/>
      <c r="P9" s="26"/>
      <c r="Q9" s="26"/>
      <c r="R9" s="26"/>
      <c r="S9" s="26"/>
      <c r="T9" s="26"/>
      <c r="U9" s="26"/>
      <c r="V9" s="26"/>
      <c r="W9" s="26"/>
      <c r="X9" s="26"/>
      <c r="Y9" s="26"/>
      <c r="Z9" s="26"/>
    </row>
    <row r="10" spans="1:26" ht="14">
      <c r="A10" s="321"/>
      <c r="B10" s="336" t="s">
        <v>603</v>
      </c>
      <c r="C10" s="337" t="s">
        <v>371</v>
      </c>
      <c r="D10" s="337" t="s">
        <v>413</v>
      </c>
      <c r="E10" s="337" t="s">
        <v>379</v>
      </c>
      <c r="F10" s="866">
        <v>20439</v>
      </c>
      <c r="G10" s="866">
        <v>18612</v>
      </c>
      <c r="H10" s="335">
        <v>7</v>
      </c>
      <c r="I10" s="339">
        <v>6.37</v>
      </c>
      <c r="J10" s="26"/>
      <c r="K10" s="836">
        <f>G10</f>
        <v>18612</v>
      </c>
      <c r="L10" s="836">
        <f>F10</f>
        <v>20439</v>
      </c>
      <c r="M10" s="297">
        <f>H10</f>
        <v>7</v>
      </c>
      <c r="N10" s="817">
        <f>IFERROR(MAX(0,IF(E10="Minimize",G10/F10,IF(G10&gt;0,F10/G10,IF(F10&gt;0,1.1,G10/F10)))),0)</f>
        <v>0.91061206516952886</v>
      </c>
      <c r="O10" s="273">
        <f>MIN(1.1*M10,N10*M10)</f>
        <v>6.374284456186702</v>
      </c>
      <c r="P10" s="26"/>
      <c r="Q10" s="26"/>
      <c r="R10" s="26"/>
      <c r="S10" s="26"/>
      <c r="T10" s="26"/>
      <c r="U10" s="26"/>
      <c r="V10" s="26"/>
      <c r="W10" s="26"/>
      <c r="X10" s="26"/>
      <c r="Y10" s="26"/>
      <c r="Z10" s="26"/>
    </row>
    <row r="11" spans="1:26" ht="14">
      <c r="A11" s="321"/>
      <c r="B11" s="336" t="s">
        <v>604</v>
      </c>
      <c r="C11" s="337" t="s">
        <v>371</v>
      </c>
      <c r="D11" s="337" t="s">
        <v>413</v>
      </c>
      <c r="E11" s="337" t="s">
        <v>379</v>
      </c>
      <c r="F11" s="866">
        <v>23541</v>
      </c>
      <c r="G11" s="866">
        <v>19077</v>
      </c>
      <c r="H11" s="335">
        <v>5</v>
      </c>
      <c r="I11" s="339">
        <v>4.05</v>
      </c>
      <c r="J11" s="26"/>
      <c r="K11" s="836">
        <f>G11</f>
        <v>19077</v>
      </c>
      <c r="L11" s="836">
        <f>F11</f>
        <v>23541</v>
      </c>
      <c r="M11" s="297">
        <f>H11</f>
        <v>5</v>
      </c>
      <c r="N11" s="817">
        <f>IFERROR(MAX(0,IF(E11="Minimize",G11/F11,IF(G11&gt;0,F11/G11,IF(F11&gt;0,1.1,G11/F11)))),0)</f>
        <v>0.81037339110488082</v>
      </c>
      <c r="O11" s="273">
        <f>MIN(1.1*M11,N11*M11)</f>
        <v>4.051866955524404</v>
      </c>
      <c r="P11" s="26"/>
      <c r="Q11" s="26"/>
      <c r="R11" s="26"/>
      <c r="S11" s="26"/>
      <c r="T11" s="26"/>
      <c r="U11" s="26"/>
      <c r="V11" s="26"/>
      <c r="W11" s="26"/>
      <c r="X11" s="26"/>
      <c r="Y11" s="26"/>
      <c r="Z11" s="26"/>
    </row>
    <row r="12" spans="1:26" ht="14">
      <c r="A12" s="335">
        <v>3</v>
      </c>
      <c r="B12" s="336" t="s">
        <v>605</v>
      </c>
      <c r="C12" s="321"/>
      <c r="D12" s="321"/>
      <c r="E12" s="321"/>
      <c r="F12" s="321"/>
      <c r="G12" s="321"/>
      <c r="H12" s="321"/>
      <c r="I12" s="321"/>
      <c r="J12" s="26"/>
      <c r="K12" s="541"/>
      <c r="L12" s="541"/>
      <c r="M12" s="297"/>
      <c r="N12" s="817"/>
      <c r="O12" s="273"/>
      <c r="P12" s="26"/>
      <c r="Q12" s="26"/>
      <c r="R12" s="26"/>
      <c r="S12" s="26"/>
      <c r="T12" s="26"/>
      <c r="U12" s="26"/>
      <c r="V12" s="26"/>
      <c r="W12" s="26"/>
      <c r="X12" s="26"/>
      <c r="Y12" s="26"/>
      <c r="Z12" s="26"/>
    </row>
    <row r="13" spans="1:26" ht="14">
      <c r="A13" s="321"/>
      <c r="B13" s="336" t="s">
        <v>606</v>
      </c>
      <c r="C13" s="337" t="s">
        <v>371</v>
      </c>
      <c r="D13" s="337" t="s">
        <v>382</v>
      </c>
      <c r="E13" s="337" t="s">
        <v>373</v>
      </c>
      <c r="F13" s="340">
        <v>1.2</v>
      </c>
      <c r="G13" s="340">
        <v>1.43</v>
      </c>
      <c r="H13" s="335">
        <v>7</v>
      </c>
      <c r="I13" s="339">
        <v>5.88</v>
      </c>
      <c r="J13" s="26"/>
      <c r="K13" s="825">
        <f>G13</f>
        <v>1.43</v>
      </c>
      <c r="L13" s="825">
        <f>F13</f>
        <v>1.2</v>
      </c>
      <c r="M13" s="297">
        <f>H13</f>
        <v>7</v>
      </c>
      <c r="N13" s="817">
        <f>IFERROR(MAX(0,IF(E13="Minimize",G13/F13,IF(G13&gt;0,F13/G13,IF(F13&gt;0,1.1,G13/F13)))),0)</f>
        <v>0.83916083916083917</v>
      </c>
      <c r="O13" s="273">
        <f>MIN(1.1*M13,N13*M13)</f>
        <v>5.8741258741258742</v>
      </c>
      <c r="P13" s="26"/>
      <c r="Q13" s="26"/>
      <c r="R13" s="26"/>
      <c r="S13" s="26"/>
      <c r="T13" s="26"/>
      <c r="U13" s="26"/>
      <c r="V13" s="26"/>
      <c r="W13" s="26"/>
      <c r="X13" s="26"/>
      <c r="Y13" s="26"/>
      <c r="Z13" s="26"/>
    </row>
    <row r="14" spans="1:26" ht="14">
      <c r="A14" s="321"/>
      <c r="B14" s="336" t="s">
        <v>607</v>
      </c>
      <c r="C14" s="337" t="s">
        <v>371</v>
      </c>
      <c r="D14" s="337" t="s">
        <v>382</v>
      </c>
      <c r="E14" s="337" t="s">
        <v>373</v>
      </c>
      <c r="F14" s="340">
        <v>1.64</v>
      </c>
      <c r="G14" s="340">
        <v>3</v>
      </c>
      <c r="H14" s="335">
        <v>3</v>
      </c>
      <c r="I14" s="339">
        <v>1.64</v>
      </c>
      <c r="J14" s="26"/>
      <c r="K14" s="825">
        <f>G14</f>
        <v>3</v>
      </c>
      <c r="L14" s="825">
        <f>F14</f>
        <v>1.64</v>
      </c>
      <c r="M14" s="297">
        <f>H14</f>
        <v>3</v>
      </c>
      <c r="N14" s="817">
        <f>IFERROR(MAX(0,IF(E14="Minimize",G14/F14,IF(G14&gt;0,F14/G14,IF(F14&gt;0,1.1,G14/F14)))),0)</f>
        <v>0.54666666666666663</v>
      </c>
      <c r="O14" s="273">
        <f>MIN(1.1*M14,N14*M14)</f>
        <v>1.64</v>
      </c>
      <c r="P14" s="26"/>
      <c r="Q14" s="26"/>
      <c r="R14" s="26"/>
      <c r="S14" s="26"/>
      <c r="T14" s="26"/>
      <c r="U14" s="26"/>
      <c r="V14" s="26"/>
      <c r="W14" s="26"/>
      <c r="X14" s="26"/>
      <c r="Y14" s="26"/>
      <c r="Z14" s="26"/>
    </row>
    <row r="15" spans="1:26" ht="14">
      <c r="A15" s="335">
        <v>4</v>
      </c>
      <c r="B15" s="336" t="s">
        <v>609</v>
      </c>
      <c r="C15" s="337" t="s">
        <v>371</v>
      </c>
      <c r="D15" s="337" t="s">
        <v>372</v>
      </c>
      <c r="E15" s="337" t="s">
        <v>373</v>
      </c>
      <c r="F15" s="340">
        <v>99.58</v>
      </c>
      <c r="G15" s="340">
        <v>98</v>
      </c>
      <c r="H15" s="335">
        <v>2</v>
      </c>
      <c r="I15" s="339">
        <v>2.0299999999999998</v>
      </c>
      <c r="J15" s="26"/>
      <c r="K15" s="825">
        <f>G15</f>
        <v>98</v>
      </c>
      <c r="L15" s="825">
        <f>F15</f>
        <v>99.58</v>
      </c>
      <c r="M15" s="297">
        <f>H15</f>
        <v>2</v>
      </c>
      <c r="N15" s="817">
        <f>IFERROR(MAX(0,IF(E15="Minimize",G15/F15,IF(G15&gt;0,F15/G15,IF(F15&gt;0,1.1,G15/F15)))),0)</f>
        <v>1.0161224489795919</v>
      </c>
      <c r="O15" s="273">
        <f>MIN(1.1*M15,N15*M15)</f>
        <v>2.0322448979591838</v>
      </c>
      <c r="P15" s="26"/>
      <c r="Q15" s="26"/>
      <c r="R15" s="26"/>
      <c r="S15" s="26"/>
      <c r="T15" s="26"/>
      <c r="U15" s="26"/>
      <c r="V15" s="26"/>
      <c r="W15" s="26"/>
      <c r="X15" s="26"/>
      <c r="Y15" s="26"/>
      <c r="Z15" s="26"/>
    </row>
    <row r="16" spans="1:26" ht="14">
      <c r="A16" s="335">
        <v>5</v>
      </c>
      <c r="B16" s="336" t="s">
        <v>610</v>
      </c>
      <c r="C16" s="337" t="s">
        <v>371</v>
      </c>
      <c r="D16" s="337" t="s">
        <v>372</v>
      </c>
      <c r="E16" s="337" t="s">
        <v>373</v>
      </c>
      <c r="F16" s="340">
        <v>76.87</v>
      </c>
      <c r="G16" s="338">
        <v>82</v>
      </c>
      <c r="H16" s="335">
        <v>2</v>
      </c>
      <c r="I16" s="339">
        <v>1.87</v>
      </c>
      <c r="J16" s="26"/>
      <c r="K16" s="857">
        <f>G16</f>
        <v>82</v>
      </c>
      <c r="L16" s="825">
        <f>F16</f>
        <v>76.87</v>
      </c>
      <c r="M16" s="297">
        <f>H16</f>
        <v>2</v>
      </c>
      <c r="N16" s="817">
        <f>IFERROR(MAX(0,IF(E16="Minimize",G16/F16,IF(G16&gt;0,F16/G16,IF(F16&gt;0,1.1,G16/F16)))),0)</f>
        <v>0.93743902439024396</v>
      </c>
      <c r="O16" s="273">
        <f>MIN(1.1*M16,N16*M16)</f>
        <v>1.8748780487804879</v>
      </c>
      <c r="P16" s="26"/>
      <c r="Q16" s="26"/>
      <c r="R16" s="26"/>
      <c r="S16" s="26"/>
      <c r="T16" s="26"/>
      <c r="U16" s="26"/>
      <c r="V16" s="26"/>
      <c r="W16" s="26"/>
      <c r="X16" s="26"/>
      <c r="Y16" s="26"/>
      <c r="Z16" s="26"/>
    </row>
    <row r="17" spans="1:26">
      <c r="A17" s="739" t="s">
        <v>613</v>
      </c>
      <c r="B17" s="739"/>
      <c r="C17" s="739"/>
      <c r="D17" s="739"/>
      <c r="E17" s="739"/>
      <c r="F17" s="739"/>
      <c r="G17" s="739"/>
      <c r="H17" s="341">
        <v>26</v>
      </c>
      <c r="I17" s="342">
        <v>21.86</v>
      </c>
      <c r="J17" s="26"/>
      <c r="K17" s="541"/>
      <c r="L17" s="541"/>
      <c r="M17" s="297"/>
      <c r="N17" s="817"/>
      <c r="O17" s="273"/>
      <c r="P17" s="26"/>
      <c r="Q17" s="26"/>
      <c r="R17" s="26"/>
      <c r="S17" s="26"/>
      <c r="T17" s="26"/>
      <c r="U17" s="26"/>
      <c r="V17" s="26"/>
      <c r="W17" s="26"/>
      <c r="X17" s="26"/>
      <c r="Y17" s="26"/>
      <c r="Z17" s="26"/>
    </row>
    <row r="18" spans="1:26">
      <c r="A18" s="739" t="s">
        <v>568</v>
      </c>
      <c r="B18" s="739"/>
      <c r="C18" s="739"/>
      <c r="D18" s="739"/>
      <c r="E18" s="739"/>
      <c r="F18" s="739"/>
      <c r="G18" s="739"/>
      <c r="H18" s="341">
        <v>41</v>
      </c>
      <c r="I18" s="877">
        <v>36.28</v>
      </c>
      <c r="J18" s="26"/>
      <c r="K18" s="541"/>
      <c r="L18" s="541"/>
      <c r="M18" s="297"/>
      <c r="N18" s="817"/>
      <c r="O18" s="273"/>
      <c r="P18" s="26"/>
      <c r="Q18" s="26"/>
      <c r="R18" s="26"/>
      <c r="S18" s="26"/>
      <c r="T18" s="26"/>
      <c r="U18" s="26"/>
      <c r="V18" s="26"/>
      <c r="W18" s="26"/>
      <c r="X18" s="26"/>
      <c r="Y18" s="26"/>
      <c r="Z18" s="26"/>
    </row>
    <row r="19" spans="1:26">
      <c r="A19" s="740" t="s">
        <v>386</v>
      </c>
      <c r="B19" s="740"/>
      <c r="C19" s="343"/>
      <c r="D19" s="343"/>
      <c r="E19" s="343"/>
      <c r="F19" s="343"/>
      <c r="G19" s="343"/>
      <c r="H19" s="343"/>
      <c r="I19" s="343"/>
      <c r="J19" s="26"/>
      <c r="K19" s="541"/>
      <c r="L19" s="541"/>
      <c r="M19" s="297"/>
      <c r="N19" s="817"/>
      <c r="O19" s="273"/>
      <c r="P19" s="26"/>
      <c r="Q19" s="26"/>
      <c r="R19" s="26"/>
      <c r="S19" s="26"/>
      <c r="T19" s="26"/>
      <c r="U19" s="26"/>
      <c r="V19" s="26"/>
      <c r="W19" s="26"/>
      <c r="X19" s="26"/>
      <c r="Y19" s="26"/>
      <c r="Z19" s="26"/>
    </row>
    <row r="20" spans="1:26">
      <c r="A20" s="740" t="s">
        <v>391</v>
      </c>
      <c r="B20" s="740"/>
      <c r="C20" s="343"/>
      <c r="D20" s="343"/>
      <c r="E20" s="343"/>
      <c r="F20" s="343"/>
      <c r="G20" s="343"/>
      <c r="H20" s="343"/>
      <c r="I20" s="343"/>
      <c r="J20" s="26"/>
      <c r="K20" s="541"/>
      <c r="L20" s="541"/>
      <c r="M20" s="297"/>
      <c r="N20" s="817"/>
      <c r="O20" s="273"/>
      <c r="P20" s="26"/>
      <c r="Q20" s="26"/>
      <c r="R20" s="26"/>
      <c r="S20" s="26"/>
      <c r="T20" s="26"/>
      <c r="U20" s="26"/>
      <c r="V20" s="26"/>
      <c r="W20" s="26"/>
      <c r="X20" s="26"/>
      <c r="Y20" s="26"/>
      <c r="Z20" s="26"/>
    </row>
    <row r="21" spans="1:26" ht="42">
      <c r="A21" s="335">
        <v>1</v>
      </c>
      <c r="B21" s="321" t="s">
        <v>648</v>
      </c>
      <c r="C21" s="321"/>
      <c r="D21" s="321"/>
      <c r="E21" s="321"/>
      <c r="F21" s="321"/>
      <c r="G21" s="321"/>
      <c r="H21" s="321"/>
      <c r="I21" s="321"/>
      <c r="J21" s="26"/>
      <c r="K21" s="541"/>
      <c r="L21" s="541"/>
      <c r="M21" s="297"/>
      <c r="N21" s="817"/>
      <c r="O21" s="273"/>
      <c r="P21" s="26"/>
      <c r="Q21" s="26"/>
      <c r="R21" s="26"/>
      <c r="S21" s="26"/>
      <c r="T21" s="26"/>
      <c r="U21" s="26"/>
      <c r="V21" s="26"/>
      <c r="W21" s="26"/>
      <c r="X21" s="26"/>
      <c r="Y21" s="26"/>
      <c r="Z21" s="26"/>
    </row>
    <row r="22" spans="1:26" ht="14">
      <c r="A22" s="321"/>
      <c r="B22" s="336" t="s">
        <v>570</v>
      </c>
      <c r="C22" s="337" t="s">
        <v>371</v>
      </c>
      <c r="D22" s="337" t="s">
        <v>372</v>
      </c>
      <c r="E22" s="337" t="s">
        <v>373</v>
      </c>
      <c r="F22" s="338">
        <v>100</v>
      </c>
      <c r="G22" s="338">
        <v>100</v>
      </c>
      <c r="H22" s="335">
        <v>2</v>
      </c>
      <c r="I22" s="339">
        <v>2</v>
      </c>
      <c r="J22" s="26"/>
      <c r="K22" s="857">
        <f t="shared" ref="K22:K30" si="0">G22</f>
        <v>100</v>
      </c>
      <c r="L22" s="857">
        <f t="shared" ref="L22:L30" si="1">F22</f>
        <v>100</v>
      </c>
      <c r="M22" s="297">
        <f t="shared" ref="M22:M30" si="2">H22</f>
        <v>2</v>
      </c>
      <c r="N22" s="817">
        <f t="shared" ref="N22:N30" si="3">IFERROR(MAX(0,IF(E22="Minimize",G22/F22,IF(G22&gt;0,F22/G22,IF(F22&gt;0,1.1,G22/F22)))),0)</f>
        <v>1</v>
      </c>
      <c r="O22" s="273">
        <f t="shared" ref="O22:O30" si="4">MIN(1.1*M22,N22*M22)</f>
        <v>2</v>
      </c>
      <c r="P22" s="26"/>
      <c r="Q22" s="26"/>
      <c r="R22" s="26"/>
      <c r="S22" s="26"/>
      <c r="T22" s="26"/>
      <c r="U22" s="26"/>
      <c r="V22" s="26"/>
      <c r="W22" s="26"/>
      <c r="X22" s="26"/>
      <c r="Y22" s="26"/>
      <c r="Z22" s="26"/>
    </row>
    <row r="23" spans="1:26" ht="14">
      <c r="A23" s="321"/>
      <c r="B23" s="336" t="s">
        <v>571</v>
      </c>
      <c r="C23" s="337" t="s">
        <v>371</v>
      </c>
      <c r="D23" s="337" t="s">
        <v>372</v>
      </c>
      <c r="E23" s="337" t="s">
        <v>373</v>
      </c>
      <c r="F23" s="338">
        <v>100</v>
      </c>
      <c r="G23" s="338">
        <v>100</v>
      </c>
      <c r="H23" s="335">
        <v>2</v>
      </c>
      <c r="I23" s="339">
        <v>2</v>
      </c>
      <c r="J23" s="26"/>
      <c r="K23" s="857">
        <f t="shared" si="0"/>
        <v>100</v>
      </c>
      <c r="L23" s="857">
        <f t="shared" si="1"/>
        <v>100</v>
      </c>
      <c r="M23" s="297">
        <f t="shared" si="2"/>
        <v>2</v>
      </c>
      <c r="N23" s="817">
        <f t="shared" si="3"/>
        <v>1</v>
      </c>
      <c r="O23" s="273">
        <f t="shared" si="4"/>
        <v>2</v>
      </c>
      <c r="P23" s="26"/>
      <c r="Q23" s="26"/>
      <c r="R23" s="26"/>
      <c r="S23" s="26"/>
      <c r="T23" s="26"/>
      <c r="U23" s="26"/>
      <c r="V23" s="26"/>
      <c r="W23" s="26"/>
      <c r="X23" s="26"/>
      <c r="Y23" s="26"/>
      <c r="Z23" s="26"/>
    </row>
    <row r="24" spans="1:26" ht="28">
      <c r="A24" s="335">
        <v>2</v>
      </c>
      <c r="B24" s="336" t="s">
        <v>421</v>
      </c>
      <c r="C24" s="337" t="s">
        <v>371</v>
      </c>
      <c r="D24" s="337" t="s">
        <v>649</v>
      </c>
      <c r="E24" s="337" t="s">
        <v>373</v>
      </c>
      <c r="F24" s="866">
        <v>1891</v>
      </c>
      <c r="G24" s="866">
        <v>1881</v>
      </c>
      <c r="H24" s="335">
        <v>4</v>
      </c>
      <c r="I24" s="339">
        <v>4.0199999999999996</v>
      </c>
      <c r="J24" s="26"/>
      <c r="K24" s="836">
        <f t="shared" si="0"/>
        <v>1881</v>
      </c>
      <c r="L24" s="836">
        <f t="shared" si="1"/>
        <v>1891</v>
      </c>
      <c r="M24" s="297">
        <f t="shared" si="2"/>
        <v>4</v>
      </c>
      <c r="N24" s="817">
        <f t="shared" si="3"/>
        <v>1.0053163211057947</v>
      </c>
      <c r="O24" s="273">
        <f t="shared" si="4"/>
        <v>4.0212652844231789</v>
      </c>
      <c r="P24" s="26"/>
      <c r="Q24" s="26"/>
      <c r="R24" s="26"/>
      <c r="S24" s="26"/>
      <c r="T24" s="26"/>
      <c r="U24" s="26"/>
      <c r="V24" s="26"/>
      <c r="W24" s="26"/>
      <c r="X24" s="26"/>
      <c r="Y24" s="26"/>
      <c r="Z24" s="26"/>
    </row>
    <row r="25" spans="1:26" ht="14">
      <c r="A25" s="335">
        <v>3</v>
      </c>
      <c r="B25" s="336" t="s">
        <v>572</v>
      </c>
      <c r="C25" s="337" t="s">
        <v>371</v>
      </c>
      <c r="D25" s="337" t="s">
        <v>372</v>
      </c>
      <c r="E25" s="337" t="s">
        <v>373</v>
      </c>
      <c r="F25" s="338">
        <v>32</v>
      </c>
      <c r="G25" s="338">
        <v>75</v>
      </c>
      <c r="H25" s="335">
        <v>4</v>
      </c>
      <c r="I25" s="339">
        <v>1.7</v>
      </c>
      <c r="J25" s="26"/>
      <c r="K25" s="857">
        <f t="shared" si="0"/>
        <v>75</v>
      </c>
      <c r="L25" s="857">
        <f t="shared" si="1"/>
        <v>32</v>
      </c>
      <c r="M25" s="297">
        <f t="shared" si="2"/>
        <v>4</v>
      </c>
      <c r="N25" s="817">
        <f t="shared" si="3"/>
        <v>0.42666666666666669</v>
      </c>
      <c r="O25" s="273">
        <f t="shared" si="4"/>
        <v>1.7066666666666668</v>
      </c>
      <c r="P25" s="26"/>
      <c r="Q25" s="26"/>
      <c r="R25" s="26"/>
      <c r="S25" s="26"/>
      <c r="T25" s="26"/>
      <c r="U25" s="26"/>
      <c r="V25" s="26"/>
      <c r="W25" s="26"/>
      <c r="X25" s="26"/>
      <c r="Y25" s="26"/>
      <c r="Z25" s="26"/>
    </row>
    <row r="26" spans="1:26" ht="14">
      <c r="A26" s="335">
        <v>4</v>
      </c>
      <c r="B26" s="336" t="s">
        <v>573</v>
      </c>
      <c r="C26" s="337" t="s">
        <v>371</v>
      </c>
      <c r="D26" s="337" t="s">
        <v>372</v>
      </c>
      <c r="E26" s="337" t="s">
        <v>373</v>
      </c>
      <c r="F26" s="338">
        <v>77</v>
      </c>
      <c r="G26" s="338">
        <v>100</v>
      </c>
      <c r="H26" s="335">
        <v>4</v>
      </c>
      <c r="I26" s="339">
        <v>3.08</v>
      </c>
      <c r="J26" s="26"/>
      <c r="K26" s="857">
        <f t="shared" si="0"/>
        <v>100</v>
      </c>
      <c r="L26" s="857">
        <f t="shared" si="1"/>
        <v>77</v>
      </c>
      <c r="M26" s="297">
        <f t="shared" si="2"/>
        <v>4</v>
      </c>
      <c r="N26" s="817">
        <f t="shared" si="3"/>
        <v>0.77</v>
      </c>
      <c r="O26" s="273">
        <f t="shared" si="4"/>
        <v>3.08</v>
      </c>
      <c r="P26" s="26"/>
      <c r="Q26" s="26"/>
      <c r="R26" s="26"/>
      <c r="S26" s="26"/>
      <c r="T26" s="26"/>
      <c r="U26" s="26"/>
      <c r="V26" s="26"/>
      <c r="W26" s="26"/>
      <c r="X26" s="26"/>
      <c r="Y26" s="26"/>
      <c r="Z26" s="26"/>
    </row>
    <row r="27" spans="1:26" ht="14">
      <c r="A27" s="335">
        <v>5</v>
      </c>
      <c r="B27" s="336" t="s">
        <v>539</v>
      </c>
      <c r="C27" s="337" t="s">
        <v>371</v>
      </c>
      <c r="D27" s="337" t="s">
        <v>390</v>
      </c>
      <c r="E27" s="337" t="s">
        <v>373</v>
      </c>
      <c r="F27" s="338">
        <v>126</v>
      </c>
      <c r="G27" s="338">
        <v>429</v>
      </c>
      <c r="H27" s="335">
        <v>4</v>
      </c>
      <c r="I27" s="339">
        <v>1.17</v>
      </c>
      <c r="J27" s="26"/>
      <c r="K27" s="857">
        <f t="shared" si="0"/>
        <v>429</v>
      </c>
      <c r="L27" s="857">
        <f t="shared" si="1"/>
        <v>126</v>
      </c>
      <c r="M27" s="297">
        <f t="shared" si="2"/>
        <v>4</v>
      </c>
      <c r="N27" s="817">
        <f t="shared" si="3"/>
        <v>0.2937062937062937</v>
      </c>
      <c r="O27" s="273">
        <f t="shared" si="4"/>
        <v>1.1748251748251748</v>
      </c>
      <c r="P27" s="26"/>
      <c r="Q27" s="26"/>
      <c r="R27" s="26"/>
      <c r="S27" s="26"/>
      <c r="T27" s="26"/>
      <c r="U27" s="26"/>
      <c r="V27" s="26"/>
      <c r="W27" s="26"/>
      <c r="X27" s="26"/>
      <c r="Y27" s="26"/>
      <c r="Z27" s="26"/>
    </row>
    <row r="28" spans="1:26" ht="14">
      <c r="A28" s="335">
        <v>6</v>
      </c>
      <c r="B28" s="336" t="s">
        <v>574</v>
      </c>
      <c r="C28" s="337" t="s">
        <v>371</v>
      </c>
      <c r="D28" s="337" t="s">
        <v>510</v>
      </c>
      <c r="E28" s="337" t="s">
        <v>373</v>
      </c>
      <c r="F28" s="338">
        <v>70</v>
      </c>
      <c r="G28" s="338">
        <v>16</v>
      </c>
      <c r="H28" s="335">
        <v>4</v>
      </c>
      <c r="I28" s="339">
        <v>4.4000000000000004</v>
      </c>
      <c r="J28" s="26"/>
      <c r="K28" s="857">
        <f t="shared" si="0"/>
        <v>16</v>
      </c>
      <c r="L28" s="857">
        <f t="shared" si="1"/>
        <v>70</v>
      </c>
      <c r="M28" s="297">
        <f t="shared" si="2"/>
        <v>4</v>
      </c>
      <c r="N28" s="817">
        <f t="shared" si="3"/>
        <v>4.375</v>
      </c>
      <c r="O28" s="273">
        <f t="shared" si="4"/>
        <v>4.4000000000000004</v>
      </c>
      <c r="P28" s="26"/>
      <c r="Q28" s="26"/>
      <c r="R28" s="26"/>
      <c r="S28" s="26"/>
      <c r="T28" s="26"/>
      <c r="U28" s="26"/>
      <c r="V28" s="26"/>
      <c r="W28" s="26"/>
      <c r="X28" s="26"/>
      <c r="Y28" s="26"/>
      <c r="Z28" s="26"/>
    </row>
    <row r="29" spans="1:26" ht="14">
      <c r="A29" s="335">
        <v>7</v>
      </c>
      <c r="B29" s="336" t="s">
        <v>575</v>
      </c>
      <c r="C29" s="337" t="s">
        <v>371</v>
      </c>
      <c r="D29" s="337" t="s">
        <v>372</v>
      </c>
      <c r="E29" s="337" t="s">
        <v>373</v>
      </c>
      <c r="F29" s="338">
        <v>100</v>
      </c>
      <c r="G29" s="338">
        <v>100</v>
      </c>
      <c r="H29" s="335">
        <v>3</v>
      </c>
      <c r="I29" s="339">
        <v>3</v>
      </c>
      <c r="J29" s="26"/>
      <c r="K29" s="857">
        <f t="shared" si="0"/>
        <v>100</v>
      </c>
      <c r="L29" s="857">
        <f t="shared" si="1"/>
        <v>100</v>
      </c>
      <c r="M29" s="297">
        <f t="shared" si="2"/>
        <v>3</v>
      </c>
      <c r="N29" s="817">
        <f t="shared" si="3"/>
        <v>1</v>
      </c>
      <c r="O29" s="273">
        <f t="shared" si="4"/>
        <v>3</v>
      </c>
      <c r="P29" s="26"/>
      <c r="Q29" s="26"/>
      <c r="R29" s="26"/>
      <c r="S29" s="26"/>
      <c r="T29" s="26"/>
      <c r="U29" s="26"/>
      <c r="V29" s="26"/>
      <c r="W29" s="26"/>
      <c r="X29" s="26"/>
      <c r="Y29" s="26"/>
      <c r="Z29" s="26"/>
    </row>
    <row r="30" spans="1:26" ht="14">
      <c r="A30" s="335">
        <v>8</v>
      </c>
      <c r="B30" s="336" t="s">
        <v>576</v>
      </c>
      <c r="C30" s="337" t="s">
        <v>371</v>
      </c>
      <c r="D30" s="337" t="s">
        <v>372</v>
      </c>
      <c r="E30" s="337" t="s">
        <v>373</v>
      </c>
      <c r="F30" s="340">
        <v>2.16</v>
      </c>
      <c r="G30" s="338">
        <v>3</v>
      </c>
      <c r="H30" s="335">
        <v>2</v>
      </c>
      <c r="I30" s="339">
        <v>1.44</v>
      </c>
      <c r="J30" s="26"/>
      <c r="K30" s="857">
        <f t="shared" si="0"/>
        <v>3</v>
      </c>
      <c r="L30" s="825">
        <f t="shared" si="1"/>
        <v>2.16</v>
      </c>
      <c r="M30" s="297">
        <f t="shared" si="2"/>
        <v>2</v>
      </c>
      <c r="N30" s="817">
        <f t="shared" si="3"/>
        <v>0.72000000000000008</v>
      </c>
      <c r="O30" s="273">
        <f t="shared" si="4"/>
        <v>1.4400000000000002</v>
      </c>
      <c r="P30" s="26"/>
      <c r="Q30" s="26"/>
      <c r="R30" s="26"/>
      <c r="S30" s="26"/>
      <c r="T30" s="26"/>
      <c r="U30" s="26"/>
      <c r="V30" s="26"/>
      <c r="W30" s="26"/>
      <c r="X30" s="26"/>
      <c r="Y30" s="26"/>
      <c r="Z30" s="26"/>
    </row>
    <row r="31" spans="1:26">
      <c r="A31" s="739" t="s">
        <v>577</v>
      </c>
      <c r="B31" s="739"/>
      <c r="C31" s="739"/>
      <c r="D31" s="739"/>
      <c r="E31" s="739"/>
      <c r="F31" s="739"/>
      <c r="G31" s="739"/>
      <c r="H31" s="341">
        <v>29</v>
      </c>
      <c r="I31" s="342">
        <v>22.81</v>
      </c>
      <c r="J31" s="26"/>
      <c r="K31" s="541"/>
      <c r="L31" s="541"/>
      <c r="M31" s="297"/>
      <c r="N31" s="817"/>
      <c r="O31" s="273"/>
      <c r="P31" s="26"/>
      <c r="Q31" s="26"/>
      <c r="R31" s="26"/>
      <c r="S31" s="26"/>
      <c r="T31" s="26"/>
      <c r="U31" s="26"/>
      <c r="V31" s="26"/>
      <c r="W31" s="26"/>
      <c r="X31" s="26"/>
      <c r="Y31" s="26"/>
      <c r="Z31" s="26"/>
    </row>
    <row r="32" spans="1:26">
      <c r="A32" s="740" t="s">
        <v>397</v>
      </c>
      <c r="B32" s="740"/>
      <c r="C32" s="343"/>
      <c r="D32" s="343"/>
      <c r="E32" s="343"/>
      <c r="F32" s="343"/>
      <c r="G32" s="343"/>
      <c r="H32" s="343"/>
      <c r="I32" s="343"/>
      <c r="J32" s="26"/>
      <c r="K32" s="541"/>
      <c r="L32" s="541"/>
      <c r="M32" s="297"/>
      <c r="N32" s="817"/>
      <c r="O32" s="273"/>
      <c r="P32" s="26"/>
      <c r="Q32" s="26"/>
      <c r="R32" s="26"/>
      <c r="S32" s="26"/>
      <c r="T32" s="26"/>
      <c r="U32" s="26"/>
      <c r="V32" s="26"/>
      <c r="W32" s="26"/>
      <c r="X32" s="26"/>
      <c r="Y32" s="26"/>
      <c r="Z32" s="26"/>
    </row>
    <row r="33" spans="1:26" ht="42">
      <c r="A33" s="335">
        <v>1</v>
      </c>
      <c r="B33" s="321" t="s">
        <v>650</v>
      </c>
      <c r="C33" s="337" t="s">
        <v>371</v>
      </c>
      <c r="D33" s="337" t="s">
        <v>372</v>
      </c>
      <c r="E33" s="337" t="s">
        <v>373</v>
      </c>
      <c r="F33" s="338">
        <v>97</v>
      </c>
      <c r="G33" s="338">
        <v>100</v>
      </c>
      <c r="H33" s="335">
        <v>3</v>
      </c>
      <c r="I33" s="339">
        <v>2.91</v>
      </c>
      <c r="J33" s="26"/>
      <c r="K33" s="857">
        <f>G33</f>
        <v>100</v>
      </c>
      <c r="L33" s="857">
        <f>F33</f>
        <v>97</v>
      </c>
      <c r="M33" s="297">
        <f>H33</f>
        <v>3</v>
      </c>
      <c r="N33" s="817">
        <f>IFERROR(MAX(0,IF(E33="Minimize",G33/F33,IF(G33&gt;0,F33/G33,IF(F33&gt;0,1.1,G33/F33)))),0)</f>
        <v>0.97</v>
      </c>
      <c r="O33" s="273">
        <f>MIN(1.1*M33,N33*M33)</f>
        <v>2.91</v>
      </c>
      <c r="P33" s="26"/>
      <c r="Q33" s="26"/>
      <c r="R33" s="26"/>
      <c r="S33" s="26"/>
      <c r="T33" s="26"/>
      <c r="U33" s="26"/>
      <c r="V33" s="26"/>
      <c r="W33" s="26"/>
      <c r="X33" s="26"/>
      <c r="Y33" s="26"/>
      <c r="Z33" s="26"/>
    </row>
    <row r="34" spans="1:26" ht="14">
      <c r="A34" s="335">
        <v>2</v>
      </c>
      <c r="B34" s="336" t="s">
        <v>619</v>
      </c>
      <c r="C34" s="337" t="s">
        <v>371</v>
      </c>
      <c r="D34" s="337" t="s">
        <v>372</v>
      </c>
      <c r="E34" s="337" t="s">
        <v>373</v>
      </c>
      <c r="F34" s="340">
        <v>23.37</v>
      </c>
      <c r="G34" s="338">
        <v>100</v>
      </c>
      <c r="H34" s="335">
        <v>3</v>
      </c>
      <c r="I34" s="339">
        <v>0.7</v>
      </c>
      <c r="J34" s="26"/>
      <c r="K34" s="857">
        <f>G34</f>
        <v>100</v>
      </c>
      <c r="L34" s="825">
        <f>F34</f>
        <v>23.37</v>
      </c>
      <c r="M34" s="297">
        <f>H34</f>
        <v>3</v>
      </c>
      <c r="N34" s="817">
        <f>IFERROR(MAX(0,IF(E34="Minimize",G34/F34,IF(G34&gt;0,F34/G34,IF(F34&gt;0,1.1,G34/F34)))),0)</f>
        <v>0.23370000000000002</v>
      </c>
      <c r="O34" s="273">
        <f>MIN(1.1*M34,N34*M34)</f>
        <v>0.70110000000000006</v>
      </c>
      <c r="P34" s="26"/>
      <c r="Q34" s="26"/>
      <c r="R34" s="26"/>
      <c r="S34" s="26"/>
      <c r="T34" s="26"/>
      <c r="U34" s="26"/>
      <c r="V34" s="26"/>
      <c r="W34" s="26"/>
      <c r="X34" s="26"/>
      <c r="Y34" s="26"/>
      <c r="Z34" s="26"/>
    </row>
    <row r="35" spans="1:26" ht="14">
      <c r="A35" s="335">
        <v>3</v>
      </c>
      <c r="B35" s="336" t="s">
        <v>620</v>
      </c>
      <c r="C35" s="337" t="s">
        <v>371</v>
      </c>
      <c r="D35" s="337" t="s">
        <v>372</v>
      </c>
      <c r="E35" s="337" t="s">
        <v>373</v>
      </c>
      <c r="F35" s="340">
        <v>32.479999999999997</v>
      </c>
      <c r="G35" s="338">
        <v>100</v>
      </c>
      <c r="H35" s="335">
        <v>3</v>
      </c>
      <c r="I35" s="339">
        <v>0.97</v>
      </c>
      <c r="J35" s="26"/>
      <c r="K35" s="857">
        <f>G35</f>
        <v>100</v>
      </c>
      <c r="L35" s="825">
        <f>F35</f>
        <v>32.479999999999997</v>
      </c>
      <c r="M35" s="297">
        <f>H35</f>
        <v>3</v>
      </c>
      <c r="N35" s="817">
        <f>IFERROR(MAX(0,IF(E35="Minimize",G35/F35,IF(G35&gt;0,F35/G35,IF(F35&gt;0,1.1,G35/F35)))),0)</f>
        <v>0.32479999999999998</v>
      </c>
      <c r="O35" s="273">
        <f>MIN(1.1*M35,N35*M35)</f>
        <v>0.97439999999999993</v>
      </c>
      <c r="P35" s="26"/>
      <c r="Q35" s="26"/>
      <c r="R35" s="26"/>
      <c r="S35" s="26"/>
      <c r="T35" s="26"/>
      <c r="U35" s="26"/>
      <c r="V35" s="26"/>
      <c r="W35" s="26"/>
      <c r="X35" s="26"/>
      <c r="Y35" s="26"/>
      <c r="Z35" s="26"/>
    </row>
    <row r="36" spans="1:26">
      <c r="A36" s="739" t="s">
        <v>579</v>
      </c>
      <c r="B36" s="739"/>
      <c r="C36" s="739"/>
      <c r="D36" s="739"/>
      <c r="E36" s="739"/>
      <c r="F36" s="739"/>
      <c r="G36" s="739"/>
      <c r="H36" s="341">
        <v>9</v>
      </c>
      <c r="I36" s="342">
        <v>4.59</v>
      </c>
      <c r="J36" s="26"/>
      <c r="K36" s="541"/>
      <c r="L36" s="541"/>
      <c r="M36" s="297"/>
      <c r="N36" s="817"/>
      <c r="O36" s="273"/>
      <c r="P36" s="26"/>
      <c r="Q36" s="26"/>
      <c r="R36" s="26"/>
      <c r="S36" s="26"/>
      <c r="T36" s="26"/>
      <c r="U36" s="26"/>
      <c r="V36" s="26"/>
      <c r="W36" s="26"/>
      <c r="X36" s="26"/>
      <c r="Y36" s="26"/>
      <c r="Z36" s="26"/>
    </row>
    <row r="37" spans="1:26">
      <c r="A37" s="740" t="s">
        <v>399</v>
      </c>
      <c r="B37" s="740"/>
      <c r="C37" s="343"/>
      <c r="D37" s="343"/>
      <c r="E37" s="343"/>
      <c r="F37" s="343"/>
      <c r="G37" s="343"/>
      <c r="H37" s="343"/>
      <c r="I37" s="343"/>
      <c r="J37" s="26"/>
      <c r="K37" s="541"/>
      <c r="L37" s="541"/>
      <c r="M37" s="297"/>
      <c r="N37" s="817"/>
      <c r="O37" s="273"/>
      <c r="P37" s="26"/>
      <c r="Q37" s="26"/>
      <c r="R37" s="26"/>
      <c r="S37" s="26"/>
      <c r="T37" s="26"/>
      <c r="U37" s="26"/>
      <c r="V37" s="26"/>
      <c r="W37" s="26"/>
      <c r="X37" s="26"/>
      <c r="Y37" s="26"/>
      <c r="Z37" s="26"/>
    </row>
    <row r="38" spans="1:26" ht="14">
      <c r="A38" s="335">
        <v>1</v>
      </c>
      <c r="B38" s="336" t="s">
        <v>431</v>
      </c>
      <c r="C38" s="337" t="s">
        <v>376</v>
      </c>
      <c r="D38" s="337" t="s">
        <v>372</v>
      </c>
      <c r="E38" s="337" t="s">
        <v>373</v>
      </c>
      <c r="F38" s="340">
        <v>84.8</v>
      </c>
      <c r="G38" s="340">
        <v>100</v>
      </c>
      <c r="H38" s="335">
        <v>5</v>
      </c>
      <c r="I38" s="339">
        <v>4.24</v>
      </c>
      <c r="J38" s="26"/>
      <c r="K38" s="825">
        <f>G38</f>
        <v>100</v>
      </c>
      <c r="L38" s="825">
        <f>F38</f>
        <v>84.8</v>
      </c>
      <c r="M38" s="297">
        <f>H38</f>
        <v>5</v>
      </c>
      <c r="N38" s="817">
        <f>IFERROR(MAX(0,IF(E38="Minimize",G38/F38,IF(G38&gt;0,F38/G38,IF(F38&gt;0,1.1,G38/F38)))),0)</f>
        <v>0.84799999999999998</v>
      </c>
      <c r="O38" s="273">
        <f>MIN(1.1*M38,N38*M38)</f>
        <v>4.24</v>
      </c>
      <c r="P38" s="26"/>
      <c r="Q38" s="26"/>
      <c r="R38" s="26"/>
      <c r="S38" s="26"/>
      <c r="T38" s="26"/>
      <c r="U38" s="26"/>
      <c r="V38" s="26"/>
      <c r="W38" s="26"/>
      <c r="X38" s="26"/>
      <c r="Y38" s="26"/>
      <c r="Z38" s="26"/>
    </row>
    <row r="39" spans="1:26" ht="14">
      <c r="A39" s="335">
        <v>2</v>
      </c>
      <c r="B39" s="336" t="s">
        <v>651</v>
      </c>
      <c r="C39" s="337" t="s">
        <v>371</v>
      </c>
      <c r="D39" s="337" t="s">
        <v>390</v>
      </c>
      <c r="E39" s="337" t="s">
        <v>373</v>
      </c>
      <c r="F39" s="344">
        <v>592.70000000000005</v>
      </c>
      <c r="G39" s="344">
        <v>931.7</v>
      </c>
      <c r="H39" s="335">
        <v>5</v>
      </c>
      <c r="I39" s="339">
        <v>3.18</v>
      </c>
      <c r="J39" s="26"/>
      <c r="K39" s="868">
        <f>G39</f>
        <v>931.7</v>
      </c>
      <c r="L39" s="868">
        <f>F39</f>
        <v>592.70000000000005</v>
      </c>
      <c r="M39" s="297">
        <f>H39</f>
        <v>5</v>
      </c>
      <c r="N39" s="817">
        <f>IFERROR(MAX(0,IF(E39="Minimize",G39/F39,IF(G39&gt;0,F39/G39,IF(F39&gt;0,1.1,G39/F39)))),0)</f>
        <v>0.63614897499195022</v>
      </c>
      <c r="O39" s="273">
        <f>MIN(1.1*M39,N39*M39)</f>
        <v>3.1807448749597511</v>
      </c>
      <c r="P39" s="26"/>
      <c r="Q39" s="26"/>
      <c r="R39" s="26"/>
      <c r="S39" s="26"/>
      <c r="T39" s="26"/>
      <c r="U39" s="26"/>
      <c r="V39" s="26"/>
      <c r="W39" s="26"/>
      <c r="X39" s="26"/>
      <c r="Y39" s="26"/>
      <c r="Z39" s="26"/>
    </row>
    <row r="40" spans="1:26" ht="14">
      <c r="A40" s="335">
        <v>3</v>
      </c>
      <c r="B40" s="336" t="s">
        <v>401</v>
      </c>
      <c r="C40" s="337" t="s">
        <v>388</v>
      </c>
      <c r="D40" s="337" t="s">
        <v>372</v>
      </c>
      <c r="E40" s="337" t="s">
        <v>373</v>
      </c>
      <c r="F40" s="338">
        <v>100</v>
      </c>
      <c r="G40" s="338">
        <v>100</v>
      </c>
      <c r="H40" s="335">
        <v>3</v>
      </c>
      <c r="I40" s="339">
        <v>3</v>
      </c>
      <c r="J40" s="26"/>
      <c r="K40" s="857">
        <f>G40</f>
        <v>100</v>
      </c>
      <c r="L40" s="857">
        <f>F40</f>
        <v>100</v>
      </c>
      <c r="M40" s="297">
        <f>H40</f>
        <v>3</v>
      </c>
      <c r="N40" s="817">
        <f>IFERROR(MAX(0,IF(E40="Minimize",G40/F40,IF(G40&gt;0,F40/G40,IF(F40&gt;0,1.1,G40/F40)))),0)</f>
        <v>1</v>
      </c>
      <c r="O40" s="273">
        <f>MIN(1.1*M40,N40*M40)</f>
        <v>3</v>
      </c>
      <c r="P40" s="26"/>
      <c r="Q40" s="26"/>
      <c r="R40" s="26"/>
      <c r="S40" s="26"/>
      <c r="T40" s="26"/>
      <c r="U40" s="26"/>
      <c r="V40" s="26"/>
      <c r="W40" s="26"/>
      <c r="X40" s="26"/>
      <c r="Y40" s="26"/>
      <c r="Z40" s="26"/>
    </row>
    <row r="41" spans="1:26">
      <c r="A41" s="739" t="s">
        <v>621</v>
      </c>
      <c r="B41" s="739"/>
      <c r="C41" s="739"/>
      <c r="D41" s="739"/>
      <c r="E41" s="739"/>
      <c r="F41" s="739"/>
      <c r="G41" s="739"/>
      <c r="H41" s="341">
        <v>13</v>
      </c>
      <c r="I41" s="342">
        <v>10.42</v>
      </c>
      <c r="J41" s="26"/>
      <c r="K41" s="541"/>
      <c r="L41" s="541"/>
      <c r="M41" s="297"/>
      <c r="N41" s="817"/>
      <c r="O41" s="273"/>
      <c r="P41" s="26"/>
      <c r="Q41" s="26"/>
      <c r="R41" s="26"/>
      <c r="S41" s="26"/>
      <c r="T41" s="26"/>
      <c r="U41" s="26"/>
      <c r="V41" s="26"/>
      <c r="W41" s="26"/>
      <c r="X41" s="26"/>
      <c r="Y41" s="26"/>
      <c r="Z41" s="26"/>
    </row>
    <row r="42" spans="1:26">
      <c r="A42" s="740" t="s">
        <v>402</v>
      </c>
      <c r="B42" s="740"/>
      <c r="C42" s="343"/>
      <c r="D42" s="343"/>
      <c r="E42" s="343"/>
      <c r="F42" s="343"/>
      <c r="G42" s="343"/>
      <c r="H42" s="343"/>
      <c r="I42" s="343"/>
      <c r="J42" s="26"/>
      <c r="K42" s="541"/>
      <c r="L42" s="541"/>
      <c r="M42" s="297"/>
      <c r="N42" s="817"/>
      <c r="O42" s="273"/>
      <c r="P42" s="26"/>
      <c r="Q42" s="26"/>
      <c r="R42" s="26"/>
      <c r="S42" s="26"/>
      <c r="T42" s="26"/>
      <c r="U42" s="26"/>
      <c r="V42" s="26"/>
      <c r="W42" s="26"/>
      <c r="X42" s="26"/>
      <c r="Y42" s="26"/>
      <c r="Z42" s="26"/>
    </row>
    <row r="43" spans="1:26">
      <c r="A43" s="740" t="s">
        <v>580</v>
      </c>
      <c r="B43" s="740"/>
      <c r="C43" s="343"/>
      <c r="D43" s="343"/>
      <c r="E43" s="343"/>
      <c r="F43" s="343"/>
      <c r="G43" s="343"/>
      <c r="H43" s="343"/>
      <c r="I43" s="343"/>
      <c r="J43" s="26"/>
      <c r="K43" s="541"/>
      <c r="L43" s="541"/>
      <c r="M43" s="297"/>
      <c r="N43" s="817"/>
      <c r="O43" s="273"/>
      <c r="P43" s="26"/>
      <c r="Q43" s="26"/>
      <c r="R43" s="26"/>
      <c r="S43" s="26"/>
      <c r="T43" s="26"/>
      <c r="U43" s="26"/>
      <c r="V43" s="26"/>
      <c r="W43" s="26"/>
      <c r="X43" s="26"/>
      <c r="Y43" s="26"/>
      <c r="Z43" s="26"/>
    </row>
    <row r="44" spans="1:26" ht="28">
      <c r="A44" s="335">
        <v>1</v>
      </c>
      <c r="B44" s="336" t="s">
        <v>581</v>
      </c>
      <c r="C44" s="337" t="s">
        <v>376</v>
      </c>
      <c r="D44" s="337" t="s">
        <v>372</v>
      </c>
      <c r="E44" s="337" t="s">
        <v>373</v>
      </c>
      <c r="F44" s="338">
        <v>98</v>
      </c>
      <c r="G44" s="338">
        <v>100</v>
      </c>
      <c r="H44" s="335">
        <v>2</v>
      </c>
      <c r="I44" s="339">
        <v>1.97</v>
      </c>
      <c r="J44" s="26"/>
      <c r="K44" s="857">
        <f>G44</f>
        <v>100</v>
      </c>
      <c r="L44" s="857">
        <f>F44</f>
        <v>98</v>
      </c>
      <c r="M44" s="297">
        <f>H44</f>
        <v>2</v>
      </c>
      <c r="N44" s="817">
        <f>IFERROR(MAX(0,IF(E44="Minimize",G44/F44,IF(G44&gt;0,F44/G44,IF(F44&gt;0,1.1,G44/F44)))),0)</f>
        <v>0.98</v>
      </c>
      <c r="O44" s="273">
        <f>MIN(1.1*M44,N44*M44)</f>
        <v>1.96</v>
      </c>
      <c r="P44" s="26"/>
      <c r="Q44" s="26"/>
      <c r="R44" s="26"/>
      <c r="S44" s="26"/>
      <c r="T44" s="26"/>
      <c r="U44" s="26"/>
      <c r="V44" s="26"/>
      <c r="W44" s="26"/>
      <c r="X44" s="26"/>
      <c r="Y44" s="26"/>
      <c r="Z44" s="26"/>
    </row>
    <row r="45" spans="1:26" ht="42">
      <c r="A45" s="335">
        <v>2</v>
      </c>
      <c r="B45" s="321" t="s">
        <v>652</v>
      </c>
      <c r="C45" s="337" t="s">
        <v>371</v>
      </c>
      <c r="D45" s="337" t="s">
        <v>372</v>
      </c>
      <c r="E45" s="337" t="s">
        <v>373</v>
      </c>
      <c r="F45" s="338">
        <v>100</v>
      </c>
      <c r="G45" s="338">
        <v>100</v>
      </c>
      <c r="H45" s="335">
        <v>2</v>
      </c>
      <c r="I45" s="339">
        <v>2</v>
      </c>
      <c r="J45" s="26"/>
      <c r="K45" s="857">
        <f>G45</f>
        <v>100</v>
      </c>
      <c r="L45" s="857">
        <f>F45</f>
        <v>100</v>
      </c>
      <c r="M45" s="297">
        <f>H45</f>
        <v>2</v>
      </c>
      <c r="N45" s="817">
        <f>IFERROR(MAX(0,IF(E45="Minimize",G45/F45,IF(G45&gt;0,F45/G45,IF(F45&gt;0,1.1,G45/F45)))),0)</f>
        <v>1</v>
      </c>
      <c r="O45" s="273">
        <f>MIN(1.1*M45,N45*M45)</f>
        <v>2</v>
      </c>
      <c r="P45" s="26"/>
      <c r="Q45" s="26"/>
      <c r="R45" s="26"/>
      <c r="S45" s="26"/>
      <c r="T45" s="26"/>
      <c r="U45" s="26"/>
      <c r="V45" s="26"/>
      <c r="W45" s="26"/>
      <c r="X45" s="26"/>
      <c r="Y45" s="26"/>
      <c r="Z45" s="26"/>
    </row>
    <row r="46" spans="1:26" ht="28">
      <c r="A46" s="335">
        <v>3</v>
      </c>
      <c r="B46" s="321" t="s">
        <v>653</v>
      </c>
      <c r="C46" s="337" t="s">
        <v>371</v>
      </c>
      <c r="D46" s="337" t="s">
        <v>584</v>
      </c>
      <c r="E46" s="337" t="s">
        <v>373</v>
      </c>
      <c r="F46" s="338">
        <v>12</v>
      </c>
      <c r="G46" s="338">
        <v>12</v>
      </c>
      <c r="H46" s="335">
        <v>2</v>
      </c>
      <c r="I46" s="339">
        <v>2</v>
      </c>
      <c r="J46" s="26"/>
      <c r="K46" s="857">
        <f>G46</f>
        <v>12</v>
      </c>
      <c r="L46" s="857">
        <f>F46</f>
        <v>12</v>
      </c>
      <c r="M46" s="297">
        <f>H46</f>
        <v>2</v>
      </c>
      <c r="N46" s="817">
        <f>IFERROR(MAX(0,IF(E46="Minimize",G46/F46,IF(G46&gt;0,F46/G46,IF(F46&gt;0,1.1,G46/F46)))),0)</f>
        <v>1</v>
      </c>
      <c r="O46" s="273">
        <f>MIN(1.1*M46,N46*M46)</f>
        <v>2</v>
      </c>
      <c r="P46" s="26"/>
      <c r="Q46" s="26"/>
      <c r="R46" s="26"/>
      <c r="S46" s="26"/>
      <c r="T46" s="26"/>
      <c r="U46" s="26"/>
      <c r="V46" s="26"/>
      <c r="W46" s="26"/>
      <c r="X46" s="26"/>
      <c r="Y46" s="26"/>
      <c r="Z46" s="26"/>
    </row>
    <row r="47" spans="1:26" ht="14">
      <c r="A47" s="335">
        <v>4</v>
      </c>
      <c r="B47" s="336" t="s">
        <v>585</v>
      </c>
      <c r="C47" s="337" t="s">
        <v>371</v>
      </c>
      <c r="D47" s="337" t="s">
        <v>372</v>
      </c>
      <c r="E47" s="337" t="s">
        <v>373</v>
      </c>
      <c r="F47" s="338">
        <v>100</v>
      </c>
      <c r="G47" s="338">
        <v>100</v>
      </c>
      <c r="H47" s="335">
        <v>2</v>
      </c>
      <c r="I47" s="339">
        <v>2</v>
      </c>
      <c r="J47" s="26"/>
      <c r="K47" s="857">
        <f>G47</f>
        <v>100</v>
      </c>
      <c r="L47" s="857">
        <f>F47</f>
        <v>100</v>
      </c>
      <c r="M47" s="297">
        <f>H47</f>
        <v>2</v>
      </c>
      <c r="N47" s="817">
        <f>IFERROR(MAX(0,IF(E47="Minimize",G47/F47,IF(G47&gt;0,F47/G47,IF(F47&gt;0,1.1,G47/F47)))),0)</f>
        <v>1</v>
      </c>
      <c r="O47" s="273">
        <f>MIN(1.1*M47,N47*M47)</f>
        <v>2</v>
      </c>
      <c r="P47" s="26"/>
      <c r="Q47" s="26"/>
      <c r="R47" s="26"/>
      <c r="S47" s="26"/>
      <c r="T47" s="26"/>
      <c r="U47" s="26"/>
      <c r="V47" s="26"/>
      <c r="W47" s="26"/>
      <c r="X47" s="26"/>
      <c r="Y47" s="26"/>
      <c r="Z47" s="26"/>
    </row>
    <row r="48" spans="1:26">
      <c r="A48" s="739" t="s">
        <v>625</v>
      </c>
      <c r="B48" s="739"/>
      <c r="C48" s="739"/>
      <c r="D48" s="739"/>
      <c r="E48" s="739"/>
      <c r="F48" s="739"/>
      <c r="G48" s="739"/>
      <c r="H48" s="341">
        <v>8</v>
      </c>
      <c r="I48" s="342">
        <v>7.97</v>
      </c>
      <c r="J48" s="26"/>
      <c r="K48" s="541"/>
      <c r="L48" s="541"/>
      <c r="M48" s="297"/>
      <c r="N48" s="817"/>
      <c r="O48" s="273"/>
      <c r="P48" s="26"/>
      <c r="Q48" s="26"/>
      <c r="R48" s="26"/>
      <c r="S48" s="26"/>
      <c r="T48" s="26"/>
      <c r="U48" s="26"/>
      <c r="V48" s="26"/>
      <c r="W48" s="26"/>
      <c r="X48" s="26"/>
      <c r="Y48" s="26"/>
      <c r="Z48" s="26"/>
    </row>
    <row r="49" spans="1:26" ht="14">
      <c r="A49" s="858"/>
      <c r="B49" s="859" t="s">
        <v>404</v>
      </c>
      <c r="C49" s="858"/>
      <c r="D49" s="858"/>
      <c r="E49" s="858"/>
      <c r="F49" s="860">
        <v>10</v>
      </c>
      <c r="G49" s="858"/>
      <c r="H49" s="860">
        <v>100</v>
      </c>
      <c r="I49" s="861">
        <v>82.07</v>
      </c>
      <c r="J49" s="26"/>
      <c r="K49" s="26"/>
      <c r="L49" s="26"/>
      <c r="M49" s="862">
        <f>SUM(M3:M48)</f>
        <v>100</v>
      </c>
      <c r="N49" s="863">
        <f>IFERROR(O49/M49,0)</f>
        <v>0.82061195621881156</v>
      </c>
      <c r="O49" s="864">
        <f>SUM(O3:O48)</f>
        <v>82.061195621881154</v>
      </c>
      <c r="P49" s="26"/>
      <c r="Q49" s="26"/>
      <c r="R49" s="26"/>
      <c r="S49" s="26"/>
      <c r="T49" s="26"/>
      <c r="U49" s="26"/>
      <c r="V49" s="26"/>
      <c r="W49" s="26"/>
      <c r="X49" s="26"/>
      <c r="Y49" s="26"/>
      <c r="Z49" s="26"/>
    </row>
    <row r="51" spans="1:26" ht="16">
      <c r="A51" s="808" t="s">
        <v>654</v>
      </c>
    </row>
    <row r="52" spans="1:26" ht="28">
      <c r="A52" s="323" t="s">
        <v>346</v>
      </c>
      <c r="B52" s="323" t="s">
        <v>347</v>
      </c>
      <c r="C52" s="323" t="s">
        <v>587</v>
      </c>
      <c r="D52" s="323" t="s">
        <v>350</v>
      </c>
      <c r="E52" s="323" t="s">
        <v>448</v>
      </c>
      <c r="F52" s="323" t="s">
        <v>354</v>
      </c>
      <c r="G52" s="323" t="s">
        <v>588</v>
      </c>
      <c r="K52" s="323" t="s">
        <v>367</v>
      </c>
      <c r="L52" s="323" t="s">
        <v>589</v>
      </c>
      <c r="M52" s="323" t="s">
        <v>590</v>
      </c>
      <c r="N52" s="323" t="s">
        <v>591</v>
      </c>
      <c r="O52" s="323" t="s">
        <v>592</v>
      </c>
      <c r="P52" s="323" t="s">
        <v>593</v>
      </c>
      <c r="Q52" s="323" t="s">
        <v>594</v>
      </c>
    </row>
    <row r="53" spans="1:26">
      <c r="A53" s="809">
        <v>1</v>
      </c>
      <c r="B53" s="583" t="str">
        <f>B6</f>
        <v>EBITDA Margin</v>
      </c>
      <c r="C53" s="583" t="s">
        <v>456</v>
      </c>
      <c r="D53" s="809" t="str">
        <f>D6</f>
        <v>%</v>
      </c>
      <c r="E53" s="850">
        <f>G6</f>
        <v>30.25</v>
      </c>
      <c r="F53" s="809" t="str">
        <f>E6</f>
        <v>Maximize</v>
      </c>
      <c r="G53" s="798">
        <f>H6</f>
        <v>15</v>
      </c>
      <c r="K53" s="799">
        <f>N6</f>
        <v>0.9616528925619835</v>
      </c>
      <c r="L53" s="810">
        <v>25</v>
      </c>
      <c r="M53" s="800">
        <f>MIN(1.1*L53,K53*L53)</f>
        <v>24.041322314049587</v>
      </c>
      <c r="N53" s="810">
        <v>15</v>
      </c>
      <c r="O53" s="800">
        <f>MIN(1.1*N53,K53*N53)</f>
        <v>14.424793388429752</v>
      </c>
      <c r="P53" s="810">
        <v>35</v>
      </c>
      <c r="Q53" s="800">
        <f>MIN(1.1*P53,K53*P53)</f>
        <v>33.657851239669419</v>
      </c>
    </row>
    <row r="54" spans="1:26">
      <c r="A54" s="811"/>
      <c r="B54" s="811" t="s">
        <v>595</v>
      </c>
      <c r="C54" s="811"/>
      <c r="D54" s="811"/>
      <c r="E54" s="811"/>
      <c r="F54" s="811"/>
      <c r="G54" s="812">
        <f>SUM(G53)</f>
        <v>15</v>
      </c>
      <c r="K54" s="813"/>
      <c r="L54" s="812">
        <f t="shared" ref="L54:Q54" si="5">SUM(L53)</f>
        <v>25</v>
      </c>
      <c r="M54" s="814">
        <f t="shared" si="5"/>
        <v>24.041322314049587</v>
      </c>
      <c r="N54" s="812">
        <f t="shared" si="5"/>
        <v>15</v>
      </c>
      <c r="O54" s="814">
        <f t="shared" si="5"/>
        <v>14.424793388429752</v>
      </c>
      <c r="P54" s="812">
        <f t="shared" si="5"/>
        <v>35</v>
      </c>
      <c r="Q54" s="814">
        <f t="shared" si="5"/>
        <v>33.657851239669419</v>
      </c>
    </row>
    <row r="55" spans="1:26">
      <c r="A55" s="809">
        <v>2</v>
      </c>
      <c r="B55" s="583" t="str">
        <f>B10</f>
        <v>a. Cash Cost Karet</v>
      </c>
      <c r="C55" s="583" t="s">
        <v>462</v>
      </c>
      <c r="D55" s="809" t="str">
        <f>D10</f>
        <v>Rp/Kg</v>
      </c>
      <c r="E55" s="801">
        <f>G10</f>
        <v>18612</v>
      </c>
      <c r="F55" s="809" t="str">
        <f>E10</f>
        <v>Minimize</v>
      </c>
      <c r="G55" s="798">
        <f>H10</f>
        <v>7</v>
      </c>
      <c r="K55" s="799">
        <f>N10</f>
        <v>0.91061206516952886</v>
      </c>
      <c r="L55" s="810">
        <v>5</v>
      </c>
      <c r="M55" s="800">
        <f t="shared" ref="M55:M64" si="6">MIN(1.1*L55,K55*L55)</f>
        <v>4.5530603258476443</v>
      </c>
      <c r="N55" s="810">
        <v>8</v>
      </c>
      <c r="O55" s="800">
        <f t="shared" ref="O55:O64" si="7">MIN(1.1*N55,K55*N55)</f>
        <v>7.2848965213562309</v>
      </c>
      <c r="P55" s="810">
        <v>3</v>
      </c>
      <c r="Q55" s="800">
        <f t="shared" ref="Q55:Q64" si="8">MIN(1.1*P55,K55*P55)</f>
        <v>2.7318361955085866</v>
      </c>
    </row>
    <row r="56" spans="1:26">
      <c r="A56" s="809">
        <v>3</v>
      </c>
      <c r="B56" s="583" t="str">
        <f>B11</f>
        <v>b. Cash Cost Teh</v>
      </c>
      <c r="C56" s="583" t="s">
        <v>462</v>
      </c>
      <c r="D56" s="809" t="str">
        <f>D11</f>
        <v>Rp/Kg</v>
      </c>
      <c r="E56" s="801">
        <f>G11</f>
        <v>19077</v>
      </c>
      <c r="F56" s="809" t="str">
        <f>E11</f>
        <v>Minimize</v>
      </c>
      <c r="G56" s="798">
        <f>H11</f>
        <v>5</v>
      </c>
      <c r="K56" s="799">
        <f>N11</f>
        <v>0.81037339110488082</v>
      </c>
      <c r="L56" s="810">
        <v>4</v>
      </c>
      <c r="M56" s="800">
        <f t="shared" si="6"/>
        <v>3.2414935644195233</v>
      </c>
      <c r="N56" s="810">
        <v>5</v>
      </c>
      <c r="O56" s="800">
        <f t="shared" si="7"/>
        <v>4.051866955524404</v>
      </c>
      <c r="P56" s="810">
        <v>2</v>
      </c>
      <c r="Q56" s="800">
        <f t="shared" si="8"/>
        <v>1.6207467822097616</v>
      </c>
    </row>
    <row r="57" spans="1:26">
      <c r="A57" s="809">
        <v>4</v>
      </c>
      <c r="B57" s="583" t="str">
        <f>B13</f>
        <v>a. Produktivitas Karet</v>
      </c>
      <c r="C57" s="583" t="s">
        <v>462</v>
      </c>
      <c r="D57" s="809" t="str">
        <f>D13</f>
        <v>Ton/Ha</v>
      </c>
      <c r="E57" s="850">
        <f>G13</f>
        <v>1.43</v>
      </c>
      <c r="F57" s="809" t="str">
        <f>E13</f>
        <v>Maximize</v>
      </c>
      <c r="G57" s="798">
        <f>H13</f>
        <v>7</v>
      </c>
      <c r="K57" s="799">
        <f>N13</f>
        <v>0.83916083916083917</v>
      </c>
      <c r="L57" s="810">
        <v>5</v>
      </c>
      <c r="M57" s="800">
        <f t="shared" si="6"/>
        <v>4.1958041958041958</v>
      </c>
      <c r="N57" s="810">
        <v>7</v>
      </c>
      <c r="O57" s="800">
        <f t="shared" si="7"/>
        <v>5.8741258741258742</v>
      </c>
      <c r="P57" s="810">
        <v>3</v>
      </c>
      <c r="Q57" s="800">
        <f t="shared" si="8"/>
        <v>2.5174825174825175</v>
      </c>
    </row>
    <row r="58" spans="1:26">
      <c r="A58" s="809">
        <v>5</v>
      </c>
      <c r="B58" s="583" t="str">
        <f>B14</f>
        <v>b. Produktivitas Teh</v>
      </c>
      <c r="C58" s="583" t="s">
        <v>462</v>
      </c>
      <c r="D58" s="809" t="str">
        <f>D14</f>
        <v>Ton/Ha</v>
      </c>
      <c r="E58" s="850">
        <f>G14</f>
        <v>3</v>
      </c>
      <c r="F58" s="809" t="str">
        <f>E14</f>
        <v>Maximize</v>
      </c>
      <c r="G58" s="798">
        <f>H14</f>
        <v>3</v>
      </c>
      <c r="K58" s="799">
        <f>N14</f>
        <v>0.54666666666666663</v>
      </c>
      <c r="L58" s="810">
        <v>2</v>
      </c>
      <c r="M58" s="800">
        <f t="shared" si="6"/>
        <v>1.0933333333333333</v>
      </c>
      <c r="N58" s="810">
        <v>3</v>
      </c>
      <c r="O58" s="800">
        <f t="shared" si="7"/>
        <v>1.64</v>
      </c>
      <c r="P58" s="810">
        <v>1</v>
      </c>
      <c r="Q58" s="800">
        <f t="shared" si="8"/>
        <v>0.54666666666666663</v>
      </c>
    </row>
    <row r="59" spans="1:26">
      <c r="A59" s="809">
        <v>6</v>
      </c>
      <c r="B59" s="583" t="str">
        <f>B15</f>
        <v>Kualitas Karet Mutu Tinggi (RSS 1)</v>
      </c>
      <c r="C59" s="583" t="s">
        <v>462</v>
      </c>
      <c r="D59" s="809" t="str">
        <f>D15</f>
        <v>%</v>
      </c>
      <c r="E59" s="850">
        <f>G15</f>
        <v>98</v>
      </c>
      <c r="F59" s="809" t="str">
        <f>E15</f>
        <v>Maximize</v>
      </c>
      <c r="G59" s="798">
        <f>H15</f>
        <v>2</v>
      </c>
      <c r="K59" s="799">
        <f>N15</f>
        <v>1.0161224489795919</v>
      </c>
      <c r="L59" s="810">
        <v>2</v>
      </c>
      <c r="M59" s="800">
        <f t="shared" si="6"/>
        <v>2.0322448979591838</v>
      </c>
      <c r="N59" s="810">
        <v>2</v>
      </c>
      <c r="O59" s="800">
        <f t="shared" si="7"/>
        <v>2.0322448979591838</v>
      </c>
      <c r="P59" s="810">
        <v>1</v>
      </c>
      <c r="Q59" s="800">
        <f t="shared" si="8"/>
        <v>1.0161224489795919</v>
      </c>
    </row>
    <row r="60" spans="1:26">
      <c r="A60" s="809">
        <v>7</v>
      </c>
      <c r="B60" s="583" t="str">
        <f>B16</f>
        <v>Kualitas Teh Mutu Tinggi (Mutu 1)</v>
      </c>
      <c r="C60" s="583" t="s">
        <v>462</v>
      </c>
      <c r="D60" s="809" t="str">
        <f>D16</f>
        <v>%</v>
      </c>
      <c r="E60" s="547">
        <f>G16</f>
        <v>82</v>
      </c>
      <c r="F60" s="809" t="str">
        <f>E16</f>
        <v>Maximize</v>
      </c>
      <c r="G60" s="798">
        <f>H16</f>
        <v>2</v>
      </c>
      <c r="K60" s="799">
        <f>N16</f>
        <v>0.93743902439024396</v>
      </c>
      <c r="L60" s="810">
        <v>2</v>
      </c>
      <c r="M60" s="800">
        <f t="shared" si="6"/>
        <v>1.8748780487804879</v>
      </c>
      <c r="N60" s="810">
        <v>2</v>
      </c>
      <c r="O60" s="800">
        <f t="shared" si="7"/>
        <v>1.8748780487804879</v>
      </c>
      <c r="P60" s="810">
        <v>1</v>
      </c>
      <c r="Q60" s="800">
        <f t="shared" si="8"/>
        <v>0.93743902439024396</v>
      </c>
    </row>
    <row r="61" spans="1:26">
      <c r="A61" s="809">
        <v>8</v>
      </c>
      <c r="B61" s="583" t="str">
        <f>B44</f>
        <v>Persentase Temuan Audit Internal dan Eksternal yang ditindaklanjuti</v>
      </c>
      <c r="C61" s="583" t="s">
        <v>462</v>
      </c>
      <c r="D61" s="809" t="str">
        <f>D44</f>
        <v>%</v>
      </c>
      <c r="E61" s="547">
        <f>G44</f>
        <v>100</v>
      </c>
      <c r="F61" s="809" t="str">
        <f>E44</f>
        <v>Maximize</v>
      </c>
      <c r="G61" s="798">
        <f>H44</f>
        <v>2</v>
      </c>
      <c r="K61" s="799">
        <f>N44</f>
        <v>0.98</v>
      </c>
      <c r="L61" s="810">
        <v>2</v>
      </c>
      <c r="M61" s="800">
        <f t="shared" si="6"/>
        <v>1.96</v>
      </c>
      <c r="N61" s="810">
        <v>2</v>
      </c>
      <c r="O61" s="800">
        <f t="shared" si="7"/>
        <v>1.96</v>
      </c>
      <c r="P61" s="810">
        <v>1</v>
      </c>
      <c r="Q61" s="800">
        <f t="shared" si="8"/>
        <v>0.98</v>
      </c>
    </row>
    <row r="62" spans="1:26" ht="42">
      <c r="A62" s="809">
        <v>9</v>
      </c>
      <c r="B62" s="468" t="str">
        <f>B45</f>
        <v>Pemenuhan Permintaan Kajian (Kajian Ekonomis, Hukum, dan Risiko)
terkait Divestasi Aset dan Optimalisasi Aset</v>
      </c>
      <c r="C62" s="583" t="s">
        <v>462</v>
      </c>
      <c r="D62" s="809" t="str">
        <f>D45</f>
        <v>%</v>
      </c>
      <c r="E62" s="547">
        <f>G45</f>
        <v>100</v>
      </c>
      <c r="F62" s="809" t="str">
        <f>E45</f>
        <v>Maximize</v>
      </c>
      <c r="G62" s="798">
        <f>H45</f>
        <v>2</v>
      </c>
      <c r="K62" s="799">
        <f>N45</f>
        <v>1</v>
      </c>
      <c r="L62" s="810">
        <v>1</v>
      </c>
      <c r="M62" s="800">
        <f t="shared" si="6"/>
        <v>1</v>
      </c>
      <c r="N62" s="810">
        <v>2</v>
      </c>
      <c r="O62" s="800">
        <f t="shared" si="7"/>
        <v>2</v>
      </c>
      <c r="P62" s="810">
        <v>1</v>
      </c>
      <c r="Q62" s="800">
        <f t="shared" si="8"/>
        <v>1</v>
      </c>
    </row>
    <row r="63" spans="1:26" ht="28">
      <c r="A63" s="809">
        <v>10</v>
      </c>
      <c r="B63" s="468" t="str">
        <f>B46</f>
        <v>Penyediaan Data Monitoring dan Evaluasi Divestasi Aset dan
Optimalisasi Aset</v>
      </c>
      <c r="C63" s="583" t="s">
        <v>462</v>
      </c>
      <c r="D63" s="809" t="str">
        <f>D46</f>
        <v>Frekuensi</v>
      </c>
      <c r="E63" s="547">
        <f>G46</f>
        <v>12</v>
      </c>
      <c r="F63" s="809" t="str">
        <f>E46</f>
        <v>Maximize</v>
      </c>
      <c r="G63" s="798">
        <f>H46</f>
        <v>2</v>
      </c>
      <c r="K63" s="799">
        <f>N46</f>
        <v>1</v>
      </c>
      <c r="L63" s="810">
        <v>1</v>
      </c>
      <c r="M63" s="800">
        <f t="shared" si="6"/>
        <v>1</v>
      </c>
      <c r="N63" s="810">
        <v>2</v>
      </c>
      <c r="O63" s="800">
        <f t="shared" si="7"/>
        <v>2</v>
      </c>
      <c r="P63" s="810">
        <v>1</v>
      </c>
      <c r="Q63" s="800">
        <f t="shared" si="8"/>
        <v>1</v>
      </c>
    </row>
    <row r="64" spans="1:26">
      <c r="A64" s="809">
        <v>11</v>
      </c>
      <c r="B64" s="583" t="str">
        <f>B47</f>
        <v>Penyelesaian Administrasi KSO Sawit dan KSO Tebu</v>
      </c>
      <c r="C64" s="583" t="s">
        <v>462</v>
      </c>
      <c r="D64" s="809" t="str">
        <f>D47</f>
        <v>%</v>
      </c>
      <c r="E64" s="547">
        <f>G47</f>
        <v>100</v>
      </c>
      <c r="F64" s="809" t="str">
        <f>E47</f>
        <v>Maximize</v>
      </c>
      <c r="G64" s="798">
        <f>H47</f>
        <v>2</v>
      </c>
      <c r="K64" s="799">
        <f>N47</f>
        <v>1</v>
      </c>
      <c r="L64" s="810">
        <v>1</v>
      </c>
      <c r="M64" s="800">
        <f t="shared" si="6"/>
        <v>1</v>
      </c>
      <c r="N64" s="810">
        <v>2</v>
      </c>
      <c r="O64" s="800">
        <f t="shared" si="7"/>
        <v>2</v>
      </c>
      <c r="P64" s="810">
        <v>1</v>
      </c>
      <c r="Q64" s="800">
        <f t="shared" si="8"/>
        <v>1</v>
      </c>
    </row>
    <row r="65" spans="1:17">
      <c r="A65" s="811"/>
      <c r="B65" s="811" t="s">
        <v>596</v>
      </c>
      <c r="C65" s="811"/>
      <c r="D65" s="811"/>
      <c r="E65" s="811"/>
      <c r="F65" s="811"/>
      <c r="G65" s="812">
        <f>SUM(G55:G64)</f>
        <v>34</v>
      </c>
      <c r="K65" s="813"/>
      <c r="L65" s="812">
        <f t="shared" ref="L65:Q65" si="9">SUM(L55:L64)</f>
        <v>25</v>
      </c>
      <c r="M65" s="814">
        <f t="shared" si="9"/>
        <v>21.950814366144371</v>
      </c>
      <c r="N65" s="812">
        <f t="shared" si="9"/>
        <v>35</v>
      </c>
      <c r="O65" s="814">
        <f t="shared" si="9"/>
        <v>30.718012297746181</v>
      </c>
      <c r="P65" s="812">
        <f t="shared" si="9"/>
        <v>15</v>
      </c>
      <c r="Q65" s="814">
        <f t="shared" si="9"/>
        <v>13.350293635237369</v>
      </c>
    </row>
    <row r="66" spans="1:17">
      <c r="A66" s="809">
        <v>12</v>
      </c>
      <c r="B66" s="583" t="str">
        <f t="shared" ref="B66:B74" si="10">B22</f>
        <v>a. Penerbitan SK BPHTB 0%</v>
      </c>
      <c r="C66" s="583" t="s">
        <v>470</v>
      </c>
      <c r="D66" s="809" t="str">
        <f t="shared" ref="D66:D74" si="11">D22</f>
        <v>%</v>
      </c>
      <c r="E66" s="547">
        <f t="shared" ref="E66:E74" si="12">G22</f>
        <v>100</v>
      </c>
      <c r="F66" s="809" t="str">
        <f t="shared" ref="F66:F74" si="13">E22</f>
        <v>Maximize</v>
      </c>
      <c r="G66" s="798">
        <f t="shared" ref="G66:G74" si="14">H22</f>
        <v>2</v>
      </c>
      <c r="K66" s="799">
        <f t="shared" ref="K66:K74" si="15">N22</f>
        <v>1</v>
      </c>
      <c r="L66" s="810">
        <v>1</v>
      </c>
      <c r="M66" s="800">
        <f t="shared" ref="M66:M74" si="16">MIN(1.1*L66,K66*L66)</f>
        <v>1</v>
      </c>
      <c r="N66" s="810">
        <v>1</v>
      </c>
      <c r="O66" s="800">
        <f t="shared" ref="O66:O74" si="17">MIN(1.1*N66,K66*N66)</f>
        <v>1</v>
      </c>
      <c r="P66" s="810">
        <v>1</v>
      </c>
      <c r="Q66" s="800">
        <f t="shared" ref="Q66:Q74" si="18">MIN(1.1*P66,K66*P66)</f>
        <v>1</v>
      </c>
    </row>
    <row r="67" spans="1:17">
      <c r="A67" s="809">
        <v>13</v>
      </c>
      <c r="B67" s="583" t="str">
        <f t="shared" si="10"/>
        <v>b. Implementasi Integrated Management System</v>
      </c>
      <c r="C67" s="583" t="s">
        <v>470</v>
      </c>
      <c r="D67" s="809" t="str">
        <f t="shared" si="11"/>
        <v>%</v>
      </c>
      <c r="E67" s="547">
        <f t="shared" si="12"/>
        <v>100</v>
      </c>
      <c r="F67" s="809" t="str">
        <f t="shared" si="13"/>
        <v>Maximize</v>
      </c>
      <c r="G67" s="798">
        <f t="shared" si="14"/>
        <v>2</v>
      </c>
      <c r="K67" s="799">
        <f t="shared" si="15"/>
        <v>1</v>
      </c>
      <c r="L67" s="810">
        <v>1</v>
      </c>
      <c r="M67" s="800">
        <f t="shared" si="16"/>
        <v>1</v>
      </c>
      <c r="N67" s="810">
        <v>1</v>
      </c>
      <c r="O67" s="800">
        <f t="shared" si="17"/>
        <v>1</v>
      </c>
      <c r="P67" s="810">
        <v>1</v>
      </c>
      <c r="Q67" s="800">
        <f t="shared" si="18"/>
        <v>1</v>
      </c>
    </row>
    <row r="68" spans="1:17">
      <c r="A68" s="809">
        <v>14</v>
      </c>
      <c r="B68" s="583" t="str">
        <f t="shared" si="10"/>
        <v>Total Revenue dari Pemasaran Produk</v>
      </c>
      <c r="C68" s="583" t="s">
        <v>470</v>
      </c>
      <c r="D68" s="809" t="str">
        <f t="shared" si="11"/>
        <v>Rp.   Miliar</v>
      </c>
      <c r="E68" s="801">
        <f t="shared" si="12"/>
        <v>1881</v>
      </c>
      <c r="F68" s="809" t="str">
        <f t="shared" si="13"/>
        <v>Maximize</v>
      </c>
      <c r="G68" s="798">
        <f t="shared" si="14"/>
        <v>4</v>
      </c>
      <c r="K68" s="799">
        <f t="shared" si="15"/>
        <v>1.0053163211057947</v>
      </c>
      <c r="L68" s="810">
        <v>3</v>
      </c>
      <c r="M68" s="800">
        <f t="shared" si="16"/>
        <v>3.0159489633173839</v>
      </c>
      <c r="N68" s="810">
        <v>3</v>
      </c>
      <c r="O68" s="800">
        <f t="shared" si="17"/>
        <v>3.0159489633173839</v>
      </c>
      <c r="P68" s="810">
        <v>3</v>
      </c>
      <c r="Q68" s="800">
        <f t="shared" si="18"/>
        <v>3.0159489633173839</v>
      </c>
    </row>
    <row r="69" spans="1:17">
      <c r="A69" s="809">
        <v>15</v>
      </c>
      <c r="B69" s="583" t="str">
        <f t="shared" si="10"/>
        <v>Penerbitan Surat Setoran Pajak Daerah (SSPD) Nihil</v>
      </c>
      <c r="C69" s="583" t="s">
        <v>470</v>
      </c>
      <c r="D69" s="809" t="str">
        <f t="shared" si="11"/>
        <v>%</v>
      </c>
      <c r="E69" s="547">
        <f t="shared" si="12"/>
        <v>75</v>
      </c>
      <c r="F69" s="809" t="str">
        <f t="shared" si="13"/>
        <v>Maximize</v>
      </c>
      <c r="G69" s="798">
        <f t="shared" si="14"/>
        <v>4</v>
      </c>
      <c r="K69" s="799">
        <f t="shared" si="15"/>
        <v>0.42666666666666669</v>
      </c>
      <c r="L69" s="810">
        <v>3</v>
      </c>
      <c r="M69" s="800">
        <f t="shared" si="16"/>
        <v>1.28</v>
      </c>
      <c r="N69" s="810">
        <v>3</v>
      </c>
      <c r="O69" s="800">
        <f t="shared" si="17"/>
        <v>1.28</v>
      </c>
      <c r="P69" s="810">
        <v>3</v>
      </c>
      <c r="Q69" s="800">
        <f t="shared" si="18"/>
        <v>1.28</v>
      </c>
    </row>
    <row r="70" spans="1:17">
      <c r="A70" s="809">
        <v>16</v>
      </c>
      <c r="B70" s="583" t="str">
        <f t="shared" si="10"/>
        <v>Sertifikasi Aset Tanah</v>
      </c>
      <c r="C70" s="583" t="s">
        <v>470</v>
      </c>
      <c r="D70" s="809" t="str">
        <f t="shared" si="11"/>
        <v>%</v>
      </c>
      <c r="E70" s="547">
        <f t="shared" si="12"/>
        <v>100</v>
      </c>
      <c r="F70" s="809" t="str">
        <f t="shared" si="13"/>
        <v>Maximize</v>
      </c>
      <c r="G70" s="798">
        <f t="shared" si="14"/>
        <v>4</v>
      </c>
      <c r="K70" s="799">
        <f t="shared" si="15"/>
        <v>0.77</v>
      </c>
      <c r="L70" s="810">
        <v>3</v>
      </c>
      <c r="M70" s="800">
        <f t="shared" si="16"/>
        <v>2.31</v>
      </c>
      <c r="N70" s="810">
        <v>3</v>
      </c>
      <c r="O70" s="800">
        <f t="shared" si="17"/>
        <v>2.31</v>
      </c>
      <c r="P70" s="810">
        <v>3</v>
      </c>
      <c r="Q70" s="800">
        <f t="shared" si="18"/>
        <v>2.31</v>
      </c>
    </row>
    <row r="71" spans="1:17">
      <c r="A71" s="809">
        <v>17</v>
      </c>
      <c r="B71" s="583" t="str">
        <f t="shared" si="10"/>
        <v>Recovery Aset</v>
      </c>
      <c r="C71" s="583" t="s">
        <v>470</v>
      </c>
      <c r="D71" s="809" t="str">
        <f t="shared" si="11"/>
        <v>Ha</v>
      </c>
      <c r="E71" s="547">
        <f t="shared" si="12"/>
        <v>429</v>
      </c>
      <c r="F71" s="809" t="str">
        <f t="shared" si="13"/>
        <v>Maximize</v>
      </c>
      <c r="G71" s="798">
        <f t="shared" si="14"/>
        <v>4</v>
      </c>
      <c r="K71" s="799">
        <f t="shared" si="15"/>
        <v>0.2937062937062937</v>
      </c>
      <c r="L71" s="810">
        <v>3</v>
      </c>
      <c r="M71" s="800">
        <f t="shared" si="16"/>
        <v>0.88111888111888104</v>
      </c>
      <c r="N71" s="810">
        <v>3</v>
      </c>
      <c r="O71" s="800">
        <f t="shared" si="17"/>
        <v>0.88111888111888104</v>
      </c>
      <c r="P71" s="810">
        <v>3</v>
      </c>
      <c r="Q71" s="800">
        <f t="shared" si="18"/>
        <v>0.88111888111888104</v>
      </c>
    </row>
    <row r="72" spans="1:17">
      <c r="A72" s="809">
        <v>18</v>
      </c>
      <c r="B72" s="583" t="str">
        <f t="shared" si="10"/>
        <v>Pengurusan Perizinan Berusaha Pasca Integrasi</v>
      </c>
      <c r="C72" s="583" t="s">
        <v>470</v>
      </c>
      <c r="D72" s="809" t="str">
        <f t="shared" si="11"/>
        <v>Jumlah</v>
      </c>
      <c r="E72" s="547">
        <f t="shared" si="12"/>
        <v>16</v>
      </c>
      <c r="F72" s="809" t="str">
        <f t="shared" si="13"/>
        <v>Maximize</v>
      </c>
      <c r="G72" s="798">
        <f t="shared" si="14"/>
        <v>4</v>
      </c>
      <c r="K72" s="799">
        <f t="shared" si="15"/>
        <v>4.375</v>
      </c>
      <c r="L72" s="810">
        <v>3</v>
      </c>
      <c r="M72" s="800">
        <f t="shared" si="16"/>
        <v>3.3000000000000003</v>
      </c>
      <c r="N72" s="810">
        <v>3</v>
      </c>
      <c r="O72" s="800">
        <f t="shared" si="17"/>
        <v>3.3000000000000003</v>
      </c>
      <c r="P72" s="810">
        <v>3</v>
      </c>
      <c r="Q72" s="800">
        <f t="shared" si="18"/>
        <v>3.3000000000000003</v>
      </c>
    </row>
    <row r="73" spans="1:17">
      <c r="A73" s="809">
        <v>19</v>
      </c>
      <c r="B73" s="583" t="str">
        <f t="shared" si="10"/>
        <v>Pemenuhan Mitigasi Risiko</v>
      </c>
      <c r="C73" s="583" t="s">
        <v>470</v>
      </c>
      <c r="D73" s="809" t="str">
        <f t="shared" si="11"/>
        <v>%</v>
      </c>
      <c r="E73" s="547">
        <f t="shared" si="12"/>
        <v>100</v>
      </c>
      <c r="F73" s="809" t="str">
        <f t="shared" si="13"/>
        <v>Maximize</v>
      </c>
      <c r="G73" s="798">
        <f t="shared" si="14"/>
        <v>3</v>
      </c>
      <c r="K73" s="799">
        <f t="shared" si="15"/>
        <v>1</v>
      </c>
      <c r="L73" s="810">
        <v>2</v>
      </c>
      <c r="M73" s="800">
        <f t="shared" si="16"/>
        <v>2</v>
      </c>
      <c r="N73" s="810">
        <v>2</v>
      </c>
      <c r="O73" s="800">
        <f t="shared" si="17"/>
        <v>2</v>
      </c>
      <c r="P73" s="810">
        <v>2</v>
      </c>
      <c r="Q73" s="800">
        <f t="shared" si="18"/>
        <v>2</v>
      </c>
    </row>
    <row r="74" spans="1:17">
      <c r="A74" s="809">
        <v>20</v>
      </c>
      <c r="B74" s="583" t="str">
        <f t="shared" si="10"/>
        <v>Efisiensi Nilai SPPBJ dibandingkan HPS</v>
      </c>
      <c r="C74" s="583" t="s">
        <v>470</v>
      </c>
      <c r="D74" s="809" t="str">
        <f t="shared" si="11"/>
        <v>%</v>
      </c>
      <c r="E74" s="547">
        <f t="shared" si="12"/>
        <v>3</v>
      </c>
      <c r="F74" s="809" t="str">
        <f t="shared" si="13"/>
        <v>Maximize</v>
      </c>
      <c r="G74" s="798">
        <f t="shared" si="14"/>
        <v>2</v>
      </c>
      <c r="K74" s="799">
        <f t="shared" si="15"/>
        <v>0.72000000000000008</v>
      </c>
      <c r="L74" s="810">
        <v>1</v>
      </c>
      <c r="M74" s="800">
        <f t="shared" si="16"/>
        <v>0.72000000000000008</v>
      </c>
      <c r="N74" s="810">
        <v>1</v>
      </c>
      <c r="O74" s="800">
        <f t="shared" si="17"/>
        <v>0.72000000000000008</v>
      </c>
      <c r="P74" s="810">
        <v>1</v>
      </c>
      <c r="Q74" s="800">
        <f t="shared" si="18"/>
        <v>0.72000000000000008</v>
      </c>
    </row>
    <row r="75" spans="1:17">
      <c r="A75" s="811"/>
      <c r="B75" s="811" t="s">
        <v>597</v>
      </c>
      <c r="C75" s="811"/>
      <c r="D75" s="811"/>
      <c r="E75" s="811"/>
      <c r="F75" s="811"/>
      <c r="G75" s="812">
        <f>SUM(G66:G74)</f>
        <v>29</v>
      </c>
      <c r="K75" s="813"/>
      <c r="L75" s="812">
        <f t="shared" ref="L75:Q75" si="19">SUM(L66:L74)</f>
        <v>20</v>
      </c>
      <c r="M75" s="814">
        <f t="shared" si="19"/>
        <v>15.507067844436268</v>
      </c>
      <c r="N75" s="812">
        <f t="shared" si="19"/>
        <v>20</v>
      </c>
      <c r="O75" s="814">
        <f t="shared" si="19"/>
        <v>15.507067844436268</v>
      </c>
      <c r="P75" s="812">
        <f t="shared" si="19"/>
        <v>20</v>
      </c>
      <c r="Q75" s="814">
        <f t="shared" si="19"/>
        <v>15.507067844436268</v>
      </c>
    </row>
    <row r="76" spans="1:17" ht="42">
      <c r="A76" s="809">
        <v>21</v>
      </c>
      <c r="B76" s="468" t="str">
        <f>B33</f>
        <v>Implementasi Aplikasi MONIKA untuk katalog rencana Optimalisasi
dan Divestasi Aset</v>
      </c>
      <c r="C76" s="583" t="s">
        <v>472</v>
      </c>
      <c r="D76" s="809" t="str">
        <f>D33</f>
        <v>%</v>
      </c>
      <c r="E76" s="547">
        <f>G33</f>
        <v>100</v>
      </c>
      <c r="F76" s="809" t="str">
        <f>E33</f>
        <v>Maximize</v>
      </c>
      <c r="G76" s="798">
        <f>H33</f>
        <v>3</v>
      </c>
      <c r="K76" s="799">
        <f>N33</f>
        <v>0.97</v>
      </c>
      <c r="L76" s="810">
        <v>4</v>
      </c>
      <c r="M76" s="800">
        <f>MIN(1.1*L76,K76*L76)</f>
        <v>3.88</v>
      </c>
      <c r="N76" s="810">
        <v>4</v>
      </c>
      <c r="O76" s="800">
        <f>MIN(1.1*N76,K76*N76)</f>
        <v>3.88</v>
      </c>
      <c r="P76" s="810">
        <v>4</v>
      </c>
      <c r="Q76" s="800">
        <f>MIN(1.1*P76,K76*P76)</f>
        <v>3.88</v>
      </c>
    </row>
    <row r="77" spans="1:17">
      <c r="A77" s="809">
        <v>22</v>
      </c>
      <c r="B77" s="583" t="str">
        <f>B34</f>
        <v>Implementasi Aplikasi DFARM Teh</v>
      </c>
      <c r="C77" s="583" t="s">
        <v>472</v>
      </c>
      <c r="D77" s="809" t="str">
        <f>D34</f>
        <v>%</v>
      </c>
      <c r="E77" s="547">
        <f>G34</f>
        <v>100</v>
      </c>
      <c r="F77" s="809" t="str">
        <f>E34</f>
        <v>Maximize</v>
      </c>
      <c r="G77" s="798">
        <f>H34</f>
        <v>3</v>
      </c>
      <c r="K77" s="799">
        <f>N34</f>
        <v>0.23370000000000002</v>
      </c>
      <c r="L77" s="810">
        <v>3</v>
      </c>
      <c r="M77" s="800">
        <f>MIN(1.1*L77,K77*L77)</f>
        <v>0.70110000000000006</v>
      </c>
      <c r="N77" s="810">
        <v>3</v>
      </c>
      <c r="O77" s="800">
        <f>MIN(1.1*N77,K77*N77)</f>
        <v>0.70110000000000006</v>
      </c>
      <c r="P77" s="810">
        <v>3</v>
      </c>
      <c r="Q77" s="800">
        <f>MIN(1.1*P77,K77*P77)</f>
        <v>0.70110000000000006</v>
      </c>
    </row>
    <row r="78" spans="1:17">
      <c r="A78" s="809">
        <v>23</v>
      </c>
      <c r="B78" s="583" t="str">
        <f>B35</f>
        <v>Implementasi Aplikasi DFARM Karet</v>
      </c>
      <c r="C78" s="583" t="s">
        <v>472</v>
      </c>
      <c r="D78" s="809" t="str">
        <f>D35</f>
        <v>%</v>
      </c>
      <c r="E78" s="547">
        <f>G35</f>
        <v>100</v>
      </c>
      <c r="F78" s="809" t="str">
        <f>E35</f>
        <v>Maximize</v>
      </c>
      <c r="G78" s="798">
        <f>H35</f>
        <v>3</v>
      </c>
      <c r="K78" s="799">
        <f>N35</f>
        <v>0.32479999999999998</v>
      </c>
      <c r="L78" s="810">
        <v>3</v>
      </c>
      <c r="M78" s="800">
        <f>MIN(1.1*L78,K78*L78)</f>
        <v>0.97439999999999993</v>
      </c>
      <c r="N78" s="810">
        <v>3</v>
      </c>
      <c r="O78" s="800">
        <f>MIN(1.1*N78,K78*N78)</f>
        <v>0.97439999999999993</v>
      </c>
      <c r="P78" s="810">
        <v>3</v>
      </c>
      <c r="Q78" s="800">
        <f>MIN(1.1*P78,K78*P78)</f>
        <v>0.97439999999999993</v>
      </c>
    </row>
    <row r="79" spans="1:17">
      <c r="A79" s="811"/>
      <c r="B79" s="811" t="s">
        <v>598</v>
      </c>
      <c r="C79" s="811"/>
      <c r="D79" s="811"/>
      <c r="E79" s="811"/>
      <c r="F79" s="811"/>
      <c r="G79" s="812">
        <f>SUM(G76:G78)</f>
        <v>9</v>
      </c>
      <c r="K79" s="813"/>
      <c r="L79" s="812">
        <f t="shared" ref="L79:Q79" si="20">SUM(L76:L78)</f>
        <v>10</v>
      </c>
      <c r="M79" s="814">
        <f t="shared" si="20"/>
        <v>5.5555000000000003</v>
      </c>
      <c r="N79" s="812">
        <f t="shared" si="20"/>
        <v>10</v>
      </c>
      <c r="O79" s="814">
        <f t="shared" si="20"/>
        <v>5.5555000000000003</v>
      </c>
      <c r="P79" s="812">
        <f t="shared" si="20"/>
        <v>10</v>
      </c>
      <c r="Q79" s="814">
        <f t="shared" si="20"/>
        <v>5.5555000000000003</v>
      </c>
    </row>
    <row r="80" spans="1:17">
      <c r="A80" s="809">
        <v>24</v>
      </c>
      <c r="B80" s="583" t="str">
        <f>B38</f>
        <v>Monetisasi, dan/atau Pelepasan Aset Non-Inti</v>
      </c>
      <c r="C80" s="583" t="s">
        <v>474</v>
      </c>
      <c r="D80" s="809" t="str">
        <f>D38</f>
        <v>%</v>
      </c>
      <c r="E80" s="850">
        <f>G38</f>
        <v>100</v>
      </c>
      <c r="F80" s="809" t="str">
        <f>E38</f>
        <v>Maximize</v>
      </c>
      <c r="G80" s="798">
        <f>H38</f>
        <v>5</v>
      </c>
      <c r="K80" s="799">
        <f>N38</f>
        <v>0.84799999999999998</v>
      </c>
      <c r="L80" s="810">
        <v>8</v>
      </c>
      <c r="M80" s="800">
        <f>MIN(1.1*L80,K80*L80)</f>
        <v>6.7839999999999998</v>
      </c>
      <c r="N80" s="810">
        <v>8</v>
      </c>
      <c r="O80" s="800">
        <f>MIN(1.1*N80,K80*N80)</f>
        <v>6.7839999999999998</v>
      </c>
      <c r="P80" s="810">
        <v>8</v>
      </c>
      <c r="Q80" s="800">
        <f>MIN(1.1*P80,K80*P80)</f>
        <v>6.7839999999999998</v>
      </c>
    </row>
    <row r="81" spans="1:17">
      <c r="A81" s="809">
        <v>25</v>
      </c>
      <c r="B81" s="583" t="str">
        <f>B39</f>
        <v>Replanting Sawit</v>
      </c>
      <c r="C81" s="583" t="s">
        <v>474</v>
      </c>
      <c r="D81" s="809" t="str">
        <f>D39</f>
        <v>Ha</v>
      </c>
      <c r="E81" s="870">
        <f>G39</f>
        <v>931.7</v>
      </c>
      <c r="F81" s="809" t="str">
        <f>E39</f>
        <v>Maximize</v>
      </c>
      <c r="G81" s="798">
        <f>H39</f>
        <v>5</v>
      </c>
      <c r="K81" s="799">
        <f>N39</f>
        <v>0.63614897499195022</v>
      </c>
      <c r="L81" s="810">
        <v>8</v>
      </c>
      <c r="M81" s="800">
        <f>MIN(1.1*L81,K81*L81)</f>
        <v>5.0891917999356018</v>
      </c>
      <c r="N81" s="810">
        <v>8</v>
      </c>
      <c r="O81" s="800">
        <f>MIN(1.1*N81,K81*N81)</f>
        <v>5.0891917999356018</v>
      </c>
      <c r="P81" s="810">
        <v>8</v>
      </c>
      <c r="Q81" s="800">
        <f>MIN(1.1*P81,K81*P81)</f>
        <v>5.0891917999356018</v>
      </c>
    </row>
    <row r="82" spans="1:17">
      <c r="A82" s="809">
        <v>26</v>
      </c>
      <c r="B82" s="583" t="str">
        <f>B40</f>
        <v>Realisasi PMN</v>
      </c>
      <c r="C82" s="583" t="s">
        <v>474</v>
      </c>
      <c r="D82" s="809" t="str">
        <f>D40</f>
        <v>%</v>
      </c>
      <c r="E82" s="547">
        <f>G40</f>
        <v>100</v>
      </c>
      <c r="F82" s="809" t="str">
        <f>E40</f>
        <v>Maximize</v>
      </c>
      <c r="G82" s="798">
        <f>H40</f>
        <v>3</v>
      </c>
      <c r="K82" s="799">
        <f>N40</f>
        <v>1</v>
      </c>
      <c r="L82" s="810">
        <v>4</v>
      </c>
      <c r="M82" s="800">
        <f>MIN(1.1*L82,K82*L82)</f>
        <v>4</v>
      </c>
      <c r="N82" s="810">
        <v>4</v>
      </c>
      <c r="O82" s="800">
        <f>MIN(1.1*N82,K82*N82)</f>
        <v>4</v>
      </c>
      <c r="P82" s="810">
        <v>4</v>
      </c>
      <c r="Q82" s="800">
        <f>MIN(1.1*P82,K82*P82)</f>
        <v>4</v>
      </c>
    </row>
    <row r="83" spans="1:17">
      <c r="A83" s="811"/>
      <c r="B83" s="811" t="s">
        <v>599</v>
      </c>
      <c r="C83" s="811"/>
      <c r="D83" s="811"/>
      <c r="E83" s="811"/>
      <c r="F83" s="811"/>
      <c r="G83" s="812">
        <f>SUM(G80:G82)</f>
        <v>13</v>
      </c>
      <c r="K83" s="813"/>
      <c r="L83" s="812">
        <f t="shared" ref="L83:Q83" si="21">SUM(L80:L82)</f>
        <v>20</v>
      </c>
      <c r="M83" s="814">
        <f t="shared" si="21"/>
        <v>15.873191799935601</v>
      </c>
      <c r="N83" s="812">
        <f t="shared" si="21"/>
        <v>20</v>
      </c>
      <c r="O83" s="814">
        <f t="shared" si="21"/>
        <v>15.873191799935601</v>
      </c>
      <c r="P83" s="812">
        <f t="shared" si="21"/>
        <v>20</v>
      </c>
      <c r="Q83" s="814">
        <f t="shared" si="21"/>
        <v>15.873191799935601</v>
      </c>
    </row>
    <row r="84" spans="1:17">
      <c r="A84" s="815"/>
      <c r="B84" s="815" t="s">
        <v>404</v>
      </c>
      <c r="C84" s="815"/>
      <c r="D84" s="815"/>
      <c r="E84" s="815"/>
      <c r="F84" s="815"/>
      <c r="G84" s="816">
        <f>G54+G65+G75+G79+G83</f>
        <v>100</v>
      </c>
      <c r="K84" s="806"/>
      <c r="L84" s="805">
        <f t="shared" ref="L84:Q84" si="22">L54+L65+L75+L79+L83</f>
        <v>100</v>
      </c>
      <c r="M84" s="807">
        <f t="shared" si="22"/>
        <v>82.927896324565822</v>
      </c>
      <c r="N84" s="805">
        <f t="shared" si="22"/>
        <v>100</v>
      </c>
      <c r="O84" s="807">
        <f t="shared" si="22"/>
        <v>82.078565330547789</v>
      </c>
      <c r="P84" s="805">
        <f t="shared" si="22"/>
        <v>100</v>
      </c>
      <c r="Q84" s="807">
        <f t="shared" si="22"/>
        <v>83.943904519278647</v>
      </c>
    </row>
    <row r="97" s="796" customFormat="1"/>
    <row r="98" s="796" customFormat="1"/>
    <row r="99" s="796" customFormat="1"/>
    <row r="100" s="796" customFormat="1"/>
    <row r="101" s="796" customFormat="1"/>
    <row r="102" s="796" customFormat="1"/>
    <row r="103" s="796" customFormat="1"/>
    <row r="104" s="796" customFormat="1"/>
    <row r="105" s="796" customFormat="1"/>
    <row r="106" s="796" customFormat="1"/>
    <row r="107" s="796" customFormat="1"/>
    <row r="108" s="796" customFormat="1"/>
    <row r="109" s="796" customFormat="1"/>
    <row r="110" s="796" customFormat="1"/>
    <row r="111" s="796" customFormat="1"/>
    <row r="112" s="796" customFormat="1"/>
    <row r="113" s="796" customFormat="1"/>
    <row r="114" s="796" customFormat="1"/>
    <row r="115" s="796" customFormat="1"/>
    <row r="116" s="796" customFormat="1"/>
    <row r="117" s="796" customFormat="1"/>
    <row r="118" s="796" customFormat="1"/>
    <row r="119" s="796" customFormat="1"/>
    <row r="120" s="796" customFormat="1"/>
    <row r="121" s="796" customFormat="1"/>
    <row r="122" s="796" customFormat="1"/>
    <row r="123" s="796" customFormat="1"/>
    <row r="124" s="796" customFormat="1"/>
    <row r="125" s="796" customFormat="1"/>
    <row r="126" s="796" customFormat="1"/>
    <row r="127" s="796" customFormat="1"/>
    <row r="128" s="796" customFormat="1"/>
    <row r="129" s="796" customFormat="1"/>
    <row r="130" s="796" customFormat="1"/>
    <row r="131" s="796" customFormat="1"/>
    <row r="132" s="796" customFormat="1"/>
    <row r="133" s="796" customFormat="1"/>
    <row r="134" s="796" customFormat="1"/>
    <row r="135" s="796" customFormat="1"/>
    <row r="136" s="796" customFormat="1"/>
    <row r="137" s="796" customFormat="1"/>
    <row r="138" s="796" customFormat="1"/>
    <row r="139" s="796" customFormat="1"/>
    <row r="140" s="796" customFormat="1"/>
    <row r="141" s="796" customFormat="1"/>
    <row r="142" s="796" customFormat="1"/>
    <row r="143" s="796" customFormat="1"/>
    <row r="144" s="796" customFormat="1"/>
    <row r="145" s="796" customFormat="1"/>
    <row r="146" s="796" customFormat="1"/>
    <row r="147" s="796" customFormat="1"/>
    <row r="148" s="796" customFormat="1"/>
    <row r="149" s="796" customFormat="1"/>
    <row r="150" s="796" customFormat="1"/>
    <row r="151" s="796" customFormat="1"/>
    <row r="152" s="796" customFormat="1"/>
    <row r="153" s="796" customFormat="1"/>
    <row r="154" s="796" customFormat="1"/>
    <row r="155" s="796" customFormat="1"/>
    <row r="156" s="796" customFormat="1"/>
    <row r="157" s="796" customFormat="1"/>
    <row r="158" s="796" customFormat="1"/>
    <row r="159" s="796" customFormat="1"/>
    <row r="160" s="796" customFormat="1"/>
    <row r="161" s="796" customFormat="1"/>
    <row r="162" s="796" customFormat="1"/>
    <row r="163" s="796" customFormat="1"/>
    <row r="164" s="796" customFormat="1"/>
    <row r="165" s="796" customFormat="1"/>
    <row r="166" s="796" customFormat="1"/>
    <row r="167" s="796" customFormat="1"/>
    <row r="168" s="796" customFormat="1"/>
    <row r="169" s="796" customFormat="1"/>
    <row r="170" s="796" customFormat="1"/>
    <row r="171" s="796" customFormat="1"/>
    <row r="172" s="796" customFormat="1"/>
    <row r="173" s="796" customFormat="1"/>
    <row r="174" s="796" customFormat="1"/>
    <row r="175" s="796" customFormat="1"/>
    <row r="176" s="796" customFormat="1"/>
    <row r="177" s="796" customFormat="1"/>
    <row r="178" s="796" customFormat="1"/>
    <row r="179" s="796" customFormat="1"/>
    <row r="180" s="796" customFormat="1"/>
    <row r="181" s="796" customFormat="1"/>
    <row r="182" s="796" customFormat="1"/>
    <row r="183" s="796" customFormat="1"/>
    <row r="184" s="796" customFormat="1"/>
    <row r="185" s="796" customFormat="1"/>
    <row r="186" s="796" customFormat="1"/>
    <row r="187" s="796" customFormat="1"/>
    <row r="188" s="796" customFormat="1"/>
    <row r="189" s="796" customFormat="1"/>
    <row r="190" s="796" customFormat="1"/>
    <row r="191" s="796" customFormat="1"/>
    <row r="192" s="796" customFormat="1"/>
    <row r="193" s="796" customFormat="1"/>
    <row r="194" s="796" customFormat="1"/>
    <row r="195" s="796" customFormat="1"/>
    <row r="196" s="796" customFormat="1"/>
    <row r="197" s="796" customFormat="1"/>
    <row r="198" s="796" customFormat="1"/>
    <row r="199" s="796" customFormat="1"/>
    <row r="200" s="796" customFormat="1"/>
    <row r="201" s="796" customFormat="1"/>
    <row r="202" s="796" customFormat="1"/>
    <row r="203" s="796" customFormat="1"/>
    <row r="204" s="796" customFormat="1"/>
    <row r="205" s="796" customFormat="1"/>
    <row r="206" s="796" customFormat="1"/>
    <row r="207" s="796" customFormat="1"/>
    <row r="208" s="796" customFormat="1"/>
    <row r="209" s="796" customFormat="1"/>
    <row r="210" s="796" customFormat="1"/>
    <row r="211" s="796" customFormat="1"/>
    <row r="212" s="796" customFormat="1"/>
    <row r="213" s="796" customFormat="1"/>
    <row r="214" s="796" customFormat="1"/>
    <row r="215" s="796" customFormat="1"/>
    <row r="216" s="796" customFormat="1"/>
    <row r="217" s="796" customFormat="1"/>
    <row r="218" s="796" customFormat="1"/>
    <row r="219" s="796" customFormat="1"/>
    <row r="220" s="796" customFormat="1"/>
    <row r="221" s="796" customFormat="1"/>
    <row r="222" s="796" customFormat="1"/>
    <row r="223" s="796" customFormat="1"/>
    <row r="224" s="796" customFormat="1"/>
    <row r="225" s="796" customFormat="1"/>
    <row r="226" s="796" customFormat="1"/>
    <row r="227" s="796" customFormat="1"/>
    <row r="228" s="796" customFormat="1"/>
    <row r="229" s="796" customFormat="1"/>
    <row r="230" s="796" customFormat="1"/>
    <row r="231" s="796" customFormat="1"/>
    <row r="232" s="796" customFormat="1"/>
    <row r="233" s="796" customFormat="1"/>
    <row r="234" s="796" customFormat="1"/>
    <row r="235" s="796" customFormat="1"/>
    <row r="236" s="796" customFormat="1"/>
    <row r="237" s="796" customFormat="1"/>
    <row r="238" s="796" customFormat="1"/>
    <row r="239" s="796" customFormat="1"/>
    <row r="240" s="796" customFormat="1"/>
    <row r="251" spans="1:26">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23">
    <mergeCell ref="A42:B42"/>
    <mergeCell ref="A43:B43"/>
    <mergeCell ref="A48:G48"/>
    <mergeCell ref="A31:G31"/>
    <mergeCell ref="A32:B32"/>
    <mergeCell ref="A36:G36"/>
    <mergeCell ref="A37:B37"/>
    <mergeCell ref="A41:G41"/>
    <mergeCell ref="A8:B8"/>
    <mergeCell ref="A17:G17"/>
    <mergeCell ref="A18:G18"/>
    <mergeCell ref="A19:B19"/>
    <mergeCell ref="A20:B20"/>
    <mergeCell ref="G2:H2"/>
    <mergeCell ref="I2:I3"/>
    <mergeCell ref="A4:I4"/>
    <mergeCell ref="A5:B5"/>
    <mergeCell ref="A7:G7"/>
    <mergeCell ref="A2:A3"/>
    <mergeCell ref="B2:B3"/>
    <mergeCell ref="C2:C3"/>
    <mergeCell ref="D2:D3"/>
    <mergeCell ref="E2:E3"/>
  </mergeCells>
  <pageMargins left="0.7" right="0.7" top="0.75" bottom="0.75" header="0.511811023622047" footer="0.511811023622047"/>
  <pageSetup orientation="landscape"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zoomScaleNormal="100" workbookViewId="0">
      <selection activeCell="J47" sqref="J47"/>
    </sheetView>
  </sheetViews>
  <sheetFormatPr baseColWidth="10" defaultColWidth="12.6640625" defaultRowHeight="13"/>
  <cols>
    <col min="1" max="1" width="5.6640625" style="796" customWidth="1"/>
    <col min="2" max="2" width="39.1640625" style="796" customWidth="1"/>
    <col min="3" max="3" width="7.33203125" style="796" customWidth="1"/>
    <col min="4" max="4" width="8.33203125" style="796" customWidth="1"/>
    <col min="5" max="5" width="9.5" style="796" customWidth="1"/>
    <col min="6" max="6" width="14.33203125" style="796" customWidth="1"/>
    <col min="7" max="7" width="12.1640625" style="796" customWidth="1"/>
    <col min="8" max="8" width="8.1640625" style="796" customWidth="1"/>
    <col min="9" max="9" width="13.1640625" style="796" customWidth="1"/>
    <col min="10" max="10" width="30" style="796" customWidth="1"/>
    <col min="11" max="26" width="7.6640625" style="796" customWidth="1"/>
    <col min="27" max="16384" width="12.6640625" style="796"/>
  </cols>
  <sheetData>
    <row r="1" spans="1:26">
      <c r="A1" s="853" t="s">
        <v>655</v>
      </c>
      <c r="B1" s="853"/>
      <c r="C1" s="853"/>
      <c r="D1" s="853"/>
      <c r="E1" s="853"/>
      <c r="F1" s="853"/>
      <c r="G1" s="853"/>
      <c r="H1" s="853"/>
      <c r="I1" s="853"/>
      <c r="J1" s="853"/>
      <c r="K1" s="26"/>
      <c r="L1" s="26"/>
      <c r="M1" s="26"/>
      <c r="N1" s="26"/>
      <c r="O1" s="26"/>
      <c r="P1" s="26"/>
      <c r="Q1" s="26"/>
      <c r="R1" s="26"/>
      <c r="S1" s="26"/>
      <c r="T1" s="26"/>
      <c r="U1" s="26"/>
      <c r="V1" s="26"/>
      <c r="W1" s="26"/>
      <c r="X1" s="26"/>
      <c r="Y1" s="26"/>
      <c r="Z1" s="26"/>
    </row>
    <row r="2" spans="1:26">
      <c r="A2" s="26"/>
      <c r="B2" s="26"/>
      <c r="C2" s="26"/>
      <c r="D2" s="26"/>
      <c r="E2" s="26"/>
      <c r="F2" s="26"/>
      <c r="G2" s="26"/>
      <c r="H2" s="26"/>
      <c r="I2" s="26"/>
      <c r="J2" s="26"/>
      <c r="K2" s="26"/>
      <c r="L2" s="26"/>
      <c r="M2" s="26"/>
      <c r="N2" s="26"/>
      <c r="O2" s="26"/>
      <c r="P2" s="26"/>
      <c r="Q2" s="26"/>
      <c r="R2" s="26"/>
      <c r="S2" s="26"/>
      <c r="T2" s="26"/>
      <c r="U2" s="26"/>
      <c r="V2" s="26"/>
      <c r="W2" s="26"/>
      <c r="X2" s="26"/>
      <c r="Y2" s="26"/>
      <c r="Z2" s="26"/>
    </row>
    <row r="3" spans="1:26" ht="42">
      <c r="A3" s="737" t="s">
        <v>346</v>
      </c>
      <c r="B3" s="737" t="s">
        <v>347</v>
      </c>
      <c r="C3" s="738" t="s">
        <v>406</v>
      </c>
      <c r="D3" s="738" t="s">
        <v>350</v>
      </c>
      <c r="E3" s="738" t="s">
        <v>354</v>
      </c>
      <c r="F3" s="320" t="s">
        <v>450</v>
      </c>
      <c r="G3" s="735" t="s">
        <v>448</v>
      </c>
      <c r="H3" s="735"/>
      <c r="I3" s="737" t="s">
        <v>600</v>
      </c>
      <c r="J3" s="26"/>
      <c r="K3" s="177" t="s">
        <v>358</v>
      </c>
      <c r="L3" s="177" t="s">
        <v>359</v>
      </c>
      <c r="M3" s="177" t="s">
        <v>360</v>
      </c>
      <c r="N3" s="177" t="s">
        <v>361</v>
      </c>
      <c r="O3" s="177" t="s">
        <v>362</v>
      </c>
      <c r="P3" s="26"/>
      <c r="Q3" s="26"/>
      <c r="R3" s="26"/>
      <c r="S3" s="26"/>
      <c r="T3" s="26"/>
      <c r="U3" s="26"/>
      <c r="V3" s="26"/>
      <c r="W3" s="26"/>
      <c r="X3" s="26"/>
      <c r="Y3" s="26"/>
      <c r="Z3" s="26"/>
    </row>
    <row r="4" spans="1:26" ht="14">
      <c r="A4" s="737"/>
      <c r="B4" s="737"/>
      <c r="C4" s="737"/>
      <c r="D4" s="737"/>
      <c r="E4" s="737"/>
      <c r="F4" s="320" t="s">
        <v>601</v>
      </c>
      <c r="G4" s="320" t="s">
        <v>566</v>
      </c>
      <c r="H4" s="319" t="s">
        <v>355</v>
      </c>
      <c r="I4" s="737"/>
      <c r="J4" s="26"/>
      <c r="K4" s="541"/>
      <c r="L4" s="541"/>
      <c r="M4" s="297"/>
      <c r="N4" s="817"/>
      <c r="O4" s="273"/>
      <c r="P4" s="26"/>
      <c r="Q4" s="26"/>
      <c r="R4" s="26"/>
      <c r="S4" s="26"/>
      <c r="T4" s="26"/>
      <c r="U4" s="26"/>
      <c r="V4" s="26"/>
      <c r="W4" s="26"/>
      <c r="X4" s="26"/>
      <c r="Y4" s="26"/>
      <c r="Z4" s="26"/>
    </row>
    <row r="5" spans="1:26">
      <c r="A5" s="871"/>
      <c r="B5" s="871"/>
      <c r="C5" s="871"/>
      <c r="D5" s="871"/>
      <c r="E5" s="871"/>
      <c r="F5" s="871"/>
      <c r="G5" s="871"/>
      <c r="H5" s="871"/>
      <c r="I5" s="871"/>
      <c r="J5" s="26"/>
      <c r="K5" s="541"/>
      <c r="L5" s="541"/>
      <c r="M5" s="297"/>
      <c r="N5" s="817"/>
      <c r="O5" s="273"/>
      <c r="P5" s="26"/>
      <c r="Q5" s="26"/>
      <c r="R5" s="26"/>
      <c r="S5" s="26"/>
      <c r="T5" s="26"/>
      <c r="U5" s="26"/>
      <c r="V5" s="26"/>
      <c r="W5" s="26"/>
      <c r="X5" s="26"/>
      <c r="Y5" s="26"/>
      <c r="Z5" s="26"/>
    </row>
    <row r="6" spans="1:26">
      <c r="A6" s="740" t="s">
        <v>369</v>
      </c>
      <c r="B6" s="740"/>
      <c r="C6" s="343"/>
      <c r="D6" s="343"/>
      <c r="E6" s="343"/>
      <c r="F6" s="343"/>
      <c r="G6" s="343"/>
      <c r="H6" s="343"/>
      <c r="I6" s="343"/>
      <c r="J6" s="26"/>
      <c r="K6" s="541"/>
      <c r="L6" s="541"/>
      <c r="M6" s="297"/>
      <c r="N6" s="817"/>
      <c r="O6" s="273"/>
      <c r="P6" s="26"/>
      <c r="Q6" s="26"/>
      <c r="R6" s="26"/>
      <c r="S6" s="26"/>
      <c r="T6" s="26"/>
      <c r="U6" s="26"/>
      <c r="V6" s="26"/>
      <c r="W6" s="26"/>
      <c r="X6" s="26"/>
      <c r="Y6" s="26"/>
      <c r="Z6" s="26"/>
    </row>
    <row r="7" spans="1:26" ht="14">
      <c r="A7" s="335">
        <v>1</v>
      </c>
      <c r="B7" s="336" t="s">
        <v>370</v>
      </c>
      <c r="C7" s="337" t="s">
        <v>371</v>
      </c>
      <c r="D7" s="337" t="s">
        <v>372</v>
      </c>
      <c r="E7" s="337" t="s">
        <v>373</v>
      </c>
      <c r="F7" s="340">
        <v>40.92</v>
      </c>
      <c r="G7" s="340">
        <v>60.75</v>
      </c>
      <c r="H7" s="335">
        <v>15</v>
      </c>
      <c r="I7" s="339">
        <v>10.1</v>
      </c>
      <c r="J7" s="26"/>
      <c r="K7" s="825">
        <f>G7</f>
        <v>60.75</v>
      </c>
      <c r="L7" s="825">
        <f>F7</f>
        <v>40.92</v>
      </c>
      <c r="M7" s="297">
        <f>H7</f>
        <v>15</v>
      </c>
      <c r="N7" s="817">
        <f>IFERROR(MAX(0,IF(E7="Minimize",G7/F7,IF(G7&gt;0,F7/G7,IF(F7&gt;0,1.1,G7/F7)))),0)</f>
        <v>0.67358024691358032</v>
      </c>
      <c r="O7" s="273">
        <f>MIN(1.1*M7,N7*M7)</f>
        <v>10.103703703703705</v>
      </c>
      <c r="P7" s="26"/>
      <c r="Q7" s="26"/>
      <c r="R7" s="26"/>
      <c r="S7" s="26"/>
      <c r="T7" s="26"/>
      <c r="U7" s="26"/>
      <c r="V7" s="26"/>
      <c r="W7" s="26"/>
      <c r="X7" s="26"/>
      <c r="Y7" s="26"/>
      <c r="Z7" s="26"/>
    </row>
    <row r="8" spans="1:26">
      <c r="A8" s="739" t="s">
        <v>567</v>
      </c>
      <c r="B8" s="739"/>
      <c r="C8" s="739"/>
      <c r="D8" s="739"/>
      <c r="E8" s="739"/>
      <c r="F8" s="739"/>
      <c r="G8" s="739"/>
      <c r="H8" s="341">
        <v>15</v>
      </c>
      <c r="I8" s="342">
        <v>10.1</v>
      </c>
      <c r="J8" s="26"/>
      <c r="K8" s="541"/>
      <c r="L8" s="541"/>
      <c r="M8" s="297"/>
      <c r="N8" s="817"/>
      <c r="O8" s="273"/>
      <c r="P8" s="26"/>
      <c r="Q8" s="26"/>
      <c r="R8" s="26"/>
      <c r="S8" s="26"/>
      <c r="T8" s="26"/>
      <c r="U8" s="26"/>
      <c r="V8" s="26"/>
      <c r="W8" s="26"/>
      <c r="X8" s="26"/>
      <c r="Y8" s="26"/>
      <c r="Z8" s="26"/>
    </row>
    <row r="9" spans="1:26">
      <c r="A9" s="740" t="s">
        <v>380</v>
      </c>
      <c r="B9" s="740"/>
      <c r="C9" s="343"/>
      <c r="D9" s="343"/>
      <c r="E9" s="343"/>
      <c r="F9" s="343"/>
      <c r="G9" s="343"/>
      <c r="H9" s="343"/>
      <c r="I9" s="343"/>
      <c r="J9" s="26"/>
      <c r="K9" s="541"/>
      <c r="L9" s="541"/>
      <c r="M9" s="297"/>
      <c r="N9" s="817"/>
      <c r="O9" s="273"/>
      <c r="P9" s="26"/>
      <c r="Q9" s="26"/>
      <c r="R9" s="26"/>
      <c r="S9" s="26"/>
      <c r="T9" s="26"/>
      <c r="U9" s="26"/>
      <c r="V9" s="26"/>
      <c r="W9" s="26"/>
      <c r="X9" s="26"/>
      <c r="Y9" s="26"/>
      <c r="Z9" s="26"/>
    </row>
    <row r="10" spans="1:26" ht="14">
      <c r="A10" s="335">
        <v>1</v>
      </c>
      <c r="B10" s="336" t="s">
        <v>656</v>
      </c>
      <c r="C10" s="337" t="s">
        <v>371</v>
      </c>
      <c r="D10" s="337" t="s">
        <v>413</v>
      </c>
      <c r="E10" s="337" t="s">
        <v>379</v>
      </c>
      <c r="F10" s="866">
        <v>34410</v>
      </c>
      <c r="G10" s="866">
        <v>24911</v>
      </c>
      <c r="H10" s="856">
        <v>6</v>
      </c>
      <c r="I10" s="339">
        <v>4.34</v>
      </c>
      <c r="J10" s="26"/>
      <c r="K10" s="836">
        <f>G10</f>
        <v>24911</v>
      </c>
      <c r="L10" s="836">
        <f>F10</f>
        <v>34410</v>
      </c>
      <c r="M10" s="297">
        <f>H10</f>
        <v>6</v>
      </c>
      <c r="N10" s="817">
        <f>IFERROR(MAX(0,IF(E10="Minimize",G10/F10,IF(G10&gt;0,F10/G10,IF(F10&gt;0,1.1,G10/F10)))),0)</f>
        <v>0.72394652717233365</v>
      </c>
      <c r="O10" s="273">
        <f>MIN(1.1*M10,N10*M10)</f>
        <v>4.3436791630340021</v>
      </c>
      <c r="P10" s="26"/>
      <c r="Q10" s="26"/>
      <c r="R10" s="26"/>
      <c r="S10" s="26"/>
      <c r="T10" s="26"/>
      <c r="U10" s="26"/>
      <c r="V10" s="26"/>
      <c r="W10" s="26"/>
      <c r="X10" s="26"/>
      <c r="Y10" s="26"/>
      <c r="Z10" s="26"/>
    </row>
    <row r="11" spans="1:26" ht="14">
      <c r="A11" s="335">
        <v>2</v>
      </c>
      <c r="B11" s="336" t="s">
        <v>657</v>
      </c>
      <c r="C11" s="337" t="s">
        <v>371</v>
      </c>
      <c r="D11" s="337" t="s">
        <v>382</v>
      </c>
      <c r="E11" s="337" t="s">
        <v>373</v>
      </c>
      <c r="F11" s="340">
        <v>1.21</v>
      </c>
      <c r="G11" s="340">
        <v>1.72</v>
      </c>
      <c r="H11" s="856">
        <v>6</v>
      </c>
      <c r="I11" s="339">
        <v>4.22</v>
      </c>
      <c r="J11" s="26"/>
      <c r="K11" s="825">
        <f>G11</f>
        <v>1.72</v>
      </c>
      <c r="L11" s="825">
        <f>F11</f>
        <v>1.21</v>
      </c>
      <c r="M11" s="297">
        <f>H11</f>
        <v>6</v>
      </c>
      <c r="N11" s="817">
        <f>IFERROR(MAX(0,IF(E11="Minimize",G11/F11,IF(G11&gt;0,F11/G11,IF(F11&gt;0,1.1,G11/F11)))),0)</f>
        <v>0.70348837209302328</v>
      </c>
      <c r="O11" s="273">
        <f>MIN(1.1*M11,N11*M11)</f>
        <v>4.2209302325581399</v>
      </c>
      <c r="P11" s="26"/>
      <c r="Q11" s="26"/>
      <c r="R11" s="26"/>
      <c r="S11" s="26"/>
      <c r="T11" s="26"/>
      <c r="U11" s="26"/>
      <c r="V11" s="26"/>
      <c r="W11" s="26"/>
      <c r="X11" s="26"/>
      <c r="Y11" s="26"/>
      <c r="Z11" s="26"/>
    </row>
    <row r="12" spans="1:26">
      <c r="A12" s="739" t="s">
        <v>613</v>
      </c>
      <c r="B12" s="739"/>
      <c r="C12" s="739"/>
      <c r="D12" s="739"/>
      <c r="E12" s="739"/>
      <c r="F12" s="739"/>
      <c r="G12" s="739"/>
      <c r="H12" s="341">
        <v>12</v>
      </c>
      <c r="I12" s="877">
        <v>8.56</v>
      </c>
      <c r="J12" s="26"/>
      <c r="K12" s="541"/>
      <c r="L12" s="541"/>
      <c r="M12" s="297"/>
      <c r="N12" s="817"/>
      <c r="O12" s="273"/>
      <c r="P12" s="26"/>
      <c r="Q12" s="26"/>
      <c r="R12" s="26"/>
      <c r="S12" s="26"/>
      <c r="T12" s="26"/>
      <c r="U12" s="26"/>
      <c r="V12" s="26"/>
      <c r="W12" s="26"/>
      <c r="X12" s="26"/>
      <c r="Y12" s="26"/>
      <c r="Z12" s="26"/>
    </row>
    <row r="13" spans="1:26">
      <c r="A13" s="740" t="s">
        <v>386</v>
      </c>
      <c r="B13" s="740"/>
      <c r="C13" s="343"/>
      <c r="D13" s="343"/>
      <c r="E13" s="343"/>
      <c r="F13" s="343"/>
      <c r="G13" s="343"/>
      <c r="H13" s="343"/>
      <c r="I13" s="343"/>
      <c r="J13" s="26"/>
      <c r="K13" s="541"/>
      <c r="L13" s="541"/>
      <c r="M13" s="297"/>
      <c r="N13" s="817"/>
      <c r="O13" s="273"/>
      <c r="P13" s="26"/>
      <c r="Q13" s="26"/>
      <c r="R13" s="26"/>
      <c r="S13" s="26"/>
      <c r="T13" s="26"/>
      <c r="U13" s="26"/>
      <c r="V13" s="26"/>
      <c r="W13" s="26"/>
      <c r="X13" s="26"/>
      <c r="Y13" s="26"/>
      <c r="Z13" s="26"/>
    </row>
    <row r="14" spans="1:26">
      <c r="A14" s="739" t="s">
        <v>568</v>
      </c>
      <c r="B14" s="739"/>
      <c r="C14" s="739"/>
      <c r="D14" s="739"/>
      <c r="E14" s="739"/>
      <c r="F14" s="739"/>
      <c r="G14" s="739"/>
      <c r="H14" s="341">
        <v>27</v>
      </c>
      <c r="I14" s="877">
        <v>18.670000000000002</v>
      </c>
      <c r="J14" s="26"/>
      <c r="K14" s="541"/>
      <c r="L14" s="541"/>
      <c r="M14" s="297"/>
      <c r="N14" s="817"/>
      <c r="O14" s="273"/>
      <c r="P14" s="26"/>
      <c r="Q14" s="26"/>
      <c r="R14" s="26"/>
      <c r="S14" s="26"/>
      <c r="T14" s="26"/>
      <c r="U14" s="26"/>
      <c r="V14" s="26"/>
      <c r="W14" s="26"/>
      <c r="X14" s="26"/>
      <c r="Y14" s="26"/>
      <c r="Z14" s="26"/>
    </row>
    <row r="15" spans="1:26">
      <c r="A15" s="740" t="s">
        <v>391</v>
      </c>
      <c r="B15" s="740"/>
      <c r="C15" s="343"/>
      <c r="D15" s="343"/>
      <c r="E15" s="343"/>
      <c r="F15" s="343"/>
      <c r="G15" s="343"/>
      <c r="H15" s="343"/>
      <c r="I15" s="343"/>
      <c r="J15" s="26"/>
      <c r="K15" s="541"/>
      <c r="L15" s="541"/>
      <c r="M15" s="297"/>
      <c r="N15" s="817"/>
      <c r="O15" s="273"/>
      <c r="P15" s="26"/>
      <c r="Q15" s="26"/>
      <c r="R15" s="26"/>
      <c r="S15" s="26"/>
      <c r="T15" s="26"/>
      <c r="U15" s="26"/>
      <c r="V15" s="26"/>
      <c r="W15" s="26"/>
      <c r="X15" s="26"/>
      <c r="Y15" s="26"/>
      <c r="Z15" s="26"/>
    </row>
    <row r="16" spans="1:26" ht="28">
      <c r="A16" s="335">
        <v>1</v>
      </c>
      <c r="B16" s="336" t="s">
        <v>419</v>
      </c>
      <c r="C16" s="321"/>
      <c r="D16" s="321"/>
      <c r="E16" s="321"/>
      <c r="F16" s="321"/>
      <c r="G16" s="321"/>
      <c r="H16" s="321"/>
      <c r="I16" s="321"/>
      <c r="J16" s="26"/>
      <c r="K16" s="541"/>
      <c r="L16" s="541"/>
      <c r="M16" s="297"/>
      <c r="N16" s="817"/>
      <c r="O16" s="273"/>
      <c r="P16" s="26"/>
      <c r="Q16" s="26"/>
      <c r="R16" s="26"/>
      <c r="S16" s="26"/>
      <c r="T16" s="26"/>
      <c r="U16" s="26"/>
      <c r="V16" s="26"/>
      <c r="W16" s="26"/>
      <c r="X16" s="26"/>
      <c r="Y16" s="26"/>
      <c r="Z16" s="26"/>
    </row>
    <row r="17" spans="1:26" ht="14">
      <c r="A17" s="321"/>
      <c r="B17" s="336" t="s">
        <v>570</v>
      </c>
      <c r="C17" s="337" t="s">
        <v>371</v>
      </c>
      <c r="D17" s="337" t="s">
        <v>372</v>
      </c>
      <c r="E17" s="337" t="s">
        <v>373</v>
      </c>
      <c r="F17" s="338">
        <v>96</v>
      </c>
      <c r="G17" s="338">
        <v>100</v>
      </c>
      <c r="H17" s="335">
        <v>3</v>
      </c>
      <c r="I17" s="339">
        <v>2.87</v>
      </c>
      <c r="J17" s="26"/>
      <c r="K17" s="857">
        <f t="shared" ref="K17:K23" si="0">G17</f>
        <v>100</v>
      </c>
      <c r="L17" s="857">
        <f t="shared" ref="L17:L23" si="1">F17</f>
        <v>96</v>
      </c>
      <c r="M17" s="297">
        <f t="shared" ref="M17:M23" si="2">H17</f>
        <v>3</v>
      </c>
      <c r="N17" s="817">
        <f t="shared" ref="N17:N23" si="3">IFERROR(MAX(0,IF(E17="Minimize",G17/F17,IF(G17&gt;0,F17/G17,IF(F17&gt;0,1.1,G17/F17)))),0)</f>
        <v>0.96</v>
      </c>
      <c r="O17" s="273">
        <f t="shared" ref="O17:O23" si="4">MIN(1.1*M17,N17*M17)</f>
        <v>2.88</v>
      </c>
      <c r="P17" s="26"/>
      <c r="Q17" s="26"/>
      <c r="R17" s="26"/>
      <c r="S17" s="26"/>
      <c r="T17" s="26"/>
      <c r="U17" s="26"/>
      <c r="V17" s="26"/>
      <c r="W17" s="26"/>
      <c r="X17" s="26"/>
      <c r="Y17" s="26"/>
      <c r="Z17" s="26"/>
    </row>
    <row r="18" spans="1:26" ht="14">
      <c r="A18" s="321"/>
      <c r="B18" s="336" t="s">
        <v>571</v>
      </c>
      <c r="C18" s="337" t="s">
        <v>371</v>
      </c>
      <c r="D18" s="337" t="s">
        <v>372</v>
      </c>
      <c r="E18" s="337" t="s">
        <v>373</v>
      </c>
      <c r="F18" s="338">
        <v>100</v>
      </c>
      <c r="G18" s="338">
        <v>100</v>
      </c>
      <c r="H18" s="335">
        <v>5</v>
      </c>
      <c r="I18" s="339">
        <v>5</v>
      </c>
      <c r="J18" s="26"/>
      <c r="K18" s="857">
        <f t="shared" si="0"/>
        <v>100</v>
      </c>
      <c r="L18" s="857">
        <f t="shared" si="1"/>
        <v>100</v>
      </c>
      <c r="M18" s="297">
        <f t="shared" si="2"/>
        <v>5</v>
      </c>
      <c r="N18" s="817">
        <f t="shared" si="3"/>
        <v>1</v>
      </c>
      <c r="O18" s="273">
        <f t="shared" si="4"/>
        <v>5</v>
      </c>
      <c r="P18" s="26"/>
      <c r="Q18" s="26"/>
      <c r="R18" s="26"/>
      <c r="S18" s="26"/>
      <c r="T18" s="26"/>
      <c r="U18" s="26"/>
      <c r="V18" s="26"/>
      <c r="W18" s="26"/>
      <c r="X18" s="26"/>
      <c r="Y18" s="26"/>
      <c r="Z18" s="26"/>
    </row>
    <row r="19" spans="1:26" ht="28">
      <c r="A19" s="335">
        <v>2</v>
      </c>
      <c r="B19" s="336" t="s">
        <v>572</v>
      </c>
      <c r="C19" s="337" t="s">
        <v>371</v>
      </c>
      <c r="D19" s="337" t="s">
        <v>372</v>
      </c>
      <c r="E19" s="337" t="s">
        <v>373</v>
      </c>
      <c r="F19" s="338">
        <v>13</v>
      </c>
      <c r="G19" s="338">
        <v>75</v>
      </c>
      <c r="H19" s="335">
        <v>7</v>
      </c>
      <c r="I19" s="339">
        <v>1.22</v>
      </c>
      <c r="J19" s="26"/>
      <c r="K19" s="857">
        <f t="shared" si="0"/>
        <v>75</v>
      </c>
      <c r="L19" s="857">
        <f t="shared" si="1"/>
        <v>13</v>
      </c>
      <c r="M19" s="297">
        <f t="shared" si="2"/>
        <v>7</v>
      </c>
      <c r="N19" s="817">
        <f t="shared" si="3"/>
        <v>0.17333333333333334</v>
      </c>
      <c r="O19" s="273">
        <f t="shared" si="4"/>
        <v>1.2133333333333334</v>
      </c>
      <c r="P19" s="26"/>
      <c r="Q19" s="26"/>
      <c r="R19" s="26"/>
      <c r="S19" s="26"/>
      <c r="T19" s="26"/>
      <c r="U19" s="26"/>
      <c r="V19" s="26"/>
      <c r="W19" s="26"/>
      <c r="X19" s="26"/>
      <c r="Y19" s="26"/>
      <c r="Z19" s="26"/>
    </row>
    <row r="20" spans="1:26" ht="14">
      <c r="A20" s="335">
        <v>3</v>
      </c>
      <c r="B20" s="336" t="s">
        <v>573</v>
      </c>
      <c r="C20" s="337" t="s">
        <v>371</v>
      </c>
      <c r="D20" s="337" t="s">
        <v>372</v>
      </c>
      <c r="E20" s="337" t="s">
        <v>373</v>
      </c>
      <c r="F20" s="338">
        <v>77</v>
      </c>
      <c r="G20" s="338">
        <v>100</v>
      </c>
      <c r="H20" s="335">
        <v>8</v>
      </c>
      <c r="I20" s="339">
        <v>6.16</v>
      </c>
      <c r="J20" s="26"/>
      <c r="K20" s="857">
        <f t="shared" si="0"/>
        <v>100</v>
      </c>
      <c r="L20" s="857">
        <f t="shared" si="1"/>
        <v>77</v>
      </c>
      <c r="M20" s="297">
        <f t="shared" si="2"/>
        <v>8</v>
      </c>
      <c r="N20" s="817">
        <f t="shared" si="3"/>
        <v>0.77</v>
      </c>
      <c r="O20" s="273">
        <f t="shared" si="4"/>
        <v>6.16</v>
      </c>
      <c r="P20" s="26"/>
      <c r="Q20" s="26"/>
      <c r="R20" s="26"/>
      <c r="S20" s="26"/>
      <c r="T20" s="26"/>
      <c r="U20" s="26"/>
      <c r="V20" s="26"/>
      <c r="W20" s="26"/>
      <c r="X20" s="26"/>
      <c r="Y20" s="26"/>
      <c r="Z20" s="26"/>
    </row>
    <row r="21" spans="1:26" ht="14">
      <c r="A21" s="335">
        <v>4</v>
      </c>
      <c r="B21" s="336" t="s">
        <v>539</v>
      </c>
      <c r="C21" s="337" t="s">
        <v>371</v>
      </c>
      <c r="D21" s="337" t="s">
        <v>390</v>
      </c>
      <c r="E21" s="337" t="s">
        <v>373</v>
      </c>
      <c r="F21" s="344">
        <v>1536.6</v>
      </c>
      <c r="G21" s="338">
        <v>167</v>
      </c>
      <c r="H21" s="335">
        <v>8</v>
      </c>
      <c r="I21" s="339">
        <v>8.8000000000000007</v>
      </c>
      <c r="J21" s="26"/>
      <c r="K21" s="857">
        <f t="shared" si="0"/>
        <v>167</v>
      </c>
      <c r="L21" s="868">
        <f t="shared" si="1"/>
        <v>1536.6</v>
      </c>
      <c r="M21" s="297">
        <f t="shared" si="2"/>
        <v>8</v>
      </c>
      <c r="N21" s="817">
        <f t="shared" si="3"/>
        <v>9.2011976047904191</v>
      </c>
      <c r="O21" s="273">
        <f t="shared" si="4"/>
        <v>8.8000000000000007</v>
      </c>
      <c r="P21" s="26"/>
      <c r="Q21" s="26"/>
      <c r="R21" s="26"/>
      <c r="S21" s="26"/>
      <c r="T21" s="26"/>
      <c r="U21" s="26"/>
      <c r="V21" s="26"/>
      <c r="W21" s="26"/>
      <c r="X21" s="26"/>
      <c r="Y21" s="26"/>
      <c r="Z21" s="26"/>
    </row>
    <row r="22" spans="1:26" ht="14">
      <c r="A22" s="335">
        <v>5</v>
      </c>
      <c r="B22" s="336" t="s">
        <v>574</v>
      </c>
      <c r="C22" s="337" t="s">
        <v>371</v>
      </c>
      <c r="D22" s="337" t="s">
        <v>510</v>
      </c>
      <c r="E22" s="337" t="s">
        <v>373</v>
      </c>
      <c r="F22" s="338">
        <v>37</v>
      </c>
      <c r="G22" s="338">
        <v>66</v>
      </c>
      <c r="H22" s="335">
        <v>5</v>
      </c>
      <c r="I22" s="339">
        <v>2.8</v>
      </c>
      <c r="J22" s="26"/>
      <c r="K22" s="857">
        <f t="shared" si="0"/>
        <v>66</v>
      </c>
      <c r="L22" s="857">
        <f t="shared" si="1"/>
        <v>37</v>
      </c>
      <c r="M22" s="297">
        <f t="shared" si="2"/>
        <v>5</v>
      </c>
      <c r="N22" s="817">
        <f t="shared" si="3"/>
        <v>0.56060606060606055</v>
      </c>
      <c r="O22" s="273">
        <f t="shared" si="4"/>
        <v>2.8030303030303028</v>
      </c>
      <c r="P22" s="26"/>
      <c r="Q22" s="26"/>
      <c r="R22" s="26"/>
      <c r="S22" s="26"/>
      <c r="T22" s="26"/>
      <c r="U22" s="26"/>
      <c r="V22" s="26"/>
      <c r="W22" s="26"/>
      <c r="X22" s="26"/>
      <c r="Y22" s="26"/>
      <c r="Z22" s="26"/>
    </row>
    <row r="23" spans="1:26" ht="14">
      <c r="A23" s="335">
        <v>6</v>
      </c>
      <c r="B23" s="336" t="s">
        <v>575</v>
      </c>
      <c r="C23" s="337" t="s">
        <v>371</v>
      </c>
      <c r="D23" s="337" t="s">
        <v>372</v>
      </c>
      <c r="E23" s="337" t="s">
        <v>373</v>
      </c>
      <c r="F23" s="338">
        <v>100</v>
      </c>
      <c r="G23" s="338">
        <v>100</v>
      </c>
      <c r="H23" s="335">
        <v>5</v>
      </c>
      <c r="I23" s="339">
        <v>5</v>
      </c>
      <c r="J23" s="26"/>
      <c r="K23" s="857">
        <f t="shared" si="0"/>
        <v>100</v>
      </c>
      <c r="L23" s="857">
        <f t="shared" si="1"/>
        <v>100</v>
      </c>
      <c r="M23" s="297">
        <f t="shared" si="2"/>
        <v>5</v>
      </c>
      <c r="N23" s="817">
        <f t="shared" si="3"/>
        <v>1</v>
      </c>
      <c r="O23" s="273">
        <f t="shared" si="4"/>
        <v>5</v>
      </c>
      <c r="P23" s="26"/>
      <c r="Q23" s="26"/>
      <c r="R23" s="26"/>
      <c r="S23" s="26"/>
      <c r="T23" s="26"/>
      <c r="U23" s="26"/>
      <c r="V23" s="26"/>
      <c r="W23" s="26"/>
      <c r="X23" s="26"/>
      <c r="Y23" s="26"/>
      <c r="Z23" s="26"/>
    </row>
    <row r="24" spans="1:26">
      <c r="A24" s="739" t="s">
        <v>577</v>
      </c>
      <c r="B24" s="739"/>
      <c r="C24" s="739"/>
      <c r="D24" s="739"/>
      <c r="E24" s="739"/>
      <c r="F24" s="739"/>
      <c r="G24" s="739"/>
      <c r="H24" s="341">
        <v>41</v>
      </c>
      <c r="I24" s="877">
        <v>31.85</v>
      </c>
      <c r="J24" s="26"/>
      <c r="K24" s="541"/>
      <c r="L24" s="541"/>
      <c r="M24" s="297"/>
      <c r="N24" s="817"/>
      <c r="O24" s="273"/>
      <c r="P24" s="26"/>
      <c r="Q24" s="26"/>
      <c r="R24" s="26"/>
      <c r="S24" s="26"/>
      <c r="T24" s="26"/>
      <c r="U24" s="26"/>
      <c r="V24" s="26"/>
      <c r="W24" s="26"/>
      <c r="X24" s="26"/>
      <c r="Y24" s="26"/>
      <c r="Z24" s="26"/>
    </row>
    <row r="25" spans="1:26">
      <c r="A25" s="740" t="s">
        <v>397</v>
      </c>
      <c r="B25" s="740"/>
      <c r="C25" s="343"/>
      <c r="D25" s="343"/>
      <c r="E25" s="343"/>
      <c r="F25" s="343"/>
      <c r="G25" s="343"/>
      <c r="H25" s="343"/>
      <c r="I25" s="343"/>
      <c r="J25" s="26"/>
      <c r="K25" s="541"/>
      <c r="L25" s="541"/>
      <c r="M25" s="297"/>
      <c r="N25" s="817"/>
      <c r="O25" s="273"/>
      <c r="P25" s="26"/>
      <c r="Q25" s="26"/>
      <c r="R25" s="26"/>
      <c r="S25" s="26"/>
      <c r="T25" s="26"/>
      <c r="U25" s="26"/>
      <c r="V25" s="26"/>
      <c r="W25" s="26"/>
      <c r="X25" s="26"/>
      <c r="Y25" s="26"/>
      <c r="Z25" s="26"/>
    </row>
    <row r="26" spans="1:26" ht="28">
      <c r="A26" s="335">
        <v>1</v>
      </c>
      <c r="B26" s="336" t="s">
        <v>618</v>
      </c>
      <c r="C26" s="337" t="s">
        <v>371</v>
      </c>
      <c r="D26" s="337" t="s">
        <v>372</v>
      </c>
      <c r="E26" s="337" t="s">
        <v>373</v>
      </c>
      <c r="F26" s="338">
        <v>97</v>
      </c>
      <c r="G26" s="338">
        <v>100</v>
      </c>
      <c r="H26" s="335">
        <v>3</v>
      </c>
      <c r="I26" s="339">
        <v>2.91</v>
      </c>
      <c r="J26" s="26"/>
      <c r="K26" s="857">
        <f>G26</f>
        <v>100</v>
      </c>
      <c r="L26" s="857">
        <f>F26</f>
        <v>97</v>
      </c>
      <c r="M26" s="297">
        <f>H26</f>
        <v>3</v>
      </c>
      <c r="N26" s="817">
        <f>IFERROR(MAX(0,IF(E26="Minimize",G26/F26,IF(G26&gt;0,F26/G26,IF(F26&gt;0,1.1,G26/F26)))),0)</f>
        <v>0.97</v>
      </c>
      <c r="O26" s="273">
        <f>MIN(1.1*M26,N26*M26)</f>
        <v>2.91</v>
      </c>
      <c r="P26" s="26"/>
      <c r="Q26" s="26"/>
      <c r="R26" s="26"/>
      <c r="S26" s="26"/>
      <c r="T26" s="26"/>
      <c r="U26" s="26"/>
      <c r="V26" s="26"/>
      <c r="W26" s="26"/>
      <c r="X26" s="26"/>
      <c r="Y26" s="26"/>
      <c r="Z26" s="26"/>
    </row>
    <row r="27" spans="1:26">
      <c r="A27" s="739" t="s">
        <v>579</v>
      </c>
      <c r="B27" s="739"/>
      <c r="C27" s="739"/>
      <c r="D27" s="739"/>
      <c r="E27" s="739"/>
      <c r="F27" s="739"/>
      <c r="G27" s="739"/>
      <c r="H27" s="341">
        <v>3</v>
      </c>
      <c r="I27" s="877">
        <v>2.91</v>
      </c>
      <c r="J27" s="26"/>
      <c r="K27" s="541"/>
      <c r="L27" s="541"/>
      <c r="M27" s="297"/>
      <c r="N27" s="817"/>
      <c r="O27" s="273"/>
      <c r="P27" s="26"/>
      <c r="Q27" s="26"/>
      <c r="R27" s="26"/>
      <c r="S27" s="26"/>
      <c r="T27" s="26"/>
      <c r="U27" s="26"/>
      <c r="V27" s="26"/>
      <c r="W27" s="26"/>
      <c r="X27" s="26"/>
      <c r="Y27" s="26"/>
      <c r="Z27" s="26"/>
    </row>
    <row r="28" spans="1:26">
      <c r="A28" s="740" t="s">
        <v>399</v>
      </c>
      <c r="B28" s="740"/>
      <c r="C28" s="343"/>
      <c r="D28" s="343"/>
      <c r="E28" s="343"/>
      <c r="F28" s="343"/>
      <c r="G28" s="343"/>
      <c r="H28" s="343"/>
      <c r="I28" s="343"/>
      <c r="J28" s="26"/>
      <c r="K28" s="541"/>
      <c r="L28" s="541"/>
      <c r="M28" s="297"/>
      <c r="N28" s="817"/>
      <c r="O28" s="273"/>
      <c r="P28" s="26"/>
      <c r="Q28" s="26"/>
      <c r="R28" s="26"/>
      <c r="S28" s="26"/>
      <c r="T28" s="26"/>
      <c r="U28" s="26"/>
      <c r="V28" s="26"/>
      <c r="W28" s="26"/>
      <c r="X28" s="26"/>
      <c r="Y28" s="26"/>
      <c r="Z28" s="26"/>
    </row>
    <row r="29" spans="1:26" ht="14">
      <c r="A29" s="335">
        <v>1</v>
      </c>
      <c r="B29" s="336" t="s">
        <v>431</v>
      </c>
      <c r="C29" s="337" t="s">
        <v>376</v>
      </c>
      <c r="D29" s="337" t="s">
        <v>372</v>
      </c>
      <c r="E29" s="337" t="s">
        <v>373</v>
      </c>
      <c r="F29" s="340">
        <v>95.54</v>
      </c>
      <c r="G29" s="338">
        <v>100</v>
      </c>
      <c r="H29" s="335">
        <v>13</v>
      </c>
      <c r="I29" s="339">
        <v>12.42</v>
      </c>
      <c r="J29" s="26"/>
      <c r="K29" s="857">
        <f>G29</f>
        <v>100</v>
      </c>
      <c r="L29" s="825">
        <f>F29</f>
        <v>95.54</v>
      </c>
      <c r="M29" s="297">
        <f>H29</f>
        <v>13</v>
      </c>
      <c r="N29" s="817">
        <f>IFERROR(MAX(0,IF(E29="Minimize",G29/F29,IF(G29&gt;0,F29/G29,IF(F29&gt;0,1.1,G29/F29)))),0)</f>
        <v>0.95540000000000003</v>
      </c>
      <c r="O29" s="273">
        <f>MIN(1.1*M29,N29*M29)</f>
        <v>12.420200000000001</v>
      </c>
      <c r="P29" s="26"/>
      <c r="Q29" s="26"/>
      <c r="R29" s="26"/>
      <c r="S29" s="26"/>
      <c r="T29" s="26"/>
      <c r="U29" s="26"/>
      <c r="V29" s="26"/>
      <c r="W29" s="26"/>
      <c r="X29" s="26"/>
      <c r="Y29" s="26"/>
      <c r="Z29" s="26"/>
    </row>
    <row r="30" spans="1:26" ht="28">
      <c r="A30" s="335">
        <v>2</v>
      </c>
      <c r="B30" s="336" t="s">
        <v>658</v>
      </c>
      <c r="C30" s="337" t="s">
        <v>371</v>
      </c>
      <c r="D30" s="337" t="s">
        <v>390</v>
      </c>
      <c r="E30" s="337" t="s">
        <v>373</v>
      </c>
      <c r="F30" s="340">
        <v>1615.36</v>
      </c>
      <c r="G30" s="344">
        <v>890.3</v>
      </c>
      <c r="H30" s="335">
        <v>5</v>
      </c>
      <c r="I30" s="339">
        <v>5.5</v>
      </c>
      <c r="J30" s="26"/>
      <c r="K30" s="868">
        <f>G30</f>
        <v>890.3</v>
      </c>
      <c r="L30" s="825">
        <f>F30</f>
        <v>1615.36</v>
      </c>
      <c r="M30" s="297">
        <f>H30</f>
        <v>5</v>
      </c>
      <c r="N30" s="817">
        <f>IFERROR(MAX(0,IF(E30="Minimize",G30/F30,IF(G30&gt;0,F30/G30,IF(F30&gt;0,1.1,G30/F30)))),0)</f>
        <v>1.8143996405705942</v>
      </c>
      <c r="O30" s="273">
        <f>MIN(1.1*M30,N30*M30)</f>
        <v>5.5</v>
      </c>
      <c r="P30" s="26"/>
      <c r="Q30" s="26"/>
      <c r="R30" s="26"/>
      <c r="S30" s="26"/>
      <c r="T30" s="26"/>
      <c r="U30" s="26"/>
      <c r="V30" s="26"/>
      <c r="W30" s="26"/>
      <c r="X30" s="26"/>
      <c r="Y30" s="26"/>
      <c r="Z30" s="26"/>
    </row>
    <row r="31" spans="1:26" ht="14">
      <c r="A31" s="335">
        <v>3</v>
      </c>
      <c r="B31" s="336" t="s">
        <v>401</v>
      </c>
      <c r="C31" s="337" t="s">
        <v>388</v>
      </c>
      <c r="D31" s="337" t="s">
        <v>372</v>
      </c>
      <c r="E31" s="337" t="s">
        <v>373</v>
      </c>
      <c r="F31" s="338">
        <v>100</v>
      </c>
      <c r="G31" s="338">
        <v>100</v>
      </c>
      <c r="H31" s="335">
        <v>3</v>
      </c>
      <c r="I31" s="339">
        <v>3</v>
      </c>
      <c r="J31" s="26"/>
      <c r="K31" s="857">
        <f>G31</f>
        <v>100</v>
      </c>
      <c r="L31" s="857">
        <f>F31</f>
        <v>100</v>
      </c>
      <c r="M31" s="297">
        <f>H31</f>
        <v>3</v>
      </c>
      <c r="N31" s="817">
        <f>IFERROR(MAX(0,IF(E31="Minimize",G31/F31,IF(G31&gt;0,F31/G31,IF(F31&gt;0,1.1,G31/F31)))),0)</f>
        <v>1</v>
      </c>
      <c r="O31" s="273">
        <f>MIN(1.1*M31,N31*M31)</f>
        <v>3</v>
      </c>
      <c r="P31" s="26"/>
      <c r="Q31" s="26"/>
      <c r="R31" s="26"/>
      <c r="S31" s="26"/>
      <c r="T31" s="26"/>
      <c r="U31" s="26"/>
      <c r="V31" s="26"/>
      <c r="W31" s="26"/>
      <c r="X31" s="26"/>
      <c r="Y31" s="26"/>
      <c r="Z31" s="26"/>
    </row>
    <row r="32" spans="1:26">
      <c r="A32" s="739" t="s">
        <v>621</v>
      </c>
      <c r="B32" s="739"/>
      <c r="C32" s="739"/>
      <c r="D32" s="739"/>
      <c r="E32" s="739"/>
      <c r="F32" s="739"/>
      <c r="G32" s="739"/>
      <c r="H32" s="341">
        <v>21</v>
      </c>
      <c r="I32" s="877">
        <v>20.92</v>
      </c>
      <c r="J32" s="26"/>
      <c r="K32" s="541"/>
      <c r="L32" s="541"/>
      <c r="M32" s="297"/>
      <c r="N32" s="817"/>
      <c r="O32" s="273"/>
      <c r="P32" s="26"/>
      <c r="Q32" s="26"/>
      <c r="R32" s="26"/>
      <c r="S32" s="26"/>
      <c r="T32" s="26"/>
      <c r="U32" s="26"/>
      <c r="V32" s="26"/>
      <c r="W32" s="26"/>
      <c r="X32" s="26"/>
      <c r="Y32" s="26"/>
      <c r="Z32" s="26"/>
    </row>
    <row r="33" spans="1:26">
      <c r="A33" s="740" t="s">
        <v>402</v>
      </c>
      <c r="B33" s="740"/>
      <c r="C33" s="343"/>
      <c r="D33" s="343"/>
      <c r="E33" s="343"/>
      <c r="F33" s="343"/>
      <c r="G33" s="343"/>
      <c r="H33" s="343"/>
      <c r="I33" s="343"/>
      <c r="J33" s="26"/>
      <c r="K33" s="541"/>
      <c r="L33" s="541"/>
      <c r="M33" s="297"/>
      <c r="N33" s="817"/>
      <c r="O33" s="273"/>
      <c r="P33" s="26"/>
      <c r="Q33" s="26"/>
      <c r="R33" s="26"/>
      <c r="S33" s="26"/>
      <c r="T33" s="26"/>
      <c r="U33" s="26"/>
      <c r="V33" s="26"/>
      <c r="W33" s="26"/>
      <c r="X33" s="26"/>
      <c r="Y33" s="26"/>
      <c r="Z33" s="26"/>
    </row>
    <row r="34" spans="1:26">
      <c r="A34" s="740" t="s">
        <v>580</v>
      </c>
      <c r="B34" s="740"/>
      <c r="C34" s="343"/>
      <c r="D34" s="343"/>
      <c r="E34" s="343"/>
      <c r="F34" s="343"/>
      <c r="G34" s="343"/>
      <c r="H34" s="343"/>
      <c r="I34" s="343"/>
      <c r="J34" s="26"/>
      <c r="K34" s="541"/>
      <c r="L34" s="541"/>
      <c r="M34" s="297"/>
      <c r="N34" s="817"/>
      <c r="O34" s="273"/>
      <c r="P34" s="26"/>
      <c r="Q34" s="26"/>
      <c r="R34" s="26"/>
      <c r="S34" s="26"/>
      <c r="T34" s="26"/>
      <c r="U34" s="26"/>
      <c r="V34" s="26"/>
      <c r="W34" s="26"/>
      <c r="X34" s="26"/>
      <c r="Y34" s="26"/>
      <c r="Z34" s="26"/>
    </row>
    <row r="35" spans="1:26" ht="28">
      <c r="A35" s="335">
        <v>1</v>
      </c>
      <c r="B35" s="336" t="s">
        <v>581</v>
      </c>
      <c r="C35" s="337" t="s">
        <v>376</v>
      </c>
      <c r="D35" s="337" t="s">
        <v>372</v>
      </c>
      <c r="E35" s="337" t="s">
        <v>373</v>
      </c>
      <c r="F35" s="338">
        <v>92</v>
      </c>
      <c r="G35" s="338">
        <v>100</v>
      </c>
      <c r="H35" s="856">
        <v>2</v>
      </c>
      <c r="I35" s="339">
        <v>1.83</v>
      </c>
      <c r="J35" s="26"/>
      <c r="K35" s="857">
        <f>G35</f>
        <v>100</v>
      </c>
      <c r="L35" s="857">
        <f>F35</f>
        <v>92</v>
      </c>
      <c r="M35" s="297">
        <f>H35</f>
        <v>2</v>
      </c>
      <c r="N35" s="817">
        <f>IFERROR(MAX(0,IF(E35="Minimize",G35/F35,IF(G35&gt;0,F35/G35,IF(F35&gt;0,1.1,G35/F35)))),0)</f>
        <v>0.92</v>
      </c>
      <c r="O35" s="273">
        <f>MIN(1.1*M35,N35*M35)</f>
        <v>1.84</v>
      </c>
      <c r="P35" s="26"/>
      <c r="Q35" s="26"/>
      <c r="R35" s="26"/>
      <c r="S35" s="26"/>
      <c r="T35" s="26"/>
      <c r="U35" s="26"/>
      <c r="V35" s="26"/>
      <c r="W35" s="26"/>
      <c r="X35" s="26"/>
      <c r="Y35" s="26"/>
      <c r="Z35" s="26"/>
    </row>
    <row r="36" spans="1:26" ht="42">
      <c r="A36" s="335">
        <v>2</v>
      </c>
      <c r="B36" s="336" t="s">
        <v>639</v>
      </c>
      <c r="C36" s="337" t="s">
        <v>371</v>
      </c>
      <c r="D36" s="337" t="s">
        <v>372</v>
      </c>
      <c r="E36" s="337" t="s">
        <v>373</v>
      </c>
      <c r="F36" s="338">
        <v>100</v>
      </c>
      <c r="G36" s="338">
        <v>100</v>
      </c>
      <c r="H36" s="856">
        <v>2</v>
      </c>
      <c r="I36" s="339">
        <v>2</v>
      </c>
      <c r="J36" s="26"/>
      <c r="K36" s="857">
        <f>G36</f>
        <v>100</v>
      </c>
      <c r="L36" s="857">
        <f>F36</f>
        <v>100</v>
      </c>
      <c r="M36" s="297">
        <f>H36</f>
        <v>2</v>
      </c>
      <c r="N36" s="817">
        <f>IFERROR(MAX(0,IF(E36="Minimize",G36/F36,IF(G36&gt;0,F36/G36,IF(F36&gt;0,1.1,G36/F36)))),0)</f>
        <v>1</v>
      </c>
      <c r="O36" s="273">
        <f>MIN(1.1*M36,N36*M36)</f>
        <v>2</v>
      </c>
      <c r="P36" s="26"/>
      <c r="Q36" s="26"/>
      <c r="R36" s="26"/>
      <c r="S36" s="26"/>
      <c r="T36" s="26"/>
      <c r="U36" s="26"/>
      <c r="V36" s="26"/>
      <c r="W36" s="26"/>
      <c r="X36" s="26"/>
      <c r="Y36" s="26"/>
      <c r="Z36" s="26"/>
    </row>
    <row r="37" spans="1:26" ht="28">
      <c r="A37" s="335">
        <v>3</v>
      </c>
      <c r="B37" s="336" t="s">
        <v>583</v>
      </c>
      <c r="C37" s="337" t="s">
        <v>371</v>
      </c>
      <c r="D37" s="337" t="s">
        <v>584</v>
      </c>
      <c r="E37" s="337" t="s">
        <v>373</v>
      </c>
      <c r="F37" s="338">
        <v>12</v>
      </c>
      <c r="G37" s="360" t="s">
        <v>631</v>
      </c>
      <c r="H37" s="856">
        <v>2</v>
      </c>
      <c r="I37" s="339">
        <v>2</v>
      </c>
      <c r="J37" s="26"/>
      <c r="K37" s="541" t="str">
        <f>G37</f>
        <v>Setiap Bulan</v>
      </c>
      <c r="L37" s="857">
        <f>F37</f>
        <v>12</v>
      </c>
      <c r="M37" s="297">
        <f>H37</f>
        <v>2</v>
      </c>
      <c r="N37" s="817"/>
      <c r="O37" s="273"/>
      <c r="P37" s="26"/>
      <c r="Q37" s="26"/>
      <c r="R37" s="26"/>
      <c r="S37" s="26"/>
      <c r="T37" s="26"/>
      <c r="U37" s="26"/>
      <c r="V37" s="26"/>
      <c r="W37" s="26"/>
      <c r="X37" s="26"/>
      <c r="Y37" s="26"/>
      <c r="Z37" s="26"/>
    </row>
    <row r="38" spans="1:26" ht="28">
      <c r="A38" s="335">
        <v>4</v>
      </c>
      <c r="B38" s="336" t="s">
        <v>585</v>
      </c>
      <c r="C38" s="337" t="s">
        <v>371</v>
      </c>
      <c r="D38" s="337" t="s">
        <v>372</v>
      </c>
      <c r="E38" s="337" t="s">
        <v>373</v>
      </c>
      <c r="F38" s="338">
        <v>100</v>
      </c>
      <c r="G38" s="338">
        <v>100</v>
      </c>
      <c r="H38" s="335">
        <v>2</v>
      </c>
      <c r="I38" s="339">
        <v>2</v>
      </c>
      <c r="J38" s="26"/>
      <c r="K38" s="857">
        <f>G38</f>
        <v>100</v>
      </c>
      <c r="L38" s="857">
        <f>F38</f>
        <v>100</v>
      </c>
      <c r="M38" s="297">
        <f>H38</f>
        <v>2</v>
      </c>
      <c r="N38" s="817">
        <f>IFERROR(MAX(0,IF(E38="Minimize",G38/F38,IF(G38&gt;0,F38/G38,IF(F38&gt;0,1.1,G38/F38)))),0)</f>
        <v>1</v>
      </c>
      <c r="O38" s="273">
        <f>MIN(1.1*M38,N38*M38)</f>
        <v>2</v>
      </c>
      <c r="P38" s="26"/>
      <c r="Q38" s="26"/>
      <c r="R38" s="26"/>
      <c r="S38" s="26"/>
      <c r="T38" s="26"/>
      <c r="U38" s="26"/>
      <c r="V38" s="26"/>
      <c r="W38" s="26"/>
      <c r="X38" s="26"/>
      <c r="Y38" s="26"/>
      <c r="Z38" s="26"/>
    </row>
    <row r="39" spans="1:26">
      <c r="A39" s="739" t="s">
        <v>625</v>
      </c>
      <c r="B39" s="739"/>
      <c r="C39" s="739"/>
      <c r="D39" s="739"/>
      <c r="E39" s="739"/>
      <c r="F39" s="739"/>
      <c r="G39" s="739"/>
      <c r="H39" s="341">
        <v>8</v>
      </c>
      <c r="I39" s="342">
        <v>7.83</v>
      </c>
      <c r="J39" s="26"/>
      <c r="K39" s="541"/>
      <c r="L39" s="541"/>
      <c r="M39" s="297"/>
      <c r="N39" s="817"/>
      <c r="O39" s="273"/>
      <c r="P39" s="26"/>
      <c r="Q39" s="26"/>
      <c r="R39" s="26"/>
      <c r="S39" s="26"/>
      <c r="T39" s="26"/>
      <c r="U39" s="26"/>
      <c r="V39" s="26"/>
      <c r="W39" s="26"/>
      <c r="X39" s="26"/>
      <c r="Y39" s="26"/>
      <c r="Z39" s="26"/>
    </row>
    <row r="40" spans="1:26" ht="14">
      <c r="A40" s="858"/>
      <c r="B40" s="859" t="s">
        <v>404</v>
      </c>
      <c r="C40" s="858"/>
      <c r="D40" s="858"/>
      <c r="E40" s="858"/>
      <c r="F40" s="858"/>
      <c r="G40" s="858"/>
      <c r="H40" s="860">
        <v>100</v>
      </c>
      <c r="I40" s="861">
        <v>82.18</v>
      </c>
      <c r="J40" s="26"/>
      <c r="K40" s="26"/>
      <c r="L40" s="26"/>
      <c r="M40" s="862">
        <f>SUM(M4:M39)</f>
        <v>100</v>
      </c>
      <c r="N40" s="863">
        <f>IFERROR(O40/M40,0)</f>
        <v>0.80194876735659504</v>
      </c>
      <c r="O40" s="864">
        <f>SUM(O4:O39)</f>
        <v>80.194876735659506</v>
      </c>
      <c r="P40" s="26"/>
      <c r="Q40" s="26"/>
      <c r="R40" s="26"/>
      <c r="S40" s="26"/>
      <c r="T40" s="26"/>
      <c r="U40" s="26"/>
      <c r="V40" s="26"/>
      <c r="W40" s="26"/>
      <c r="X40" s="26"/>
      <c r="Y40" s="26"/>
      <c r="Z40" s="26"/>
    </row>
    <row r="42" spans="1:26" ht="16">
      <c r="A42" s="808" t="s">
        <v>659</v>
      </c>
    </row>
    <row r="43" spans="1:26" ht="28">
      <c r="A43" s="323" t="s">
        <v>346</v>
      </c>
      <c r="B43" s="323" t="s">
        <v>347</v>
      </c>
      <c r="C43" s="323" t="s">
        <v>587</v>
      </c>
      <c r="D43" s="323" t="s">
        <v>350</v>
      </c>
      <c r="E43" s="323" t="s">
        <v>448</v>
      </c>
      <c r="F43" s="323" t="s">
        <v>354</v>
      </c>
      <c r="G43" s="323" t="s">
        <v>588</v>
      </c>
      <c r="K43" s="323" t="s">
        <v>367</v>
      </c>
      <c r="L43" s="323" t="s">
        <v>589</v>
      </c>
      <c r="M43" s="323" t="s">
        <v>590</v>
      </c>
      <c r="N43" s="323" t="s">
        <v>591</v>
      </c>
      <c r="O43" s="323" t="s">
        <v>592</v>
      </c>
      <c r="P43" s="323" t="s">
        <v>593</v>
      </c>
      <c r="Q43" s="323" t="s">
        <v>594</v>
      </c>
    </row>
    <row r="44" spans="1:26">
      <c r="A44" s="809">
        <v>1</v>
      </c>
      <c r="B44" s="583" t="str">
        <f>B7</f>
        <v>EBITDA Margin</v>
      </c>
      <c r="C44" s="583" t="s">
        <v>456</v>
      </c>
      <c r="D44" s="809" t="str">
        <f>D7</f>
        <v>%</v>
      </c>
      <c r="E44" s="850">
        <f>G7</f>
        <v>60.75</v>
      </c>
      <c r="F44" s="809" t="str">
        <f>E7</f>
        <v>Maximize</v>
      </c>
      <c r="G44" s="798">
        <f>H7</f>
        <v>15</v>
      </c>
      <c r="K44" s="799">
        <f>N7</f>
        <v>0.67358024691358032</v>
      </c>
      <c r="L44" s="810">
        <v>25</v>
      </c>
      <c r="M44" s="800">
        <f>MIN(1.1*L44,K44*L44)</f>
        <v>16.839506172839506</v>
      </c>
      <c r="N44" s="810">
        <v>15</v>
      </c>
      <c r="O44" s="800">
        <f>MIN(1.1*N44,K44*N44)</f>
        <v>10.103703703703705</v>
      </c>
      <c r="P44" s="810">
        <v>35</v>
      </c>
      <c r="Q44" s="800">
        <f>MIN(1.1*P44,K44*P44)</f>
        <v>23.575308641975312</v>
      </c>
    </row>
    <row r="45" spans="1:26">
      <c r="A45" s="811"/>
      <c r="B45" s="811" t="s">
        <v>595</v>
      </c>
      <c r="C45" s="811"/>
      <c r="D45" s="811"/>
      <c r="E45" s="811"/>
      <c r="F45" s="811"/>
      <c r="G45" s="812">
        <f>SUM(G44)</f>
        <v>15</v>
      </c>
      <c r="K45" s="813"/>
      <c r="L45" s="812">
        <f t="shared" ref="L45:Q45" si="5">SUM(L44)</f>
        <v>25</v>
      </c>
      <c r="M45" s="814">
        <f t="shared" si="5"/>
        <v>16.839506172839506</v>
      </c>
      <c r="N45" s="812">
        <f t="shared" si="5"/>
        <v>15</v>
      </c>
      <c r="O45" s="814">
        <f t="shared" si="5"/>
        <v>10.103703703703705</v>
      </c>
      <c r="P45" s="812">
        <f t="shared" si="5"/>
        <v>35</v>
      </c>
      <c r="Q45" s="814">
        <f t="shared" si="5"/>
        <v>23.575308641975312</v>
      </c>
    </row>
    <row r="46" spans="1:26">
      <c r="A46" s="809">
        <v>2</v>
      </c>
      <c r="B46" s="583" t="str">
        <f>B10</f>
        <v>Cash Cost Karet</v>
      </c>
      <c r="C46" s="583" t="s">
        <v>462</v>
      </c>
      <c r="D46" s="809" t="str">
        <f>D10</f>
        <v>Rp/Kg</v>
      </c>
      <c r="E46" s="801">
        <f>G10</f>
        <v>24911</v>
      </c>
      <c r="F46" s="809" t="str">
        <f>E10</f>
        <v>Minimize</v>
      </c>
      <c r="G46" s="798">
        <f>H10</f>
        <v>6</v>
      </c>
      <c r="K46" s="799">
        <f>N10</f>
        <v>0.72394652717233365</v>
      </c>
      <c r="L46" s="810">
        <v>8</v>
      </c>
      <c r="M46" s="800">
        <f t="shared" ref="M46:M51" si="6">MIN(1.1*L46,K46*L46)</f>
        <v>5.7915722173786692</v>
      </c>
      <c r="N46" s="810">
        <v>11</v>
      </c>
      <c r="O46" s="800">
        <f t="shared" ref="O46:O51" si="7">MIN(1.1*N46,K46*N46)</f>
        <v>7.9634117988956703</v>
      </c>
      <c r="P46" s="810">
        <v>5</v>
      </c>
      <c r="Q46" s="800">
        <f t="shared" ref="Q46:Q51" si="8">MIN(1.1*P46,K46*P46)</f>
        <v>3.6197326358616682</v>
      </c>
    </row>
    <row r="47" spans="1:26">
      <c r="A47" s="809">
        <v>3</v>
      </c>
      <c r="B47" s="583" t="str">
        <f>B11</f>
        <v>Produktivitas Karet</v>
      </c>
      <c r="C47" s="583" t="s">
        <v>462</v>
      </c>
      <c r="D47" s="809" t="str">
        <f>D11</f>
        <v>Ton/Ha</v>
      </c>
      <c r="E47" s="850">
        <f>G11</f>
        <v>1.72</v>
      </c>
      <c r="F47" s="809" t="str">
        <f>E11</f>
        <v>Maximize</v>
      </c>
      <c r="G47" s="798">
        <f>H11</f>
        <v>6</v>
      </c>
      <c r="K47" s="799">
        <f>N11</f>
        <v>0.70348837209302328</v>
      </c>
      <c r="L47" s="810">
        <v>8</v>
      </c>
      <c r="M47" s="800">
        <f t="shared" si="6"/>
        <v>5.6279069767441863</v>
      </c>
      <c r="N47" s="810">
        <v>11</v>
      </c>
      <c r="O47" s="800">
        <f t="shared" si="7"/>
        <v>7.7383720930232558</v>
      </c>
      <c r="P47" s="810">
        <v>5</v>
      </c>
      <c r="Q47" s="800">
        <f t="shared" si="8"/>
        <v>3.5174418604651163</v>
      </c>
    </row>
    <row r="48" spans="1:26">
      <c r="A48" s="809">
        <v>4</v>
      </c>
      <c r="B48" s="583" t="str">
        <f>B35</f>
        <v>Persentase Temuan Audit Internal dan Eksternal yang ditindaklanjuti</v>
      </c>
      <c r="C48" s="583" t="s">
        <v>462</v>
      </c>
      <c r="D48" s="809" t="str">
        <f>D35</f>
        <v>%</v>
      </c>
      <c r="E48" s="547">
        <f>G35</f>
        <v>100</v>
      </c>
      <c r="F48" s="809" t="str">
        <f>E35</f>
        <v>Maximize</v>
      </c>
      <c r="G48" s="798">
        <f>H35</f>
        <v>2</v>
      </c>
      <c r="K48" s="799">
        <f>N35</f>
        <v>0.92</v>
      </c>
      <c r="L48" s="810">
        <v>3</v>
      </c>
      <c r="M48" s="800">
        <f t="shared" si="6"/>
        <v>2.7600000000000002</v>
      </c>
      <c r="N48" s="810">
        <v>4</v>
      </c>
      <c r="O48" s="800">
        <f t="shared" si="7"/>
        <v>3.68</v>
      </c>
      <c r="P48" s="810">
        <v>2</v>
      </c>
      <c r="Q48" s="800">
        <f t="shared" si="8"/>
        <v>1.84</v>
      </c>
    </row>
    <row r="49" spans="1:17">
      <c r="A49" s="809">
        <v>5</v>
      </c>
      <c r="B49" s="583" t="str">
        <f>B36</f>
        <v>Pemenuhan Permintaan Kajian (Kajian Ekonomis, Hukum, dan Risiko) terkait Divestasi Aset dan Optimalisasi Aset</v>
      </c>
      <c r="C49" s="583" t="s">
        <v>462</v>
      </c>
      <c r="D49" s="809" t="str">
        <f>D36</f>
        <v>%</v>
      </c>
      <c r="E49" s="547">
        <f>G36</f>
        <v>100</v>
      </c>
      <c r="F49" s="809" t="str">
        <f>E36</f>
        <v>Maximize</v>
      </c>
      <c r="G49" s="798">
        <f>H36</f>
        <v>2</v>
      </c>
      <c r="K49" s="799">
        <f>N36</f>
        <v>1</v>
      </c>
      <c r="L49" s="810">
        <v>2</v>
      </c>
      <c r="M49" s="800">
        <f t="shared" si="6"/>
        <v>2</v>
      </c>
      <c r="N49" s="810">
        <v>3</v>
      </c>
      <c r="O49" s="800">
        <f t="shared" si="7"/>
        <v>3</v>
      </c>
      <c r="P49" s="810">
        <v>1</v>
      </c>
      <c r="Q49" s="800">
        <f t="shared" si="8"/>
        <v>1</v>
      </c>
    </row>
    <row r="50" spans="1:17">
      <c r="A50" s="809">
        <v>6</v>
      </c>
      <c r="B50" s="583" t="str">
        <f>B37</f>
        <v>Penyediaan Data Monitoring dan Evaluasi Divestasi Aset dan Optimalisasi Aset</v>
      </c>
      <c r="C50" s="583" t="s">
        <v>462</v>
      </c>
      <c r="D50" s="809" t="str">
        <f>D37</f>
        <v>Frekuensi</v>
      </c>
      <c r="E50" s="548" t="str">
        <f>G37</f>
        <v>Setiap Bulan</v>
      </c>
      <c r="F50" s="809" t="str">
        <f>E37</f>
        <v>Maximize</v>
      </c>
      <c r="G50" s="798">
        <f>H37</f>
        <v>2</v>
      </c>
      <c r="K50" s="799">
        <f>N37</f>
        <v>0</v>
      </c>
      <c r="L50" s="810">
        <v>2</v>
      </c>
      <c r="M50" s="800">
        <f t="shared" si="6"/>
        <v>0</v>
      </c>
      <c r="N50" s="810">
        <v>3</v>
      </c>
      <c r="O50" s="800">
        <f t="shared" si="7"/>
        <v>0</v>
      </c>
      <c r="P50" s="810">
        <v>1</v>
      </c>
      <c r="Q50" s="800">
        <f t="shared" si="8"/>
        <v>0</v>
      </c>
    </row>
    <row r="51" spans="1:17">
      <c r="A51" s="809">
        <v>7</v>
      </c>
      <c r="B51" s="583" t="str">
        <f>B38</f>
        <v>Penyelesaian Administrasi KSO Sawit dan KSO Tebu</v>
      </c>
      <c r="C51" s="583" t="s">
        <v>462</v>
      </c>
      <c r="D51" s="809" t="str">
        <f>D38</f>
        <v>%</v>
      </c>
      <c r="E51" s="547">
        <f>G38</f>
        <v>100</v>
      </c>
      <c r="F51" s="809" t="str">
        <f>E38</f>
        <v>Maximize</v>
      </c>
      <c r="G51" s="798">
        <f>H38</f>
        <v>2</v>
      </c>
      <c r="K51" s="799">
        <f>N38</f>
        <v>1</v>
      </c>
      <c r="L51" s="810">
        <v>2</v>
      </c>
      <c r="M51" s="800">
        <f t="shared" si="6"/>
        <v>2</v>
      </c>
      <c r="N51" s="810">
        <v>3</v>
      </c>
      <c r="O51" s="800">
        <f t="shared" si="7"/>
        <v>3</v>
      </c>
      <c r="P51" s="810">
        <v>1</v>
      </c>
      <c r="Q51" s="800">
        <f t="shared" si="8"/>
        <v>1</v>
      </c>
    </row>
    <row r="52" spans="1:17">
      <c r="A52" s="811"/>
      <c r="B52" s="811" t="s">
        <v>596</v>
      </c>
      <c r="C52" s="811"/>
      <c r="D52" s="811"/>
      <c r="E52" s="811"/>
      <c r="F52" s="811"/>
      <c r="G52" s="812">
        <f>SUM(G46:G51)</f>
        <v>20</v>
      </c>
      <c r="K52" s="813"/>
      <c r="L52" s="812">
        <f t="shared" ref="L52:Q52" si="9">SUM(L46:L51)</f>
        <v>25</v>
      </c>
      <c r="M52" s="814">
        <f t="shared" si="9"/>
        <v>18.179479194122855</v>
      </c>
      <c r="N52" s="812">
        <f t="shared" si="9"/>
        <v>35</v>
      </c>
      <c r="O52" s="814">
        <f t="shared" si="9"/>
        <v>25.381783891918925</v>
      </c>
      <c r="P52" s="812">
        <f t="shared" si="9"/>
        <v>15</v>
      </c>
      <c r="Q52" s="814">
        <f t="shared" si="9"/>
        <v>10.977174496326784</v>
      </c>
    </row>
    <row r="53" spans="1:17">
      <c r="A53" s="809">
        <v>8</v>
      </c>
      <c r="B53" s="583" t="str">
        <f t="shared" ref="B53:B59" si="10">B17</f>
        <v>a. Penerbitan SK BPHTB 0%</v>
      </c>
      <c r="C53" s="583" t="s">
        <v>470</v>
      </c>
      <c r="D53" s="809" t="str">
        <f t="shared" ref="D53:D59" si="11">D17</f>
        <v>%</v>
      </c>
      <c r="E53" s="547">
        <f t="shared" ref="E53:E59" si="12">G17</f>
        <v>100</v>
      </c>
      <c r="F53" s="809" t="str">
        <f t="shared" ref="F53:F59" si="13">E17</f>
        <v>Maximize</v>
      </c>
      <c r="G53" s="798">
        <f t="shared" ref="G53:G59" si="14">H17</f>
        <v>3</v>
      </c>
      <c r="K53" s="799">
        <f t="shared" ref="K53:K59" si="15">N17</f>
        <v>0.96</v>
      </c>
      <c r="L53" s="810">
        <v>2</v>
      </c>
      <c r="M53" s="800">
        <f t="shared" ref="M53:M59" si="16">MIN(1.1*L53,K53*L53)</f>
        <v>1.92</v>
      </c>
      <c r="N53" s="810">
        <v>2</v>
      </c>
      <c r="O53" s="800">
        <f t="shared" ref="O53:O59" si="17">MIN(1.1*N53,K53*N53)</f>
        <v>1.92</v>
      </c>
      <c r="P53" s="810">
        <v>2</v>
      </c>
      <c r="Q53" s="800">
        <f t="shared" ref="Q53:Q59" si="18">MIN(1.1*P53,K53*P53)</f>
        <v>1.92</v>
      </c>
    </row>
    <row r="54" spans="1:17">
      <c r="A54" s="809">
        <v>9</v>
      </c>
      <c r="B54" s="583" t="str">
        <f t="shared" si="10"/>
        <v>b. Implementasi Integrated Management System</v>
      </c>
      <c r="C54" s="583" t="s">
        <v>470</v>
      </c>
      <c r="D54" s="809" t="str">
        <f t="shared" si="11"/>
        <v>%</v>
      </c>
      <c r="E54" s="547">
        <f t="shared" si="12"/>
        <v>100</v>
      </c>
      <c r="F54" s="809" t="str">
        <f t="shared" si="13"/>
        <v>Maximize</v>
      </c>
      <c r="G54" s="798">
        <f t="shared" si="14"/>
        <v>5</v>
      </c>
      <c r="K54" s="799">
        <f t="shared" si="15"/>
        <v>1</v>
      </c>
      <c r="L54" s="810">
        <v>3</v>
      </c>
      <c r="M54" s="800">
        <f t="shared" si="16"/>
        <v>3</v>
      </c>
      <c r="N54" s="810">
        <v>3</v>
      </c>
      <c r="O54" s="800">
        <f t="shared" si="17"/>
        <v>3</v>
      </c>
      <c r="P54" s="810">
        <v>3</v>
      </c>
      <c r="Q54" s="800">
        <f t="shared" si="18"/>
        <v>3</v>
      </c>
    </row>
    <row r="55" spans="1:17">
      <c r="A55" s="809">
        <v>10</v>
      </c>
      <c r="B55" s="583" t="str">
        <f t="shared" si="10"/>
        <v>Penerbitan Surat Setoran Pajak Daerah (SSPD) Nihil</v>
      </c>
      <c r="C55" s="583" t="s">
        <v>470</v>
      </c>
      <c r="D55" s="809" t="str">
        <f t="shared" si="11"/>
        <v>%</v>
      </c>
      <c r="E55" s="547">
        <f t="shared" si="12"/>
        <v>75</v>
      </c>
      <c r="F55" s="809" t="str">
        <f t="shared" si="13"/>
        <v>Maximize</v>
      </c>
      <c r="G55" s="798">
        <f t="shared" si="14"/>
        <v>7</v>
      </c>
      <c r="K55" s="799">
        <f t="shared" si="15"/>
        <v>0.17333333333333334</v>
      </c>
      <c r="L55" s="810">
        <v>3</v>
      </c>
      <c r="M55" s="800">
        <f t="shared" si="16"/>
        <v>0.52</v>
      </c>
      <c r="N55" s="810">
        <v>3</v>
      </c>
      <c r="O55" s="800">
        <f t="shared" si="17"/>
        <v>0.52</v>
      </c>
      <c r="P55" s="810">
        <v>3</v>
      </c>
      <c r="Q55" s="800">
        <f t="shared" si="18"/>
        <v>0.52</v>
      </c>
    </row>
    <row r="56" spans="1:17">
      <c r="A56" s="809">
        <v>11</v>
      </c>
      <c r="B56" s="583" t="str">
        <f t="shared" si="10"/>
        <v>Sertifikasi Aset Tanah</v>
      </c>
      <c r="C56" s="583" t="s">
        <v>470</v>
      </c>
      <c r="D56" s="809" t="str">
        <f t="shared" si="11"/>
        <v>%</v>
      </c>
      <c r="E56" s="547">
        <f t="shared" si="12"/>
        <v>100</v>
      </c>
      <c r="F56" s="809" t="str">
        <f t="shared" si="13"/>
        <v>Maximize</v>
      </c>
      <c r="G56" s="798">
        <f t="shared" si="14"/>
        <v>8</v>
      </c>
      <c r="K56" s="799">
        <f t="shared" si="15"/>
        <v>0.77</v>
      </c>
      <c r="L56" s="810">
        <v>4</v>
      </c>
      <c r="M56" s="800">
        <f t="shared" si="16"/>
        <v>3.08</v>
      </c>
      <c r="N56" s="810">
        <v>4</v>
      </c>
      <c r="O56" s="800">
        <f t="shared" si="17"/>
        <v>3.08</v>
      </c>
      <c r="P56" s="810">
        <v>4</v>
      </c>
      <c r="Q56" s="800">
        <f t="shared" si="18"/>
        <v>3.08</v>
      </c>
    </row>
    <row r="57" spans="1:17">
      <c r="A57" s="809">
        <v>12</v>
      </c>
      <c r="B57" s="583" t="str">
        <f t="shared" si="10"/>
        <v>Recovery Aset</v>
      </c>
      <c r="C57" s="583" t="s">
        <v>470</v>
      </c>
      <c r="D57" s="809" t="str">
        <f t="shared" si="11"/>
        <v>Ha</v>
      </c>
      <c r="E57" s="547">
        <f t="shared" si="12"/>
        <v>167</v>
      </c>
      <c r="F57" s="809" t="str">
        <f t="shared" si="13"/>
        <v>Maximize</v>
      </c>
      <c r="G57" s="798">
        <f t="shared" si="14"/>
        <v>8</v>
      </c>
      <c r="K57" s="799">
        <f t="shared" si="15"/>
        <v>9.2011976047904191</v>
      </c>
      <c r="L57" s="810">
        <v>4</v>
      </c>
      <c r="M57" s="800">
        <f t="shared" si="16"/>
        <v>4.4000000000000004</v>
      </c>
      <c r="N57" s="810">
        <v>4</v>
      </c>
      <c r="O57" s="800">
        <f t="shared" si="17"/>
        <v>4.4000000000000004</v>
      </c>
      <c r="P57" s="810">
        <v>4</v>
      </c>
      <c r="Q57" s="800">
        <f t="shared" si="18"/>
        <v>4.4000000000000004</v>
      </c>
    </row>
    <row r="58" spans="1:17">
      <c r="A58" s="809">
        <v>13</v>
      </c>
      <c r="B58" s="583" t="str">
        <f t="shared" si="10"/>
        <v>Pengurusan Perizinan Berusaha Pasca Integrasi</v>
      </c>
      <c r="C58" s="583" t="s">
        <v>470</v>
      </c>
      <c r="D58" s="809" t="str">
        <f t="shared" si="11"/>
        <v>Jumlah</v>
      </c>
      <c r="E58" s="547">
        <f t="shared" si="12"/>
        <v>66</v>
      </c>
      <c r="F58" s="809" t="str">
        <f t="shared" si="13"/>
        <v>Maximize</v>
      </c>
      <c r="G58" s="798">
        <f t="shared" si="14"/>
        <v>5</v>
      </c>
      <c r="K58" s="799">
        <f t="shared" si="15"/>
        <v>0.56060606060606055</v>
      </c>
      <c r="L58" s="810">
        <v>2</v>
      </c>
      <c r="M58" s="800">
        <f t="shared" si="16"/>
        <v>1.1212121212121211</v>
      </c>
      <c r="N58" s="810">
        <v>2</v>
      </c>
      <c r="O58" s="800">
        <f t="shared" si="17"/>
        <v>1.1212121212121211</v>
      </c>
      <c r="P58" s="810">
        <v>2</v>
      </c>
      <c r="Q58" s="800">
        <f t="shared" si="18"/>
        <v>1.1212121212121211</v>
      </c>
    </row>
    <row r="59" spans="1:17">
      <c r="A59" s="809">
        <v>14</v>
      </c>
      <c r="B59" s="583" t="str">
        <f t="shared" si="10"/>
        <v>Pemenuhan Mitigasi Risiko</v>
      </c>
      <c r="C59" s="583" t="s">
        <v>470</v>
      </c>
      <c r="D59" s="809" t="str">
        <f t="shared" si="11"/>
        <v>%</v>
      </c>
      <c r="E59" s="547">
        <f t="shared" si="12"/>
        <v>100</v>
      </c>
      <c r="F59" s="809" t="str">
        <f t="shared" si="13"/>
        <v>Maximize</v>
      </c>
      <c r="G59" s="798">
        <f t="shared" si="14"/>
        <v>5</v>
      </c>
      <c r="K59" s="799">
        <f t="shared" si="15"/>
        <v>1</v>
      </c>
      <c r="L59" s="810">
        <v>2</v>
      </c>
      <c r="M59" s="800">
        <f t="shared" si="16"/>
        <v>2</v>
      </c>
      <c r="N59" s="810">
        <v>2</v>
      </c>
      <c r="O59" s="800">
        <f t="shared" si="17"/>
        <v>2</v>
      </c>
      <c r="P59" s="810">
        <v>2</v>
      </c>
      <c r="Q59" s="800">
        <f t="shared" si="18"/>
        <v>2</v>
      </c>
    </row>
    <row r="60" spans="1:17">
      <c r="A60" s="811"/>
      <c r="B60" s="811" t="s">
        <v>597</v>
      </c>
      <c r="C60" s="811"/>
      <c r="D60" s="811"/>
      <c r="E60" s="811"/>
      <c r="F60" s="811"/>
      <c r="G60" s="812">
        <f>SUM(G53:G59)</f>
        <v>41</v>
      </c>
      <c r="K60" s="813"/>
      <c r="L60" s="812">
        <f t="shared" ref="L60:Q60" si="19">SUM(L53:L59)</f>
        <v>20</v>
      </c>
      <c r="M60" s="814">
        <f t="shared" si="19"/>
        <v>16.041212121212119</v>
      </c>
      <c r="N60" s="812">
        <f t="shared" si="19"/>
        <v>20</v>
      </c>
      <c r="O60" s="814">
        <f t="shared" si="19"/>
        <v>16.041212121212119</v>
      </c>
      <c r="P60" s="812">
        <f t="shared" si="19"/>
        <v>20</v>
      </c>
      <c r="Q60" s="814">
        <f t="shared" si="19"/>
        <v>16.041212121212119</v>
      </c>
    </row>
    <row r="61" spans="1:17">
      <c r="A61" s="809">
        <v>15</v>
      </c>
      <c r="B61" s="583" t="str">
        <f>B26</f>
        <v>Implementasi Aplikasi MONIKA untuk katalog rencana Optimalisasi dan Divestasi Aset</v>
      </c>
      <c r="C61" s="583" t="s">
        <v>472</v>
      </c>
      <c r="D61" s="809" t="str">
        <f>D26</f>
        <v>%</v>
      </c>
      <c r="E61" s="547">
        <f>G26</f>
        <v>100</v>
      </c>
      <c r="F61" s="809" t="str">
        <f>E26</f>
        <v>Maximize</v>
      </c>
      <c r="G61" s="798">
        <f>H26</f>
        <v>3</v>
      </c>
      <c r="K61" s="799">
        <f>N26</f>
        <v>0.97</v>
      </c>
      <c r="L61" s="810">
        <v>10</v>
      </c>
      <c r="M61" s="800">
        <f>MIN(1.1*L61,K61*L61)</f>
        <v>9.6999999999999993</v>
      </c>
      <c r="N61" s="810">
        <v>10</v>
      </c>
      <c r="O61" s="800">
        <f>MIN(1.1*N61,K61*N61)</f>
        <v>9.6999999999999993</v>
      </c>
      <c r="P61" s="810">
        <v>10</v>
      </c>
      <c r="Q61" s="800">
        <f>MIN(1.1*P61,K61*P61)</f>
        <v>9.6999999999999993</v>
      </c>
    </row>
    <row r="62" spans="1:17">
      <c r="A62" s="811"/>
      <c r="B62" s="811" t="s">
        <v>598</v>
      </c>
      <c r="C62" s="811"/>
      <c r="D62" s="811"/>
      <c r="E62" s="811"/>
      <c r="F62" s="811"/>
      <c r="G62" s="812">
        <f>SUM(G61)</f>
        <v>3</v>
      </c>
      <c r="K62" s="813"/>
      <c r="L62" s="812">
        <f t="shared" ref="L62:Q62" si="20">SUM(L61)</f>
        <v>10</v>
      </c>
      <c r="M62" s="814">
        <f t="shared" si="20"/>
        <v>9.6999999999999993</v>
      </c>
      <c r="N62" s="812">
        <f t="shared" si="20"/>
        <v>10</v>
      </c>
      <c r="O62" s="814">
        <f t="shared" si="20"/>
        <v>9.6999999999999993</v>
      </c>
      <c r="P62" s="812">
        <f t="shared" si="20"/>
        <v>10</v>
      </c>
      <c r="Q62" s="814">
        <f t="shared" si="20"/>
        <v>9.6999999999999993</v>
      </c>
    </row>
    <row r="63" spans="1:17">
      <c r="A63" s="809">
        <v>16</v>
      </c>
      <c r="B63" s="583" t="str">
        <f>B29</f>
        <v>Monetisasi, dan/atau Pelepasan Aset Non-Inti</v>
      </c>
      <c r="C63" s="583" t="s">
        <v>474</v>
      </c>
      <c r="D63" s="809" t="str">
        <f>D29</f>
        <v>%</v>
      </c>
      <c r="E63" s="547">
        <f>G29</f>
        <v>100</v>
      </c>
      <c r="F63" s="809" t="str">
        <f>E29</f>
        <v>Maximize</v>
      </c>
      <c r="G63" s="798">
        <f>H29</f>
        <v>13</v>
      </c>
      <c r="K63" s="799">
        <f>N29</f>
        <v>0.95540000000000003</v>
      </c>
      <c r="L63" s="810">
        <v>12</v>
      </c>
      <c r="M63" s="800">
        <f>MIN(1.1*L63,K63*L63)</f>
        <v>11.4648</v>
      </c>
      <c r="N63" s="810">
        <v>12</v>
      </c>
      <c r="O63" s="800">
        <f>MIN(1.1*N63,K63*N63)</f>
        <v>11.4648</v>
      </c>
      <c r="P63" s="810">
        <v>12</v>
      </c>
      <c r="Q63" s="800">
        <f>MIN(1.1*P63,K63*P63)</f>
        <v>11.4648</v>
      </c>
    </row>
    <row r="64" spans="1:17">
      <c r="A64" s="809">
        <v>17</v>
      </c>
      <c r="B64" s="583" t="str">
        <f>B30</f>
        <v>Replanting &amp; Konversi Termasuk Perluasan HGU Tebu</v>
      </c>
      <c r="C64" s="583" t="s">
        <v>474</v>
      </c>
      <c r="D64" s="809" t="str">
        <f>D30</f>
        <v>Ha</v>
      </c>
      <c r="E64" s="870">
        <f>G30</f>
        <v>890.3</v>
      </c>
      <c r="F64" s="809" t="str">
        <f>E30</f>
        <v>Maximize</v>
      </c>
      <c r="G64" s="798">
        <f>H30</f>
        <v>5</v>
      </c>
      <c r="K64" s="799">
        <f>N30</f>
        <v>1.8143996405705942</v>
      </c>
      <c r="L64" s="810">
        <v>5</v>
      </c>
      <c r="M64" s="800">
        <f>MIN(1.1*L64,K64*L64)</f>
        <v>5.5</v>
      </c>
      <c r="N64" s="810">
        <v>5</v>
      </c>
      <c r="O64" s="800">
        <f>MIN(1.1*N64,K64*N64)</f>
        <v>5.5</v>
      </c>
      <c r="P64" s="810">
        <v>5</v>
      </c>
      <c r="Q64" s="800">
        <f>MIN(1.1*P64,K64*P64)</f>
        <v>5.5</v>
      </c>
    </row>
    <row r="65" spans="1:17">
      <c r="A65" s="809">
        <v>18</v>
      </c>
      <c r="B65" s="583" t="str">
        <f>B31</f>
        <v>Realisasi PMN</v>
      </c>
      <c r="C65" s="583" t="s">
        <v>474</v>
      </c>
      <c r="D65" s="809" t="str">
        <f>D31</f>
        <v>%</v>
      </c>
      <c r="E65" s="547">
        <f>G31</f>
        <v>100</v>
      </c>
      <c r="F65" s="809" t="str">
        <f>E31</f>
        <v>Maximize</v>
      </c>
      <c r="G65" s="798">
        <f>H31</f>
        <v>3</v>
      </c>
      <c r="K65" s="799">
        <f>N31</f>
        <v>1</v>
      </c>
      <c r="L65" s="810">
        <v>3</v>
      </c>
      <c r="M65" s="800">
        <f>MIN(1.1*L65,K65*L65)</f>
        <v>3</v>
      </c>
      <c r="N65" s="810">
        <v>3</v>
      </c>
      <c r="O65" s="800">
        <f>MIN(1.1*N65,K65*N65)</f>
        <v>3</v>
      </c>
      <c r="P65" s="810">
        <v>3</v>
      </c>
      <c r="Q65" s="800">
        <f>MIN(1.1*P65,K65*P65)</f>
        <v>3</v>
      </c>
    </row>
    <row r="66" spans="1:17">
      <c r="A66" s="811"/>
      <c r="B66" s="811" t="s">
        <v>599</v>
      </c>
      <c r="C66" s="811"/>
      <c r="D66" s="811"/>
      <c r="E66" s="811"/>
      <c r="F66" s="811"/>
      <c r="G66" s="812">
        <f>SUM(G63:G65)</f>
        <v>21</v>
      </c>
      <c r="K66" s="813"/>
      <c r="L66" s="812">
        <f t="shared" ref="L66:Q66" si="21">SUM(L63:L65)</f>
        <v>20</v>
      </c>
      <c r="M66" s="814">
        <f t="shared" si="21"/>
        <v>19.9648</v>
      </c>
      <c r="N66" s="812">
        <f t="shared" si="21"/>
        <v>20</v>
      </c>
      <c r="O66" s="814">
        <f t="shared" si="21"/>
        <v>19.9648</v>
      </c>
      <c r="P66" s="812">
        <f t="shared" si="21"/>
        <v>20</v>
      </c>
      <c r="Q66" s="814">
        <f t="shared" si="21"/>
        <v>19.9648</v>
      </c>
    </row>
    <row r="67" spans="1:17">
      <c r="A67" s="815"/>
      <c r="B67" s="815" t="s">
        <v>404</v>
      </c>
      <c r="C67" s="815"/>
      <c r="D67" s="815"/>
      <c r="E67" s="815"/>
      <c r="F67" s="815"/>
      <c r="G67" s="816">
        <f>G45+G52+G60+G62+G66</f>
        <v>100</v>
      </c>
      <c r="K67" s="806"/>
      <c r="L67" s="805">
        <f t="shared" ref="L67:Q67" si="22">L45+L52+L60+L62+L66</f>
        <v>100</v>
      </c>
      <c r="M67" s="807">
        <f t="shared" si="22"/>
        <v>80.724997488174481</v>
      </c>
      <c r="N67" s="805">
        <f t="shared" si="22"/>
        <v>100</v>
      </c>
      <c r="O67" s="807">
        <f t="shared" si="22"/>
        <v>81.191499716834741</v>
      </c>
      <c r="P67" s="805">
        <f t="shared" si="22"/>
        <v>100</v>
      </c>
      <c r="Q67" s="807">
        <f t="shared" si="22"/>
        <v>80.258495259514206</v>
      </c>
    </row>
    <row r="81" s="796" customFormat="1"/>
    <row r="82" s="796" customFormat="1"/>
    <row r="83" s="796" customFormat="1"/>
    <row r="84" s="796" customFormat="1"/>
    <row r="85" s="796" customFormat="1"/>
    <row r="86" s="796" customFormat="1"/>
    <row r="87" s="796" customFormat="1"/>
    <row r="88" s="796" customFormat="1"/>
    <row r="89" s="796" customFormat="1"/>
    <row r="90" s="796" customFormat="1"/>
    <row r="91" s="796" customFormat="1"/>
    <row r="92" s="796" customFormat="1"/>
    <row r="93" s="796" customFormat="1"/>
    <row r="94" s="796" customFormat="1"/>
    <row r="95" s="796" customFormat="1"/>
    <row r="96" s="796" customFormat="1"/>
    <row r="97" s="796" customFormat="1"/>
    <row r="98" s="796" customFormat="1"/>
    <row r="99" s="796" customFormat="1"/>
    <row r="100" s="796" customFormat="1"/>
    <row r="101" s="796" customFormat="1"/>
    <row r="102" s="796" customFormat="1"/>
    <row r="103" s="796" customFormat="1"/>
    <row r="104" s="796" customFormat="1"/>
    <row r="105" s="796" customFormat="1"/>
    <row r="106" s="796" customFormat="1"/>
    <row r="107" s="796" customFormat="1"/>
    <row r="108" s="796" customFormat="1"/>
    <row r="109" s="796" customFormat="1"/>
    <row r="110" s="796" customFormat="1"/>
    <row r="111" s="796" customFormat="1"/>
    <row r="112" s="796" customFormat="1"/>
    <row r="113" s="796" customFormat="1"/>
    <row r="114" s="796" customFormat="1"/>
    <row r="115" s="796" customFormat="1"/>
    <row r="116" s="796" customFormat="1"/>
    <row r="117" s="796" customFormat="1"/>
    <row r="118" s="796" customFormat="1"/>
    <row r="119" s="796" customFormat="1"/>
    <row r="120" s="796" customFormat="1"/>
    <row r="121" s="796" customFormat="1"/>
    <row r="122" s="796" customFormat="1"/>
    <row r="123" s="796" customFormat="1"/>
    <row r="124" s="796" customFormat="1"/>
    <row r="125" s="796" customFormat="1"/>
    <row r="126" s="796" customFormat="1"/>
    <row r="127" s="796" customFormat="1"/>
    <row r="128" s="796" customFormat="1"/>
    <row r="129" s="796" customFormat="1"/>
    <row r="130" s="796" customFormat="1"/>
    <row r="131" s="796" customFormat="1"/>
    <row r="132" s="796" customFormat="1"/>
    <row r="133" s="796" customFormat="1"/>
    <row r="134" s="796" customFormat="1"/>
    <row r="135" s="796" customFormat="1"/>
    <row r="136" s="796" customFormat="1"/>
    <row r="137" s="796" customFormat="1"/>
    <row r="138" s="796" customFormat="1"/>
    <row r="139" s="796" customFormat="1"/>
    <row r="140" s="796" customFormat="1"/>
    <row r="141" s="796" customFormat="1"/>
    <row r="142" s="796" customFormat="1"/>
    <row r="143" s="796" customFormat="1"/>
    <row r="144" s="796" customFormat="1"/>
    <row r="145" s="796" customFormat="1"/>
    <row r="146" s="796" customFormat="1"/>
    <row r="147" s="796" customFormat="1"/>
    <row r="148" s="796" customFormat="1"/>
    <row r="149" s="796" customFormat="1"/>
    <row r="150" s="796" customFormat="1"/>
    <row r="151" s="796" customFormat="1"/>
    <row r="152" s="796" customFormat="1"/>
    <row r="153" s="796" customFormat="1"/>
    <row r="154" s="796" customFormat="1"/>
    <row r="155" s="796" customFormat="1"/>
    <row r="156" s="796" customFormat="1"/>
    <row r="157" s="796" customFormat="1"/>
    <row r="158" s="796" customFormat="1"/>
    <row r="159" s="796" customFormat="1"/>
    <row r="160" s="796" customFormat="1"/>
    <row r="161" s="796" customFormat="1"/>
    <row r="162" s="796" customFormat="1"/>
    <row r="163" s="796" customFormat="1"/>
    <row r="164" s="796" customFormat="1"/>
    <row r="165" s="796" customFormat="1"/>
    <row r="166" s="796" customFormat="1"/>
    <row r="167" s="796" customFormat="1"/>
    <row r="168" s="796" customFormat="1"/>
    <row r="169" s="796" customFormat="1"/>
    <row r="170" s="796" customFormat="1"/>
    <row r="171" s="796" customFormat="1"/>
    <row r="172" s="796" customFormat="1"/>
    <row r="173" s="796" customFormat="1"/>
    <row r="174" s="796" customFormat="1"/>
    <row r="175" s="796" customFormat="1"/>
    <row r="176" s="796" customFormat="1"/>
    <row r="177" s="796" customFormat="1"/>
    <row r="178" s="796" customFormat="1"/>
    <row r="179" s="796" customFormat="1"/>
    <row r="180" s="796" customFormat="1"/>
    <row r="181" s="796" customFormat="1"/>
    <row r="182" s="796" customFormat="1"/>
    <row r="183" s="796" customFormat="1"/>
    <row r="184" s="796" customFormat="1"/>
    <row r="185" s="796" customFormat="1"/>
    <row r="186" s="796" customFormat="1"/>
    <row r="187" s="796" customFormat="1"/>
    <row r="188" s="796" customFormat="1"/>
    <row r="189" s="796" customFormat="1"/>
    <row r="190" s="796" customFormat="1"/>
    <row r="191" s="796" customFormat="1"/>
    <row r="192" s="796" customFormat="1"/>
    <row r="193" s="796" customFormat="1"/>
    <row r="194" s="796" customFormat="1"/>
    <row r="195" s="796" customFormat="1"/>
    <row r="196" s="796" customFormat="1"/>
    <row r="197" s="796" customFormat="1"/>
    <row r="198" s="796" customFormat="1"/>
    <row r="199" s="796" customFormat="1"/>
    <row r="200" s="796" customFormat="1"/>
    <row r="201" s="796" customFormat="1"/>
    <row r="202" s="796" customFormat="1"/>
    <row r="203" s="796" customFormat="1"/>
    <row r="204" s="796" customFormat="1"/>
    <row r="205" s="796" customFormat="1"/>
    <row r="206" s="796" customFormat="1"/>
    <row r="207" s="796" customFormat="1"/>
    <row r="208" s="796" customFormat="1"/>
    <row r="209" s="796" customFormat="1"/>
    <row r="210" s="796" customFormat="1"/>
    <row r="211" s="796" customFormat="1"/>
    <row r="212" s="796" customFormat="1"/>
    <row r="213" s="796" customFormat="1"/>
    <row r="214" s="796" customFormat="1"/>
    <row r="215" s="796" customFormat="1"/>
    <row r="216" s="796" customFormat="1"/>
    <row r="217" s="796" customFormat="1"/>
    <row r="218" s="796" customFormat="1"/>
    <row r="219" s="796" customFormat="1"/>
    <row r="220" s="796" customFormat="1"/>
    <row r="221" s="796" customFormat="1"/>
    <row r="222" s="796" customFormat="1"/>
    <row r="223" s="796" customFormat="1"/>
    <row r="224" s="796" customFormat="1"/>
    <row r="225" s="796" customFormat="1"/>
    <row r="226" s="796" customFormat="1"/>
    <row r="227" s="796" customFormat="1"/>
    <row r="228" s="796" customFormat="1"/>
    <row r="229" s="796" customFormat="1"/>
    <row r="230" s="796" customFormat="1"/>
    <row r="231" s="796" customFormat="1"/>
    <row r="232" s="796" customFormat="1"/>
    <row r="233" s="796" customFormat="1"/>
    <row r="234" s="796" customFormat="1"/>
    <row r="235" s="796" customFormat="1"/>
    <row r="236" s="796" customFormat="1"/>
    <row r="237" s="796" customFormat="1"/>
    <row r="238" s="796" customFormat="1"/>
    <row r="239" s="796" customFormat="1"/>
    <row r="240" s="796" customFormat="1"/>
    <row r="251" spans="1:26">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24">
    <mergeCell ref="A39:G39"/>
    <mergeCell ref="A27:G27"/>
    <mergeCell ref="A28:B28"/>
    <mergeCell ref="A32:G32"/>
    <mergeCell ref="A33:B33"/>
    <mergeCell ref="A34:B34"/>
    <mergeCell ref="A13:B13"/>
    <mergeCell ref="A14:G14"/>
    <mergeCell ref="A15:B15"/>
    <mergeCell ref="A24:G24"/>
    <mergeCell ref="A25:B25"/>
    <mergeCell ref="A5:I5"/>
    <mergeCell ref="A6:B6"/>
    <mergeCell ref="A8:G8"/>
    <mergeCell ref="A9:B9"/>
    <mergeCell ref="A12:G12"/>
    <mergeCell ref="A1:J1"/>
    <mergeCell ref="A3:A4"/>
    <mergeCell ref="B3:B4"/>
    <mergeCell ref="C3:C4"/>
    <mergeCell ref="D3:D4"/>
    <mergeCell ref="E3:E4"/>
    <mergeCell ref="G3:H3"/>
    <mergeCell ref="I3:I4"/>
  </mergeCells>
  <pageMargins left="0.7" right="0.7" top="0.75" bottom="0.75" header="0.511811023622047" footer="0.511811023622047"/>
  <pageSetup orientation="landscape" horizontalDpi="300" verticalDpi="30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37665"/>
    <outlinePr summaryBelow="0"/>
  </sheetPr>
  <dimension ref="A1:CE94"/>
  <sheetViews>
    <sheetView showGridLines="0" zoomScale="107" zoomScaleNormal="100" workbookViewId="0">
      <pane xSplit="8" ySplit="4" topLeftCell="R5" activePane="bottomRight" state="frozen"/>
      <selection pane="topRight" activeCell="CL1" sqref="CL1"/>
      <selection pane="bottomLeft" activeCell="A47" sqref="A47"/>
      <selection pane="bottomRight" activeCell="B8" sqref="B8"/>
    </sheetView>
  </sheetViews>
  <sheetFormatPr baseColWidth="10" defaultColWidth="12.6640625" defaultRowHeight="13"/>
  <cols>
    <col min="1" max="1" width="5.83203125" customWidth="1"/>
    <col min="2" max="2" width="43.33203125" customWidth="1"/>
    <col min="3" max="3" width="20" customWidth="1"/>
    <col min="4" max="4" width="8.83203125" customWidth="1"/>
    <col min="7" max="8" width="8" customWidth="1"/>
  </cols>
  <sheetData>
    <row r="1" spans="1:20" ht="28">
      <c r="A1" s="743" t="s">
        <v>346</v>
      </c>
      <c r="B1" s="743" t="s">
        <v>347</v>
      </c>
      <c r="C1" s="743" t="s">
        <v>662</v>
      </c>
      <c r="D1" s="743" t="s">
        <v>350</v>
      </c>
      <c r="E1" s="743" t="s">
        <v>448</v>
      </c>
      <c r="F1" s="743" t="s">
        <v>354</v>
      </c>
      <c r="G1" s="743" t="s">
        <v>355</v>
      </c>
      <c r="H1" s="743"/>
      <c r="I1" s="744" t="s">
        <v>660</v>
      </c>
      <c r="J1" s="744"/>
      <c r="K1" s="744"/>
      <c r="L1" s="744"/>
      <c r="M1" s="744"/>
      <c r="N1" s="744"/>
      <c r="P1" s="246" t="s">
        <v>358</v>
      </c>
      <c r="Q1" s="246" t="s">
        <v>663</v>
      </c>
      <c r="R1" s="246" t="s">
        <v>360</v>
      </c>
      <c r="S1" s="246" t="s">
        <v>361</v>
      </c>
      <c r="T1" s="246" t="s">
        <v>362</v>
      </c>
    </row>
    <row r="2" spans="1:20">
      <c r="A2" s="743"/>
      <c r="B2" s="743"/>
      <c r="C2" s="743"/>
      <c r="D2" s="743"/>
      <c r="E2" s="743"/>
      <c r="F2" s="743"/>
      <c r="G2" s="743"/>
      <c r="H2" s="743"/>
      <c r="I2" s="744" t="s">
        <v>448</v>
      </c>
      <c r="J2" s="744" t="s">
        <v>450</v>
      </c>
      <c r="K2" s="744" t="s">
        <v>451</v>
      </c>
      <c r="L2" s="744"/>
      <c r="M2" s="744" t="s">
        <v>664</v>
      </c>
      <c r="N2" s="744"/>
    </row>
    <row r="3" spans="1:20">
      <c r="A3" s="743"/>
      <c r="B3" s="743"/>
      <c r="C3" s="743"/>
      <c r="D3" s="743"/>
      <c r="E3" s="743"/>
      <c r="F3" s="743"/>
      <c r="G3" s="345" t="s">
        <v>365</v>
      </c>
      <c r="H3" s="345" t="s">
        <v>366</v>
      </c>
      <c r="I3" s="744"/>
      <c r="J3" s="744"/>
      <c r="K3" s="346" t="s">
        <v>661</v>
      </c>
      <c r="L3" s="346">
        <v>2025</v>
      </c>
      <c r="M3" s="346" t="s">
        <v>661</v>
      </c>
      <c r="N3" s="346">
        <v>2025</v>
      </c>
    </row>
    <row r="4" spans="1:20">
      <c r="A4" s="745" t="s">
        <v>665</v>
      </c>
      <c r="B4" s="745"/>
      <c r="C4" s="347"/>
      <c r="D4" s="348"/>
      <c r="E4" s="349"/>
      <c r="F4" s="348"/>
      <c r="G4" s="348"/>
      <c r="H4" s="348"/>
      <c r="I4" s="350"/>
      <c r="J4" s="350"/>
      <c r="K4" s="351"/>
      <c r="L4" s="351"/>
      <c r="M4" s="351"/>
      <c r="N4" s="352"/>
    </row>
    <row r="5" spans="1:20" ht="14">
      <c r="A5" s="353">
        <v>1</v>
      </c>
      <c r="B5" s="354" t="s">
        <v>666</v>
      </c>
      <c r="C5" s="354" t="s">
        <v>666</v>
      </c>
      <c r="D5" s="353" t="s">
        <v>667</v>
      </c>
      <c r="E5" s="355">
        <v>4640.3100000000004</v>
      </c>
      <c r="F5" s="353" t="s">
        <v>373</v>
      </c>
      <c r="G5" s="356">
        <v>6</v>
      </c>
      <c r="H5" s="746">
        <v>30</v>
      </c>
      <c r="I5" s="366">
        <v>4640.3100000000004</v>
      </c>
      <c r="J5" s="367">
        <v>5834.93</v>
      </c>
      <c r="K5" s="368">
        <f>IFERROR(J5/I5,0)</f>
        <v>1.2574440069736719</v>
      </c>
      <c r="L5" s="368">
        <f>IFERROR(J5/E5,0)</f>
        <v>1.2574440069736719</v>
      </c>
      <c r="M5" s="365">
        <f>IFERROR((MIN(1.1,(J5/I5)))*G5,0)</f>
        <v>6.6000000000000005</v>
      </c>
      <c r="N5" s="365">
        <f>IFERROR((MIN(1.1,(J5/E5)))*G5,0)</f>
        <v>6.6000000000000005</v>
      </c>
      <c r="P5" s="135">
        <f>E5</f>
        <v>4640.3100000000004</v>
      </c>
      <c r="Q5" s="135">
        <f>J5</f>
        <v>5834.93</v>
      </c>
      <c r="R5" s="137">
        <f>G5</f>
        <v>6</v>
      </c>
      <c r="S5" s="138">
        <f>IFERROR(MAX(0,IF(F5="Minimize",E5/J5,IF(E5&gt;0,J5/E5,IF(J5&gt;0,1.1,E5/J5)))),0)</f>
        <v>1.2574440069736719</v>
      </c>
      <c r="T5" s="139">
        <f>MIN(1.1*R5,S5*R5)</f>
        <v>6.6000000000000005</v>
      </c>
    </row>
    <row r="6" spans="1:20" ht="42">
      <c r="A6" s="353">
        <v>2</v>
      </c>
      <c r="B6" s="354" t="s">
        <v>668</v>
      </c>
      <c r="C6" s="354" t="s">
        <v>669</v>
      </c>
      <c r="D6" s="353" t="s">
        <v>667</v>
      </c>
      <c r="E6" s="362">
        <v>11065.22</v>
      </c>
      <c r="F6" s="353" t="s">
        <v>373</v>
      </c>
      <c r="G6" s="356">
        <v>6</v>
      </c>
      <c r="H6" s="746"/>
      <c r="I6" s="369">
        <v>11065.22</v>
      </c>
      <c r="J6" s="369">
        <v>12727.38</v>
      </c>
      <c r="K6" s="364">
        <f>IFERROR(J6/I6,0)</f>
        <v>1.150214817238157</v>
      </c>
      <c r="L6" s="364">
        <f>IFERROR(J6/E6,0)</f>
        <v>1.150214817238157</v>
      </c>
      <c r="M6" s="365">
        <f>IFERROR((MIN(1.1,(J6/I6)))*G6,0)</f>
        <v>6.6000000000000005</v>
      </c>
      <c r="N6" s="365">
        <f>IFERROR((MIN(1.1,(J6/E6)))*G6,0)</f>
        <v>6.6000000000000005</v>
      </c>
      <c r="P6" s="135">
        <f>E6</f>
        <v>11065.22</v>
      </c>
      <c r="Q6" s="135">
        <f>J6</f>
        <v>12727.38</v>
      </c>
      <c r="R6" s="137">
        <f>G6</f>
        <v>6</v>
      </c>
      <c r="S6" s="138">
        <f>IFERROR(MAX(0,IF(F6="Minimize",E6/J6,IF(E6&gt;0,J6/E6,IF(J6&gt;0,1.1,E6/J6)))),0)</f>
        <v>1.150214817238157</v>
      </c>
      <c r="T6" s="139">
        <f>MIN(1.1*R6,S6*R6)</f>
        <v>6.6000000000000005</v>
      </c>
    </row>
    <row r="7" spans="1:20" ht="14">
      <c r="A7" s="747">
        <v>3</v>
      </c>
      <c r="B7" s="370" t="s">
        <v>480</v>
      </c>
      <c r="C7" s="370"/>
      <c r="D7" s="371"/>
      <c r="E7" s="372"/>
      <c r="F7" s="371"/>
      <c r="G7" s="373"/>
      <c r="H7" s="746"/>
      <c r="I7" s="376"/>
      <c r="J7" s="377"/>
      <c r="K7" s="378"/>
      <c r="L7" s="378"/>
      <c r="M7" s="379"/>
      <c r="N7" s="380"/>
      <c r="P7" s="143"/>
      <c r="Q7" s="143"/>
      <c r="R7" s="137"/>
      <c r="S7" s="138"/>
      <c r="T7" s="139"/>
    </row>
    <row r="8" spans="1:20" ht="140">
      <c r="A8" s="747"/>
      <c r="B8" s="354" t="s">
        <v>670</v>
      </c>
      <c r="C8" s="354" t="s">
        <v>671</v>
      </c>
      <c r="D8" s="353" t="s">
        <v>413</v>
      </c>
      <c r="E8" s="381">
        <v>4591</v>
      </c>
      <c r="F8" s="353" t="s">
        <v>379</v>
      </c>
      <c r="G8" s="356">
        <v>6</v>
      </c>
      <c r="H8" s="746"/>
      <c r="I8" s="383">
        <v>4591</v>
      </c>
      <c r="J8" s="383">
        <v>4261</v>
      </c>
      <c r="K8" s="364">
        <f>IFERROR(I8/J8,0)</f>
        <v>1.0774466087772823</v>
      </c>
      <c r="L8" s="364">
        <f>IFERROR(E8/J8,0)</f>
        <v>1.0774466087772823</v>
      </c>
      <c r="M8" s="365">
        <f>IFERROR((MIN(1.1,(I8/J8)))*G8,0)</f>
        <v>6.464679652663694</v>
      </c>
      <c r="N8" s="365">
        <f>IFERROR((MIN(1.1,(E8/J8)))*G8,0)</f>
        <v>6.464679652663694</v>
      </c>
      <c r="P8" s="154">
        <f>E8</f>
        <v>4591</v>
      </c>
      <c r="Q8" s="154">
        <f>J8</f>
        <v>4261</v>
      </c>
      <c r="R8" s="137">
        <f>G8</f>
        <v>6</v>
      </c>
      <c r="S8" s="138">
        <f>IFERROR(MAX(0,IF(F8="Minimize",E8/J8,IF(E8&gt;0,J8/E8,IF(J8&gt;0,1.1,E8/J8)))),0)</f>
        <v>1.0774466087772823</v>
      </c>
      <c r="T8" s="139">
        <f>MIN(1.1*R8,S8*R8)</f>
        <v>6.464679652663694</v>
      </c>
    </row>
    <row r="9" spans="1:20" ht="140">
      <c r="A9" s="747"/>
      <c r="B9" s="354" t="s">
        <v>672</v>
      </c>
      <c r="C9" s="354" t="s">
        <v>671</v>
      </c>
      <c r="D9" s="353" t="s">
        <v>413</v>
      </c>
      <c r="E9" s="381">
        <v>15938</v>
      </c>
      <c r="F9" s="353" t="s">
        <v>379</v>
      </c>
      <c r="G9" s="356">
        <v>6</v>
      </c>
      <c r="H9" s="746"/>
      <c r="I9" s="384">
        <v>15938</v>
      </c>
      <c r="J9" s="384">
        <v>22153</v>
      </c>
      <c r="K9" s="364">
        <f>IFERROR(I9/J9,0)</f>
        <v>0.71945109014580422</v>
      </c>
      <c r="L9" s="364">
        <f>IFERROR(E9/J9,0)</f>
        <v>0.71945109014580422</v>
      </c>
      <c r="M9" s="365">
        <f>IFERROR((MIN(1.1,(I9/J9)))*G9,0)</f>
        <v>4.3167065408748257</v>
      </c>
      <c r="N9" s="365">
        <f>IFERROR((MIN(1.1,(E9/J9)))*G9,0)</f>
        <v>4.3167065408748257</v>
      </c>
      <c r="P9" s="154">
        <f>E9</f>
        <v>15938</v>
      </c>
      <c r="Q9" s="154">
        <f>J9</f>
        <v>22153</v>
      </c>
      <c r="R9" s="137">
        <f>G9</f>
        <v>6</v>
      </c>
      <c r="S9" s="138">
        <f>IFERROR(MAX(0,IF(F9="Minimize",E9/J9,IF(E9&gt;0,J9/E9,IF(J9&gt;0,1.1,E9/J9)))),0)</f>
        <v>0.71945109014580422</v>
      </c>
      <c r="T9" s="139">
        <f>MIN(1.1*R9,S9*R9)</f>
        <v>4.3167065408748257</v>
      </c>
    </row>
    <row r="10" spans="1:20" ht="42">
      <c r="A10" s="385">
        <v>4</v>
      </c>
      <c r="B10" s="354" t="s">
        <v>673</v>
      </c>
      <c r="C10" s="354" t="s">
        <v>674</v>
      </c>
      <c r="D10" s="353" t="s">
        <v>377</v>
      </c>
      <c r="E10" s="386">
        <v>45747</v>
      </c>
      <c r="F10" s="353" t="s">
        <v>379</v>
      </c>
      <c r="G10" s="356">
        <v>6</v>
      </c>
      <c r="H10" s="746"/>
      <c r="I10" s="388">
        <v>0</v>
      </c>
      <c r="J10" s="388">
        <v>0</v>
      </c>
      <c r="K10" s="364">
        <f>IFERROR(I10/J10,0)</f>
        <v>0</v>
      </c>
      <c r="L10" s="364">
        <f>IFERROR(E10/J10,0)</f>
        <v>0</v>
      </c>
      <c r="M10" s="365">
        <f>IFERROR((MIN(1.1,(I10/J10)))*G10,0)</f>
        <v>0</v>
      </c>
      <c r="N10" s="365">
        <f>IFERROR((MIN(1.1,(E10/J10)))*G10,0)</f>
        <v>0</v>
      </c>
      <c r="P10" s="389">
        <f>E10</f>
        <v>45747</v>
      </c>
      <c r="Q10" s="143">
        <f>J10</f>
        <v>0</v>
      </c>
      <c r="R10" s="137">
        <f>G10</f>
        <v>6</v>
      </c>
      <c r="S10" s="138">
        <f>IFERROR(MAX(0,IF(F10="Minimize",E10/J10,IF(E10&gt;0,J10/E10,IF(J10&gt;0,1.1,E10/J10)))),0)</f>
        <v>0</v>
      </c>
      <c r="T10" s="139">
        <f>MIN(1.1*R10,S10*R10)</f>
        <v>0</v>
      </c>
    </row>
    <row r="11" spans="1:20">
      <c r="A11" s="748" t="s">
        <v>675</v>
      </c>
      <c r="B11" s="748"/>
      <c r="C11" s="347"/>
      <c r="D11" s="349"/>
      <c r="E11" s="349"/>
      <c r="F11" s="348"/>
      <c r="G11" s="349"/>
      <c r="H11" s="390"/>
      <c r="I11" s="392"/>
      <c r="J11" s="392"/>
      <c r="K11" s="393"/>
      <c r="L11" s="393"/>
      <c r="M11" s="394"/>
      <c r="N11" s="395"/>
      <c r="P11" s="143"/>
      <c r="Q11" s="143"/>
      <c r="R11" s="137"/>
      <c r="S11" s="138"/>
      <c r="T11" s="139"/>
    </row>
    <row r="12" spans="1:20" ht="14">
      <c r="A12" s="353">
        <v>1</v>
      </c>
      <c r="B12" s="370" t="s">
        <v>485</v>
      </c>
      <c r="C12" s="370"/>
      <c r="D12" s="371"/>
      <c r="E12" s="372"/>
      <c r="F12" s="371"/>
      <c r="G12" s="373"/>
      <c r="H12" s="746">
        <v>40</v>
      </c>
      <c r="I12" s="376"/>
      <c r="J12" s="377"/>
      <c r="K12" s="378"/>
      <c r="L12" s="378"/>
      <c r="M12" s="379"/>
      <c r="N12" s="380"/>
      <c r="P12" s="143"/>
      <c r="Q12" s="143"/>
      <c r="R12" s="137"/>
      <c r="S12" s="138"/>
      <c r="T12" s="139"/>
    </row>
    <row r="13" spans="1:20" ht="42">
      <c r="A13" s="353"/>
      <c r="B13" s="321" t="s">
        <v>676</v>
      </c>
      <c r="C13" s="321" t="s">
        <v>677</v>
      </c>
      <c r="D13" s="353" t="s">
        <v>382</v>
      </c>
      <c r="E13" s="387">
        <v>5.7679999999999998</v>
      </c>
      <c r="F13" s="353" t="s">
        <v>373</v>
      </c>
      <c r="G13" s="356">
        <v>2</v>
      </c>
      <c r="H13" s="746"/>
      <c r="I13" s="396">
        <v>5.7679999999999998</v>
      </c>
      <c r="J13" s="396">
        <v>5.12</v>
      </c>
      <c r="K13" s="364">
        <f t="shared" ref="K13:K22" si="0">IFERROR(J13/I13,0)</f>
        <v>0.8876560332871013</v>
      </c>
      <c r="L13" s="364">
        <f>IFERROR(J13/E13,0)</f>
        <v>0.8876560332871013</v>
      </c>
      <c r="M13" s="365">
        <f>IFERROR((MIN(1.1,(J13/I13)))*G13,0)</f>
        <v>1.7753120665742026</v>
      </c>
      <c r="N13" s="365">
        <f>IFERROR((MIN(1.1,(J13/E13)))*G13,0)</f>
        <v>1.7753120665742026</v>
      </c>
      <c r="P13" s="143">
        <f>E13</f>
        <v>5.7679999999999998</v>
      </c>
      <c r="Q13" s="143">
        <f t="shared" ref="Q13:Q24" si="1">J13</f>
        <v>5.12</v>
      </c>
      <c r="R13" s="137">
        <f>G13</f>
        <v>2</v>
      </c>
      <c r="S13" s="138">
        <f>IFERROR(MAX(0,IF(F13="Minimize",E13/J13,IF(E13&gt;0,J13/E13,IF(J13&gt;0,1.1,E13/J13)))),0)</f>
        <v>0.8876560332871013</v>
      </c>
      <c r="T13" s="139">
        <f t="shared" ref="T13:T24" si="2">MIN(1.1*R13,S13*R13)</f>
        <v>1.7753120665742026</v>
      </c>
    </row>
    <row r="14" spans="1:20" ht="42">
      <c r="A14" s="385"/>
      <c r="B14" s="397" t="s">
        <v>678</v>
      </c>
      <c r="C14" s="398" t="s">
        <v>679</v>
      </c>
      <c r="D14" s="385" t="s">
        <v>382</v>
      </c>
      <c r="E14" s="399">
        <v>1.3049999999999999</v>
      </c>
      <c r="F14" s="385" t="s">
        <v>373</v>
      </c>
      <c r="G14" s="400">
        <v>2</v>
      </c>
      <c r="H14" s="746"/>
      <c r="I14" s="82">
        <v>1.3049999999999999</v>
      </c>
      <c r="J14" s="82">
        <v>0.77400000000000002</v>
      </c>
      <c r="K14" s="364">
        <f t="shared" si="0"/>
        <v>0.59310344827586214</v>
      </c>
      <c r="L14" s="364">
        <f>IFERROR(J14/E14,0)</f>
        <v>0.59310344827586214</v>
      </c>
      <c r="M14" s="365">
        <f>IFERROR((MIN(1.1,(J14/I14)))*G14,0)</f>
        <v>1.1862068965517243</v>
      </c>
      <c r="N14" s="365">
        <f>IFERROR((MIN(1.1,(J14/E14)))*G14,0)</f>
        <v>1.1862068965517243</v>
      </c>
      <c r="P14" s="143">
        <f>E14</f>
        <v>1.3049999999999999</v>
      </c>
      <c r="Q14" s="143">
        <f t="shared" si="1"/>
        <v>0.77400000000000002</v>
      </c>
      <c r="R14" s="137">
        <f>G14</f>
        <v>2</v>
      </c>
      <c r="S14" s="138">
        <f>IFERROR(MAX(0,IF(F14="Minimize",E14/J14,IF(E14&gt;0,J14/E14,IF(J14&gt;0,1.1,E14/J14)))),0)</f>
        <v>0.59310344827586214</v>
      </c>
      <c r="T14" s="139">
        <f t="shared" si="2"/>
        <v>1.1862068965517243</v>
      </c>
    </row>
    <row r="15" spans="1:20" ht="56">
      <c r="A15" s="353">
        <v>2</v>
      </c>
      <c r="B15" s="354" t="s">
        <v>680</v>
      </c>
      <c r="C15" s="354" t="s">
        <v>681</v>
      </c>
      <c r="D15" s="353" t="s">
        <v>384</v>
      </c>
      <c r="E15" s="381">
        <v>404000</v>
      </c>
      <c r="F15" s="353" t="s">
        <v>373</v>
      </c>
      <c r="G15" s="356">
        <v>2</v>
      </c>
      <c r="H15" s="746"/>
      <c r="I15" s="384">
        <v>404000</v>
      </c>
      <c r="J15" s="384">
        <v>529742</v>
      </c>
      <c r="K15" s="364">
        <f t="shared" si="0"/>
        <v>1.3112425742574259</v>
      </c>
      <c r="L15" s="364">
        <f>IFERROR(J15/E15,0)</f>
        <v>1.3112425742574259</v>
      </c>
      <c r="M15" s="365">
        <f>IFERROR((MIN(1.1,(J15/I15)))*G15,0)</f>
        <v>2.2000000000000002</v>
      </c>
      <c r="N15" s="365">
        <f>IFERROR((MIN(1.1,(J15/E15)))*G15,0)</f>
        <v>2.2000000000000002</v>
      </c>
      <c r="P15" s="154">
        <f>E15</f>
        <v>404000</v>
      </c>
      <c r="Q15" s="154">
        <f t="shared" si="1"/>
        <v>529742</v>
      </c>
      <c r="R15" s="137">
        <f>G15</f>
        <v>2</v>
      </c>
      <c r="S15" s="138">
        <f>IFERROR(MAX(0,IF(F15="Minimize",E15/J15,IF(E15&gt;0,J15/E15,IF(J15&gt;0,1.1,E15/J15)))),0)</f>
        <v>1.3112425742574259</v>
      </c>
      <c r="T15" s="139">
        <f t="shared" si="2"/>
        <v>2.2000000000000002</v>
      </c>
    </row>
    <row r="16" spans="1:20" ht="56">
      <c r="A16" s="353">
        <v>3</v>
      </c>
      <c r="B16" s="354" t="s">
        <v>389</v>
      </c>
      <c r="C16" s="354" t="s">
        <v>682</v>
      </c>
      <c r="D16" s="353" t="s">
        <v>390</v>
      </c>
      <c r="E16" s="362">
        <v>1966</v>
      </c>
      <c r="F16" s="353" t="s">
        <v>373</v>
      </c>
      <c r="G16" s="356">
        <v>2</v>
      </c>
      <c r="H16" s="746"/>
      <c r="I16" s="361">
        <v>1966</v>
      </c>
      <c r="J16" s="361">
        <v>2094.0700000000002</v>
      </c>
      <c r="K16" s="364">
        <f t="shared" si="0"/>
        <v>1.0651424211597151</v>
      </c>
      <c r="L16" s="364">
        <f>IFERROR(J16/E16,0)</f>
        <v>1.0651424211597151</v>
      </c>
      <c r="M16" s="365">
        <f>IFERROR((MIN(1.1,(J16/I16)))*G16,0)</f>
        <v>2.1302848423194303</v>
      </c>
      <c r="N16" s="365">
        <f>IFERROR((MIN(1.1,(J16/E16)))*G16,0)</f>
        <v>2.1302848423194303</v>
      </c>
      <c r="P16" s="135">
        <f>E16</f>
        <v>1966</v>
      </c>
      <c r="Q16" s="135">
        <f t="shared" si="1"/>
        <v>2094.0700000000002</v>
      </c>
      <c r="R16" s="137">
        <f>G16</f>
        <v>2</v>
      </c>
      <c r="S16" s="138">
        <f>IFERROR(MAX(0,IF(F16="Minimize",E16/J16,IF(E16&gt;0,J16/E16,IF(J16&gt;0,1.1,E16/J16)))),0)</f>
        <v>1.0651424211597151</v>
      </c>
      <c r="T16" s="139">
        <f t="shared" si="2"/>
        <v>2.1302848423194303</v>
      </c>
    </row>
    <row r="17" spans="1:20" ht="56">
      <c r="A17" s="353">
        <v>4</v>
      </c>
      <c r="B17" s="354" t="s">
        <v>471</v>
      </c>
      <c r="C17" s="354" t="s">
        <v>683</v>
      </c>
      <c r="D17" s="353" t="s">
        <v>394</v>
      </c>
      <c r="E17" s="387">
        <v>57</v>
      </c>
      <c r="F17" s="353" t="s">
        <v>373</v>
      </c>
      <c r="G17" s="356">
        <v>2</v>
      </c>
      <c r="H17" s="746"/>
      <c r="I17" s="40">
        <v>57</v>
      </c>
      <c r="J17" s="40">
        <v>53</v>
      </c>
      <c r="K17" s="364">
        <f t="shared" si="0"/>
        <v>0.92982456140350878</v>
      </c>
      <c r="L17" s="364">
        <f>IFERROR(J17/E17,0)</f>
        <v>0.92982456140350878</v>
      </c>
      <c r="M17" s="365">
        <f>IFERROR((MIN(1.1,(J17/I17)))*G17,0)</f>
        <v>1.8596491228070176</v>
      </c>
      <c r="N17" s="365">
        <f>IFERROR((MIN(1.1,(J17/E17)))*G17,0)</f>
        <v>1.8596491228070176</v>
      </c>
      <c r="P17" s="143">
        <f>E17</f>
        <v>57</v>
      </c>
      <c r="Q17" s="143">
        <f t="shared" si="1"/>
        <v>53</v>
      </c>
      <c r="R17" s="137">
        <f>G17</f>
        <v>2</v>
      </c>
      <c r="S17" s="138">
        <f>IFERROR(MAX(0,IF(F17="Minimize",E17/J17,IF(E17&gt;0,J17/E17,IF(J17&gt;0,1.1,E17/J17)))),0)</f>
        <v>0.92982456140350878</v>
      </c>
      <c r="T17" s="139">
        <f t="shared" si="2"/>
        <v>1.8596491228070176</v>
      </c>
    </row>
    <row r="18" spans="1:20" ht="42">
      <c r="A18" s="353">
        <v>5</v>
      </c>
      <c r="B18" s="354" t="s">
        <v>443</v>
      </c>
      <c r="C18" s="354" t="s">
        <v>684</v>
      </c>
      <c r="D18" s="353" t="s">
        <v>372</v>
      </c>
      <c r="E18" s="387">
        <v>100</v>
      </c>
      <c r="F18" s="353" t="s">
        <v>373</v>
      </c>
      <c r="G18" s="356">
        <v>1</v>
      </c>
      <c r="H18" s="746"/>
      <c r="I18" s="40">
        <v>100</v>
      </c>
      <c r="J18" s="40">
        <v>100</v>
      </c>
      <c r="K18" s="364">
        <f t="shared" si="0"/>
        <v>1</v>
      </c>
      <c r="L18" s="364">
        <f>IFERROR(J18/E18,0)</f>
        <v>1</v>
      </c>
      <c r="M18" s="365">
        <f>IFERROR((MIN(1.1,(J18/I18)))*G18,0)</f>
        <v>1</v>
      </c>
      <c r="N18" s="365">
        <f>IFERROR((MIN(1.1,(J18/E18)))*G18,0)</f>
        <v>1</v>
      </c>
      <c r="P18" s="143">
        <f>E18</f>
        <v>100</v>
      </c>
      <c r="Q18" s="143">
        <f t="shared" si="1"/>
        <v>100</v>
      </c>
      <c r="R18" s="137">
        <f>G18</f>
        <v>1</v>
      </c>
      <c r="S18" s="138">
        <f>IFERROR(MAX(0,IF(F18="Minimize",E18/J18,IF(E18&gt;0,J18/E18,IF(J18&gt;0,1.1,E18/J18)))),0)</f>
        <v>1</v>
      </c>
      <c r="T18" s="139">
        <f t="shared" si="2"/>
        <v>1</v>
      </c>
    </row>
    <row r="19" spans="1:20" ht="56">
      <c r="A19" s="353">
        <v>6</v>
      </c>
      <c r="B19" s="354" t="s">
        <v>685</v>
      </c>
      <c r="C19" s="354" t="s">
        <v>686</v>
      </c>
      <c r="D19" s="353" t="s">
        <v>372</v>
      </c>
      <c r="E19" s="387">
        <v>100</v>
      </c>
      <c r="F19" s="353" t="s">
        <v>373</v>
      </c>
      <c r="G19" s="356">
        <v>2</v>
      </c>
      <c r="H19" s="746"/>
      <c r="I19" s="40">
        <v>100</v>
      </c>
      <c r="J19" s="40">
        <v>100</v>
      </c>
      <c r="K19" s="364">
        <f t="shared" si="0"/>
        <v>1</v>
      </c>
      <c r="L19" s="364">
        <f>IFERROR(J19/E19,0)</f>
        <v>1</v>
      </c>
      <c r="M19" s="365">
        <f>IFERROR((MIN(1.1,(J19/I19)))*G19,0)</f>
        <v>2</v>
      </c>
      <c r="N19" s="365">
        <f>IFERROR((MIN(1.1,(J19/E19)))*G19,0)</f>
        <v>2</v>
      </c>
      <c r="P19" s="143">
        <f>E19</f>
        <v>100</v>
      </c>
      <c r="Q19" s="143">
        <f t="shared" si="1"/>
        <v>100</v>
      </c>
      <c r="R19" s="137">
        <f>G19</f>
        <v>2</v>
      </c>
      <c r="S19" s="138">
        <f>IFERROR(MAX(0,IF(F19="Minimize",E19/J19,IF(E19&gt;0,J19/E19,IF(J19&gt;0,1.1,E19/J19)))),0)</f>
        <v>1</v>
      </c>
      <c r="T19" s="139">
        <f t="shared" si="2"/>
        <v>2</v>
      </c>
    </row>
    <row r="20" spans="1:20" ht="56">
      <c r="A20" s="353">
        <v>7</v>
      </c>
      <c r="B20" s="354" t="s">
        <v>687</v>
      </c>
      <c r="C20" s="354" t="s">
        <v>688</v>
      </c>
      <c r="D20" s="353" t="s">
        <v>394</v>
      </c>
      <c r="E20" s="387">
        <v>55</v>
      </c>
      <c r="F20" s="353" t="s">
        <v>373</v>
      </c>
      <c r="G20" s="356">
        <v>2</v>
      </c>
      <c r="H20" s="746"/>
      <c r="I20" s="40">
        <v>55</v>
      </c>
      <c r="J20" s="40">
        <v>56</v>
      </c>
      <c r="K20" s="364">
        <f t="shared" si="0"/>
        <v>1.0181818181818181</v>
      </c>
      <c r="L20" s="364">
        <f>IFERROR(J20/E20,0)</f>
        <v>1.0181818181818181</v>
      </c>
      <c r="M20" s="365">
        <f>IFERROR((MIN(1.1,(J20/I20)))*G20,0)</f>
        <v>2.0363636363636362</v>
      </c>
      <c r="N20" s="365">
        <f>IFERROR((MIN(1.1,(J20/E20)))*G20,0)</f>
        <v>2.0363636363636362</v>
      </c>
      <c r="P20" s="143">
        <f>E20</f>
        <v>55</v>
      </c>
      <c r="Q20" s="143">
        <f t="shared" si="1"/>
        <v>56</v>
      </c>
      <c r="R20" s="137">
        <f>G20</f>
        <v>2</v>
      </c>
      <c r="S20" s="138">
        <f>IFERROR(MAX(0,IF(F20="Minimize",E20/J20,IF(E20&gt;0,J20/E20,IF(J20&gt;0,1.1,E20/J20)))),0)</f>
        <v>1.0181818181818181</v>
      </c>
      <c r="T20" s="139">
        <f t="shared" si="2"/>
        <v>2.0363636363636362</v>
      </c>
    </row>
    <row r="21" spans="1:20" ht="28">
      <c r="A21" s="353">
        <v>8</v>
      </c>
      <c r="B21" s="354" t="s">
        <v>689</v>
      </c>
      <c r="C21" s="354" t="s">
        <v>690</v>
      </c>
      <c r="D21" s="353" t="s">
        <v>390</v>
      </c>
      <c r="E21" s="403">
        <v>5388.65</v>
      </c>
      <c r="F21" s="353" t="s">
        <v>373</v>
      </c>
      <c r="G21" s="356">
        <v>2</v>
      </c>
      <c r="H21" s="746"/>
      <c r="I21" s="361">
        <v>5388.65</v>
      </c>
      <c r="J21" s="361">
        <v>5388.65</v>
      </c>
      <c r="K21" s="364">
        <f t="shared" si="0"/>
        <v>1</v>
      </c>
      <c r="L21" s="364">
        <f>IFERROR(J21/E21,0)</f>
        <v>1</v>
      </c>
      <c r="M21" s="365">
        <f>IFERROR((MIN(1.1,(J21/I21)))*G21,0)</f>
        <v>2</v>
      </c>
      <c r="N21" s="365">
        <f>IFERROR((MIN(1.1,(J21/E21)))*G21,0)</f>
        <v>2</v>
      </c>
      <c r="P21" s="135">
        <f>E21</f>
        <v>5388.65</v>
      </c>
      <c r="Q21" s="135">
        <f t="shared" si="1"/>
        <v>5388.65</v>
      </c>
      <c r="R21" s="137">
        <f>G21</f>
        <v>2</v>
      </c>
      <c r="S21" s="138">
        <f>IFERROR(MAX(0,IF(F21="Minimize",E21/J21,IF(E21&gt;0,J21/E21,IF(J21&gt;0,1.1,E21/J21)))),0)</f>
        <v>1</v>
      </c>
      <c r="T21" s="139">
        <f t="shared" si="2"/>
        <v>2</v>
      </c>
    </row>
    <row r="22" spans="1:20" ht="42">
      <c r="A22" s="385">
        <v>9</v>
      </c>
      <c r="B22" s="398" t="s">
        <v>691</v>
      </c>
      <c r="C22" s="398" t="s">
        <v>692</v>
      </c>
      <c r="D22" s="385" t="s">
        <v>390</v>
      </c>
      <c r="E22" s="402">
        <v>5048.49</v>
      </c>
      <c r="F22" s="385" t="s">
        <v>373</v>
      </c>
      <c r="G22" s="400">
        <v>2</v>
      </c>
      <c r="H22" s="746"/>
      <c r="I22" s="404">
        <v>5048.49</v>
      </c>
      <c r="J22" s="404">
        <v>5043.1400000000003</v>
      </c>
      <c r="K22" s="364">
        <f t="shared" si="0"/>
        <v>0.99894027719179412</v>
      </c>
      <c r="L22" s="364">
        <f>IFERROR(J22/E22,0)</f>
        <v>0.99894027719179412</v>
      </c>
      <c r="M22" s="365">
        <f>IFERROR((MIN(1.1,(J22/I22)))*G22,0)</f>
        <v>1.9978805543835882</v>
      </c>
      <c r="N22" s="365">
        <f>IFERROR((MIN(1.1,(J22/E22)))*G22,0)</f>
        <v>1.9978805543835882</v>
      </c>
      <c r="P22" s="135">
        <f>E22</f>
        <v>5048.49</v>
      </c>
      <c r="Q22" s="135">
        <f t="shared" si="1"/>
        <v>5043.1400000000003</v>
      </c>
      <c r="R22" s="137">
        <f>G22</f>
        <v>2</v>
      </c>
      <c r="S22" s="138">
        <f>IFERROR(MAX(0,IF(F22="Minimize",E22/J22,IF(E22&gt;0,J22/E22,IF(J22&gt;0,1.1,E22/J22)))),0)</f>
        <v>0.99894027719179412</v>
      </c>
      <c r="T22" s="139">
        <f t="shared" si="2"/>
        <v>1.9978805543835882</v>
      </c>
    </row>
    <row r="23" spans="1:20" ht="56">
      <c r="A23" s="405">
        <v>10</v>
      </c>
      <c r="B23" s="398" t="s">
        <v>693</v>
      </c>
      <c r="C23" s="398" t="s">
        <v>694</v>
      </c>
      <c r="D23" s="385" t="s">
        <v>377</v>
      </c>
      <c r="E23" s="406">
        <v>45930</v>
      </c>
      <c r="F23" s="385" t="s">
        <v>379</v>
      </c>
      <c r="G23" s="400">
        <v>1</v>
      </c>
      <c r="H23" s="746"/>
      <c r="I23" s="406">
        <v>45930</v>
      </c>
      <c r="J23" s="406">
        <v>45865</v>
      </c>
      <c r="K23" s="364">
        <f>IFERROR(I23/J23,0)</f>
        <v>1.0014172026599804</v>
      </c>
      <c r="L23" s="364">
        <f>IFERROR(E23/J23,0)</f>
        <v>1.0014172026599804</v>
      </c>
      <c r="M23" s="365">
        <v>1.1000000000000001</v>
      </c>
      <c r="N23" s="365">
        <v>1.1000000000000001</v>
      </c>
      <c r="P23" s="408">
        <f>E23</f>
        <v>45930</v>
      </c>
      <c r="Q23" s="408">
        <f t="shared" si="1"/>
        <v>45865</v>
      </c>
      <c r="R23" s="137">
        <f>G23</f>
        <v>1</v>
      </c>
      <c r="S23" s="138">
        <f>IF(J23&lt;=E23,1.1,IFERROR(E23/J23,0))</f>
        <v>1.1000000000000001</v>
      </c>
      <c r="T23" s="139">
        <f t="shared" si="2"/>
        <v>1.1000000000000001</v>
      </c>
    </row>
    <row r="24" spans="1:20" ht="14">
      <c r="A24" s="353">
        <v>11</v>
      </c>
      <c r="B24" s="354" t="s">
        <v>695</v>
      </c>
      <c r="C24" s="321" t="s">
        <v>696</v>
      </c>
      <c r="D24" s="353" t="s">
        <v>390</v>
      </c>
      <c r="E24" s="87">
        <v>224</v>
      </c>
      <c r="F24" s="353" t="s">
        <v>373</v>
      </c>
      <c r="G24" s="356">
        <v>2</v>
      </c>
      <c r="H24" s="746"/>
      <c r="I24" s="388">
        <v>224</v>
      </c>
      <c r="J24" s="388">
        <v>334.51</v>
      </c>
      <c r="K24" s="364">
        <f>IFERROR(J24/I24,0)</f>
        <v>1.4933482142857142</v>
      </c>
      <c r="L24" s="364">
        <f>IFERROR(J24/E24,0)</f>
        <v>1.4933482142857142</v>
      </c>
      <c r="M24" s="365">
        <f>IFERROR((MIN(1.1,(J24/I24)))*G24,0)</f>
        <v>2.2000000000000002</v>
      </c>
      <c r="N24" s="365">
        <f>IFERROR((MIN(1.1,(J24/E24)))*G24,0)</f>
        <v>2.2000000000000002</v>
      </c>
      <c r="P24" s="143">
        <f>E24</f>
        <v>224</v>
      </c>
      <c r="Q24" s="143">
        <f t="shared" si="1"/>
        <v>334.51</v>
      </c>
      <c r="R24" s="137">
        <f>G24</f>
        <v>2</v>
      </c>
      <c r="S24" s="138">
        <f>IFERROR(MAX(0,IF(F24="Minimize",E24/J24,IF(E24&gt;0,J24/E24,IF(J24&gt;0,1.1,E24/J24)))),0)</f>
        <v>1.4933482142857142</v>
      </c>
      <c r="T24" s="139">
        <f t="shared" si="2"/>
        <v>2.2000000000000002</v>
      </c>
    </row>
    <row r="25" spans="1:20">
      <c r="A25" s="353">
        <v>12</v>
      </c>
      <c r="B25" s="374" t="s">
        <v>538</v>
      </c>
      <c r="C25" s="370"/>
      <c r="D25" s="371"/>
      <c r="E25" s="372"/>
      <c r="F25" s="371"/>
      <c r="G25" s="373"/>
      <c r="H25" s="746"/>
      <c r="I25" s="376"/>
      <c r="J25" s="377"/>
      <c r="K25" s="378"/>
      <c r="L25" s="378"/>
      <c r="M25" s="379"/>
      <c r="N25" s="380"/>
      <c r="P25" s="143"/>
      <c r="Q25" s="143"/>
      <c r="R25" s="137"/>
      <c r="S25" s="138"/>
      <c r="T25" s="139"/>
    </row>
    <row r="26" spans="1:20" ht="98">
      <c r="A26" s="385">
        <v>12</v>
      </c>
      <c r="B26" s="398" t="s">
        <v>697</v>
      </c>
      <c r="C26" s="397" t="s">
        <v>698</v>
      </c>
      <c r="D26" s="385" t="s">
        <v>390</v>
      </c>
      <c r="E26" s="363">
        <v>9126.4</v>
      </c>
      <c r="F26" s="385" t="s">
        <v>373</v>
      </c>
      <c r="G26" s="400">
        <v>2</v>
      </c>
      <c r="H26" s="746"/>
      <c r="I26" s="410">
        <v>9126.4</v>
      </c>
      <c r="J26" s="410">
        <v>3882.05</v>
      </c>
      <c r="K26" s="364">
        <f>IFERROR(J26/I26,0)</f>
        <v>0.42536487552594676</v>
      </c>
      <c r="L26" s="364">
        <f>IFERROR(J26/E26,0)</f>
        <v>0.42536487552594676</v>
      </c>
      <c r="M26" s="365">
        <f>IFERROR((MIN(1.1,(J26/I26)))*G26,0)</f>
        <v>0.85072975105189352</v>
      </c>
      <c r="N26" s="365">
        <f>IFERROR((MIN(1.1,(J26/E26)))*G26,0)</f>
        <v>0.85072975105189352</v>
      </c>
      <c r="P26" s="135">
        <f>E26</f>
        <v>9126.4</v>
      </c>
      <c r="Q26" s="135">
        <f t="shared" ref="Q26:Q31" si="3">J26</f>
        <v>3882.05</v>
      </c>
      <c r="R26" s="137">
        <f>G26</f>
        <v>2</v>
      </c>
      <c r="S26" s="138">
        <f>IFERROR(MAX(0,IF(F26="Minimize",E26/J26,IF(E26&gt;0,J26/E26,IF(J26&gt;0,1.1,E26/J26)))),0)</f>
        <v>0.42536487552594676</v>
      </c>
      <c r="T26" s="139">
        <f t="shared" ref="T26:T31" si="4">MIN(1.1*R26,S26*R26)</f>
        <v>0.85072975105189352</v>
      </c>
    </row>
    <row r="27" spans="1:20" ht="56">
      <c r="A27" s="353"/>
      <c r="B27" s="354" t="s">
        <v>699</v>
      </c>
      <c r="C27" s="321" t="s">
        <v>700</v>
      </c>
      <c r="D27" s="353" t="s">
        <v>390</v>
      </c>
      <c r="E27" s="358">
        <v>7655.67</v>
      </c>
      <c r="F27" s="353" t="s">
        <v>373</v>
      </c>
      <c r="G27" s="356">
        <v>2</v>
      </c>
      <c r="H27" s="746"/>
      <c r="I27" s="361">
        <v>7655.67</v>
      </c>
      <c r="J27" s="40">
        <v>0</v>
      </c>
      <c r="K27" s="364">
        <f>IFERROR(J27/I27,0)</f>
        <v>0</v>
      </c>
      <c r="L27" s="364">
        <f>IFERROR(J27/E27,0)</f>
        <v>0</v>
      </c>
      <c r="M27" s="365">
        <f>IFERROR((MIN(1.1,(J27/I27)))*G27,0)</f>
        <v>0</v>
      </c>
      <c r="N27" s="365">
        <f>IFERROR((MIN(1.1,(J27/E27)))*G27,0)</f>
        <v>0</v>
      </c>
      <c r="P27" s="135">
        <f>E27</f>
        <v>7655.67</v>
      </c>
      <c r="Q27" s="143">
        <f t="shared" si="3"/>
        <v>0</v>
      </c>
      <c r="R27" s="137">
        <f>G27</f>
        <v>2</v>
      </c>
      <c r="S27" s="138">
        <f>IFERROR(MAX(0,IF(F27="Minimize",E27/J27,IF(E27&gt;0,J27/E27,IF(J27&gt;0,1.1,E27/J27)))),0)</f>
        <v>0</v>
      </c>
      <c r="T27" s="139">
        <f t="shared" si="4"/>
        <v>0</v>
      </c>
    </row>
    <row r="28" spans="1:20" ht="56">
      <c r="A28" s="353">
        <v>13</v>
      </c>
      <c r="B28" s="354" t="s">
        <v>403</v>
      </c>
      <c r="C28" s="354" t="s">
        <v>702</v>
      </c>
      <c r="D28" s="353" t="s">
        <v>372</v>
      </c>
      <c r="E28" s="387">
        <v>100</v>
      </c>
      <c r="F28" s="353" t="s">
        <v>373</v>
      </c>
      <c r="G28" s="356">
        <v>2</v>
      </c>
      <c r="H28" s="746"/>
      <c r="I28" s="40">
        <v>100</v>
      </c>
      <c r="J28" s="40">
        <v>101.7</v>
      </c>
      <c r="K28" s="364">
        <f>IFERROR(J28/I28,0)</f>
        <v>1.0170000000000001</v>
      </c>
      <c r="L28" s="364">
        <f>IFERROR(J28/E28,0)</f>
        <v>1.0170000000000001</v>
      </c>
      <c r="M28" s="365">
        <f>IFERROR((MIN(1.1,(J28/I28)))*G28,0)</f>
        <v>2.0340000000000003</v>
      </c>
      <c r="N28" s="365">
        <f>IFERROR((MIN(1.1,(J28/E28)))*G28,0)</f>
        <v>2.0340000000000003</v>
      </c>
      <c r="P28" s="143">
        <f>E28</f>
        <v>100</v>
      </c>
      <c r="Q28" s="143">
        <f t="shared" si="3"/>
        <v>101.7</v>
      </c>
      <c r="R28" s="137">
        <f>G28</f>
        <v>2</v>
      </c>
      <c r="S28" s="138">
        <f>IFERROR(MAX(0,IF(F28="Minimize",E28/J28,IF(E28&gt;0,J28/E28,IF(J28&gt;0,1.1,E28/J28)))),0)</f>
        <v>1.0170000000000001</v>
      </c>
      <c r="T28" s="139">
        <f t="shared" si="4"/>
        <v>2.0340000000000003</v>
      </c>
    </row>
    <row r="29" spans="1:20" ht="42">
      <c r="A29" s="385">
        <v>14</v>
      </c>
      <c r="B29" s="354" t="s">
        <v>703</v>
      </c>
      <c r="C29" s="321" t="s">
        <v>704</v>
      </c>
      <c r="D29" s="353" t="s">
        <v>667</v>
      </c>
      <c r="E29" s="387">
        <v>30.27</v>
      </c>
      <c r="F29" s="353" t="s">
        <v>373</v>
      </c>
      <c r="G29" s="356">
        <v>2</v>
      </c>
      <c r="H29" s="746"/>
      <c r="I29" s="40">
        <v>30.27</v>
      </c>
      <c r="J29" s="40">
        <v>21.74</v>
      </c>
      <c r="K29" s="364">
        <f>IFERROR(J29/I29,0)</f>
        <v>0.71820284109679544</v>
      </c>
      <c r="L29" s="364">
        <f>IFERROR(J29/E29,0)</f>
        <v>0.71820284109679544</v>
      </c>
      <c r="M29" s="365">
        <f>IFERROR((MIN(1.1,(J29/I29)))*G29,0)</f>
        <v>1.4364056821935909</v>
      </c>
      <c r="N29" s="365">
        <f>IFERROR((MIN(1.1,(J29/E29)))*G29,0)</f>
        <v>1.4364056821935909</v>
      </c>
      <c r="P29" s="143">
        <f>E29</f>
        <v>30.27</v>
      </c>
      <c r="Q29" s="143">
        <f t="shared" si="3"/>
        <v>21.74</v>
      </c>
      <c r="R29" s="137">
        <f>G29</f>
        <v>2</v>
      </c>
      <c r="S29" s="138">
        <f>IFERROR(MAX(0,IF(F29="Minimize",E29/J29,IF(E29&gt;0,J29/E29,IF(J29&gt;0,1.1,E29/J29)))),0)</f>
        <v>0.71820284109679544</v>
      </c>
      <c r="T29" s="139">
        <f t="shared" si="4"/>
        <v>1.4364056821935909</v>
      </c>
    </row>
    <row r="30" spans="1:20" ht="56">
      <c r="A30" s="405">
        <v>15</v>
      </c>
      <c r="B30" s="354" t="s">
        <v>705</v>
      </c>
      <c r="C30" s="354" t="s">
        <v>706</v>
      </c>
      <c r="D30" s="353" t="s">
        <v>707</v>
      </c>
      <c r="E30" s="387">
        <v>0</v>
      </c>
      <c r="F30" s="353" t="s">
        <v>379</v>
      </c>
      <c r="G30" s="356">
        <v>2</v>
      </c>
      <c r="H30" s="746"/>
      <c r="I30" s="40">
        <v>0</v>
      </c>
      <c r="J30" s="40">
        <v>5</v>
      </c>
      <c r="K30" s="364">
        <f>IFERROR(I30/J30,0)</f>
        <v>0</v>
      </c>
      <c r="L30" s="364">
        <f>IFERROR(E30/J30,0)</f>
        <v>0</v>
      </c>
      <c r="M30" s="365">
        <f>IFERROR((MIN(1.1,(I30/J30)))*G30,0)</f>
        <v>0</v>
      </c>
      <c r="N30" s="365">
        <f>IFERROR((MIN(1.1,(E30/J30)))*G30,0)</f>
        <v>0</v>
      </c>
      <c r="P30" s="143">
        <f>E30</f>
        <v>0</v>
      </c>
      <c r="Q30" s="143">
        <f t="shared" si="3"/>
        <v>5</v>
      </c>
      <c r="R30" s="137">
        <f>G30</f>
        <v>2</v>
      </c>
      <c r="S30" s="138">
        <f>IF(J30&lt;=E30,1.1,IFERROR(E30/J30,0))</f>
        <v>0</v>
      </c>
      <c r="T30" s="139">
        <f t="shared" si="4"/>
        <v>0</v>
      </c>
    </row>
    <row r="31" spans="1:20" ht="56">
      <c r="A31" s="353">
        <v>16</v>
      </c>
      <c r="B31" s="354" t="s">
        <v>708</v>
      </c>
      <c r="C31" s="411" t="s">
        <v>709</v>
      </c>
      <c r="D31" s="353" t="s">
        <v>372</v>
      </c>
      <c r="E31" s="387">
        <v>100</v>
      </c>
      <c r="F31" s="353" t="s">
        <v>373</v>
      </c>
      <c r="G31" s="356">
        <v>1</v>
      </c>
      <c r="H31" s="746"/>
      <c r="I31" s="388">
        <v>100</v>
      </c>
      <c r="J31" s="388">
        <v>100</v>
      </c>
      <c r="K31" s="364">
        <f>IFERROR(J31/I31,0)</f>
        <v>1</v>
      </c>
      <c r="L31" s="364">
        <f>IFERROR(J31/E31,0)</f>
        <v>1</v>
      </c>
      <c r="M31" s="365">
        <f>IFERROR((MIN(1.1,(J31/I31)))*G31,0)</f>
        <v>1</v>
      </c>
      <c r="N31" s="365">
        <f>IFERROR((MIN(1.1,(J31/E31)))*G31,0)</f>
        <v>1</v>
      </c>
      <c r="P31" s="143">
        <f>E31</f>
        <v>100</v>
      </c>
      <c r="Q31" s="143">
        <f t="shared" si="3"/>
        <v>100</v>
      </c>
      <c r="R31" s="137">
        <f>G31</f>
        <v>1</v>
      </c>
      <c r="S31" s="138">
        <f>IFERROR(MAX(0,IF(F31="Minimize",E31/J31,IF(E31&gt;0,J31/E31,IF(J31&gt;0,1.1,E31/J31)))),0)</f>
        <v>1</v>
      </c>
      <c r="T31" s="139">
        <f t="shared" si="4"/>
        <v>1</v>
      </c>
    </row>
    <row r="32" spans="1:20">
      <c r="A32" s="353">
        <v>17</v>
      </c>
      <c r="B32" s="374" t="s">
        <v>710</v>
      </c>
      <c r="C32" s="370"/>
      <c r="D32" s="371"/>
      <c r="E32" s="372"/>
      <c r="F32" s="371"/>
      <c r="G32" s="373"/>
      <c r="H32" s="746"/>
      <c r="I32" s="376"/>
      <c r="J32" s="377"/>
      <c r="K32" s="378"/>
      <c r="L32" s="378"/>
      <c r="M32" s="379"/>
      <c r="N32" s="380"/>
      <c r="P32" s="143"/>
      <c r="Q32" s="143"/>
      <c r="R32" s="137"/>
      <c r="S32" s="138"/>
      <c r="T32" s="139"/>
    </row>
    <row r="33" spans="1:20" ht="28">
      <c r="A33" s="353"/>
      <c r="B33" s="354" t="s">
        <v>711</v>
      </c>
      <c r="C33" s="336" t="s">
        <v>712</v>
      </c>
      <c r="D33" s="353" t="s">
        <v>372</v>
      </c>
      <c r="E33" s="387">
        <v>100</v>
      </c>
      <c r="F33" s="353" t="s">
        <v>373</v>
      </c>
      <c r="G33" s="356">
        <v>2</v>
      </c>
      <c r="H33" s="746"/>
      <c r="I33" s="412">
        <v>100</v>
      </c>
      <c r="J33" s="412">
        <v>94.3</v>
      </c>
      <c r="K33" s="364">
        <f>IFERROR(J33/I33,0)</f>
        <v>0.94299999999999995</v>
      </c>
      <c r="L33" s="364">
        <f>IFERROR(J33/E33,0)</f>
        <v>0.94299999999999995</v>
      </c>
      <c r="M33" s="365">
        <f>IFERROR((MIN(1.1,(J33/I33)))*G33,0)</f>
        <v>1.8859999999999999</v>
      </c>
      <c r="N33" s="365">
        <f>IFERROR((MIN(1.1,(J33/E33)))*G33,0)</f>
        <v>1.8859999999999999</v>
      </c>
      <c r="P33" s="143">
        <f>E33</f>
        <v>100</v>
      </c>
      <c r="Q33" s="143">
        <f>J33</f>
        <v>94.3</v>
      </c>
      <c r="R33" s="137">
        <f>G33</f>
        <v>2</v>
      </c>
      <c r="S33" s="138">
        <f>IFERROR(MAX(0,IF(F33="Minimize",E33/J33,IF(E33&gt;0,J33/E33,IF(J33&gt;0,1.1,E33/J33)))),0)</f>
        <v>0.94299999999999995</v>
      </c>
      <c r="T33" s="139">
        <f>MIN(1.1*R33,S33*R33)</f>
        <v>1.8859999999999999</v>
      </c>
    </row>
    <row r="34" spans="1:20" ht="42">
      <c r="A34" s="353"/>
      <c r="B34" s="354" t="s">
        <v>713</v>
      </c>
      <c r="C34" s="411" t="s">
        <v>714</v>
      </c>
      <c r="D34" s="353" t="s">
        <v>372</v>
      </c>
      <c r="E34" s="387">
        <v>100</v>
      </c>
      <c r="F34" s="353" t="s">
        <v>373</v>
      </c>
      <c r="G34" s="356">
        <v>2</v>
      </c>
      <c r="H34" s="746"/>
      <c r="I34" s="40">
        <v>100</v>
      </c>
      <c r="J34" s="40">
        <v>100</v>
      </c>
      <c r="K34" s="364">
        <f>IFERROR(J34/I34,0)</f>
        <v>1</v>
      </c>
      <c r="L34" s="364">
        <f>IFERROR(J34/E34,0)</f>
        <v>1</v>
      </c>
      <c r="M34" s="365">
        <f>IFERROR((MIN(1.1,(J34/I34)))*G34,0)</f>
        <v>2</v>
      </c>
      <c r="N34" s="365">
        <f>IFERROR((MIN(1.1,(J34/E34)))*G34,0)</f>
        <v>2</v>
      </c>
      <c r="P34" s="143">
        <f>E34</f>
        <v>100</v>
      </c>
      <c r="Q34" s="143">
        <f>J34</f>
        <v>100</v>
      </c>
      <c r="R34" s="137">
        <f>G34</f>
        <v>2</v>
      </c>
      <c r="S34" s="138">
        <f>IFERROR(MAX(0,IF(F34="Minimize",E34/J34,IF(E34&gt;0,J34/E34,IF(J34&gt;0,1.1,E34/J34)))),0)</f>
        <v>1</v>
      </c>
      <c r="T34" s="139">
        <f>MIN(1.1*R34,S34*R34)</f>
        <v>2</v>
      </c>
    </row>
    <row r="35" spans="1:20" ht="56">
      <c r="A35" s="357"/>
      <c r="B35" s="354" t="s">
        <v>715</v>
      </c>
      <c r="C35" s="354" t="s">
        <v>716</v>
      </c>
      <c r="D35" s="353" t="s">
        <v>382</v>
      </c>
      <c r="E35" s="387">
        <v>7.5</v>
      </c>
      <c r="F35" s="353" t="s">
        <v>373</v>
      </c>
      <c r="G35" s="356">
        <v>2</v>
      </c>
      <c r="H35" s="746"/>
      <c r="I35" s="387">
        <v>7.5</v>
      </c>
      <c r="J35" s="40">
        <v>7.97</v>
      </c>
      <c r="K35" s="364">
        <f>IFERROR(J35/I35,0)</f>
        <v>1.0626666666666666</v>
      </c>
      <c r="L35" s="364">
        <f>IFERROR(J35/E35,0)</f>
        <v>1.0626666666666666</v>
      </c>
      <c r="M35" s="365">
        <f>IFERROR((MIN(1.1,(J35/I35)))*G35,0)</f>
        <v>2.1253333333333333</v>
      </c>
      <c r="N35" s="365">
        <f>IFERROR((MIN(1.1,(J35/E35)))*G35,0)</f>
        <v>2.1253333333333333</v>
      </c>
      <c r="P35" s="143">
        <f>E35</f>
        <v>7.5</v>
      </c>
      <c r="Q35" s="143">
        <f>J35</f>
        <v>7.97</v>
      </c>
      <c r="R35" s="137">
        <f>G35</f>
        <v>2</v>
      </c>
      <c r="S35" s="138">
        <f>IFERROR(MAX(0,IF(F35="Minimize",E35/J35,IF(E35&gt;0,J35/E35,IF(J35&gt;0,1.1,E35/J35)))),0)</f>
        <v>1.0626666666666666</v>
      </c>
      <c r="T35" s="139">
        <f>MIN(1.1*R35,S35*R35)</f>
        <v>2.1253333333333333</v>
      </c>
    </row>
    <row r="36" spans="1:20" ht="70">
      <c r="A36" s="353">
        <v>18</v>
      </c>
      <c r="B36" s="354" t="s">
        <v>717</v>
      </c>
      <c r="C36" s="354" t="s">
        <v>718</v>
      </c>
      <c r="D36" s="353" t="s">
        <v>372</v>
      </c>
      <c r="E36" s="387">
        <v>100</v>
      </c>
      <c r="F36" s="353" t="s">
        <v>373</v>
      </c>
      <c r="G36" s="356">
        <v>1</v>
      </c>
      <c r="H36" s="746"/>
      <c r="I36" s="388">
        <v>100</v>
      </c>
      <c r="J36" s="388">
        <v>100</v>
      </c>
      <c r="K36" s="364">
        <f>IFERROR(J36/I36,0)</f>
        <v>1</v>
      </c>
      <c r="L36" s="364">
        <f>IFERROR(J36/E36,0)</f>
        <v>1</v>
      </c>
      <c r="M36" s="365">
        <f>IFERROR((MIN(1.1,(J36/I36)))*G36,0)</f>
        <v>1</v>
      </c>
      <c r="N36" s="365">
        <f>IFERROR((MIN(1.1,(J36/E36)))*G36,0)</f>
        <v>1</v>
      </c>
      <c r="P36" s="143">
        <f>E36</f>
        <v>100</v>
      </c>
      <c r="Q36" s="143">
        <f>J36</f>
        <v>100</v>
      </c>
      <c r="R36" s="137">
        <f>G36</f>
        <v>1</v>
      </c>
      <c r="S36" s="138">
        <f>IFERROR(MAX(0,IF(F36="Minimize",E36/J36,IF(E36&gt;0,J36/E36,IF(J36&gt;0,1.1,E36/J36)))),0)</f>
        <v>1</v>
      </c>
      <c r="T36" s="139">
        <f>MIN(1.1*R36,S36*R36)</f>
        <v>1</v>
      </c>
    </row>
    <row r="37" spans="1:20">
      <c r="A37" s="748" t="s">
        <v>719</v>
      </c>
      <c r="B37" s="748"/>
      <c r="C37" s="347"/>
      <c r="D37" s="349"/>
      <c r="E37" s="349"/>
      <c r="F37" s="348"/>
      <c r="G37" s="349"/>
      <c r="H37" s="390"/>
      <c r="I37" s="350"/>
      <c r="J37" s="350"/>
      <c r="K37" s="351"/>
      <c r="L37" s="351"/>
      <c r="M37" s="351"/>
      <c r="N37" s="352"/>
      <c r="P37" s="143"/>
      <c r="Q37" s="143"/>
      <c r="R37" s="137"/>
      <c r="S37" s="138"/>
      <c r="T37" s="139"/>
    </row>
    <row r="38" spans="1:20" ht="42">
      <c r="A38" s="385">
        <v>1</v>
      </c>
      <c r="B38" s="398" t="s">
        <v>491</v>
      </c>
      <c r="C38" s="50" t="s">
        <v>720</v>
      </c>
      <c r="D38" s="385" t="s">
        <v>667</v>
      </c>
      <c r="E38" s="82">
        <v>852</v>
      </c>
      <c r="F38" s="385" t="s">
        <v>373</v>
      </c>
      <c r="G38" s="400">
        <v>4</v>
      </c>
      <c r="H38" s="749">
        <v>30</v>
      </c>
      <c r="I38" s="416">
        <v>852</v>
      </c>
      <c r="J38" s="416">
        <v>-76</v>
      </c>
      <c r="K38" s="364">
        <f t="shared" ref="K38:K46" si="5">IFERROR(J38/I38,0)</f>
        <v>-8.9201877934272297E-2</v>
      </c>
      <c r="L38" s="364">
        <f>IFERROR(J38/E38,0)</f>
        <v>-8.9201877934272297E-2</v>
      </c>
      <c r="M38" s="365">
        <v>0</v>
      </c>
      <c r="N38" s="365">
        <v>0</v>
      </c>
      <c r="P38" s="143">
        <f>E38</f>
        <v>852</v>
      </c>
      <c r="Q38" s="143">
        <f t="shared" ref="Q38:Q46" si="6">J38</f>
        <v>-76</v>
      </c>
      <c r="R38" s="137">
        <f>G38</f>
        <v>4</v>
      </c>
      <c r="S38" s="138">
        <f>IFERROR(MAX(0,IF(F38="Minimize",E38/J38,IF(E38&gt;0,J38/E38,IF(J38&gt;0,1.1,E38/J38)))),0)</f>
        <v>0</v>
      </c>
      <c r="T38" s="139">
        <f t="shared" ref="T38:T46" si="7">MIN(1.1*R38,S38*R38)</f>
        <v>0</v>
      </c>
    </row>
    <row r="39" spans="1:20" ht="28">
      <c r="A39" s="353">
        <v>2</v>
      </c>
      <c r="B39" s="354" t="s">
        <v>493</v>
      </c>
      <c r="C39" s="411" t="s">
        <v>721</v>
      </c>
      <c r="D39" s="353" t="s">
        <v>667</v>
      </c>
      <c r="E39" s="87">
        <v>73</v>
      </c>
      <c r="F39" s="353" t="s">
        <v>373</v>
      </c>
      <c r="G39" s="356">
        <v>4</v>
      </c>
      <c r="H39" s="749"/>
      <c r="I39" s="87">
        <v>73</v>
      </c>
      <c r="J39" s="87">
        <v>89</v>
      </c>
      <c r="K39" s="364">
        <f t="shared" si="5"/>
        <v>1.2191780821917808</v>
      </c>
      <c r="L39" s="364">
        <f>IFERROR(J39/E39,0)</f>
        <v>1.2191780821917808</v>
      </c>
      <c r="M39" s="365">
        <f>IFERROR((MIN(1.1,(J39/I39)))*G39,0)</f>
        <v>4.4000000000000004</v>
      </c>
      <c r="N39" s="365">
        <f>IFERROR((MIN(1.1,(J39/E39)))*G39,0)</f>
        <v>4.4000000000000004</v>
      </c>
      <c r="P39" s="143">
        <f>E39</f>
        <v>73</v>
      </c>
      <c r="Q39" s="143">
        <f t="shared" si="6"/>
        <v>89</v>
      </c>
      <c r="R39" s="137">
        <f>G39</f>
        <v>4</v>
      </c>
      <c r="S39" s="138">
        <f>IFERROR(MAX(0,IF(F39="Minimize",E39/J39,IF(E39&gt;0,J39/E39,IF(J39&gt;0,1.1,E39/J39)))),0)</f>
        <v>1.2191780821917808</v>
      </c>
      <c r="T39" s="139">
        <f t="shared" si="7"/>
        <v>4.4000000000000004</v>
      </c>
    </row>
    <row r="40" spans="1:20" ht="28">
      <c r="A40" s="385">
        <v>3</v>
      </c>
      <c r="B40" s="354" t="s">
        <v>495</v>
      </c>
      <c r="C40" s="411" t="s">
        <v>722</v>
      </c>
      <c r="D40" s="353" t="s">
        <v>667</v>
      </c>
      <c r="E40" s="87">
        <f>135.93</f>
        <v>135.93</v>
      </c>
      <c r="F40" s="353" t="s">
        <v>373</v>
      </c>
      <c r="G40" s="356">
        <v>3</v>
      </c>
      <c r="H40" s="749"/>
      <c r="I40" s="87">
        <v>135.93</v>
      </c>
      <c r="J40" s="87">
        <v>676.9</v>
      </c>
      <c r="K40" s="364">
        <f t="shared" si="5"/>
        <v>4.9797689987493561</v>
      </c>
      <c r="L40" s="364">
        <f>IFERROR(J40/E40,0)</f>
        <v>4.9797689987493561</v>
      </c>
      <c r="M40" s="365">
        <f>IFERROR((MIN(1.1,(J40/I40)))*G40,0)</f>
        <v>3.3000000000000003</v>
      </c>
      <c r="N40" s="365">
        <f>IFERROR((MIN(1.1,(J40/E40)))*G40,0)</f>
        <v>3.3000000000000003</v>
      </c>
      <c r="P40" s="143">
        <f>E40</f>
        <v>135.93</v>
      </c>
      <c r="Q40" s="143">
        <f t="shared" si="6"/>
        <v>676.9</v>
      </c>
      <c r="R40" s="137">
        <f>G40</f>
        <v>3</v>
      </c>
      <c r="S40" s="138">
        <f>IFERROR(MAX(0,IF(F40="Minimize",E40/J40,IF(E40&gt;0,J40/E40,IF(J40&gt;0,1.1,E40/J40)))),0)</f>
        <v>4.9797689987493561</v>
      </c>
      <c r="T40" s="139">
        <f t="shared" si="7"/>
        <v>3.3000000000000003</v>
      </c>
    </row>
    <row r="41" spans="1:20" ht="154">
      <c r="A41" s="385">
        <v>4</v>
      </c>
      <c r="B41" s="354" t="s">
        <v>504</v>
      </c>
      <c r="C41" s="354" t="s">
        <v>723</v>
      </c>
      <c r="D41" s="353" t="s">
        <v>667</v>
      </c>
      <c r="E41" s="87">
        <v>43.9</v>
      </c>
      <c r="F41" s="353" t="s">
        <v>373</v>
      </c>
      <c r="G41" s="356">
        <v>3</v>
      </c>
      <c r="H41" s="749"/>
      <c r="I41" s="87">
        <v>43.96</v>
      </c>
      <c r="J41" s="87">
        <v>83.43</v>
      </c>
      <c r="K41" s="364">
        <f t="shared" si="5"/>
        <v>1.8978616924476799</v>
      </c>
      <c r="L41" s="364">
        <f>IFERROR(J41/E41,0)</f>
        <v>1.9004555808656038</v>
      </c>
      <c r="M41" s="365">
        <f>IFERROR((MIN(1.1,(J41/I41)))*G41,0)</f>
        <v>3.3000000000000003</v>
      </c>
      <c r="N41" s="365">
        <f>IFERROR((MIN(1.1,(J41/E41)))*G41,0)</f>
        <v>3.3000000000000003</v>
      </c>
      <c r="P41" s="143">
        <f>E41</f>
        <v>43.9</v>
      </c>
      <c r="Q41" s="143">
        <f t="shared" si="6"/>
        <v>83.43</v>
      </c>
      <c r="R41" s="137">
        <f>G41</f>
        <v>3</v>
      </c>
      <c r="S41" s="138">
        <f>IFERROR(MAX(0,IF(F41="Minimize",E41/J41,IF(E41&gt;0,J41/E41,IF(J41&gt;0,1.1,E41/J41)))),0)</f>
        <v>1.9004555808656038</v>
      </c>
      <c r="T41" s="139">
        <f t="shared" si="7"/>
        <v>3.3000000000000003</v>
      </c>
    </row>
    <row r="42" spans="1:20" ht="28">
      <c r="A42" s="385">
        <v>5</v>
      </c>
      <c r="B42" s="354" t="s">
        <v>547</v>
      </c>
      <c r="C42" s="411" t="s">
        <v>724</v>
      </c>
      <c r="D42" s="353" t="s">
        <v>667</v>
      </c>
      <c r="E42" s="87">
        <v>0.12</v>
      </c>
      <c r="F42" s="353" t="s">
        <v>373</v>
      </c>
      <c r="G42" s="356">
        <v>3</v>
      </c>
      <c r="H42" s="749"/>
      <c r="I42" s="87">
        <v>0.12</v>
      </c>
      <c r="J42" s="87">
        <v>37.71</v>
      </c>
      <c r="K42" s="364">
        <f t="shared" si="5"/>
        <v>314.25</v>
      </c>
      <c r="L42" s="364">
        <f>IFERROR(J42/E42,0)</f>
        <v>314.25</v>
      </c>
      <c r="M42" s="365">
        <f>IFERROR((MIN(1.1,(J42/I42)))*G42,0)</f>
        <v>3.3000000000000003</v>
      </c>
      <c r="N42" s="365">
        <f>IFERROR((MIN(1.1,(J42/E42)))*G42,0)</f>
        <v>3.3000000000000003</v>
      </c>
      <c r="P42" s="143">
        <f>E42</f>
        <v>0.12</v>
      </c>
      <c r="Q42" s="143">
        <f t="shared" si="6"/>
        <v>37.71</v>
      </c>
      <c r="R42" s="137">
        <f>G42</f>
        <v>3</v>
      </c>
      <c r="S42" s="138">
        <f>IFERROR(MAX(0,IF(F42="Minimize",E42/J42,IF(E42&gt;0,J42/E42,IF(J42&gt;0,1.1,E42/J42)))),0)</f>
        <v>314.25</v>
      </c>
      <c r="T42" s="139">
        <f t="shared" si="7"/>
        <v>3.3000000000000003</v>
      </c>
    </row>
    <row r="43" spans="1:20" ht="28">
      <c r="A43" s="385">
        <v>6</v>
      </c>
      <c r="B43" s="354" t="s">
        <v>528</v>
      </c>
      <c r="C43" s="411" t="s">
        <v>724</v>
      </c>
      <c r="D43" s="353" t="s">
        <v>667</v>
      </c>
      <c r="E43" s="87">
        <v>1.41</v>
      </c>
      <c r="F43" s="353" t="s">
        <v>373</v>
      </c>
      <c r="G43" s="356">
        <v>3</v>
      </c>
      <c r="H43" s="749"/>
      <c r="I43" s="87">
        <v>1.41</v>
      </c>
      <c r="J43" s="87">
        <v>6</v>
      </c>
      <c r="K43" s="364">
        <f t="shared" si="5"/>
        <v>4.2553191489361701</v>
      </c>
      <c r="L43" s="364">
        <f>IFERROR(J43/E43,0)</f>
        <v>4.2553191489361701</v>
      </c>
      <c r="M43" s="365">
        <f>IFERROR((MIN(1.1,(J43/I43)))*G43,0)</f>
        <v>3.3000000000000003</v>
      </c>
      <c r="N43" s="365">
        <f>IFERROR((MIN(1.1,(J43/E43)))*G43,0)</f>
        <v>3.3000000000000003</v>
      </c>
      <c r="P43" s="143">
        <f>E43</f>
        <v>1.41</v>
      </c>
      <c r="Q43" s="143">
        <f t="shared" si="6"/>
        <v>6</v>
      </c>
      <c r="R43" s="137">
        <f>G43</f>
        <v>3</v>
      </c>
      <c r="S43" s="138">
        <f>IFERROR(MAX(0,IF(F43="Minimize",E43/J43,IF(E43&gt;0,J43/E43,IF(J43&gt;0,1.1,E43/J43)))),0)</f>
        <v>4.2553191489361701</v>
      </c>
      <c r="T43" s="139">
        <f t="shared" si="7"/>
        <v>3.3000000000000003</v>
      </c>
    </row>
    <row r="44" spans="1:20" ht="28">
      <c r="A44" s="385">
        <v>7</v>
      </c>
      <c r="B44" s="354" t="s">
        <v>535</v>
      </c>
      <c r="C44" s="411" t="s">
        <v>722</v>
      </c>
      <c r="D44" s="353" t="s">
        <v>667</v>
      </c>
      <c r="E44" s="87">
        <v>57</v>
      </c>
      <c r="F44" s="353" t="s">
        <v>373</v>
      </c>
      <c r="G44" s="356">
        <v>3</v>
      </c>
      <c r="H44" s="749"/>
      <c r="I44" s="87">
        <v>57</v>
      </c>
      <c r="J44" s="87">
        <v>-65</v>
      </c>
      <c r="K44" s="364">
        <f t="shared" si="5"/>
        <v>-1.1403508771929824</v>
      </c>
      <c r="L44" s="364">
        <f>IFERROR(J44/E44,0)</f>
        <v>-1.1403508771929824</v>
      </c>
      <c r="M44" s="365">
        <v>0</v>
      </c>
      <c r="N44" s="365">
        <v>0</v>
      </c>
      <c r="P44" s="143">
        <f>E44</f>
        <v>57</v>
      </c>
      <c r="Q44" s="143">
        <f t="shared" si="6"/>
        <v>-65</v>
      </c>
      <c r="R44" s="137">
        <f>G44</f>
        <v>3</v>
      </c>
      <c r="S44" s="138">
        <f>IFERROR(MAX(0,IF(F44="Minimize",E44/J44,IF(E44&gt;0,J44/E44,IF(J44&gt;0,1.1,E44/J44)))),0)</f>
        <v>0</v>
      </c>
      <c r="T44" s="139">
        <f t="shared" si="7"/>
        <v>0</v>
      </c>
    </row>
    <row r="45" spans="1:20" ht="98">
      <c r="A45" s="353">
        <v>8</v>
      </c>
      <c r="B45" s="354" t="s">
        <v>515</v>
      </c>
      <c r="C45" s="411" t="s">
        <v>725</v>
      </c>
      <c r="D45" s="353" t="s">
        <v>667</v>
      </c>
      <c r="E45" s="87">
        <v>142.6</v>
      </c>
      <c r="F45" s="353" t="s">
        <v>373</v>
      </c>
      <c r="G45" s="356">
        <v>4</v>
      </c>
      <c r="H45" s="749"/>
      <c r="I45" s="87">
        <v>142.62</v>
      </c>
      <c r="J45" s="87">
        <v>154</v>
      </c>
      <c r="K45" s="364">
        <f t="shared" si="5"/>
        <v>1.0797924554760903</v>
      </c>
      <c r="L45" s="364">
        <f>IFERROR(J45/E45,0)</f>
        <v>1.0799438990182328</v>
      </c>
      <c r="M45" s="365">
        <f>IFERROR((MIN(1.1,(J45/I45)))*G45,0)</f>
        <v>4.3191698219043611</v>
      </c>
      <c r="N45" s="365">
        <f>IFERROR((MIN(1.1,(J45/E45)))*G45,0)</f>
        <v>4.3197755960729314</v>
      </c>
      <c r="P45" s="143">
        <f>E45</f>
        <v>142.6</v>
      </c>
      <c r="Q45" s="143">
        <f t="shared" si="6"/>
        <v>154</v>
      </c>
      <c r="R45" s="137">
        <f>G45</f>
        <v>4</v>
      </c>
      <c r="S45" s="138">
        <f>IFERROR(MAX(0,IF(F45="Minimize",E45/J45,IF(E45&gt;0,J45/E45,IF(J45&gt;0,1.1,E45/J45)))),0)</f>
        <v>1.0799438990182328</v>
      </c>
      <c r="T45" s="139">
        <f t="shared" si="7"/>
        <v>4.3197755960729314</v>
      </c>
    </row>
    <row r="46" spans="1:20" ht="42">
      <c r="A46" s="353">
        <v>9</v>
      </c>
      <c r="B46" s="354" t="s">
        <v>505</v>
      </c>
      <c r="C46" s="411" t="s">
        <v>726</v>
      </c>
      <c r="D46" s="353" t="s">
        <v>667</v>
      </c>
      <c r="E46" s="87">
        <v>72.56</v>
      </c>
      <c r="F46" s="353" t="s">
        <v>373</v>
      </c>
      <c r="G46" s="356">
        <v>3</v>
      </c>
      <c r="H46" s="749"/>
      <c r="I46" s="87">
        <v>72.53</v>
      </c>
      <c r="J46" s="87">
        <v>82</v>
      </c>
      <c r="K46" s="364">
        <f t="shared" si="5"/>
        <v>1.1305666620708672</v>
      </c>
      <c r="L46" s="364">
        <f>IFERROR(J46/E46,0)</f>
        <v>1.1300992282249174</v>
      </c>
      <c r="M46" s="365">
        <f>IFERROR((MIN(1.1,(J46/I46)))*G46,0)</f>
        <v>3.3000000000000003</v>
      </c>
      <c r="N46" s="365">
        <f>IFERROR((MIN(1.1,(J46/E46)))*G46,0)</f>
        <v>3.3000000000000003</v>
      </c>
      <c r="P46" s="143">
        <f>E46</f>
        <v>72.56</v>
      </c>
      <c r="Q46" s="143">
        <f t="shared" si="6"/>
        <v>82</v>
      </c>
      <c r="R46" s="137">
        <f>G46</f>
        <v>3</v>
      </c>
      <c r="S46" s="138">
        <f>IFERROR(MAX(0,IF(F46="Minimize",E46/J46,IF(E46&gt;0,J46/E46,IF(J46&gt;0,1.1,E46/J46)))),0)</f>
        <v>1.1300992282249174</v>
      </c>
      <c r="T46" s="139">
        <f t="shared" si="7"/>
        <v>3.3000000000000003</v>
      </c>
    </row>
    <row r="47" spans="1:20">
      <c r="A47" s="417"/>
      <c r="B47" s="418"/>
      <c r="C47" s="418"/>
      <c r="D47" s="417"/>
      <c r="E47" s="417"/>
      <c r="F47" s="417"/>
      <c r="G47" s="417"/>
      <c r="H47" s="419">
        <f>SUM(H5:H46)</f>
        <v>100</v>
      </c>
      <c r="I47" s="421"/>
      <c r="J47" s="421"/>
      <c r="K47" s="422"/>
      <c r="L47" s="422"/>
      <c r="M47" s="420">
        <f>SUM(M5:M46)+0.02</f>
        <v>83.03872190102129</v>
      </c>
      <c r="N47" s="420">
        <f>SUM(N5:N46)+0.02</f>
        <v>83.039327675189853</v>
      </c>
      <c r="P47" s="424" t="s">
        <v>404</v>
      </c>
      <c r="Q47" s="424"/>
      <c r="R47" s="167">
        <f>SUM(R5:R46)</f>
        <v>100</v>
      </c>
      <c r="S47" s="168">
        <f>IFERROR(T47/R47,0)</f>
        <v>0.83019327675189858</v>
      </c>
      <c r="T47" s="169">
        <f>SUM(T5:T46)</f>
        <v>83.019327675189857</v>
      </c>
    </row>
    <row r="49" spans="1:22" ht="16">
      <c r="A49" s="322" t="s">
        <v>727</v>
      </c>
    </row>
    <row r="50" spans="1:22" ht="28">
      <c r="A50" s="323" t="s">
        <v>346</v>
      </c>
      <c r="B50" s="323" t="s">
        <v>347</v>
      </c>
      <c r="C50" s="323" t="s">
        <v>587</v>
      </c>
      <c r="D50" s="323" t="s">
        <v>350</v>
      </c>
      <c r="E50" s="323" t="s">
        <v>448</v>
      </c>
      <c r="F50" s="323" t="s">
        <v>354</v>
      </c>
      <c r="G50" s="323" t="s">
        <v>588</v>
      </c>
      <c r="P50" s="323" t="s">
        <v>367</v>
      </c>
      <c r="Q50" s="323" t="s">
        <v>589</v>
      </c>
      <c r="R50" s="323" t="s">
        <v>590</v>
      </c>
      <c r="S50" s="323" t="s">
        <v>591</v>
      </c>
      <c r="T50" s="323" t="s">
        <v>592</v>
      </c>
      <c r="U50" s="323" t="s">
        <v>593</v>
      </c>
      <c r="V50" s="323" t="s">
        <v>594</v>
      </c>
    </row>
    <row r="51" spans="1:22">
      <c r="A51" s="324">
        <v>1</v>
      </c>
      <c r="B51" s="325" t="str">
        <f>B5</f>
        <v>EBITDA Operasional</v>
      </c>
      <c r="C51" s="325" t="s">
        <v>456</v>
      </c>
      <c r="D51" s="324" t="str">
        <f t="shared" ref="D51:G52" si="8">D5</f>
        <v>Rp M</v>
      </c>
      <c r="E51" s="135">
        <f t="shared" si="8"/>
        <v>4640.3100000000004</v>
      </c>
      <c r="F51" s="324" t="str">
        <f t="shared" si="8"/>
        <v>Maximize</v>
      </c>
      <c r="G51" s="137">
        <f t="shared" si="8"/>
        <v>6</v>
      </c>
      <c r="P51" s="138">
        <f>S5</f>
        <v>1.2574440069736719</v>
      </c>
      <c r="Q51" s="140">
        <v>3</v>
      </c>
      <c r="R51" s="139">
        <f t="shared" ref="R51:R63" si="9">MIN(1.1*Q51,P51*Q51)</f>
        <v>3.3000000000000003</v>
      </c>
      <c r="S51" s="140">
        <v>1</v>
      </c>
      <c r="T51" s="139">
        <f t="shared" ref="T51:T63" si="10">MIN(1.1*S51,P51*S51)</f>
        <v>1.1000000000000001</v>
      </c>
      <c r="U51" s="140">
        <v>4</v>
      </c>
      <c r="V51" s="139">
        <f t="shared" ref="V51:V63" si="11">MIN(1.1*U51,P51*U51)</f>
        <v>4.4000000000000004</v>
      </c>
    </row>
    <row r="52" spans="1:22">
      <c r="A52" s="324">
        <v>2</v>
      </c>
      <c r="B52" s="325" t="str">
        <f>B6</f>
        <v>Total Revenue</v>
      </c>
      <c r="C52" s="325" t="s">
        <v>456</v>
      </c>
      <c r="D52" s="324" t="str">
        <f t="shared" si="8"/>
        <v>Rp M</v>
      </c>
      <c r="E52" s="135">
        <f t="shared" si="8"/>
        <v>11065.22</v>
      </c>
      <c r="F52" s="324" t="str">
        <f t="shared" si="8"/>
        <v>Maximize</v>
      </c>
      <c r="G52" s="137">
        <f t="shared" si="8"/>
        <v>6</v>
      </c>
      <c r="P52" s="138">
        <f>S6</f>
        <v>1.150214817238157</v>
      </c>
      <c r="Q52" s="140">
        <v>3</v>
      </c>
      <c r="R52" s="139">
        <f t="shared" si="9"/>
        <v>3.3000000000000003</v>
      </c>
      <c r="S52" s="140">
        <v>1</v>
      </c>
      <c r="T52" s="139">
        <f t="shared" si="10"/>
        <v>1.1000000000000001</v>
      </c>
      <c r="U52" s="140">
        <v>4</v>
      </c>
      <c r="V52" s="139">
        <f t="shared" si="11"/>
        <v>4.4000000000000004</v>
      </c>
    </row>
    <row r="53" spans="1:22">
      <c r="A53" s="324">
        <v>3</v>
      </c>
      <c r="B53" s="325" t="str">
        <f>B10</f>
        <v>Penyampaian Data LAI Tahun 2024</v>
      </c>
      <c r="C53" s="325" t="s">
        <v>456</v>
      </c>
      <c r="D53" s="324" t="str">
        <f>D10</f>
        <v>Waktu</v>
      </c>
      <c r="E53" s="389">
        <f>E10</f>
        <v>45747</v>
      </c>
      <c r="F53" s="324" t="str">
        <f>F10</f>
        <v>Minimize</v>
      </c>
      <c r="G53" s="137">
        <f>G10</f>
        <v>6</v>
      </c>
      <c r="P53" s="138">
        <f>S10</f>
        <v>0</v>
      </c>
      <c r="Q53" s="140">
        <v>2</v>
      </c>
      <c r="R53" s="139">
        <f t="shared" si="9"/>
        <v>0</v>
      </c>
      <c r="S53" s="140">
        <v>1</v>
      </c>
      <c r="T53" s="139">
        <f t="shared" si="10"/>
        <v>0</v>
      </c>
      <c r="U53" s="140">
        <v>4</v>
      </c>
      <c r="V53" s="139">
        <f t="shared" si="11"/>
        <v>0</v>
      </c>
    </row>
    <row r="54" spans="1:22">
      <c r="A54" s="324">
        <v>4</v>
      </c>
      <c r="B54" s="325" t="str">
        <f>B23</f>
        <v>Penyampaian RKAP</v>
      </c>
      <c r="C54" s="325" t="s">
        <v>456</v>
      </c>
      <c r="D54" s="324" t="str">
        <f>D23</f>
        <v>Waktu</v>
      </c>
      <c r="E54" s="408">
        <f>E23</f>
        <v>45930</v>
      </c>
      <c r="F54" s="324" t="str">
        <f>F23</f>
        <v>Minimize</v>
      </c>
      <c r="G54" s="137">
        <f>G23</f>
        <v>1</v>
      </c>
      <c r="P54" s="138">
        <f>S23</f>
        <v>1.1000000000000001</v>
      </c>
      <c r="Q54" s="140">
        <v>0</v>
      </c>
      <c r="R54" s="139">
        <f t="shared" si="9"/>
        <v>0</v>
      </c>
      <c r="S54" s="140">
        <v>0</v>
      </c>
      <c r="T54" s="139">
        <f t="shared" si="10"/>
        <v>0</v>
      </c>
      <c r="U54" s="140">
        <v>0</v>
      </c>
      <c r="V54" s="139">
        <f t="shared" si="11"/>
        <v>0</v>
      </c>
    </row>
    <row r="55" spans="1:22">
      <c r="A55" s="324">
        <v>5</v>
      </c>
      <c r="B55" s="325" t="str">
        <f t="shared" ref="B55:B63" si="12">B38</f>
        <v>Value Impact Operational Excellence-CPO</v>
      </c>
      <c r="C55" s="325" t="s">
        <v>456</v>
      </c>
      <c r="D55" s="324" t="str">
        <f t="shared" ref="D55:G63" si="13">D38</f>
        <v>Rp M</v>
      </c>
      <c r="E55" s="143">
        <f t="shared" si="13"/>
        <v>852</v>
      </c>
      <c r="F55" s="324" t="str">
        <f t="shared" si="13"/>
        <v>Maximize</v>
      </c>
      <c r="G55" s="137">
        <f t="shared" si="13"/>
        <v>4</v>
      </c>
      <c r="P55" s="138">
        <f t="shared" ref="P55:P63" si="14">S38</f>
        <v>0</v>
      </c>
      <c r="Q55" s="140">
        <v>2</v>
      </c>
      <c r="R55" s="139">
        <f t="shared" si="9"/>
        <v>0</v>
      </c>
      <c r="S55" s="140">
        <v>1</v>
      </c>
      <c r="T55" s="139">
        <f t="shared" si="10"/>
        <v>0</v>
      </c>
      <c r="U55" s="140">
        <v>2</v>
      </c>
      <c r="V55" s="139">
        <f t="shared" si="11"/>
        <v>0</v>
      </c>
    </row>
    <row r="56" spans="1:22">
      <c r="A56" s="324">
        <v>6</v>
      </c>
      <c r="B56" s="325" t="str">
        <f t="shared" si="12"/>
        <v>Value Impact Operational Excellence-PKO</v>
      </c>
      <c r="C56" s="325" t="s">
        <v>456</v>
      </c>
      <c r="D56" s="324" t="str">
        <f t="shared" si="13"/>
        <v>Rp M</v>
      </c>
      <c r="E56" s="143">
        <f t="shared" si="13"/>
        <v>73</v>
      </c>
      <c r="F56" s="324" t="str">
        <f t="shared" si="13"/>
        <v>Maximize</v>
      </c>
      <c r="G56" s="137">
        <f t="shared" si="13"/>
        <v>4</v>
      </c>
      <c r="P56" s="138">
        <f t="shared" si="14"/>
        <v>1.2191780821917808</v>
      </c>
      <c r="Q56" s="140">
        <v>2</v>
      </c>
      <c r="R56" s="139">
        <f t="shared" si="9"/>
        <v>2.2000000000000002</v>
      </c>
      <c r="S56" s="140">
        <v>1</v>
      </c>
      <c r="T56" s="139">
        <f t="shared" si="10"/>
        <v>1.1000000000000001</v>
      </c>
      <c r="U56" s="140">
        <v>2</v>
      </c>
      <c r="V56" s="139">
        <f t="shared" si="11"/>
        <v>2.2000000000000002</v>
      </c>
    </row>
    <row r="57" spans="1:22">
      <c r="A57" s="324">
        <v>7</v>
      </c>
      <c r="B57" s="325" t="str">
        <f t="shared" si="12"/>
        <v>Value Impact Cash Cost Optimization</v>
      </c>
      <c r="C57" s="325" t="s">
        <v>456</v>
      </c>
      <c r="D57" s="324" t="str">
        <f t="shared" si="13"/>
        <v>Rp M</v>
      </c>
      <c r="E57" s="143">
        <f t="shared" si="13"/>
        <v>135.93</v>
      </c>
      <c r="F57" s="324" t="str">
        <f t="shared" si="13"/>
        <v>Maximize</v>
      </c>
      <c r="G57" s="137">
        <f t="shared" si="13"/>
        <v>3</v>
      </c>
      <c r="P57" s="138">
        <f t="shared" si="14"/>
        <v>4.9797689987493561</v>
      </c>
      <c r="Q57" s="140">
        <v>1</v>
      </c>
      <c r="R57" s="139">
        <f t="shared" si="9"/>
        <v>1.1000000000000001</v>
      </c>
      <c r="S57" s="140">
        <v>1</v>
      </c>
      <c r="T57" s="139">
        <f t="shared" si="10"/>
        <v>1.1000000000000001</v>
      </c>
      <c r="U57" s="140">
        <v>2</v>
      </c>
      <c r="V57" s="139">
        <f t="shared" si="11"/>
        <v>2.2000000000000002</v>
      </c>
    </row>
    <row r="58" spans="1:22">
      <c r="A58" s="324">
        <v>8</v>
      </c>
      <c r="B58" s="325" t="str">
        <f t="shared" si="12"/>
        <v>Value Impact Revenue Enhancement</v>
      </c>
      <c r="C58" s="325" t="s">
        <v>456</v>
      </c>
      <c r="D58" s="324" t="str">
        <f t="shared" si="13"/>
        <v>Rp M</v>
      </c>
      <c r="E58" s="143">
        <f t="shared" si="13"/>
        <v>43.9</v>
      </c>
      <c r="F58" s="324" t="str">
        <f t="shared" si="13"/>
        <v>Maximize</v>
      </c>
      <c r="G58" s="137">
        <f t="shared" si="13"/>
        <v>3</v>
      </c>
      <c r="P58" s="138">
        <f t="shared" si="14"/>
        <v>1.9004555808656038</v>
      </c>
      <c r="Q58" s="140">
        <v>1</v>
      </c>
      <c r="R58" s="139">
        <f t="shared" si="9"/>
        <v>1.1000000000000001</v>
      </c>
      <c r="S58" s="140">
        <v>1</v>
      </c>
      <c r="T58" s="139">
        <f t="shared" si="10"/>
        <v>1.1000000000000001</v>
      </c>
      <c r="U58" s="140">
        <v>2</v>
      </c>
      <c r="V58" s="139">
        <f t="shared" si="11"/>
        <v>2.2000000000000002</v>
      </c>
    </row>
    <row r="59" spans="1:22">
      <c r="A59" s="324">
        <v>9</v>
      </c>
      <c r="B59" s="325" t="str">
        <f t="shared" si="12"/>
        <v>Value Impact FFB Purchasing</v>
      </c>
      <c r="C59" s="325" t="s">
        <v>456</v>
      </c>
      <c r="D59" s="324" t="str">
        <f t="shared" si="13"/>
        <v>Rp M</v>
      </c>
      <c r="E59" s="143">
        <f t="shared" si="13"/>
        <v>0.12</v>
      </c>
      <c r="F59" s="324" t="str">
        <f t="shared" si="13"/>
        <v>Maximize</v>
      </c>
      <c r="G59" s="137">
        <f t="shared" si="13"/>
        <v>3</v>
      </c>
      <c r="P59" s="138">
        <f t="shared" si="14"/>
        <v>314.25</v>
      </c>
      <c r="Q59" s="140">
        <v>1</v>
      </c>
      <c r="R59" s="139">
        <f t="shared" si="9"/>
        <v>1.1000000000000001</v>
      </c>
      <c r="S59" s="140">
        <v>1</v>
      </c>
      <c r="T59" s="139">
        <f t="shared" si="10"/>
        <v>1.1000000000000001</v>
      </c>
      <c r="U59" s="140">
        <v>2</v>
      </c>
      <c r="V59" s="139">
        <f t="shared" si="11"/>
        <v>2.2000000000000002</v>
      </c>
    </row>
    <row r="60" spans="1:22">
      <c r="A60" s="324">
        <v>10</v>
      </c>
      <c r="B60" s="325" t="str">
        <f t="shared" si="12"/>
        <v>Value Impact Idle Cash Optimization</v>
      </c>
      <c r="C60" s="325" t="s">
        <v>456</v>
      </c>
      <c r="D60" s="324" t="str">
        <f t="shared" si="13"/>
        <v>Rp M</v>
      </c>
      <c r="E60" s="143">
        <f t="shared" si="13"/>
        <v>1.41</v>
      </c>
      <c r="F60" s="324" t="str">
        <f t="shared" si="13"/>
        <v>Maximize</v>
      </c>
      <c r="G60" s="137">
        <f t="shared" si="13"/>
        <v>3</v>
      </c>
      <c r="P60" s="138">
        <f t="shared" si="14"/>
        <v>4.2553191489361701</v>
      </c>
      <c r="Q60" s="140">
        <v>1</v>
      </c>
      <c r="R60" s="139">
        <f t="shared" si="9"/>
        <v>1.1000000000000001</v>
      </c>
      <c r="S60" s="140">
        <v>1</v>
      </c>
      <c r="T60" s="139">
        <f t="shared" si="10"/>
        <v>1.1000000000000001</v>
      </c>
      <c r="U60" s="140">
        <v>2</v>
      </c>
      <c r="V60" s="139">
        <f t="shared" si="11"/>
        <v>2.2000000000000002</v>
      </c>
    </row>
    <row r="61" spans="1:22">
      <c r="A61" s="324">
        <v>11</v>
      </c>
      <c r="B61" s="325" t="str">
        <f t="shared" si="12"/>
        <v>Value Impact General Affair &amp; Administration Cost Optimization</v>
      </c>
      <c r="C61" s="325" t="s">
        <v>456</v>
      </c>
      <c r="D61" s="324" t="str">
        <f t="shared" si="13"/>
        <v>Rp M</v>
      </c>
      <c r="E61" s="143">
        <f t="shared" si="13"/>
        <v>57</v>
      </c>
      <c r="F61" s="324" t="str">
        <f t="shared" si="13"/>
        <v>Maximize</v>
      </c>
      <c r="G61" s="137">
        <f t="shared" si="13"/>
        <v>3</v>
      </c>
      <c r="P61" s="138">
        <f t="shared" si="14"/>
        <v>0</v>
      </c>
      <c r="Q61" s="140">
        <v>1</v>
      </c>
      <c r="R61" s="139">
        <f t="shared" si="9"/>
        <v>0</v>
      </c>
      <c r="S61" s="140">
        <v>0</v>
      </c>
      <c r="T61" s="139">
        <f t="shared" si="10"/>
        <v>0</v>
      </c>
      <c r="U61" s="140">
        <v>2</v>
      </c>
      <c r="V61" s="139">
        <f t="shared" si="11"/>
        <v>0</v>
      </c>
    </row>
    <row r="62" spans="1:22">
      <c r="A62" s="324">
        <v>12</v>
      </c>
      <c r="B62" s="325" t="str">
        <f t="shared" si="12"/>
        <v>Value Impact Business Turnaround</v>
      </c>
      <c r="C62" s="325" t="s">
        <v>456</v>
      </c>
      <c r="D62" s="324" t="str">
        <f t="shared" si="13"/>
        <v>Rp M</v>
      </c>
      <c r="E62" s="143">
        <f t="shared" si="13"/>
        <v>142.6</v>
      </c>
      <c r="F62" s="324" t="str">
        <f t="shared" si="13"/>
        <v>Maximize</v>
      </c>
      <c r="G62" s="137">
        <f t="shared" si="13"/>
        <v>4</v>
      </c>
      <c r="P62" s="138">
        <f t="shared" si="14"/>
        <v>1.0799438990182328</v>
      </c>
      <c r="Q62" s="140">
        <v>2</v>
      </c>
      <c r="R62" s="139">
        <f t="shared" si="9"/>
        <v>2.1598877980364657</v>
      </c>
      <c r="S62" s="140">
        <v>1</v>
      </c>
      <c r="T62" s="139">
        <f t="shared" si="10"/>
        <v>1.0799438990182328</v>
      </c>
      <c r="U62" s="140">
        <v>2</v>
      </c>
      <c r="V62" s="139">
        <f t="shared" si="11"/>
        <v>2.1598877980364657</v>
      </c>
    </row>
    <row r="63" spans="1:22">
      <c r="A63" s="324">
        <v>13</v>
      </c>
      <c r="B63" s="325" t="str">
        <f t="shared" si="12"/>
        <v>Value Impact Procurement Excellence</v>
      </c>
      <c r="C63" s="325" t="s">
        <v>456</v>
      </c>
      <c r="D63" s="324" t="str">
        <f t="shared" si="13"/>
        <v>Rp M</v>
      </c>
      <c r="E63" s="143">
        <f t="shared" si="13"/>
        <v>72.56</v>
      </c>
      <c r="F63" s="324" t="str">
        <f t="shared" si="13"/>
        <v>Maximize</v>
      </c>
      <c r="G63" s="137">
        <f t="shared" si="13"/>
        <v>3</v>
      </c>
      <c r="P63" s="138">
        <f t="shared" si="14"/>
        <v>1.1300992282249174</v>
      </c>
      <c r="Q63" s="140">
        <v>1</v>
      </c>
      <c r="R63" s="139">
        <f t="shared" si="9"/>
        <v>1.1000000000000001</v>
      </c>
      <c r="S63" s="140">
        <v>0</v>
      </c>
      <c r="T63" s="139">
        <f t="shared" si="10"/>
        <v>0</v>
      </c>
      <c r="U63" s="140">
        <v>2</v>
      </c>
      <c r="V63" s="139">
        <f t="shared" si="11"/>
        <v>2.2000000000000002</v>
      </c>
    </row>
    <row r="64" spans="1:22">
      <c r="A64" s="326"/>
      <c r="B64" s="326" t="s">
        <v>595</v>
      </c>
      <c r="C64" s="326"/>
      <c r="D64" s="326"/>
      <c r="E64" s="326"/>
      <c r="F64" s="326"/>
      <c r="G64" s="327">
        <f>SUM(G51:G63)</f>
        <v>49</v>
      </c>
      <c r="P64" s="328"/>
      <c r="Q64" s="327">
        <f t="shared" ref="Q64:V64" si="15">SUM(Q51:Q63)</f>
        <v>20</v>
      </c>
      <c r="R64" s="329">
        <f t="shared" si="15"/>
        <v>16.459887798036466</v>
      </c>
      <c r="S64" s="327">
        <f t="shared" si="15"/>
        <v>10</v>
      </c>
      <c r="T64" s="329">
        <f t="shared" si="15"/>
        <v>8.7799438990182317</v>
      </c>
      <c r="U64" s="327">
        <f t="shared" si="15"/>
        <v>30</v>
      </c>
      <c r="V64" s="329">
        <f t="shared" si="15"/>
        <v>24.159887798036461</v>
      </c>
    </row>
    <row r="65" spans="1:22">
      <c r="A65" s="324">
        <v>14</v>
      </c>
      <c r="B65" s="325" t="str">
        <f>B8</f>
        <v>a. Cash Cost Kelapa Sawit</v>
      </c>
      <c r="C65" s="325" t="s">
        <v>462</v>
      </c>
      <c r="D65" s="324" t="str">
        <f t="shared" ref="D65:G66" si="16">D8</f>
        <v>Rp/Kg</v>
      </c>
      <c r="E65" s="154">
        <f t="shared" si="16"/>
        <v>4591</v>
      </c>
      <c r="F65" s="324" t="str">
        <f t="shared" si="16"/>
        <v>Minimize</v>
      </c>
      <c r="G65" s="137">
        <f t="shared" si="16"/>
        <v>6</v>
      </c>
      <c r="P65" s="138">
        <f>S8</f>
        <v>1.0774466087772823</v>
      </c>
      <c r="Q65" s="140">
        <v>5</v>
      </c>
      <c r="R65" s="139">
        <f t="shared" ref="R65:R71" si="17">MIN(1.1*Q65,P65*Q65)</f>
        <v>5.3872330438864111</v>
      </c>
      <c r="S65" s="140">
        <v>8</v>
      </c>
      <c r="T65" s="139">
        <f t="shared" ref="T65:T71" si="18">MIN(1.1*S65,P65*S65)</f>
        <v>8.6195728702182581</v>
      </c>
      <c r="U65" s="140">
        <v>3</v>
      </c>
      <c r="V65" s="139">
        <f t="shared" ref="V65:V71" si="19">MIN(1.1*U65,P65*U65)</f>
        <v>3.232339826331847</v>
      </c>
    </row>
    <row r="66" spans="1:22">
      <c r="A66" s="324">
        <v>15</v>
      </c>
      <c r="B66" s="325" t="str">
        <f>B9</f>
        <v>b. Cash Cost Karet</v>
      </c>
      <c r="C66" s="325" t="s">
        <v>462</v>
      </c>
      <c r="D66" s="324" t="str">
        <f t="shared" si="16"/>
        <v>Rp/Kg</v>
      </c>
      <c r="E66" s="154">
        <f t="shared" si="16"/>
        <v>15938</v>
      </c>
      <c r="F66" s="324" t="str">
        <f t="shared" si="16"/>
        <v>Minimize</v>
      </c>
      <c r="G66" s="137">
        <f t="shared" si="16"/>
        <v>6</v>
      </c>
      <c r="P66" s="138">
        <f>S9</f>
        <v>0.71945109014580422</v>
      </c>
      <c r="Q66" s="140">
        <v>5</v>
      </c>
      <c r="R66" s="139">
        <f t="shared" si="17"/>
        <v>3.5972554507290209</v>
      </c>
      <c r="S66" s="140">
        <v>8</v>
      </c>
      <c r="T66" s="139">
        <f t="shared" si="18"/>
        <v>5.7556087211664337</v>
      </c>
      <c r="U66" s="140">
        <v>2</v>
      </c>
      <c r="V66" s="139">
        <f t="shared" si="19"/>
        <v>1.4389021802916084</v>
      </c>
    </row>
    <row r="67" spans="1:22">
      <c r="A67" s="324">
        <v>16</v>
      </c>
      <c r="B67" s="325" t="str">
        <f>B13</f>
        <v>a.Produktivitas CPO</v>
      </c>
      <c r="C67" s="325" t="s">
        <v>462</v>
      </c>
      <c r="D67" s="324" t="str">
        <f t="shared" ref="D67:G68" si="20">D13</f>
        <v>Ton/Ha</v>
      </c>
      <c r="E67" s="143">
        <f t="shared" si="20"/>
        <v>5.7679999999999998</v>
      </c>
      <c r="F67" s="324" t="str">
        <f t="shared" si="20"/>
        <v>Maximize</v>
      </c>
      <c r="G67" s="137">
        <f t="shared" si="20"/>
        <v>2</v>
      </c>
      <c r="P67" s="138">
        <f>S13</f>
        <v>0.8876560332871013</v>
      </c>
      <c r="Q67" s="140">
        <v>2</v>
      </c>
      <c r="R67" s="139">
        <f t="shared" si="17"/>
        <v>1.7753120665742026</v>
      </c>
      <c r="S67" s="140">
        <v>3</v>
      </c>
      <c r="T67" s="139">
        <f t="shared" si="18"/>
        <v>2.6629680998613039</v>
      </c>
      <c r="U67" s="140">
        <v>1</v>
      </c>
      <c r="V67" s="139">
        <f t="shared" si="19"/>
        <v>0.8876560332871013</v>
      </c>
    </row>
    <row r="68" spans="1:22">
      <c r="A68" s="324">
        <v>17</v>
      </c>
      <c r="B68" s="325" t="str">
        <f>B14</f>
        <v>b.Produktivitas Karet Kering</v>
      </c>
      <c r="C68" s="325" t="s">
        <v>462</v>
      </c>
      <c r="D68" s="324" t="str">
        <f t="shared" si="20"/>
        <v>Ton/Ha</v>
      </c>
      <c r="E68" s="143">
        <f t="shared" si="20"/>
        <v>1.3049999999999999</v>
      </c>
      <c r="F68" s="324" t="str">
        <f t="shared" si="20"/>
        <v>Maximize</v>
      </c>
      <c r="G68" s="137">
        <f t="shared" si="20"/>
        <v>2</v>
      </c>
      <c r="P68" s="138">
        <f>S14</f>
        <v>0.59310344827586214</v>
      </c>
      <c r="Q68" s="140">
        <v>2</v>
      </c>
      <c r="R68" s="139">
        <f t="shared" si="17"/>
        <v>1.1862068965517243</v>
      </c>
      <c r="S68" s="140">
        <v>3</v>
      </c>
      <c r="T68" s="139">
        <f t="shared" si="18"/>
        <v>1.7793103448275864</v>
      </c>
      <c r="U68" s="140">
        <v>1</v>
      </c>
      <c r="V68" s="139">
        <f t="shared" si="19"/>
        <v>0.59310344827586214</v>
      </c>
    </row>
    <row r="69" spans="1:22">
      <c r="A69" s="324">
        <v>18</v>
      </c>
      <c r="B69" s="325" t="str">
        <f>B33</f>
        <v>a. Persentase TBM Prima (Kelas A &amp; B)</v>
      </c>
      <c r="C69" s="325" t="s">
        <v>462</v>
      </c>
      <c r="D69" s="324" t="str">
        <f t="shared" ref="D69:G71" si="21">D33</f>
        <v>%</v>
      </c>
      <c r="E69" s="143">
        <f t="shared" si="21"/>
        <v>100</v>
      </c>
      <c r="F69" s="324" t="str">
        <f t="shared" si="21"/>
        <v>Maximize</v>
      </c>
      <c r="G69" s="137">
        <f t="shared" si="21"/>
        <v>2</v>
      </c>
      <c r="P69" s="138">
        <f>S33</f>
        <v>0.94299999999999995</v>
      </c>
      <c r="Q69" s="140">
        <v>2</v>
      </c>
      <c r="R69" s="139">
        <f t="shared" si="17"/>
        <v>1.8859999999999999</v>
      </c>
      <c r="S69" s="140">
        <v>3</v>
      </c>
      <c r="T69" s="139">
        <f t="shared" si="18"/>
        <v>2.8289999999999997</v>
      </c>
      <c r="U69" s="140">
        <v>1</v>
      </c>
      <c r="V69" s="139">
        <f t="shared" si="19"/>
        <v>0.94299999999999995</v>
      </c>
    </row>
    <row r="70" spans="1:22">
      <c r="A70" s="324">
        <v>19</v>
      </c>
      <c r="B70" s="325" t="str">
        <f>B34</f>
        <v>b.Persentase TBM III Promosi ke TM</v>
      </c>
      <c r="C70" s="325" t="s">
        <v>462</v>
      </c>
      <c r="D70" s="324" t="str">
        <f t="shared" si="21"/>
        <v>%</v>
      </c>
      <c r="E70" s="143">
        <f t="shared" si="21"/>
        <v>100</v>
      </c>
      <c r="F70" s="324" t="str">
        <f t="shared" si="21"/>
        <v>Maximize</v>
      </c>
      <c r="G70" s="137">
        <f t="shared" si="21"/>
        <v>2</v>
      </c>
      <c r="P70" s="138">
        <f>S34</f>
        <v>1</v>
      </c>
      <c r="Q70" s="140">
        <v>2</v>
      </c>
      <c r="R70" s="139">
        <f t="shared" si="17"/>
        <v>2</v>
      </c>
      <c r="S70" s="140">
        <v>3</v>
      </c>
      <c r="T70" s="139">
        <f t="shared" si="18"/>
        <v>3</v>
      </c>
      <c r="U70" s="140">
        <v>1</v>
      </c>
      <c r="V70" s="139">
        <f t="shared" si="19"/>
        <v>1</v>
      </c>
    </row>
    <row r="71" spans="1:22">
      <c r="A71" s="324">
        <v>20</v>
      </c>
      <c r="B71" s="325" t="str">
        <f>B35</f>
        <v>c.Produktivitas TBM III Kelapa Sawit</v>
      </c>
      <c r="C71" s="325" t="s">
        <v>462</v>
      </c>
      <c r="D71" s="324" t="str">
        <f t="shared" si="21"/>
        <v>Ton/Ha</v>
      </c>
      <c r="E71" s="143">
        <f t="shared" si="21"/>
        <v>7.5</v>
      </c>
      <c r="F71" s="324" t="str">
        <f t="shared" si="21"/>
        <v>Maximize</v>
      </c>
      <c r="G71" s="137">
        <f t="shared" si="21"/>
        <v>2</v>
      </c>
      <c r="P71" s="138">
        <f>S35</f>
        <v>1.0626666666666666</v>
      </c>
      <c r="Q71" s="140">
        <v>2</v>
      </c>
      <c r="R71" s="139">
        <f t="shared" si="17"/>
        <v>2.1253333333333333</v>
      </c>
      <c r="S71" s="140">
        <v>2</v>
      </c>
      <c r="T71" s="139">
        <f t="shared" si="18"/>
        <v>2.1253333333333333</v>
      </c>
      <c r="U71" s="140">
        <v>1</v>
      </c>
      <c r="V71" s="139">
        <f t="shared" si="19"/>
        <v>1.0626666666666666</v>
      </c>
    </row>
    <row r="72" spans="1:22">
      <c r="A72" s="326"/>
      <c r="B72" s="326" t="s">
        <v>596</v>
      </c>
      <c r="C72" s="326"/>
      <c r="D72" s="326"/>
      <c r="E72" s="326"/>
      <c r="F72" s="326"/>
      <c r="G72" s="327">
        <f>SUM(G65:G71)</f>
        <v>22</v>
      </c>
      <c r="P72" s="328"/>
      <c r="Q72" s="327">
        <f t="shared" ref="Q72:V72" si="22">SUM(Q65:Q71)</f>
        <v>20</v>
      </c>
      <c r="R72" s="329">
        <f t="shared" si="22"/>
        <v>17.957340791074692</v>
      </c>
      <c r="S72" s="327">
        <f t="shared" si="22"/>
        <v>30</v>
      </c>
      <c r="T72" s="329">
        <f t="shared" si="22"/>
        <v>26.771793369406915</v>
      </c>
      <c r="U72" s="327">
        <f t="shared" si="22"/>
        <v>10</v>
      </c>
      <c r="V72" s="329">
        <f t="shared" si="22"/>
        <v>9.1576681548530843</v>
      </c>
    </row>
    <row r="73" spans="1:22">
      <c r="A73" s="324">
        <v>21</v>
      </c>
      <c r="B73" s="325" t="str">
        <f>B15</f>
        <v>Perolehan Bahan Baku Pihak-III Kelapa Sawit</v>
      </c>
      <c r="C73" s="325" t="s">
        <v>466</v>
      </c>
      <c r="D73" s="324" t="str">
        <f t="shared" ref="D73:G76" si="23">D15</f>
        <v>Ton</v>
      </c>
      <c r="E73" s="154">
        <f t="shared" si="23"/>
        <v>404000</v>
      </c>
      <c r="F73" s="324" t="str">
        <f t="shared" si="23"/>
        <v>Maximize</v>
      </c>
      <c r="G73" s="137">
        <f t="shared" si="23"/>
        <v>2</v>
      </c>
      <c r="P73" s="138">
        <f>S15</f>
        <v>1.3112425742574259</v>
      </c>
      <c r="Q73" s="140">
        <v>2</v>
      </c>
      <c r="R73" s="139">
        <f t="shared" ref="R73:R80" si="24">MIN(1.1*Q73,P73*Q73)</f>
        <v>2.2000000000000002</v>
      </c>
      <c r="S73" s="140">
        <v>2</v>
      </c>
      <c r="T73" s="139">
        <f t="shared" ref="T73:T80" si="25">MIN(1.1*S73,P73*S73)</f>
        <v>2.2000000000000002</v>
      </c>
      <c r="U73" s="140">
        <v>2</v>
      </c>
      <c r="V73" s="139">
        <f t="shared" ref="V73:V80" si="26">MIN(1.1*U73,P73*U73)</f>
        <v>2.2000000000000002</v>
      </c>
    </row>
    <row r="74" spans="1:22">
      <c r="A74" s="324">
        <v>22</v>
      </c>
      <c r="B74" s="325" t="str">
        <f>B16</f>
        <v>Peremajaan Sawit Rakyat Sebagai Komitmen PSN</v>
      </c>
      <c r="C74" s="325" t="s">
        <v>466</v>
      </c>
      <c r="D74" s="324" t="str">
        <f t="shared" si="23"/>
        <v>Ha</v>
      </c>
      <c r="E74" s="135">
        <f t="shared" si="23"/>
        <v>1966</v>
      </c>
      <c r="F74" s="324" t="str">
        <f t="shared" si="23"/>
        <v>Maximize</v>
      </c>
      <c r="G74" s="137">
        <f t="shared" si="23"/>
        <v>2</v>
      </c>
      <c r="P74" s="138">
        <f>S16</f>
        <v>1.0651424211597151</v>
      </c>
      <c r="Q74" s="140">
        <v>2</v>
      </c>
      <c r="R74" s="139">
        <f t="shared" si="24"/>
        <v>2.1302848423194303</v>
      </c>
      <c r="S74" s="140">
        <v>2</v>
      </c>
      <c r="T74" s="139">
        <f t="shared" si="25"/>
        <v>2.1302848423194303</v>
      </c>
      <c r="U74" s="140">
        <v>2</v>
      </c>
      <c r="V74" s="139">
        <f t="shared" si="26"/>
        <v>2.1302848423194303</v>
      </c>
    </row>
    <row r="75" spans="1:22">
      <c r="A75" s="324">
        <v>23</v>
      </c>
      <c r="B75" s="325" t="str">
        <f>B17</f>
        <v>Sertifikasi RSPO</v>
      </c>
      <c r="C75" s="325" t="s">
        <v>466</v>
      </c>
      <c r="D75" s="324" t="str">
        <f t="shared" si="23"/>
        <v>Unit</v>
      </c>
      <c r="E75" s="143">
        <f t="shared" si="23"/>
        <v>57</v>
      </c>
      <c r="F75" s="324" t="str">
        <f t="shared" si="23"/>
        <v>Maximize</v>
      </c>
      <c r="G75" s="137">
        <f t="shared" si="23"/>
        <v>2</v>
      </c>
      <c r="P75" s="138">
        <f>S17</f>
        <v>0.92982456140350878</v>
      </c>
      <c r="Q75" s="140">
        <v>1</v>
      </c>
      <c r="R75" s="139">
        <f t="shared" si="24"/>
        <v>0.92982456140350878</v>
      </c>
      <c r="S75" s="140">
        <v>1</v>
      </c>
      <c r="T75" s="139">
        <f t="shared" si="25"/>
        <v>0.92982456140350878</v>
      </c>
      <c r="U75" s="140">
        <v>1</v>
      </c>
      <c r="V75" s="139">
        <f t="shared" si="26"/>
        <v>0.92982456140350878</v>
      </c>
    </row>
    <row r="76" spans="1:22">
      <c r="A76" s="324">
        <v>24</v>
      </c>
      <c r="B76" s="325" t="str">
        <f>B18</f>
        <v>Pengukuran Nilai Emisi Karbon</v>
      </c>
      <c r="C76" s="325" t="s">
        <v>466</v>
      </c>
      <c r="D76" s="324" t="str">
        <f t="shared" si="23"/>
        <v>%</v>
      </c>
      <c r="E76" s="143">
        <f t="shared" si="23"/>
        <v>100</v>
      </c>
      <c r="F76" s="324" t="str">
        <f t="shared" si="23"/>
        <v>Maximize</v>
      </c>
      <c r="G76" s="137">
        <f t="shared" si="23"/>
        <v>1</v>
      </c>
      <c r="P76" s="138">
        <f>S18</f>
        <v>1</v>
      </c>
      <c r="Q76" s="140">
        <v>1</v>
      </c>
      <c r="R76" s="139">
        <f t="shared" si="24"/>
        <v>1</v>
      </c>
      <c r="S76" s="140">
        <v>1</v>
      </c>
      <c r="T76" s="139">
        <f t="shared" si="25"/>
        <v>1</v>
      </c>
      <c r="U76" s="140">
        <v>1</v>
      </c>
      <c r="V76" s="139">
        <f t="shared" si="26"/>
        <v>1</v>
      </c>
    </row>
    <row r="77" spans="1:22">
      <c r="A77" s="324">
        <v>25</v>
      </c>
      <c r="B77" s="325" t="str">
        <f>B20</f>
        <v>Sertifikasi ISO 9001, ISO 14001 dan SMK3</v>
      </c>
      <c r="C77" s="325" t="s">
        <v>466</v>
      </c>
      <c r="D77" s="324" t="str">
        <f t="shared" ref="D77:G78" si="27">D20</f>
        <v>Unit</v>
      </c>
      <c r="E77" s="143">
        <f t="shared" si="27"/>
        <v>55</v>
      </c>
      <c r="F77" s="324" t="str">
        <f t="shared" si="27"/>
        <v>Maximize</v>
      </c>
      <c r="G77" s="137">
        <f t="shared" si="27"/>
        <v>2</v>
      </c>
      <c r="P77" s="138">
        <f>S20</f>
        <v>1.0181818181818181</v>
      </c>
      <c r="Q77" s="140">
        <v>1</v>
      </c>
      <c r="R77" s="139">
        <f t="shared" si="24"/>
        <v>1.0181818181818181</v>
      </c>
      <c r="S77" s="140">
        <v>1</v>
      </c>
      <c r="T77" s="139">
        <f t="shared" si="25"/>
        <v>1.0181818181818181</v>
      </c>
      <c r="U77" s="140">
        <v>1</v>
      </c>
      <c r="V77" s="139">
        <f t="shared" si="26"/>
        <v>1.0181818181818181</v>
      </c>
    </row>
    <row r="78" spans="1:22">
      <c r="A78" s="324">
        <v>26</v>
      </c>
      <c r="B78" s="325" t="str">
        <f>B21</f>
        <v>Pengelolaan dan Pemantauan Areal High Conservation Value (HCV)</v>
      </c>
      <c r="C78" s="325" t="s">
        <v>466</v>
      </c>
      <c r="D78" s="324" t="str">
        <f t="shared" si="27"/>
        <v>Ha</v>
      </c>
      <c r="E78" s="135">
        <f t="shared" si="27"/>
        <v>5388.65</v>
      </c>
      <c r="F78" s="324" t="str">
        <f t="shared" si="27"/>
        <v>Maximize</v>
      </c>
      <c r="G78" s="137">
        <f t="shared" si="27"/>
        <v>2</v>
      </c>
      <c r="P78" s="138">
        <f>S21</f>
        <v>1</v>
      </c>
      <c r="Q78" s="140">
        <v>1</v>
      </c>
      <c r="R78" s="139">
        <f t="shared" si="24"/>
        <v>1</v>
      </c>
      <c r="S78" s="140">
        <v>1</v>
      </c>
      <c r="T78" s="139">
        <f t="shared" si="25"/>
        <v>1</v>
      </c>
      <c r="U78" s="140">
        <v>1</v>
      </c>
      <c r="V78" s="139">
        <f t="shared" si="26"/>
        <v>1</v>
      </c>
    </row>
    <row r="79" spans="1:22">
      <c r="A79" s="324">
        <v>27</v>
      </c>
      <c r="B79" s="325" t="str">
        <f>B30</f>
        <v>Kecelakaan Kerja Fatal</v>
      </c>
      <c r="C79" s="325" t="s">
        <v>466</v>
      </c>
      <c r="D79" s="324" t="str">
        <f t="shared" ref="D79:G80" si="28">D30</f>
        <v>Kejadian</v>
      </c>
      <c r="E79" s="143">
        <f t="shared" si="28"/>
        <v>0</v>
      </c>
      <c r="F79" s="324" t="str">
        <f t="shared" si="28"/>
        <v>Minimize</v>
      </c>
      <c r="G79" s="137">
        <f t="shared" si="28"/>
        <v>2</v>
      </c>
      <c r="P79" s="138">
        <f>S30</f>
        <v>0</v>
      </c>
      <c r="Q79" s="140">
        <v>1</v>
      </c>
      <c r="R79" s="139">
        <f t="shared" si="24"/>
        <v>0</v>
      </c>
      <c r="S79" s="140">
        <v>1</v>
      </c>
      <c r="T79" s="139">
        <f t="shared" si="25"/>
        <v>0</v>
      </c>
      <c r="U79" s="140">
        <v>1</v>
      </c>
      <c r="V79" s="139">
        <f t="shared" si="26"/>
        <v>0</v>
      </c>
    </row>
    <row r="80" spans="1:22">
      <c r="A80" s="324">
        <v>28</v>
      </c>
      <c r="B80" s="325" t="str">
        <f>B31</f>
        <v>Sertifikasi PROPER</v>
      </c>
      <c r="C80" s="325" t="s">
        <v>466</v>
      </c>
      <c r="D80" s="324" t="str">
        <f t="shared" si="28"/>
        <v>%</v>
      </c>
      <c r="E80" s="143">
        <f t="shared" si="28"/>
        <v>100</v>
      </c>
      <c r="F80" s="324" t="str">
        <f t="shared" si="28"/>
        <v>Maximize</v>
      </c>
      <c r="G80" s="137">
        <f t="shared" si="28"/>
        <v>1</v>
      </c>
      <c r="P80" s="138">
        <f>S31</f>
        <v>1</v>
      </c>
      <c r="Q80" s="140">
        <v>1</v>
      </c>
      <c r="R80" s="139">
        <f t="shared" si="24"/>
        <v>1</v>
      </c>
      <c r="S80" s="140">
        <v>1</v>
      </c>
      <c r="T80" s="139">
        <f t="shared" si="25"/>
        <v>1</v>
      </c>
      <c r="U80" s="140">
        <v>1</v>
      </c>
      <c r="V80" s="139">
        <f t="shared" si="26"/>
        <v>1</v>
      </c>
    </row>
    <row r="81" spans="1:22">
      <c r="A81" s="326"/>
      <c r="B81" s="326" t="s">
        <v>728</v>
      </c>
      <c r="C81" s="326"/>
      <c r="D81" s="326"/>
      <c r="E81" s="326"/>
      <c r="F81" s="326"/>
      <c r="G81" s="327">
        <f>SUM(G73:G80)</f>
        <v>14</v>
      </c>
      <c r="P81" s="328"/>
      <c r="Q81" s="327">
        <f t="shared" ref="Q81:V81" si="29">SUM(Q73:Q80)</f>
        <v>10</v>
      </c>
      <c r="R81" s="329">
        <f t="shared" si="29"/>
        <v>9.2782912219047571</v>
      </c>
      <c r="S81" s="327">
        <f t="shared" si="29"/>
        <v>10</v>
      </c>
      <c r="T81" s="329">
        <f t="shared" si="29"/>
        <v>9.2782912219047571</v>
      </c>
      <c r="U81" s="327">
        <f t="shared" si="29"/>
        <v>10</v>
      </c>
      <c r="V81" s="329">
        <f t="shared" si="29"/>
        <v>9.2782912219047571</v>
      </c>
    </row>
    <row r="82" spans="1:22">
      <c r="A82" s="324">
        <v>29</v>
      </c>
      <c r="B82" s="325" t="str">
        <f>B19</f>
        <v>Evaluasi Pemahaman Proses Bisnis, Standar Operasional Prosedur dan Instruksi Kerja PT Perkebunan Nusantara IV ke Seluruh Karyawan</v>
      </c>
      <c r="C82" s="325" t="s">
        <v>470</v>
      </c>
      <c r="D82" s="324" t="str">
        <f>D19</f>
        <v>%</v>
      </c>
      <c r="E82" s="143">
        <f>E19</f>
        <v>100</v>
      </c>
      <c r="F82" s="324" t="str">
        <f>F19</f>
        <v>Maximize</v>
      </c>
      <c r="G82" s="137">
        <f>G19</f>
        <v>2</v>
      </c>
      <c r="P82" s="138">
        <f>S19</f>
        <v>1</v>
      </c>
      <c r="Q82" s="140">
        <v>15</v>
      </c>
      <c r="R82" s="139">
        <f>MIN(1.1*Q82,P82*Q82)</f>
        <v>15</v>
      </c>
      <c r="S82" s="140">
        <v>15</v>
      </c>
      <c r="T82" s="139">
        <f>MIN(1.1*S82,P82*S82)</f>
        <v>15</v>
      </c>
      <c r="U82" s="140">
        <v>15</v>
      </c>
      <c r="V82" s="139">
        <f>MIN(1.1*U82,P82*U82)</f>
        <v>15</v>
      </c>
    </row>
    <row r="83" spans="1:22">
      <c r="A83" s="326"/>
      <c r="B83" s="326" t="s">
        <v>597</v>
      </c>
      <c r="C83" s="326"/>
      <c r="D83" s="326"/>
      <c r="E83" s="326"/>
      <c r="F83" s="326"/>
      <c r="G83" s="327">
        <f>SUM(G82)</f>
        <v>2</v>
      </c>
      <c r="P83" s="328"/>
      <c r="Q83" s="327">
        <f t="shared" ref="Q83:V83" si="30">SUM(Q82)</f>
        <v>15</v>
      </c>
      <c r="R83" s="329">
        <f t="shared" si="30"/>
        <v>15</v>
      </c>
      <c r="S83" s="327">
        <f t="shared" si="30"/>
        <v>15</v>
      </c>
      <c r="T83" s="329">
        <f t="shared" si="30"/>
        <v>15</v>
      </c>
      <c r="U83" s="327">
        <f t="shared" si="30"/>
        <v>15</v>
      </c>
      <c r="V83" s="329">
        <f t="shared" si="30"/>
        <v>15</v>
      </c>
    </row>
    <row r="84" spans="1:22">
      <c r="A84" s="324">
        <v>30</v>
      </c>
      <c r="B84" s="325" t="str">
        <f>B36</f>
        <v>Implementasi Risk Control Self Assessment (RCSA) melalui Aplikasi Enterprise Risk Information Nusantara (ERIN)</v>
      </c>
      <c r="C84" s="325" t="s">
        <v>472</v>
      </c>
      <c r="D84" s="324" t="str">
        <f>D36</f>
        <v>%</v>
      </c>
      <c r="E84" s="143">
        <f>E36</f>
        <v>100</v>
      </c>
      <c r="F84" s="324" t="str">
        <f>F36</f>
        <v>Maximize</v>
      </c>
      <c r="G84" s="137">
        <f>G36</f>
        <v>1</v>
      </c>
      <c r="P84" s="138">
        <f>S36</f>
        <v>1</v>
      </c>
      <c r="Q84" s="140">
        <v>10</v>
      </c>
      <c r="R84" s="139">
        <f>MIN(1.1*Q84,P84*Q84)</f>
        <v>10</v>
      </c>
      <c r="S84" s="140">
        <v>10</v>
      </c>
      <c r="T84" s="139">
        <f>MIN(1.1*S84,P84*S84)</f>
        <v>10</v>
      </c>
      <c r="U84" s="140">
        <v>10</v>
      </c>
      <c r="V84" s="139">
        <f>MIN(1.1*U84,P84*U84)</f>
        <v>10</v>
      </c>
    </row>
    <row r="85" spans="1:22">
      <c r="A85" s="326"/>
      <c r="B85" s="326" t="s">
        <v>598</v>
      </c>
      <c r="C85" s="326"/>
      <c r="D85" s="326"/>
      <c r="E85" s="326"/>
      <c r="F85" s="326"/>
      <c r="G85" s="327">
        <f>SUM(G84)</f>
        <v>1</v>
      </c>
      <c r="P85" s="328"/>
      <c r="Q85" s="327">
        <f t="shared" ref="Q85:V85" si="31">SUM(Q84)</f>
        <v>10</v>
      </c>
      <c r="R85" s="329">
        <f t="shared" si="31"/>
        <v>10</v>
      </c>
      <c r="S85" s="327">
        <f t="shared" si="31"/>
        <v>10</v>
      </c>
      <c r="T85" s="329">
        <f t="shared" si="31"/>
        <v>10</v>
      </c>
      <c r="U85" s="327">
        <f t="shared" si="31"/>
        <v>10</v>
      </c>
      <c r="V85" s="329">
        <f t="shared" si="31"/>
        <v>10</v>
      </c>
    </row>
    <row r="86" spans="1:22">
      <c r="A86" s="324">
        <v>31</v>
      </c>
      <c r="B86" s="325" t="str">
        <f>B22</f>
        <v>Penataan komposisi tanaman melalui replanting/konversi/Kerja Sama</v>
      </c>
      <c r="C86" s="325" t="s">
        <v>474</v>
      </c>
      <c r="D86" s="324" t="str">
        <f>D22</f>
        <v>Ha</v>
      </c>
      <c r="E86" s="135">
        <f>E22</f>
        <v>5048.49</v>
      </c>
      <c r="F86" s="324" t="str">
        <f>F22</f>
        <v>Maximize</v>
      </c>
      <c r="G86" s="137">
        <f>G22</f>
        <v>2</v>
      </c>
      <c r="P86" s="138">
        <f>S22</f>
        <v>0.99894027719179412</v>
      </c>
      <c r="Q86" s="140">
        <v>3</v>
      </c>
      <c r="R86" s="139">
        <f>MIN(1.1*Q86,P86*Q86)</f>
        <v>2.9968208315753824</v>
      </c>
      <c r="S86" s="140">
        <v>3</v>
      </c>
      <c r="T86" s="139">
        <f>MIN(1.1*S86,P86*S86)</f>
        <v>2.9968208315753824</v>
      </c>
      <c r="U86" s="140">
        <v>3</v>
      </c>
      <c r="V86" s="139">
        <f>MIN(1.1*U86,P86*U86)</f>
        <v>2.9968208315753824</v>
      </c>
    </row>
    <row r="87" spans="1:22">
      <c r="A87" s="324">
        <v>32</v>
      </c>
      <c r="B87" s="325" t="str">
        <f>B24</f>
        <v>Recovery Asset area okupasi</v>
      </c>
      <c r="C87" s="325" t="s">
        <v>474</v>
      </c>
      <c r="D87" s="324" t="str">
        <f>D24</f>
        <v>Ha</v>
      </c>
      <c r="E87" s="143">
        <f>E24</f>
        <v>224</v>
      </c>
      <c r="F87" s="324" t="str">
        <f>F24</f>
        <v>Maximize</v>
      </c>
      <c r="G87" s="137">
        <f>G24</f>
        <v>2</v>
      </c>
      <c r="P87" s="138">
        <f>S24</f>
        <v>1.4933482142857142</v>
      </c>
      <c r="Q87" s="140">
        <v>3</v>
      </c>
      <c r="R87" s="139">
        <f>MIN(1.1*Q87,P87*Q87)</f>
        <v>3.3000000000000003</v>
      </c>
      <c r="S87" s="140">
        <v>3</v>
      </c>
      <c r="T87" s="139">
        <f>MIN(1.1*S87,P87*S87)</f>
        <v>3.3000000000000003</v>
      </c>
      <c r="U87" s="140">
        <v>3</v>
      </c>
      <c r="V87" s="139">
        <f>MIN(1.1*U87,P87*U87)</f>
        <v>3.3000000000000003</v>
      </c>
    </row>
    <row r="88" spans="1:22">
      <c r="A88" s="324">
        <v>33</v>
      </c>
      <c r="B88" s="325" t="str">
        <f>B26</f>
        <v>a. Surat Keputusan (SK) Pemberian Hak dan/atau Sertifikat Baru</v>
      </c>
      <c r="C88" s="325" t="s">
        <v>474</v>
      </c>
      <c r="D88" s="324" t="str">
        <f t="shared" ref="D88:G89" si="32">D26</f>
        <v>Ha</v>
      </c>
      <c r="E88" s="135">
        <f t="shared" si="32"/>
        <v>9126.4</v>
      </c>
      <c r="F88" s="324" t="str">
        <f t="shared" si="32"/>
        <v>Maximize</v>
      </c>
      <c r="G88" s="137">
        <f t="shared" si="32"/>
        <v>2</v>
      </c>
      <c r="P88" s="138">
        <f>S26</f>
        <v>0.42536487552594676</v>
      </c>
      <c r="Q88" s="140">
        <v>3</v>
      </c>
      <c r="R88" s="139">
        <f>MIN(1.1*Q88,P88*Q88)</f>
        <v>1.2760946265778403</v>
      </c>
      <c r="S88" s="140">
        <v>3</v>
      </c>
      <c r="T88" s="139">
        <f>MIN(1.1*S88,P88*S88)</f>
        <v>1.2760946265778403</v>
      </c>
      <c r="U88" s="140">
        <v>3</v>
      </c>
      <c r="V88" s="139">
        <f>MIN(1.1*U88,P88*U88)</f>
        <v>1.2760946265778403</v>
      </c>
    </row>
    <row r="89" spans="1:22">
      <c r="A89" s="324">
        <v>34</v>
      </c>
      <c r="B89" s="325" t="str">
        <f>B27</f>
        <v>b. Tahap Sidang Panitia A dan/atau Panitia B</v>
      </c>
      <c r="C89" s="325" t="s">
        <v>474</v>
      </c>
      <c r="D89" s="324" t="str">
        <f t="shared" si="32"/>
        <v>Ha</v>
      </c>
      <c r="E89" s="135">
        <f t="shared" si="32"/>
        <v>7655.67</v>
      </c>
      <c r="F89" s="324" t="str">
        <f t="shared" si="32"/>
        <v>Maximize</v>
      </c>
      <c r="G89" s="137">
        <f t="shared" si="32"/>
        <v>2</v>
      </c>
      <c r="P89" s="138">
        <f>S27</f>
        <v>0</v>
      </c>
      <c r="Q89" s="140">
        <v>3</v>
      </c>
      <c r="R89" s="139">
        <f>MIN(1.1*Q89,P89*Q89)</f>
        <v>0</v>
      </c>
      <c r="S89" s="140">
        <v>3</v>
      </c>
      <c r="T89" s="139">
        <f>MIN(1.1*S89,P89*S89)</f>
        <v>0</v>
      </c>
      <c r="U89" s="140">
        <v>3</v>
      </c>
      <c r="V89" s="139">
        <f>MIN(1.1*U89,P89*U89)</f>
        <v>0</v>
      </c>
    </row>
    <row r="90" spans="1:22">
      <c r="A90" s="324">
        <v>35</v>
      </c>
      <c r="B90" s="325" t="str">
        <f>B29</f>
        <v>Monetisasi dan/atau Pelepasan aset non-inti</v>
      </c>
      <c r="C90" s="325" t="s">
        <v>474</v>
      </c>
      <c r="D90" s="324" t="str">
        <f>D29</f>
        <v>Rp M</v>
      </c>
      <c r="E90" s="143">
        <f>E29</f>
        <v>30.27</v>
      </c>
      <c r="F90" s="324" t="str">
        <f>F29</f>
        <v>Maximize</v>
      </c>
      <c r="G90" s="137">
        <f>G29</f>
        <v>2</v>
      </c>
      <c r="P90" s="138">
        <f>S29</f>
        <v>0.71820284109679544</v>
      </c>
      <c r="Q90" s="140">
        <v>3</v>
      </c>
      <c r="R90" s="139">
        <f>MIN(1.1*Q90,P90*Q90)</f>
        <v>2.1546085232903862</v>
      </c>
      <c r="S90" s="140">
        <v>3</v>
      </c>
      <c r="T90" s="139">
        <f>MIN(1.1*S90,P90*S90)</f>
        <v>2.1546085232903862</v>
      </c>
      <c r="U90" s="140">
        <v>3</v>
      </c>
      <c r="V90" s="139">
        <f>MIN(1.1*U90,P90*U90)</f>
        <v>2.1546085232903862</v>
      </c>
    </row>
    <row r="91" spans="1:22">
      <c r="A91" s="326"/>
      <c r="B91" s="326" t="s">
        <v>599</v>
      </c>
      <c r="C91" s="326"/>
      <c r="D91" s="326"/>
      <c r="E91" s="326"/>
      <c r="F91" s="326"/>
      <c r="G91" s="327">
        <f>SUM(G86:G90)</f>
        <v>10</v>
      </c>
      <c r="P91" s="328"/>
      <c r="Q91" s="327">
        <f t="shared" ref="Q91:V91" si="33">SUM(Q86:Q90)</f>
        <v>15</v>
      </c>
      <c r="R91" s="329">
        <f t="shared" si="33"/>
        <v>9.7275239814436105</v>
      </c>
      <c r="S91" s="327">
        <f t="shared" si="33"/>
        <v>15</v>
      </c>
      <c r="T91" s="329">
        <f t="shared" si="33"/>
        <v>9.7275239814436105</v>
      </c>
      <c r="U91" s="327">
        <f t="shared" si="33"/>
        <v>15</v>
      </c>
      <c r="V91" s="329">
        <f t="shared" si="33"/>
        <v>9.7275239814436105</v>
      </c>
    </row>
    <row r="92" spans="1:22">
      <c r="A92" s="324">
        <v>36</v>
      </c>
      <c r="B92" s="325" t="str">
        <f>B28</f>
        <v>Human Capital Transformation</v>
      </c>
      <c r="C92" s="325" t="s">
        <v>476</v>
      </c>
      <c r="D92" s="324" t="str">
        <f>D28</f>
        <v>%</v>
      </c>
      <c r="E92" s="143">
        <f>E28</f>
        <v>100</v>
      </c>
      <c r="F92" s="324" t="str">
        <f>F28</f>
        <v>Maximize</v>
      </c>
      <c r="G92" s="137">
        <f>G28</f>
        <v>2</v>
      </c>
      <c r="P92" s="138">
        <f>S28</f>
        <v>1.0170000000000001</v>
      </c>
      <c r="Q92" s="140">
        <v>10</v>
      </c>
      <c r="R92" s="139">
        <f>MIN(1.1*Q92,P92*Q92)</f>
        <v>10.170000000000002</v>
      </c>
      <c r="S92" s="140">
        <v>10</v>
      </c>
      <c r="T92" s="139">
        <f>MIN(1.1*S92,P92*S92)</f>
        <v>10.170000000000002</v>
      </c>
      <c r="U92" s="140">
        <v>10</v>
      </c>
      <c r="V92" s="139">
        <f>MIN(1.1*U92,P92*U92)</f>
        <v>10.170000000000002</v>
      </c>
    </row>
    <row r="93" spans="1:22">
      <c r="A93" s="326"/>
      <c r="B93" s="326" t="s">
        <v>729</v>
      </c>
      <c r="C93" s="326"/>
      <c r="D93" s="326"/>
      <c r="E93" s="326"/>
      <c r="F93" s="326"/>
      <c r="G93" s="327">
        <f>SUM(G92)</f>
        <v>2</v>
      </c>
      <c r="P93" s="328"/>
      <c r="Q93" s="327">
        <f t="shared" ref="Q93:V93" si="34">SUM(Q92)</f>
        <v>10</v>
      </c>
      <c r="R93" s="329">
        <f t="shared" si="34"/>
        <v>10.170000000000002</v>
      </c>
      <c r="S93" s="327">
        <f t="shared" si="34"/>
        <v>10</v>
      </c>
      <c r="T93" s="329">
        <f t="shared" si="34"/>
        <v>10.170000000000002</v>
      </c>
      <c r="U93" s="327">
        <f t="shared" si="34"/>
        <v>10</v>
      </c>
      <c r="V93" s="329">
        <f t="shared" si="34"/>
        <v>10.170000000000002</v>
      </c>
    </row>
    <row r="94" spans="1:22">
      <c r="A94" s="331"/>
      <c r="B94" s="331" t="s">
        <v>404</v>
      </c>
      <c r="C94" s="331"/>
      <c r="D94" s="331"/>
      <c r="E94" s="331"/>
      <c r="F94" s="331"/>
      <c r="G94" s="332">
        <f>G64+G72+G81+G83+G85+G91+G93</f>
        <v>100</v>
      </c>
      <c r="P94" s="168"/>
      <c r="Q94" s="167">
        <f t="shared" ref="Q94:V94" si="35">Q64+Q72+Q81+Q83+Q85+Q91+Q93</f>
        <v>100</v>
      </c>
      <c r="R94" s="169">
        <f t="shared" si="35"/>
        <v>88.593043792459525</v>
      </c>
      <c r="S94" s="167">
        <f t="shared" si="35"/>
        <v>100</v>
      </c>
      <c r="T94" s="169">
        <f t="shared" si="35"/>
        <v>89.727552471773521</v>
      </c>
      <c r="U94" s="167">
        <f t="shared" si="35"/>
        <v>100</v>
      </c>
      <c r="V94" s="169">
        <f t="shared" si="35"/>
        <v>87.493371156237913</v>
      </c>
    </row>
  </sheetData>
  <autoFilter ref="A4:N47" xr:uid="{00000000-0009-0000-0000-000013000000}"/>
  <mergeCells count="19">
    <mergeCell ref="A11:B11"/>
    <mergeCell ref="H12:H36"/>
    <mergeCell ref="A37:B37"/>
    <mergeCell ref="H38:H46"/>
    <mergeCell ref="K2:L2"/>
    <mergeCell ref="M2:N2"/>
    <mergeCell ref="A4:B4"/>
    <mergeCell ref="H5:H10"/>
    <mergeCell ref="A7:A9"/>
    <mergeCell ref="I2:I3"/>
    <mergeCell ref="J2:J3"/>
    <mergeCell ref="I1:N1"/>
    <mergeCell ref="F1:F3"/>
    <mergeCell ref="G1:H2"/>
    <mergeCell ref="A1:A3"/>
    <mergeCell ref="B1:B3"/>
    <mergeCell ref="C1:C3"/>
    <mergeCell ref="D1:D3"/>
    <mergeCell ref="E1:E3"/>
  </mergeCells>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59A84"/>
    <outlinePr summaryBelow="0"/>
  </sheetPr>
  <dimension ref="A1:CE100"/>
  <sheetViews>
    <sheetView showGridLines="0" zoomScaleNormal="100" workbookViewId="0">
      <selection sqref="A1:XFD1048576"/>
    </sheetView>
  </sheetViews>
  <sheetFormatPr baseColWidth="10" defaultColWidth="12.6640625" defaultRowHeight="13"/>
  <cols>
    <col min="1" max="1" width="5.83203125" style="796" customWidth="1"/>
    <col min="2" max="2" width="44.6640625" style="796" customWidth="1"/>
    <col min="3" max="3" width="43.33203125" style="796" customWidth="1"/>
    <col min="4" max="4" width="8.83203125" style="796" customWidth="1"/>
    <col min="5" max="6" width="12.6640625" style="796"/>
    <col min="7" max="8" width="8" style="796" customWidth="1"/>
    <col min="9" max="16384" width="12.6640625" style="796"/>
  </cols>
  <sheetData>
    <row r="1" spans="1:20" ht="28">
      <c r="A1" s="743" t="s">
        <v>346</v>
      </c>
      <c r="B1" s="743" t="s">
        <v>347</v>
      </c>
      <c r="C1" s="743" t="s">
        <v>662</v>
      </c>
      <c r="D1" s="743" t="s">
        <v>350</v>
      </c>
      <c r="E1" s="743" t="s">
        <v>448</v>
      </c>
      <c r="F1" s="743" t="s">
        <v>354</v>
      </c>
      <c r="G1" s="750" t="s">
        <v>355</v>
      </c>
      <c r="H1" s="750"/>
      <c r="I1" s="744" t="s">
        <v>660</v>
      </c>
      <c r="J1" s="744"/>
      <c r="K1" s="744"/>
      <c r="L1" s="744"/>
      <c r="M1" s="744"/>
      <c r="N1" s="744"/>
      <c r="P1" s="323" t="s">
        <v>358</v>
      </c>
      <c r="Q1" s="323" t="s">
        <v>663</v>
      </c>
      <c r="R1" s="323" t="s">
        <v>360</v>
      </c>
      <c r="S1" s="323" t="s">
        <v>361</v>
      </c>
      <c r="T1" s="323" t="s">
        <v>362</v>
      </c>
    </row>
    <row r="2" spans="1:20">
      <c r="A2" s="743"/>
      <c r="B2" s="743"/>
      <c r="C2" s="743"/>
      <c r="D2" s="743"/>
      <c r="E2" s="743"/>
      <c r="F2" s="743"/>
      <c r="G2" s="750"/>
      <c r="H2" s="750"/>
      <c r="I2" s="744" t="s">
        <v>448</v>
      </c>
      <c r="J2" s="744" t="s">
        <v>450</v>
      </c>
      <c r="K2" s="744" t="s">
        <v>451</v>
      </c>
      <c r="L2" s="744"/>
      <c r="M2" s="744" t="s">
        <v>664</v>
      </c>
      <c r="N2" s="744"/>
    </row>
    <row r="3" spans="1:20">
      <c r="A3" s="743"/>
      <c r="B3" s="743"/>
      <c r="C3" s="743"/>
      <c r="D3" s="743"/>
      <c r="E3" s="743"/>
      <c r="F3" s="743"/>
      <c r="G3" s="425" t="s">
        <v>365</v>
      </c>
      <c r="H3" s="425" t="s">
        <v>366</v>
      </c>
      <c r="I3" s="744"/>
      <c r="J3" s="744"/>
      <c r="K3" s="346" t="s">
        <v>661</v>
      </c>
      <c r="L3" s="346">
        <v>2025</v>
      </c>
      <c r="M3" s="346" t="s">
        <v>661</v>
      </c>
      <c r="N3" s="346">
        <v>2025</v>
      </c>
    </row>
    <row r="4" spans="1:20">
      <c r="A4" s="751" t="s">
        <v>665</v>
      </c>
      <c r="B4" s="751"/>
      <c r="C4" s="426"/>
      <c r="D4" s="427"/>
      <c r="E4" s="428"/>
      <c r="F4" s="427"/>
      <c r="G4" s="427"/>
      <c r="H4" s="427"/>
      <c r="I4" s="350"/>
      <c r="J4" s="350"/>
      <c r="K4" s="351"/>
      <c r="L4" s="351"/>
      <c r="M4" s="351"/>
      <c r="N4" s="352"/>
    </row>
    <row r="5" spans="1:20" ht="14">
      <c r="A5" s="429">
        <v>1</v>
      </c>
      <c r="B5" s="430" t="s">
        <v>666</v>
      </c>
      <c r="C5" s="431" t="s">
        <v>666</v>
      </c>
      <c r="D5" s="432" t="s">
        <v>667</v>
      </c>
      <c r="E5" s="433">
        <v>4697.0200000000004</v>
      </c>
      <c r="F5" s="432" t="s">
        <v>373</v>
      </c>
      <c r="G5" s="434">
        <v>6</v>
      </c>
      <c r="H5" s="752">
        <v>30</v>
      </c>
      <c r="I5" s="367">
        <v>4697.0200000000004</v>
      </c>
      <c r="J5" s="367">
        <v>6122.67</v>
      </c>
      <c r="K5" s="364">
        <f>IFERROR(J5/I5,0)</f>
        <v>1.3035222332457599</v>
      </c>
      <c r="L5" s="364">
        <f>IFERROR(J5/E5,0)</f>
        <v>1.3035222332457599</v>
      </c>
      <c r="M5" s="365">
        <f>IFERROR((MIN(1.1,(J5/I5)))*G5,0)</f>
        <v>6.6000000000000005</v>
      </c>
      <c r="N5" s="365">
        <f>IFERROR((MIN(1.1,(J5/E5)))*G5,0)</f>
        <v>6.6000000000000005</v>
      </c>
      <c r="P5" s="797">
        <f>E5</f>
        <v>4697.0200000000004</v>
      </c>
      <c r="Q5" s="797">
        <f>J5</f>
        <v>6122.67</v>
      </c>
      <c r="R5" s="798">
        <f>G5</f>
        <v>6</v>
      </c>
      <c r="S5" s="799">
        <f>IFERROR(MAX(0,IF(F5="Minimize",E5/J5,IF(E5&gt;0,J5/E5,IF(J5&gt;0,1.1,E5/J5)))),0)</f>
        <v>1.3035222332457599</v>
      </c>
      <c r="T5" s="800">
        <f>MIN(1.1*R5,S5*R5)</f>
        <v>6.6000000000000005</v>
      </c>
    </row>
    <row r="6" spans="1:20" ht="28">
      <c r="A6" s="438">
        <v>2</v>
      </c>
      <c r="B6" s="439" t="s">
        <v>668</v>
      </c>
      <c r="C6" s="440" t="s">
        <v>669</v>
      </c>
      <c r="D6" s="441" t="s">
        <v>667</v>
      </c>
      <c r="E6" s="442">
        <v>12375</v>
      </c>
      <c r="F6" s="441" t="s">
        <v>373</v>
      </c>
      <c r="G6" s="443">
        <v>6</v>
      </c>
      <c r="H6" s="752"/>
      <c r="I6" s="367">
        <v>12375</v>
      </c>
      <c r="J6" s="367">
        <v>13822.94</v>
      </c>
      <c r="K6" s="364">
        <f>IFERROR(J6/I6,0)</f>
        <v>1.1170052525252525</v>
      </c>
      <c r="L6" s="364">
        <f>IFERROR(J6/E6,0)</f>
        <v>1.1170052525252525</v>
      </c>
      <c r="M6" s="365">
        <f>IFERROR((MIN(1.1,(J6/I6)))*G6,0)</f>
        <v>6.6000000000000005</v>
      </c>
      <c r="N6" s="365">
        <f>IFERROR((MIN(1.1,(J6/E6)))*G6,0)</f>
        <v>6.6000000000000005</v>
      </c>
      <c r="P6" s="797">
        <f>E6</f>
        <v>12375</v>
      </c>
      <c r="Q6" s="797">
        <f>J6</f>
        <v>13822.94</v>
      </c>
      <c r="R6" s="798">
        <f>G6</f>
        <v>6</v>
      </c>
      <c r="S6" s="799">
        <f>IFERROR(MAX(0,IF(F6="Minimize",E6/J6,IF(E6&gt;0,J6/E6,IF(J6&gt;0,1.1,E6/J6)))),0)</f>
        <v>1.1170052525252525</v>
      </c>
      <c r="T6" s="800">
        <f>MIN(1.1*R6,S6*R6)</f>
        <v>6.6000000000000005</v>
      </c>
    </row>
    <row r="7" spans="1:20" ht="14">
      <c r="A7" s="753">
        <v>3</v>
      </c>
      <c r="B7" s="444" t="s">
        <v>480</v>
      </c>
      <c r="C7" s="445"/>
      <c r="D7" s="446"/>
      <c r="E7" s="447"/>
      <c r="F7" s="446"/>
      <c r="G7" s="448"/>
      <c r="H7" s="752"/>
      <c r="I7" s="376"/>
      <c r="J7" s="377"/>
      <c r="K7" s="378"/>
      <c r="L7" s="378"/>
      <c r="M7" s="379"/>
      <c r="N7" s="380"/>
      <c r="P7" s="797"/>
      <c r="Q7" s="548"/>
      <c r="R7" s="798"/>
      <c r="S7" s="799"/>
      <c r="T7" s="800"/>
    </row>
    <row r="8" spans="1:20" ht="56">
      <c r="A8" s="753"/>
      <c r="B8" s="431" t="s">
        <v>670</v>
      </c>
      <c r="C8" s="431" t="s">
        <v>671</v>
      </c>
      <c r="D8" s="432" t="s">
        <v>413</v>
      </c>
      <c r="E8" s="433">
        <v>4594</v>
      </c>
      <c r="F8" s="432" t="s">
        <v>379</v>
      </c>
      <c r="G8" s="434">
        <v>6</v>
      </c>
      <c r="H8" s="752"/>
      <c r="I8" s="367">
        <v>4594</v>
      </c>
      <c r="J8" s="367">
        <v>4219.5200000000004</v>
      </c>
      <c r="K8" s="364">
        <f>IFERROR(I8/J8,0)</f>
        <v>1.0887494312149248</v>
      </c>
      <c r="L8" s="364">
        <f>IFERROR(E8/J8,0)</f>
        <v>1.0887494312149248</v>
      </c>
      <c r="M8" s="365">
        <f>IFERROR((MIN(1.1,(I8/J8)))*G8,0)</f>
        <v>6.5324965872895486</v>
      </c>
      <c r="N8" s="365">
        <f>IFERROR((MIN(1.1,(E8/J8)))*G8,0)</f>
        <v>6.5324965872895486</v>
      </c>
      <c r="P8" s="797">
        <f>E8</f>
        <v>4594</v>
      </c>
      <c r="Q8" s="797">
        <f>J8</f>
        <v>4219.5200000000004</v>
      </c>
      <c r="R8" s="798">
        <f>G8</f>
        <v>6</v>
      </c>
      <c r="S8" s="799">
        <f>IFERROR(MAX(0,IF(F8="Minimize",E8/J8,IF(E8&gt;0,J8/E8,IF(J8&gt;0,1.1,E8/J8)))),0)</f>
        <v>1.0887494312149248</v>
      </c>
      <c r="T8" s="800">
        <f>MIN(1.1*R8,S8*R8)</f>
        <v>6.5324965872895486</v>
      </c>
    </row>
    <row r="9" spans="1:20" ht="56">
      <c r="A9" s="753"/>
      <c r="B9" s="354" t="s">
        <v>604</v>
      </c>
      <c r="C9" s="354" t="s">
        <v>671</v>
      </c>
      <c r="D9" s="353" t="s">
        <v>413</v>
      </c>
      <c r="E9" s="453">
        <v>16081</v>
      </c>
      <c r="F9" s="353" t="s">
        <v>379</v>
      </c>
      <c r="G9" s="356">
        <v>6</v>
      </c>
      <c r="H9" s="752"/>
      <c r="I9" s="367">
        <v>16081</v>
      </c>
      <c r="J9" s="367">
        <v>17299.64</v>
      </c>
      <c r="K9" s="364">
        <f>IFERROR(I9/J9,0)</f>
        <v>0.92955691563523868</v>
      </c>
      <c r="L9" s="364">
        <f>IFERROR(E9/J9,0)</f>
        <v>0.92955691563523868</v>
      </c>
      <c r="M9" s="365">
        <f>IFERROR((MIN(1.1,(I9/J9)))*G9,0)</f>
        <v>5.5773414938114323</v>
      </c>
      <c r="N9" s="365">
        <f>IFERROR((MIN(1.1,(E9/J9)))*G9,0)</f>
        <v>5.5773414938114323</v>
      </c>
      <c r="P9" s="797">
        <f>E9</f>
        <v>16081</v>
      </c>
      <c r="Q9" s="797">
        <f>J9</f>
        <v>17299.64</v>
      </c>
      <c r="R9" s="798">
        <f>G9</f>
        <v>6</v>
      </c>
      <c r="S9" s="799">
        <f>IFERROR(MAX(0,IF(F9="Minimize",E9/J9,IF(E9&gt;0,J9/E9,IF(J9&gt;0,1.1,E9/J9)))),0)</f>
        <v>0.92955691563523868</v>
      </c>
      <c r="T9" s="800">
        <f>MIN(1.1*R9,S9*R9)</f>
        <v>5.5773414938114323</v>
      </c>
    </row>
    <row r="10" spans="1:20" ht="14">
      <c r="A10" s="438">
        <v>4</v>
      </c>
      <c r="B10" s="454" t="s">
        <v>673</v>
      </c>
      <c r="C10" s="440" t="s">
        <v>674</v>
      </c>
      <c r="D10" s="441" t="s">
        <v>377</v>
      </c>
      <c r="E10" s="455">
        <v>45747</v>
      </c>
      <c r="F10" s="441" t="s">
        <v>379</v>
      </c>
      <c r="G10" s="443">
        <v>6</v>
      </c>
      <c r="H10" s="752"/>
      <c r="I10" s="412">
        <v>0</v>
      </c>
      <c r="J10" s="412">
        <v>0</v>
      </c>
      <c r="K10" s="364">
        <f>IFERROR(I10/J10,0)</f>
        <v>0</v>
      </c>
      <c r="L10" s="364">
        <f>IFERROR(E10/J10,0)</f>
        <v>0</v>
      </c>
      <c r="M10" s="365">
        <f>IFERROR((MIN(1.1,(I10/J10)))*G10,0)</f>
        <v>0</v>
      </c>
      <c r="N10" s="365">
        <f>IFERROR((MIN(1.1,(E10/J10)))*G10,0)</f>
        <v>0</v>
      </c>
      <c r="P10" s="878">
        <f>E10</f>
        <v>45747</v>
      </c>
      <c r="Q10" s="548">
        <f>J10</f>
        <v>0</v>
      </c>
      <c r="R10" s="798">
        <f>G10</f>
        <v>6</v>
      </c>
      <c r="S10" s="799">
        <f>IFERROR(MAX(0,IF(F10="Minimize",E10/J10,IF(E10&gt;0,J10/E10,IF(J10&gt;0,1.1,E10/J10)))),0)</f>
        <v>0</v>
      </c>
      <c r="T10" s="800">
        <f>MIN(1.1*R10,S10*R10)</f>
        <v>0</v>
      </c>
    </row>
    <row r="11" spans="1:20">
      <c r="A11" s="754" t="s">
        <v>675</v>
      </c>
      <c r="B11" s="754"/>
      <c r="C11" s="458"/>
      <c r="D11" s="459"/>
      <c r="E11" s="460"/>
      <c r="F11" s="461"/>
      <c r="G11" s="459"/>
      <c r="H11" s="462"/>
      <c r="I11" s="392"/>
      <c r="J11" s="392"/>
      <c r="K11" s="393"/>
      <c r="L11" s="393"/>
      <c r="M11" s="394"/>
      <c r="N11" s="395"/>
      <c r="P11" s="797"/>
      <c r="Q11" s="548"/>
      <c r="R11" s="798"/>
      <c r="S11" s="799"/>
      <c r="T11" s="800"/>
    </row>
    <row r="12" spans="1:20" ht="14">
      <c r="A12" s="463">
        <v>1</v>
      </c>
      <c r="B12" s="444" t="s">
        <v>485</v>
      </c>
      <c r="C12" s="445"/>
      <c r="D12" s="446"/>
      <c r="E12" s="447"/>
      <c r="F12" s="446"/>
      <c r="G12" s="448"/>
      <c r="H12" s="755">
        <v>40</v>
      </c>
      <c r="I12" s="376"/>
      <c r="J12" s="377"/>
      <c r="K12" s="378"/>
      <c r="L12" s="378"/>
      <c r="M12" s="379"/>
      <c r="N12" s="380"/>
      <c r="P12" s="797"/>
      <c r="Q12" s="548"/>
      <c r="R12" s="798"/>
      <c r="S12" s="799"/>
      <c r="T12" s="800"/>
    </row>
    <row r="13" spans="1:20" ht="28">
      <c r="A13" s="438"/>
      <c r="B13" s="464" t="s">
        <v>676</v>
      </c>
      <c r="C13" s="465" t="s">
        <v>677</v>
      </c>
      <c r="D13" s="429" t="s">
        <v>382</v>
      </c>
      <c r="E13" s="466">
        <v>5.5609999999999999</v>
      </c>
      <c r="F13" s="432" t="s">
        <v>373</v>
      </c>
      <c r="G13" s="434">
        <v>2</v>
      </c>
      <c r="H13" s="755"/>
      <c r="I13" s="416">
        <v>5.56</v>
      </c>
      <c r="J13" s="396">
        <v>5.04</v>
      </c>
      <c r="K13" s="364">
        <f t="shared" ref="K13:K22" si="0">IFERROR(J13/I13,0)</f>
        <v>0.90647482014388492</v>
      </c>
      <c r="L13" s="364">
        <f>IFERROR(J13/E13,0)</f>
        <v>0.90631181442186659</v>
      </c>
      <c r="M13" s="365">
        <f>IFERROR((MIN(1.1,(J13/I13)))*G13,0)</f>
        <v>1.8129496402877698</v>
      </c>
      <c r="N13" s="365">
        <f>IFERROR((MIN(1.1,(J13/E13)))*G13,0)</f>
        <v>1.8126236288437332</v>
      </c>
      <c r="P13" s="879">
        <f>E13</f>
        <v>5.5609999999999999</v>
      </c>
      <c r="Q13" s="548">
        <f t="shared" ref="Q13:Q25" si="1">J13</f>
        <v>5.04</v>
      </c>
      <c r="R13" s="798">
        <f>G13</f>
        <v>2</v>
      </c>
      <c r="S13" s="799">
        <f>IFERROR(MAX(0,IF(F13="Minimize",E13/J13,IF(E13&gt;0,J13/E13,IF(J13&gt;0,1.1,E13/J13)))),0)</f>
        <v>0.90631181442186659</v>
      </c>
      <c r="T13" s="800">
        <f t="shared" ref="T13:T23" si="2">MIN(1.1*R13,S13*R13)</f>
        <v>1.8126236288437332</v>
      </c>
    </row>
    <row r="14" spans="1:20" ht="28">
      <c r="A14" s="429"/>
      <c r="B14" s="464" t="s">
        <v>678</v>
      </c>
      <c r="C14" s="468" t="s">
        <v>679</v>
      </c>
      <c r="D14" s="353" t="s">
        <v>382</v>
      </c>
      <c r="E14" s="469">
        <v>3.202</v>
      </c>
      <c r="F14" s="353" t="s">
        <v>373</v>
      </c>
      <c r="G14" s="356">
        <v>2</v>
      </c>
      <c r="H14" s="755"/>
      <c r="I14" s="416">
        <v>3.2</v>
      </c>
      <c r="J14" s="396">
        <v>2.64</v>
      </c>
      <c r="K14" s="364">
        <f t="shared" si="0"/>
        <v>0.82499999999999996</v>
      </c>
      <c r="L14" s="364">
        <f>IFERROR(J14/E14,0)</f>
        <v>0.8244846970643348</v>
      </c>
      <c r="M14" s="365">
        <f>IFERROR((MIN(1.1,(J14/I14)))*G14,0)</f>
        <v>1.65</v>
      </c>
      <c r="N14" s="365">
        <f>IFERROR((MIN(1.1,(J14/E14)))*G14,0)</f>
        <v>1.6489693941286696</v>
      </c>
      <c r="P14" s="879">
        <f>E14</f>
        <v>3.202</v>
      </c>
      <c r="Q14" s="548">
        <f t="shared" si="1"/>
        <v>2.64</v>
      </c>
      <c r="R14" s="798">
        <f>G14</f>
        <v>2</v>
      </c>
      <c r="S14" s="799">
        <f>IFERROR(MAX(0,IF(F14="Minimize",E14/J14,IF(E14&gt;0,J14/E14,IF(J14&gt;0,1.1,E14/J14)))),0)</f>
        <v>0.8244846970643348</v>
      </c>
      <c r="T14" s="800">
        <f t="shared" si="2"/>
        <v>1.6489693941286696</v>
      </c>
    </row>
    <row r="15" spans="1:20" ht="28">
      <c r="A15" s="429">
        <v>2</v>
      </c>
      <c r="B15" s="354" t="s">
        <v>680</v>
      </c>
      <c r="C15" s="354" t="s">
        <v>681</v>
      </c>
      <c r="D15" s="353" t="s">
        <v>384</v>
      </c>
      <c r="E15" s="453">
        <v>756067</v>
      </c>
      <c r="F15" s="353" t="s">
        <v>373</v>
      </c>
      <c r="G15" s="356">
        <v>2</v>
      </c>
      <c r="H15" s="755"/>
      <c r="I15" s="383">
        <v>756067</v>
      </c>
      <c r="J15" s="383">
        <v>762767</v>
      </c>
      <c r="K15" s="364">
        <f t="shared" si="0"/>
        <v>1.008861648504696</v>
      </c>
      <c r="L15" s="364">
        <f>IFERROR(J15/E15,0)</f>
        <v>1.008861648504696</v>
      </c>
      <c r="M15" s="365">
        <f>IFERROR((MIN(1.1,(J15/I15)))*G15,0)</f>
        <v>2.0177232970093919</v>
      </c>
      <c r="N15" s="365">
        <f>IFERROR((MIN(1.1,(J15/E15)))*G15,0)</f>
        <v>2.0177232970093919</v>
      </c>
      <c r="P15" s="797">
        <f>E15</f>
        <v>756067</v>
      </c>
      <c r="Q15" s="801">
        <f t="shared" si="1"/>
        <v>762767</v>
      </c>
      <c r="R15" s="798">
        <f>G15</f>
        <v>2</v>
      </c>
      <c r="S15" s="799">
        <f>IFERROR(MAX(0,IF(F15="Minimize",E15/J15,IF(E15&gt;0,J15/E15,IF(J15&gt;0,1.1,E15/J15)))),0)</f>
        <v>1.008861648504696</v>
      </c>
      <c r="T15" s="800">
        <f t="shared" si="2"/>
        <v>2.0177232970093919</v>
      </c>
    </row>
    <row r="16" spans="1:20" ht="28">
      <c r="A16" s="429">
        <v>3</v>
      </c>
      <c r="B16" s="354" t="s">
        <v>389</v>
      </c>
      <c r="C16" s="354" t="s">
        <v>682</v>
      </c>
      <c r="D16" s="353" t="s">
        <v>390</v>
      </c>
      <c r="E16" s="453">
        <v>2713</v>
      </c>
      <c r="F16" s="353" t="s">
        <v>373</v>
      </c>
      <c r="G16" s="356">
        <v>2</v>
      </c>
      <c r="H16" s="755"/>
      <c r="I16" s="382">
        <v>2713</v>
      </c>
      <c r="J16" s="382">
        <v>2736</v>
      </c>
      <c r="K16" s="364">
        <f t="shared" si="0"/>
        <v>1.0084776999631404</v>
      </c>
      <c r="L16" s="364">
        <f>IFERROR(J16/E16,0)</f>
        <v>1.0084776999631404</v>
      </c>
      <c r="M16" s="365">
        <f>IFERROR((MIN(1.1,(J16/I16)))*G16,0)</f>
        <v>2.0169553999262808</v>
      </c>
      <c r="N16" s="365">
        <f>IFERROR((MIN(1.1,(J16/E16)))*G16,0)</f>
        <v>2.0169553999262808</v>
      </c>
      <c r="P16" s="797">
        <f>E16</f>
        <v>2713</v>
      </c>
      <c r="Q16" s="797">
        <f t="shared" si="1"/>
        <v>2736</v>
      </c>
      <c r="R16" s="798">
        <f>G16</f>
        <v>2</v>
      </c>
      <c r="S16" s="799">
        <f>IFERROR(MAX(0,IF(F16="Minimize",E16/J16,IF(E16&gt;0,J16/E16,IF(J16&gt;0,1.1,E16/J16)))),0)</f>
        <v>1.0084776999631404</v>
      </c>
      <c r="T16" s="800">
        <f t="shared" si="2"/>
        <v>2.0169553999262808</v>
      </c>
    </row>
    <row r="17" spans="1:20" ht="28">
      <c r="A17" s="429">
        <v>4</v>
      </c>
      <c r="B17" s="354" t="s">
        <v>471</v>
      </c>
      <c r="C17" s="354" t="s">
        <v>683</v>
      </c>
      <c r="D17" s="353" t="s">
        <v>394</v>
      </c>
      <c r="E17" s="453">
        <v>64</v>
      </c>
      <c r="F17" s="353" t="s">
        <v>373</v>
      </c>
      <c r="G17" s="356">
        <v>2</v>
      </c>
      <c r="H17" s="755"/>
      <c r="I17" s="396">
        <v>64</v>
      </c>
      <c r="J17" s="396">
        <v>61</v>
      </c>
      <c r="K17" s="364">
        <f t="shared" si="0"/>
        <v>0.953125</v>
      </c>
      <c r="L17" s="364">
        <f>IFERROR(J17/E17,0)</f>
        <v>0.953125</v>
      </c>
      <c r="M17" s="365">
        <f>IFERROR((MIN(1.1,(J17/I17)))*G17,0)</f>
        <v>1.90625</v>
      </c>
      <c r="N17" s="365">
        <f>IFERROR((MIN(1.1,(J17/E17)))*G17,0)</f>
        <v>1.90625</v>
      </c>
      <c r="P17" s="797">
        <f>E17</f>
        <v>64</v>
      </c>
      <c r="Q17" s="548">
        <f t="shared" si="1"/>
        <v>61</v>
      </c>
      <c r="R17" s="798">
        <f>G17</f>
        <v>2</v>
      </c>
      <c r="S17" s="799">
        <f>IFERROR(MAX(0,IF(F17="Minimize",E17/J17,IF(E17&gt;0,J17/E17,IF(J17&gt;0,1.1,E17/J17)))),0)</f>
        <v>0.953125</v>
      </c>
      <c r="T17" s="800">
        <f t="shared" si="2"/>
        <v>1.90625</v>
      </c>
    </row>
    <row r="18" spans="1:20" ht="14">
      <c r="A18" s="429">
        <v>5</v>
      </c>
      <c r="B18" s="354" t="s">
        <v>443</v>
      </c>
      <c r="C18" s="354" t="s">
        <v>684</v>
      </c>
      <c r="D18" s="353" t="s">
        <v>372</v>
      </c>
      <c r="E18" s="453">
        <v>100</v>
      </c>
      <c r="F18" s="353" t="s">
        <v>373</v>
      </c>
      <c r="G18" s="356">
        <v>1</v>
      </c>
      <c r="H18" s="755"/>
      <c r="I18" s="396">
        <v>100</v>
      </c>
      <c r="J18" s="396">
        <v>100</v>
      </c>
      <c r="K18" s="364">
        <f t="shared" si="0"/>
        <v>1</v>
      </c>
      <c r="L18" s="364">
        <f>IFERROR(J18/E18,0)</f>
        <v>1</v>
      </c>
      <c r="M18" s="365">
        <f>IFERROR((MIN(1.1,(J18/I18)))*G18,0)</f>
        <v>1</v>
      </c>
      <c r="N18" s="365">
        <f>IFERROR((MIN(1.1,(J18/E18)))*G18,0)</f>
        <v>1</v>
      </c>
      <c r="P18" s="797">
        <f>E18</f>
        <v>100</v>
      </c>
      <c r="Q18" s="548">
        <f t="shared" si="1"/>
        <v>100</v>
      </c>
      <c r="R18" s="798">
        <f>G18</f>
        <v>1</v>
      </c>
      <c r="S18" s="799">
        <f>IFERROR(MAX(0,IF(F18="Minimize",E18/J18,IF(E18&gt;0,J18/E18,IF(J18&gt;0,1.1,E18/J18)))),0)</f>
        <v>1</v>
      </c>
      <c r="T18" s="800">
        <f t="shared" si="2"/>
        <v>1</v>
      </c>
    </row>
    <row r="19" spans="1:20" ht="42">
      <c r="A19" s="429">
        <v>6</v>
      </c>
      <c r="B19" s="354" t="s">
        <v>685</v>
      </c>
      <c r="C19" s="354" t="s">
        <v>686</v>
      </c>
      <c r="D19" s="353" t="s">
        <v>372</v>
      </c>
      <c r="E19" s="453">
        <v>100</v>
      </c>
      <c r="F19" s="432" t="s">
        <v>373</v>
      </c>
      <c r="G19" s="434">
        <v>2</v>
      </c>
      <c r="H19" s="755"/>
      <c r="I19" s="396">
        <v>100</v>
      </c>
      <c r="J19" s="396">
        <v>100</v>
      </c>
      <c r="K19" s="364">
        <f t="shared" si="0"/>
        <v>1</v>
      </c>
      <c r="L19" s="364">
        <f>IFERROR(J19/E19,0)</f>
        <v>1</v>
      </c>
      <c r="M19" s="365">
        <f>IFERROR((MIN(1.1,(J19/I19)))*G19,0)</f>
        <v>2</v>
      </c>
      <c r="N19" s="365">
        <f>IFERROR((MIN(1.1,(J19/E19)))*G19,0)</f>
        <v>2</v>
      </c>
      <c r="P19" s="797">
        <f>E19</f>
        <v>100</v>
      </c>
      <c r="Q19" s="548">
        <f t="shared" si="1"/>
        <v>100</v>
      </c>
      <c r="R19" s="798">
        <f>G19</f>
        <v>2</v>
      </c>
      <c r="S19" s="799">
        <f>IFERROR(MAX(0,IF(F19="Minimize",E19/J19,IF(E19&gt;0,J19/E19,IF(J19&gt;0,1.1,E19/J19)))),0)</f>
        <v>1</v>
      </c>
      <c r="T19" s="800">
        <f t="shared" si="2"/>
        <v>2</v>
      </c>
    </row>
    <row r="20" spans="1:20" ht="28">
      <c r="A20" s="429">
        <v>7</v>
      </c>
      <c r="B20" s="354" t="s">
        <v>687</v>
      </c>
      <c r="C20" s="354" t="s">
        <v>688</v>
      </c>
      <c r="D20" s="353" t="s">
        <v>394</v>
      </c>
      <c r="E20" s="453">
        <v>94</v>
      </c>
      <c r="F20" s="432" t="s">
        <v>373</v>
      </c>
      <c r="G20" s="434">
        <v>1</v>
      </c>
      <c r="H20" s="755"/>
      <c r="I20" s="396">
        <v>94</v>
      </c>
      <c r="J20" s="396">
        <v>94</v>
      </c>
      <c r="K20" s="364">
        <f t="shared" si="0"/>
        <v>1</v>
      </c>
      <c r="L20" s="364">
        <f>IFERROR(J20/E20,0)</f>
        <v>1</v>
      </c>
      <c r="M20" s="365">
        <f>IFERROR((MIN(1.1,(J20/I20)))*G20,0)</f>
        <v>1</v>
      </c>
      <c r="N20" s="365">
        <f>IFERROR((MIN(1.1,(J20/E20)))*G20,0)</f>
        <v>1</v>
      </c>
      <c r="P20" s="797">
        <f>E20</f>
        <v>94</v>
      </c>
      <c r="Q20" s="548">
        <f t="shared" si="1"/>
        <v>94</v>
      </c>
      <c r="R20" s="798">
        <f>G20</f>
        <v>1</v>
      </c>
      <c r="S20" s="799">
        <f>IFERROR(MAX(0,IF(F20="Minimize",E20/J20,IF(E20&gt;0,J20/E20,IF(J20&gt;0,1.1,E20/J20)))),0)</f>
        <v>1</v>
      </c>
      <c r="T20" s="800">
        <f t="shared" si="2"/>
        <v>1</v>
      </c>
    </row>
    <row r="21" spans="1:20" ht="28">
      <c r="A21" s="429">
        <v>8</v>
      </c>
      <c r="B21" s="354" t="s">
        <v>689</v>
      </c>
      <c r="C21" s="354" t="s">
        <v>690</v>
      </c>
      <c r="D21" s="353" t="s">
        <v>390</v>
      </c>
      <c r="E21" s="453">
        <v>10835.43</v>
      </c>
      <c r="F21" s="432" t="s">
        <v>373</v>
      </c>
      <c r="G21" s="434">
        <v>2</v>
      </c>
      <c r="H21" s="755"/>
      <c r="I21" s="382">
        <v>10835.43</v>
      </c>
      <c r="J21" s="382">
        <v>10835.43</v>
      </c>
      <c r="K21" s="364">
        <f t="shared" si="0"/>
        <v>1</v>
      </c>
      <c r="L21" s="364">
        <f>IFERROR(J21/E21,0)</f>
        <v>1</v>
      </c>
      <c r="M21" s="365">
        <f>IFERROR((MIN(1.1,(J21/I21)))*G21,0)</f>
        <v>2</v>
      </c>
      <c r="N21" s="365">
        <f>IFERROR((MIN(1.1,(J21/E21)))*G21,0)</f>
        <v>2</v>
      </c>
      <c r="P21" s="797">
        <f>E21</f>
        <v>10835.43</v>
      </c>
      <c r="Q21" s="797">
        <f t="shared" si="1"/>
        <v>10835.43</v>
      </c>
      <c r="R21" s="798">
        <f>G21</f>
        <v>2</v>
      </c>
      <c r="S21" s="799">
        <f>IFERROR(MAX(0,IF(F21="Minimize",E21/J21,IF(E21&gt;0,J21/E21,IF(J21&gt;0,1.1,E21/J21)))),0)</f>
        <v>1</v>
      </c>
      <c r="T21" s="800">
        <f t="shared" si="2"/>
        <v>2</v>
      </c>
    </row>
    <row r="22" spans="1:20" ht="28">
      <c r="A22" s="429">
        <v>9</v>
      </c>
      <c r="B22" s="354" t="s">
        <v>691</v>
      </c>
      <c r="C22" s="354" t="s">
        <v>692</v>
      </c>
      <c r="D22" s="353" t="s">
        <v>390</v>
      </c>
      <c r="E22" s="453">
        <v>7852.67</v>
      </c>
      <c r="F22" s="353" t="s">
        <v>373</v>
      </c>
      <c r="G22" s="356">
        <v>2</v>
      </c>
      <c r="H22" s="755"/>
      <c r="I22" s="382">
        <v>7852.67</v>
      </c>
      <c r="J22" s="382">
        <v>6598</v>
      </c>
      <c r="K22" s="364">
        <f t="shared" si="0"/>
        <v>0.84022377102310419</v>
      </c>
      <c r="L22" s="364">
        <f>IFERROR(J22/E22,0)</f>
        <v>0.84022377102310419</v>
      </c>
      <c r="M22" s="365">
        <f>IFERROR((MIN(1.1,(J22/I22)))*G22,0)</f>
        <v>1.6804475420462084</v>
      </c>
      <c r="N22" s="365">
        <f>IFERROR((MIN(1.1,(J22/E22)))*G22,0)</f>
        <v>1.6804475420462084</v>
      </c>
      <c r="P22" s="797">
        <f>E22</f>
        <v>7852.67</v>
      </c>
      <c r="Q22" s="797">
        <f t="shared" si="1"/>
        <v>6598</v>
      </c>
      <c r="R22" s="798">
        <f>G22</f>
        <v>2</v>
      </c>
      <c r="S22" s="799">
        <f>IFERROR(MAX(0,IF(F22="Minimize",E22/J22,IF(E22&gt;0,J22/E22,IF(J22&gt;0,1.1,E22/J22)))),0)</f>
        <v>0.84022377102310419</v>
      </c>
      <c r="T22" s="800">
        <f t="shared" si="2"/>
        <v>1.6804475420462084</v>
      </c>
    </row>
    <row r="23" spans="1:20" ht="28">
      <c r="A23" s="385">
        <v>10</v>
      </c>
      <c r="B23" s="354" t="s">
        <v>693</v>
      </c>
      <c r="C23" s="354" t="s">
        <v>694</v>
      </c>
      <c r="D23" s="353" t="s">
        <v>377</v>
      </c>
      <c r="E23" s="472">
        <v>45930</v>
      </c>
      <c r="F23" s="353" t="s">
        <v>379</v>
      </c>
      <c r="G23" s="356">
        <v>1</v>
      </c>
      <c r="H23" s="755"/>
      <c r="I23" s="396" t="s">
        <v>730</v>
      </c>
      <c r="J23" s="473">
        <v>45869</v>
      </c>
      <c r="K23" s="364">
        <f>IFERROR(I23/J23,0)</f>
        <v>0</v>
      </c>
      <c r="L23" s="364">
        <f>IFERROR(E23/J23,0)</f>
        <v>1.0013298742069807</v>
      </c>
      <c r="M23" s="365">
        <v>1.1000000000000001</v>
      </c>
      <c r="N23" s="365">
        <v>1.1000000000000001</v>
      </c>
      <c r="P23" s="878">
        <f>E23</f>
        <v>45930</v>
      </c>
      <c r="Q23" s="880">
        <f t="shared" si="1"/>
        <v>45869</v>
      </c>
      <c r="R23" s="798">
        <f>G23</f>
        <v>1</v>
      </c>
      <c r="S23" s="799">
        <f>IF(J23&lt;=E23,1.1,IFERROR(E23/J23,0))</f>
        <v>1.1000000000000001</v>
      </c>
      <c r="T23" s="800">
        <f t="shared" si="2"/>
        <v>1.1000000000000001</v>
      </c>
    </row>
    <row r="24" spans="1:20" ht="14">
      <c r="A24" s="385">
        <v>11</v>
      </c>
      <c r="B24" s="398" t="s">
        <v>475</v>
      </c>
      <c r="C24" s="398"/>
      <c r="D24" s="385" t="s">
        <v>377</v>
      </c>
      <c r="E24" s="363" t="s">
        <v>508</v>
      </c>
      <c r="F24" s="385" t="s">
        <v>373</v>
      </c>
      <c r="G24" s="400">
        <v>2</v>
      </c>
      <c r="H24" s="755"/>
      <c r="I24" s="396" t="s">
        <v>508</v>
      </c>
      <c r="J24" s="396" t="s">
        <v>701</v>
      </c>
      <c r="K24" s="364">
        <f>IFERROR(J24/I24,0)</f>
        <v>0</v>
      </c>
      <c r="L24" s="364">
        <f>IFERROR(J24/E24,0)</f>
        <v>0</v>
      </c>
      <c r="M24" s="365">
        <f>IFERROR((MIN(1.1,(J24/I24)))*G24,0)</f>
        <v>0</v>
      </c>
      <c r="N24" s="365">
        <f>IFERROR((MIN(1.1,(J24/E24)))*G24,0)</f>
        <v>0</v>
      </c>
      <c r="P24" s="797" t="str">
        <f>E24</f>
        <v>TW II</v>
      </c>
      <c r="Q24" s="548" t="str">
        <f t="shared" si="1"/>
        <v>-</v>
      </c>
      <c r="R24" s="798">
        <f>G24</f>
        <v>2</v>
      </c>
      <c r="S24" s="799"/>
      <c r="T24" s="800"/>
    </row>
    <row r="25" spans="1:20" ht="14">
      <c r="A25" s="385">
        <v>12</v>
      </c>
      <c r="B25" s="398" t="s">
        <v>695</v>
      </c>
      <c r="C25" s="397" t="s">
        <v>696</v>
      </c>
      <c r="D25" s="385" t="s">
        <v>390</v>
      </c>
      <c r="E25" s="363">
        <v>693.7</v>
      </c>
      <c r="F25" s="385" t="s">
        <v>373</v>
      </c>
      <c r="G25" s="400">
        <v>2</v>
      </c>
      <c r="H25" s="755"/>
      <c r="I25" s="396">
        <v>693.7</v>
      </c>
      <c r="J25" s="396">
        <v>6.91</v>
      </c>
      <c r="K25" s="364">
        <f>IFERROR(J25/I25,0)</f>
        <v>9.9610782759117777E-3</v>
      </c>
      <c r="L25" s="364">
        <f>IFERROR(J25/E25,0)</f>
        <v>9.9610782759117777E-3</v>
      </c>
      <c r="M25" s="365">
        <f>IFERROR((MIN(1.1,(J25/I25)))*G25,0)</f>
        <v>1.9922156551823555E-2</v>
      </c>
      <c r="N25" s="365">
        <f>IFERROR((MIN(1.1,(J25/E25)))*G25,0)</f>
        <v>1.9922156551823555E-2</v>
      </c>
      <c r="P25" s="797">
        <f>E25</f>
        <v>693.7</v>
      </c>
      <c r="Q25" s="548">
        <f t="shared" si="1"/>
        <v>6.91</v>
      </c>
      <c r="R25" s="798">
        <f>G25</f>
        <v>2</v>
      </c>
      <c r="S25" s="799">
        <f>IFERROR(MAX(0,IF(F25="Minimize",E25/J25,IF(E25&gt;0,J25/E25,IF(J25&gt;0,1.1,E25/J25)))),0)</f>
        <v>9.9610782759117777E-3</v>
      </c>
      <c r="T25" s="800">
        <f>MIN(1.1*R25,S25*R25)</f>
        <v>1.9922156551823555E-2</v>
      </c>
    </row>
    <row r="26" spans="1:20">
      <c r="A26" s="474">
        <v>13</v>
      </c>
      <c r="B26" s="475" t="s">
        <v>731</v>
      </c>
      <c r="C26" s="445"/>
      <c r="D26" s="446"/>
      <c r="E26" s="447"/>
      <c r="F26" s="446"/>
      <c r="G26" s="448"/>
      <c r="H26" s="755"/>
      <c r="I26" s="376"/>
      <c r="J26" s="377"/>
      <c r="K26" s="378"/>
      <c r="L26" s="378"/>
      <c r="M26" s="379"/>
      <c r="N26" s="380"/>
      <c r="P26" s="797"/>
      <c r="Q26" s="548"/>
      <c r="R26" s="798"/>
      <c r="S26" s="799"/>
      <c r="T26" s="800"/>
    </row>
    <row r="27" spans="1:20" ht="42">
      <c r="A27" s="476"/>
      <c r="B27" s="477" t="s">
        <v>697</v>
      </c>
      <c r="C27" s="478" t="s">
        <v>698</v>
      </c>
      <c r="D27" s="479" t="s">
        <v>390</v>
      </c>
      <c r="E27" s="480">
        <v>482.52</v>
      </c>
      <c r="F27" s="479" t="s">
        <v>373</v>
      </c>
      <c r="G27" s="481">
        <v>1</v>
      </c>
      <c r="H27" s="755"/>
      <c r="I27" s="412">
        <v>482.52</v>
      </c>
      <c r="J27" s="412">
        <v>0</v>
      </c>
      <c r="K27" s="364">
        <f>IFERROR(J27/I27,0)</f>
        <v>0</v>
      </c>
      <c r="L27" s="364">
        <f>IFERROR(J27/E27,0)</f>
        <v>0</v>
      </c>
      <c r="M27" s="365">
        <f>IFERROR((MIN(1.1,(J27/I27)))*G27,0)</f>
        <v>0</v>
      </c>
      <c r="N27" s="365">
        <f>IFERROR((MIN(1.1,(J27/E27)))*G27,0)</f>
        <v>0</v>
      </c>
      <c r="P27" s="797">
        <f>E27</f>
        <v>482.52</v>
      </c>
      <c r="Q27" s="548">
        <f>J27</f>
        <v>0</v>
      </c>
      <c r="R27" s="798">
        <f>G27</f>
        <v>1</v>
      </c>
      <c r="S27" s="799">
        <f>IFERROR(MAX(0,IF(F27="Minimize",E27/J27,IF(E27&gt;0,J27/E27,IF(J27&gt;0,1.1,E27/J27)))),0)</f>
        <v>0</v>
      </c>
      <c r="T27" s="800">
        <f>MIN(1.1*R27,S27*R27)</f>
        <v>0</v>
      </c>
    </row>
    <row r="28" spans="1:20" ht="28">
      <c r="A28" s="482"/>
      <c r="B28" s="483" t="s">
        <v>699</v>
      </c>
      <c r="C28" s="397" t="s">
        <v>700</v>
      </c>
      <c r="D28" s="385" t="s">
        <v>390</v>
      </c>
      <c r="E28" s="363">
        <v>253.65</v>
      </c>
      <c r="F28" s="385" t="s">
        <v>373</v>
      </c>
      <c r="G28" s="400">
        <v>1</v>
      </c>
      <c r="H28" s="755"/>
      <c r="I28" s="412">
        <v>253.65</v>
      </c>
      <c r="J28" s="412">
        <v>0</v>
      </c>
      <c r="K28" s="364">
        <f>IFERROR(J28/I28,0)</f>
        <v>0</v>
      </c>
      <c r="L28" s="364">
        <f>IFERROR(J28/E28,0)</f>
        <v>0</v>
      </c>
      <c r="M28" s="365">
        <f>IFERROR((MIN(1.1,(J28/I28)))*G28,0)</f>
        <v>0</v>
      </c>
      <c r="N28" s="365">
        <f>IFERROR((MIN(1.1,(J28/E28)))*G28,0)</f>
        <v>0</v>
      </c>
      <c r="P28" s="797">
        <f>E28</f>
        <v>253.65</v>
      </c>
      <c r="Q28" s="548">
        <f>J28</f>
        <v>0</v>
      </c>
      <c r="R28" s="798">
        <f>G28</f>
        <v>1</v>
      </c>
      <c r="S28" s="799">
        <f>IFERROR(MAX(0,IF(F28="Minimize",E28/J28,IF(E28&gt;0,J28/E28,IF(J28&gt;0,1.1,E28/J28)))),0)</f>
        <v>0</v>
      </c>
      <c r="T28" s="800">
        <f>MIN(1.1*R28,S28*R28)</f>
        <v>0</v>
      </c>
    </row>
    <row r="29" spans="1:20" ht="28">
      <c r="A29" s="484">
        <v>14</v>
      </c>
      <c r="B29" s="444" t="s">
        <v>538</v>
      </c>
      <c r="C29" s="445"/>
      <c r="D29" s="446"/>
      <c r="E29" s="447"/>
      <c r="F29" s="446"/>
      <c r="G29" s="448"/>
      <c r="H29" s="755"/>
      <c r="I29" s="375"/>
      <c r="J29" s="375"/>
      <c r="K29" s="486"/>
      <c r="L29" s="486"/>
      <c r="M29" s="485"/>
      <c r="N29" s="485"/>
      <c r="P29" s="797"/>
      <c r="Q29" s="548"/>
      <c r="R29" s="798"/>
      <c r="S29" s="799"/>
      <c r="T29" s="800"/>
    </row>
    <row r="30" spans="1:20" ht="42">
      <c r="A30" s="438"/>
      <c r="B30" s="454" t="s">
        <v>697</v>
      </c>
      <c r="C30" s="487" t="s">
        <v>698</v>
      </c>
      <c r="D30" s="441" t="s">
        <v>390</v>
      </c>
      <c r="E30" s="488">
        <v>5543</v>
      </c>
      <c r="F30" s="441" t="s">
        <v>373</v>
      </c>
      <c r="G30" s="443">
        <v>1</v>
      </c>
      <c r="H30" s="755"/>
      <c r="I30" s="367">
        <v>5543</v>
      </c>
      <c r="J30" s="367">
        <v>5271</v>
      </c>
      <c r="K30" s="364">
        <f>IFERROR(J30/I30,0)</f>
        <v>0.95092909976546991</v>
      </c>
      <c r="L30" s="364">
        <f>IFERROR(J30/E30,0)</f>
        <v>0.95092909976546991</v>
      </c>
      <c r="M30" s="365">
        <f>IFERROR((MIN(1.1,(J30/I30)))*G30,0)</f>
        <v>0.95092909976546991</v>
      </c>
      <c r="N30" s="365">
        <f>IFERROR((MIN(1.1,(J30/E30)))*G30,0)</f>
        <v>0.95092909976546991</v>
      </c>
      <c r="P30" s="797">
        <f>E30</f>
        <v>5543</v>
      </c>
      <c r="Q30" s="797">
        <f t="shared" ref="Q30:Q35" si="3">J30</f>
        <v>5271</v>
      </c>
      <c r="R30" s="798">
        <f>G30</f>
        <v>1</v>
      </c>
      <c r="S30" s="799">
        <f>IFERROR(MAX(0,IF(F30="Minimize",E30/J30,IF(E30&gt;0,J30/E30,IF(J30&gt;0,1.1,E30/J30)))),0)</f>
        <v>0.95092909976546991</v>
      </c>
      <c r="T30" s="800">
        <f t="shared" ref="T30:T35" si="4">MIN(1.1*R30,S30*R30)</f>
        <v>0.95092909976546991</v>
      </c>
    </row>
    <row r="31" spans="1:20" ht="28">
      <c r="A31" s="429"/>
      <c r="B31" s="489" t="s">
        <v>699</v>
      </c>
      <c r="C31" s="321" t="s">
        <v>700</v>
      </c>
      <c r="D31" s="353" t="s">
        <v>390</v>
      </c>
      <c r="E31" s="358">
        <v>1626.71</v>
      </c>
      <c r="F31" s="353" t="s">
        <v>373</v>
      </c>
      <c r="G31" s="356">
        <v>1</v>
      </c>
      <c r="H31" s="755"/>
      <c r="I31" s="361">
        <v>1626.71</v>
      </c>
      <c r="J31" s="361">
        <v>1831.7</v>
      </c>
      <c r="K31" s="364">
        <f>IFERROR(J31/I31,0)</f>
        <v>1.1260150856637017</v>
      </c>
      <c r="L31" s="364">
        <f>IFERROR(J31/E31,0)</f>
        <v>1.1260150856637017</v>
      </c>
      <c r="M31" s="365">
        <f>IFERROR((MIN(1.1,(J31/I31)))*G31,0)</f>
        <v>1.1000000000000001</v>
      </c>
      <c r="N31" s="365">
        <f>IFERROR((MIN(1.1,(J31/E31)))*G31,0)</f>
        <v>1.1000000000000001</v>
      </c>
      <c r="P31" s="797">
        <f>E31</f>
        <v>1626.71</v>
      </c>
      <c r="Q31" s="797">
        <f t="shared" si="3"/>
        <v>1831.7</v>
      </c>
      <c r="R31" s="798">
        <f>G31</f>
        <v>1</v>
      </c>
      <c r="S31" s="799">
        <f>IFERROR(MAX(0,IF(F31="Minimize",E31/J31,IF(E31&gt;0,J31/E31,IF(J31&gt;0,1.1,E31/J31)))),0)</f>
        <v>1.1260150856637017</v>
      </c>
      <c r="T31" s="800">
        <f t="shared" si="4"/>
        <v>1.1000000000000001</v>
      </c>
    </row>
    <row r="32" spans="1:20" ht="28">
      <c r="A32" s="490">
        <v>15</v>
      </c>
      <c r="B32" s="354" t="s">
        <v>403</v>
      </c>
      <c r="C32" s="354" t="s">
        <v>702</v>
      </c>
      <c r="D32" s="353" t="s">
        <v>372</v>
      </c>
      <c r="E32" s="453">
        <v>100</v>
      </c>
      <c r="F32" s="353" t="s">
        <v>373</v>
      </c>
      <c r="G32" s="356">
        <v>2</v>
      </c>
      <c r="H32" s="755"/>
      <c r="I32" s="40">
        <v>100</v>
      </c>
      <c r="J32" s="40">
        <v>90.55</v>
      </c>
      <c r="K32" s="364">
        <f>IFERROR(J32/I32,0)</f>
        <v>0.90549999999999997</v>
      </c>
      <c r="L32" s="364">
        <f>IFERROR(J32/E32,0)</f>
        <v>0.90549999999999997</v>
      </c>
      <c r="M32" s="365">
        <f>IFERROR((MIN(1.1,(J32/I32)))*G32,0)</f>
        <v>1.8109999999999999</v>
      </c>
      <c r="N32" s="365">
        <f>IFERROR((MIN(1.1,(J32/E32)))*G32,0)</f>
        <v>1.8109999999999999</v>
      </c>
      <c r="P32" s="797">
        <f>E32</f>
        <v>100</v>
      </c>
      <c r="Q32" s="548">
        <f t="shared" si="3"/>
        <v>90.55</v>
      </c>
      <c r="R32" s="798">
        <f>G32</f>
        <v>2</v>
      </c>
      <c r="S32" s="799">
        <f>IFERROR(MAX(0,IF(F32="Minimize",E32/J32,IF(E32&gt;0,J32/E32,IF(J32&gt;0,1.1,E32/J32)))),0)</f>
        <v>0.90549999999999997</v>
      </c>
      <c r="T32" s="800">
        <f t="shared" si="4"/>
        <v>1.8109999999999999</v>
      </c>
    </row>
    <row r="33" spans="1:20" ht="28">
      <c r="A33" s="490">
        <v>16</v>
      </c>
      <c r="B33" s="354" t="s">
        <v>703</v>
      </c>
      <c r="C33" s="321" t="s">
        <v>704</v>
      </c>
      <c r="D33" s="353" t="s">
        <v>667</v>
      </c>
      <c r="E33" s="453">
        <v>4.63</v>
      </c>
      <c r="F33" s="353" t="s">
        <v>373</v>
      </c>
      <c r="G33" s="356">
        <v>2</v>
      </c>
      <c r="H33" s="755"/>
      <c r="I33" s="40">
        <v>4.63</v>
      </c>
      <c r="J33" s="40">
        <v>7.8</v>
      </c>
      <c r="K33" s="364">
        <f>IFERROR(J33/I33,0)</f>
        <v>1.6846652267818574</v>
      </c>
      <c r="L33" s="364">
        <f>IFERROR(J33/E33,0)</f>
        <v>1.6846652267818574</v>
      </c>
      <c r="M33" s="365">
        <f>IFERROR((MIN(1.1,(J33/I33)))*G33,0)</f>
        <v>2.2000000000000002</v>
      </c>
      <c r="N33" s="365">
        <f>IFERROR((MIN(1.1,(J33/E33)))*G33,0)</f>
        <v>2.2000000000000002</v>
      </c>
      <c r="P33" s="797">
        <f>E33</f>
        <v>4.63</v>
      </c>
      <c r="Q33" s="548">
        <f t="shared" si="3"/>
        <v>7.8</v>
      </c>
      <c r="R33" s="798">
        <f>G33</f>
        <v>2</v>
      </c>
      <c r="S33" s="799">
        <f>IFERROR(MAX(0,IF(F33="Minimize",E33/J33,IF(E33&gt;0,J33/E33,IF(J33&gt;0,1.1,E33/J33)))),0)</f>
        <v>1.6846652267818574</v>
      </c>
      <c r="T33" s="800">
        <f t="shared" si="4"/>
        <v>2.2000000000000002</v>
      </c>
    </row>
    <row r="34" spans="1:20" ht="28">
      <c r="A34" s="491">
        <v>17</v>
      </c>
      <c r="B34" s="354" t="s">
        <v>705</v>
      </c>
      <c r="C34" s="354" t="s">
        <v>706</v>
      </c>
      <c r="D34" s="353" t="s">
        <v>707</v>
      </c>
      <c r="E34" s="453">
        <v>0</v>
      </c>
      <c r="F34" s="353" t="s">
        <v>379</v>
      </c>
      <c r="G34" s="356">
        <v>2</v>
      </c>
      <c r="H34" s="755"/>
      <c r="I34" s="412">
        <v>0</v>
      </c>
      <c r="J34" s="412">
        <v>2</v>
      </c>
      <c r="K34" s="364">
        <f>IFERROR(I34/J34,0)</f>
        <v>0</v>
      </c>
      <c r="L34" s="364">
        <f>IFERROR(E34/J34,0)</f>
        <v>0</v>
      </c>
      <c r="M34" s="365">
        <v>0</v>
      </c>
      <c r="N34" s="365">
        <v>0</v>
      </c>
      <c r="P34" s="797">
        <f>E34</f>
        <v>0</v>
      </c>
      <c r="Q34" s="548">
        <f t="shared" si="3"/>
        <v>2</v>
      </c>
      <c r="R34" s="798">
        <f>G34</f>
        <v>2</v>
      </c>
      <c r="S34" s="799">
        <f>IF(J34&lt;=E34,1.1,IFERROR(E34/J34,0))</f>
        <v>0</v>
      </c>
      <c r="T34" s="800">
        <f t="shared" si="4"/>
        <v>0</v>
      </c>
    </row>
    <row r="35" spans="1:20" ht="28">
      <c r="A35" s="463">
        <v>18</v>
      </c>
      <c r="B35" s="439" t="s">
        <v>708</v>
      </c>
      <c r="C35" s="492" t="s">
        <v>709</v>
      </c>
      <c r="D35" s="441" t="s">
        <v>372</v>
      </c>
      <c r="E35" s="442">
        <v>100</v>
      </c>
      <c r="F35" s="441" t="s">
        <v>373</v>
      </c>
      <c r="G35" s="443">
        <v>1</v>
      </c>
      <c r="H35" s="755"/>
      <c r="I35" s="412">
        <v>100</v>
      </c>
      <c r="J35" s="412">
        <v>100</v>
      </c>
      <c r="K35" s="364">
        <f>IFERROR(J35/I35,0)</f>
        <v>1</v>
      </c>
      <c r="L35" s="364">
        <f>IFERROR(J35/E35,0)</f>
        <v>1</v>
      </c>
      <c r="M35" s="365">
        <f>IFERROR((MIN(1.1,(J35/I35)))*G35,0)</f>
        <v>1</v>
      </c>
      <c r="N35" s="365">
        <f>IFERROR((MIN(1.1,(J35/E35)))*G35,0)</f>
        <v>1</v>
      </c>
      <c r="P35" s="797">
        <f>E35</f>
        <v>100</v>
      </c>
      <c r="Q35" s="548">
        <f t="shared" si="3"/>
        <v>100</v>
      </c>
      <c r="R35" s="798">
        <f>G35</f>
        <v>1</v>
      </c>
      <c r="S35" s="799">
        <f>IFERROR(MAX(0,IF(F35="Minimize",E35/J35,IF(E35&gt;0,J35/E35,IF(J35&gt;0,1.1,E35/J35)))),0)</f>
        <v>1</v>
      </c>
      <c r="T35" s="800">
        <f t="shared" si="4"/>
        <v>1</v>
      </c>
    </row>
    <row r="36" spans="1:20">
      <c r="A36" s="484">
        <v>19</v>
      </c>
      <c r="B36" s="475" t="s">
        <v>710</v>
      </c>
      <c r="C36" s="445"/>
      <c r="D36" s="446"/>
      <c r="E36" s="447"/>
      <c r="F36" s="446"/>
      <c r="G36" s="448"/>
      <c r="H36" s="755"/>
      <c r="I36" s="376"/>
      <c r="J36" s="377"/>
      <c r="K36" s="378"/>
      <c r="L36" s="378"/>
      <c r="M36" s="379"/>
      <c r="N36" s="380"/>
      <c r="P36" s="797"/>
      <c r="Q36" s="548"/>
      <c r="R36" s="798"/>
      <c r="S36" s="799"/>
      <c r="T36" s="800"/>
    </row>
    <row r="37" spans="1:20" ht="14">
      <c r="A37" s="438"/>
      <c r="B37" s="430" t="s">
        <v>711</v>
      </c>
      <c r="C37" s="493" t="s">
        <v>712</v>
      </c>
      <c r="D37" s="432" t="s">
        <v>372</v>
      </c>
      <c r="E37" s="433">
        <v>100</v>
      </c>
      <c r="F37" s="353" t="s">
        <v>373</v>
      </c>
      <c r="G37" s="434">
        <v>1</v>
      </c>
      <c r="H37" s="755"/>
      <c r="I37" s="412">
        <v>100</v>
      </c>
      <c r="J37" s="412">
        <v>100</v>
      </c>
      <c r="K37" s="364">
        <f>IFERROR(J37/I37,0)</f>
        <v>1</v>
      </c>
      <c r="L37" s="364">
        <f>IFERROR(J37/E37,0)</f>
        <v>1</v>
      </c>
      <c r="M37" s="365">
        <f>IFERROR((MIN(1.1,(J37/I37)))*G37,0)</f>
        <v>1</v>
      </c>
      <c r="N37" s="365">
        <f>IFERROR((MIN(1.1,(J37/E37)))*G37,0)</f>
        <v>1</v>
      </c>
      <c r="P37" s="797">
        <f>E37</f>
        <v>100</v>
      </c>
      <c r="Q37" s="548">
        <f>J37</f>
        <v>100</v>
      </c>
      <c r="R37" s="798">
        <f>G37</f>
        <v>1</v>
      </c>
      <c r="S37" s="799">
        <f>IFERROR(MAX(0,IF(F37="Minimize",E37/J37,IF(E37&gt;0,J37/E37,IF(J37&gt;0,1.1,E37/J37)))),0)</f>
        <v>1</v>
      </c>
      <c r="T37" s="800">
        <f>MIN(1.1*R37,S37*R37)</f>
        <v>1</v>
      </c>
    </row>
    <row r="38" spans="1:20" ht="14">
      <c r="A38" s="438"/>
      <c r="B38" s="430" t="s">
        <v>713</v>
      </c>
      <c r="C38" s="411" t="s">
        <v>714</v>
      </c>
      <c r="D38" s="353" t="s">
        <v>372</v>
      </c>
      <c r="E38" s="453">
        <v>100</v>
      </c>
      <c r="F38" s="353" t="s">
        <v>373</v>
      </c>
      <c r="G38" s="356">
        <v>2</v>
      </c>
      <c r="H38" s="755"/>
      <c r="I38" s="412">
        <v>100</v>
      </c>
      <c r="J38" s="412">
        <v>100</v>
      </c>
      <c r="K38" s="364">
        <f>IFERROR(J38/I38,0)</f>
        <v>1</v>
      </c>
      <c r="L38" s="364">
        <f>IFERROR(J38/E38,0)</f>
        <v>1</v>
      </c>
      <c r="M38" s="365">
        <f>IFERROR((MIN(1.1,(J38/I38)))*G38,0)</f>
        <v>2</v>
      </c>
      <c r="N38" s="365">
        <f>IFERROR((MIN(1.1,(J38/E38)))*G38,0)</f>
        <v>2</v>
      </c>
      <c r="P38" s="797">
        <f>E38</f>
        <v>100</v>
      </c>
      <c r="Q38" s="548">
        <f>J38</f>
        <v>100</v>
      </c>
      <c r="R38" s="798">
        <f>G38</f>
        <v>2</v>
      </c>
      <c r="S38" s="799">
        <f>IFERROR(MAX(0,IF(F38="Minimize",E38/J38,IF(E38&gt;0,J38/E38,IF(J38&gt;0,1.1,E38/J38)))),0)</f>
        <v>1</v>
      </c>
      <c r="T38" s="800">
        <f>MIN(1.1*R38,S38*R38)</f>
        <v>2</v>
      </c>
    </row>
    <row r="39" spans="1:20" ht="28">
      <c r="A39" s="494"/>
      <c r="B39" s="430" t="s">
        <v>715</v>
      </c>
      <c r="C39" s="354" t="s">
        <v>716</v>
      </c>
      <c r="D39" s="353" t="s">
        <v>382</v>
      </c>
      <c r="E39" s="453">
        <v>9.25</v>
      </c>
      <c r="F39" s="353" t="s">
        <v>373</v>
      </c>
      <c r="G39" s="434">
        <v>2</v>
      </c>
      <c r="H39" s="755"/>
      <c r="I39" s="412">
        <v>9.25</v>
      </c>
      <c r="J39" s="412">
        <v>8.99</v>
      </c>
      <c r="K39" s="364">
        <f>IFERROR(J39/I39,0)</f>
        <v>0.97189189189189196</v>
      </c>
      <c r="L39" s="364">
        <f>IFERROR(J39/E39,0)</f>
        <v>0.97189189189189196</v>
      </c>
      <c r="M39" s="365">
        <f>IFERROR((MIN(1.1,(J39/I39)))*G39,0)</f>
        <v>1.9437837837837839</v>
      </c>
      <c r="N39" s="365">
        <f>IFERROR((MIN(1.1,(J39/E39)))*G39,0)</f>
        <v>1.9437837837837839</v>
      </c>
      <c r="P39" s="797">
        <f>E39</f>
        <v>9.25</v>
      </c>
      <c r="Q39" s="548">
        <f>J39</f>
        <v>8.99</v>
      </c>
      <c r="R39" s="798">
        <f>G39</f>
        <v>2</v>
      </c>
      <c r="S39" s="799">
        <f>IFERROR(MAX(0,IF(F39="Minimize",E39/J39,IF(E39&gt;0,J39/E39,IF(J39&gt;0,1.1,E39/J39)))),0)</f>
        <v>0.97189189189189196</v>
      </c>
      <c r="T39" s="800">
        <f>MIN(1.1*R39,S39*R39)</f>
        <v>1.9437837837837839</v>
      </c>
    </row>
    <row r="40" spans="1:20" ht="42">
      <c r="A40" s="490">
        <v>20</v>
      </c>
      <c r="B40" s="354" t="s">
        <v>717</v>
      </c>
      <c r="C40" s="354" t="s">
        <v>718</v>
      </c>
      <c r="D40" s="353" t="s">
        <v>372</v>
      </c>
      <c r="E40" s="453">
        <v>100</v>
      </c>
      <c r="F40" s="353" t="s">
        <v>373</v>
      </c>
      <c r="G40" s="356">
        <v>1</v>
      </c>
      <c r="H40" s="755"/>
      <c r="I40" s="412">
        <v>100</v>
      </c>
      <c r="J40" s="412">
        <v>100</v>
      </c>
      <c r="K40" s="364">
        <f>IFERROR(J40/I40,0)</f>
        <v>1</v>
      </c>
      <c r="L40" s="364">
        <f>IFERROR(J40/E40,0)</f>
        <v>1</v>
      </c>
      <c r="M40" s="365">
        <f>IFERROR((MIN(1.1,(J40/I40)))*G40,0)</f>
        <v>1</v>
      </c>
      <c r="N40" s="365">
        <f>IFERROR((MIN(1.1,(J40/E40)))*G40,0)</f>
        <v>1</v>
      </c>
      <c r="P40" s="797">
        <f>E40</f>
        <v>100</v>
      </c>
      <c r="Q40" s="548">
        <f>J40</f>
        <v>100</v>
      </c>
      <c r="R40" s="798">
        <f>G40</f>
        <v>1</v>
      </c>
      <c r="S40" s="799">
        <f>IFERROR(MAX(0,IF(F40="Minimize",E40/J40,IF(E40&gt;0,J40/E40,IF(J40&gt;0,1.1,E40/J40)))),0)</f>
        <v>1</v>
      </c>
      <c r="T40" s="800">
        <f>MIN(1.1*R40,S40*R40)</f>
        <v>1</v>
      </c>
    </row>
    <row r="41" spans="1:20">
      <c r="A41" s="754" t="s">
        <v>719</v>
      </c>
      <c r="B41" s="754"/>
      <c r="C41" s="495"/>
      <c r="D41" s="496"/>
      <c r="E41" s="497"/>
      <c r="F41" s="498"/>
      <c r="G41" s="496"/>
      <c r="H41" s="457"/>
      <c r="I41" s="350"/>
      <c r="J41" s="350"/>
      <c r="K41" s="413"/>
      <c r="L41" s="413"/>
      <c r="M41" s="414"/>
      <c r="N41" s="415"/>
      <c r="P41" s="797"/>
      <c r="Q41" s="548"/>
      <c r="R41" s="798"/>
      <c r="S41" s="799"/>
      <c r="T41" s="800"/>
    </row>
    <row r="42" spans="1:20" ht="28">
      <c r="A42" s="482">
        <v>1</v>
      </c>
      <c r="B42" s="499" t="s">
        <v>491</v>
      </c>
      <c r="C42" s="411" t="s">
        <v>720</v>
      </c>
      <c r="D42" s="353" t="s">
        <v>667</v>
      </c>
      <c r="E42" s="358">
        <v>1331</v>
      </c>
      <c r="F42" s="500" t="s">
        <v>373</v>
      </c>
      <c r="G42" s="356">
        <v>4</v>
      </c>
      <c r="H42" s="756">
        <v>30</v>
      </c>
      <c r="I42" s="367">
        <v>1331</v>
      </c>
      <c r="J42" s="367">
        <v>84.12</v>
      </c>
      <c r="K42" s="364">
        <f t="shared" ref="K42:K49" si="5">IFERROR(J42/I42,0)</f>
        <v>6.3200601051840721E-2</v>
      </c>
      <c r="L42" s="364">
        <f>IFERROR(J42/E42,0)</f>
        <v>6.3200601051840721E-2</v>
      </c>
      <c r="M42" s="365">
        <f>IFERROR((MIN(1.1,(J42/I42)))*G42,0)</f>
        <v>0.25280240420736289</v>
      </c>
      <c r="N42" s="365">
        <f>IFERROR((MIN(1.1,(J42/E42)))*G42,0)</f>
        <v>0.25280240420736289</v>
      </c>
      <c r="P42" s="797">
        <f>E42</f>
        <v>1331</v>
      </c>
      <c r="Q42" s="797">
        <f t="shared" ref="Q42:Q49" si="6">J42</f>
        <v>84.12</v>
      </c>
      <c r="R42" s="798">
        <f>G42</f>
        <v>4</v>
      </c>
      <c r="S42" s="799">
        <f>IFERROR(MAX(0,IF(F42="Minimize",E42/J42,IF(E42&gt;0,J42/E42,IF(J42&gt;0,1.1,E42/J42)))),0)</f>
        <v>6.3200601051840721E-2</v>
      </c>
      <c r="T42" s="800">
        <f t="shared" ref="T42:T49" si="7">MIN(1.1*R42,S42*R42)</f>
        <v>0.25280240420736289</v>
      </c>
    </row>
    <row r="43" spans="1:20" ht="14">
      <c r="A43" s="429">
        <v>2</v>
      </c>
      <c r="B43" s="501" t="s">
        <v>493</v>
      </c>
      <c r="C43" s="411" t="s">
        <v>721</v>
      </c>
      <c r="D43" s="353" t="s">
        <v>667</v>
      </c>
      <c r="E43" s="358">
        <v>52</v>
      </c>
      <c r="F43" s="500" t="s">
        <v>373</v>
      </c>
      <c r="G43" s="356">
        <v>4</v>
      </c>
      <c r="H43" s="756"/>
      <c r="I43" s="361">
        <v>52</v>
      </c>
      <c r="J43" s="361">
        <v>77</v>
      </c>
      <c r="K43" s="364">
        <f t="shared" si="5"/>
        <v>1.4807692307692308</v>
      </c>
      <c r="L43" s="364">
        <f>IFERROR(J43/E43,0)</f>
        <v>1.4807692307692308</v>
      </c>
      <c r="M43" s="365">
        <f>IFERROR((MIN(1.1,(J43/I43)))*G43,0)</f>
        <v>4.4000000000000004</v>
      </c>
      <c r="N43" s="365">
        <f>IFERROR((MIN(1.1,(J43/E43)))*G43,0)</f>
        <v>4.4000000000000004</v>
      </c>
      <c r="P43" s="797">
        <f>E43</f>
        <v>52</v>
      </c>
      <c r="Q43" s="797">
        <f t="shared" si="6"/>
        <v>77</v>
      </c>
      <c r="R43" s="798">
        <f>G43</f>
        <v>4</v>
      </c>
      <c r="S43" s="799">
        <f>IFERROR(MAX(0,IF(F43="Minimize",E43/J43,IF(E43&gt;0,J43/E43,IF(J43&gt;0,1.1,E43/J43)))),0)</f>
        <v>1.4807692307692308</v>
      </c>
      <c r="T43" s="800">
        <f t="shared" si="7"/>
        <v>4.4000000000000004</v>
      </c>
    </row>
    <row r="44" spans="1:20" ht="14">
      <c r="A44" s="482">
        <v>3</v>
      </c>
      <c r="B44" s="501" t="s">
        <v>495</v>
      </c>
      <c r="C44" s="411" t="s">
        <v>722</v>
      </c>
      <c r="D44" s="353" t="s">
        <v>667</v>
      </c>
      <c r="E44" s="358">
        <v>41.92</v>
      </c>
      <c r="F44" s="500" t="s">
        <v>373</v>
      </c>
      <c r="G44" s="356">
        <v>4</v>
      </c>
      <c r="H44" s="756"/>
      <c r="I44" s="367">
        <v>41.92</v>
      </c>
      <c r="J44" s="367">
        <v>895.59</v>
      </c>
      <c r="K44" s="364">
        <f t="shared" si="5"/>
        <v>21.364265267175572</v>
      </c>
      <c r="L44" s="364">
        <f>IFERROR(J44/E44,0)</f>
        <v>21.364265267175572</v>
      </c>
      <c r="M44" s="365">
        <f>IFERROR((MIN(1.1,(J44/I44)))*G44,0)</f>
        <v>4.4000000000000004</v>
      </c>
      <c r="N44" s="365">
        <f>IFERROR((MIN(1.1,(J44/E44)))*G44,0)</f>
        <v>4.4000000000000004</v>
      </c>
      <c r="P44" s="797">
        <f>E44</f>
        <v>41.92</v>
      </c>
      <c r="Q44" s="797">
        <f t="shared" si="6"/>
        <v>895.59</v>
      </c>
      <c r="R44" s="798">
        <f>G44</f>
        <v>4</v>
      </c>
      <c r="S44" s="799">
        <f>IFERROR(MAX(0,IF(F44="Minimize",E44/J44,IF(E44&gt;0,J44/E44,IF(J44&gt;0,1.1,E44/J44)))),0)</f>
        <v>21.364265267175572</v>
      </c>
      <c r="T44" s="800">
        <f t="shared" si="7"/>
        <v>4.4000000000000004</v>
      </c>
    </row>
    <row r="45" spans="1:20" ht="56">
      <c r="A45" s="482">
        <v>4</v>
      </c>
      <c r="B45" s="501" t="s">
        <v>504</v>
      </c>
      <c r="C45" s="354" t="s">
        <v>723</v>
      </c>
      <c r="D45" s="353" t="s">
        <v>667</v>
      </c>
      <c r="E45" s="358">
        <v>22.6</v>
      </c>
      <c r="F45" s="500" t="s">
        <v>373</v>
      </c>
      <c r="G45" s="356">
        <v>4</v>
      </c>
      <c r="H45" s="756"/>
      <c r="I45" s="367">
        <v>22.6</v>
      </c>
      <c r="J45" s="367">
        <v>25.32</v>
      </c>
      <c r="K45" s="364">
        <f t="shared" si="5"/>
        <v>1.1203539823008848</v>
      </c>
      <c r="L45" s="364">
        <f>IFERROR(J45/E45,0)</f>
        <v>1.1203539823008848</v>
      </c>
      <c r="M45" s="365">
        <f>IFERROR((MIN(1.1,(J45/I45)))*G45,0)</f>
        <v>4.4000000000000004</v>
      </c>
      <c r="N45" s="365">
        <f>IFERROR((MIN(1.1,(J45/E45)))*G45,0)</f>
        <v>4.4000000000000004</v>
      </c>
      <c r="P45" s="797">
        <f>E45</f>
        <v>22.6</v>
      </c>
      <c r="Q45" s="797">
        <f t="shared" si="6"/>
        <v>25.32</v>
      </c>
      <c r="R45" s="798">
        <f>G45</f>
        <v>4</v>
      </c>
      <c r="S45" s="799">
        <f>IFERROR(MAX(0,IF(F45="Minimize",E45/J45,IF(E45&gt;0,J45/E45,IF(J45&gt;0,1.1,E45/J45)))),0)</f>
        <v>1.1203539823008848</v>
      </c>
      <c r="T45" s="800">
        <f t="shared" si="7"/>
        <v>4.4000000000000004</v>
      </c>
    </row>
    <row r="46" spans="1:20" ht="14">
      <c r="A46" s="482">
        <v>5</v>
      </c>
      <c r="B46" s="501" t="s">
        <v>547</v>
      </c>
      <c r="C46" s="411" t="s">
        <v>724</v>
      </c>
      <c r="D46" s="353" t="s">
        <v>667</v>
      </c>
      <c r="E46" s="358">
        <v>13.49</v>
      </c>
      <c r="F46" s="500" t="s">
        <v>373</v>
      </c>
      <c r="G46" s="356">
        <v>3</v>
      </c>
      <c r="H46" s="756"/>
      <c r="I46" s="40">
        <v>13.49</v>
      </c>
      <c r="J46" s="40">
        <v>25.26</v>
      </c>
      <c r="K46" s="364">
        <f t="shared" si="5"/>
        <v>1.8724981467753892</v>
      </c>
      <c r="L46" s="364">
        <f>IFERROR(J46/E46,0)</f>
        <v>1.8724981467753892</v>
      </c>
      <c r="M46" s="365">
        <f>IFERROR((MIN(1.1,(J46/I46)))*G46,0)</f>
        <v>3.3000000000000003</v>
      </c>
      <c r="N46" s="365">
        <f>IFERROR((MIN(1.1,(J46/E46)))*G46,0)</f>
        <v>3.3000000000000003</v>
      </c>
      <c r="P46" s="797">
        <f>E46</f>
        <v>13.49</v>
      </c>
      <c r="Q46" s="548">
        <f t="shared" si="6"/>
        <v>25.26</v>
      </c>
      <c r="R46" s="798">
        <f>G46</f>
        <v>3</v>
      </c>
      <c r="S46" s="799">
        <f>IFERROR(MAX(0,IF(F46="Minimize",E46/J46,IF(E46&gt;0,J46/E46,IF(J46&gt;0,1.1,E46/J46)))),0)</f>
        <v>1.8724981467753892</v>
      </c>
      <c r="T46" s="800">
        <f t="shared" si="7"/>
        <v>3.3000000000000003</v>
      </c>
    </row>
    <row r="47" spans="1:20" ht="14">
      <c r="A47" s="482">
        <v>6</v>
      </c>
      <c r="B47" s="501" t="s">
        <v>528</v>
      </c>
      <c r="C47" s="411" t="s">
        <v>724</v>
      </c>
      <c r="D47" s="353" t="s">
        <v>667</v>
      </c>
      <c r="E47" s="358">
        <v>1.51</v>
      </c>
      <c r="F47" s="500" t="s">
        <v>373</v>
      </c>
      <c r="G47" s="356">
        <v>3</v>
      </c>
      <c r="H47" s="756"/>
      <c r="I47" s="40">
        <v>1.51</v>
      </c>
      <c r="J47" s="40">
        <v>5.17</v>
      </c>
      <c r="K47" s="364">
        <f t="shared" si="5"/>
        <v>3.423841059602649</v>
      </c>
      <c r="L47" s="364">
        <f>IFERROR(J47/E47,0)</f>
        <v>3.423841059602649</v>
      </c>
      <c r="M47" s="365">
        <f>IFERROR((MIN(1.1,(J47/I47)))*G47,0)</f>
        <v>3.3000000000000003</v>
      </c>
      <c r="N47" s="365">
        <f>IFERROR((MIN(1.1,(J47/E47)))*G47,0)</f>
        <v>3.3000000000000003</v>
      </c>
      <c r="P47" s="797">
        <f>E47</f>
        <v>1.51</v>
      </c>
      <c r="Q47" s="548">
        <f t="shared" si="6"/>
        <v>5.17</v>
      </c>
      <c r="R47" s="798">
        <f>G47</f>
        <v>3</v>
      </c>
      <c r="S47" s="799">
        <f>IFERROR(MAX(0,IF(F47="Minimize",E47/J47,IF(E47&gt;0,J47/E47,IF(J47&gt;0,1.1,E47/J47)))),0)</f>
        <v>3.423841059602649</v>
      </c>
      <c r="T47" s="800">
        <f t="shared" si="7"/>
        <v>3.3000000000000003</v>
      </c>
    </row>
    <row r="48" spans="1:20" ht="28">
      <c r="A48" s="482">
        <v>7</v>
      </c>
      <c r="B48" s="501" t="s">
        <v>535</v>
      </c>
      <c r="C48" s="411" t="s">
        <v>722</v>
      </c>
      <c r="D48" s="353" t="s">
        <v>667</v>
      </c>
      <c r="E48" s="358">
        <v>45</v>
      </c>
      <c r="F48" s="500" t="s">
        <v>373</v>
      </c>
      <c r="G48" s="356">
        <v>4</v>
      </c>
      <c r="H48" s="756"/>
      <c r="I48" s="412">
        <v>45</v>
      </c>
      <c r="J48" s="412">
        <v>78.400000000000006</v>
      </c>
      <c r="K48" s="364">
        <f t="shared" si="5"/>
        <v>1.7422222222222223</v>
      </c>
      <c r="L48" s="364">
        <f>IFERROR(J48/E48,0)</f>
        <v>1.7422222222222223</v>
      </c>
      <c r="M48" s="365">
        <f>IFERROR((MIN(1.1,(J48/I48)))*G48,0)</f>
        <v>4.4000000000000004</v>
      </c>
      <c r="N48" s="365">
        <f>IFERROR((MIN(1.1,(J48/E48)))*G48,0)</f>
        <v>4.4000000000000004</v>
      </c>
      <c r="P48" s="797">
        <f>E48</f>
        <v>45</v>
      </c>
      <c r="Q48" s="548">
        <f t="shared" si="6"/>
        <v>78.400000000000006</v>
      </c>
      <c r="R48" s="798">
        <f>G48</f>
        <v>4</v>
      </c>
      <c r="S48" s="799">
        <f>IFERROR(MAX(0,IF(F48="Minimize",E48/J48,IF(E48&gt;0,J48/E48,IF(J48&gt;0,1.1,E48/J48)))),0)</f>
        <v>1.7422222222222223</v>
      </c>
      <c r="T48" s="800">
        <f t="shared" si="7"/>
        <v>4.4000000000000004</v>
      </c>
    </row>
    <row r="49" spans="1:22" ht="28">
      <c r="A49" s="429">
        <v>8</v>
      </c>
      <c r="B49" s="501" t="s">
        <v>505</v>
      </c>
      <c r="C49" s="411" t="s">
        <v>726</v>
      </c>
      <c r="D49" s="353" t="s">
        <v>667</v>
      </c>
      <c r="E49" s="358">
        <v>81.37</v>
      </c>
      <c r="F49" s="500" t="s">
        <v>373</v>
      </c>
      <c r="G49" s="356">
        <v>4</v>
      </c>
      <c r="H49" s="756"/>
      <c r="I49" s="412">
        <v>81.37</v>
      </c>
      <c r="J49" s="412">
        <v>59.91</v>
      </c>
      <c r="K49" s="364">
        <f t="shared" si="5"/>
        <v>0.73626643726189001</v>
      </c>
      <c r="L49" s="364">
        <f>IFERROR(J49/E49,0)</f>
        <v>0.73626643726189001</v>
      </c>
      <c r="M49" s="365">
        <f>IFERROR((MIN(1.1,(J49/I49)))*G49,0)</f>
        <v>2.94506574904756</v>
      </c>
      <c r="N49" s="365">
        <f>IFERROR((MIN(1.1,(J49/E49)))*G49,0)</f>
        <v>2.94506574904756</v>
      </c>
      <c r="P49" s="797">
        <f>E49</f>
        <v>81.37</v>
      </c>
      <c r="Q49" s="548">
        <f t="shared" si="6"/>
        <v>59.91</v>
      </c>
      <c r="R49" s="798">
        <f>G49</f>
        <v>4</v>
      </c>
      <c r="S49" s="799">
        <f>IFERROR(MAX(0,IF(F49="Minimize",E49/J49,IF(E49&gt;0,J49/E49,IF(J49&gt;0,1.1,E49/J49)))),0)</f>
        <v>0.73626643726189001</v>
      </c>
      <c r="T49" s="800">
        <f t="shared" si="7"/>
        <v>2.94506574904756</v>
      </c>
    </row>
    <row r="50" spans="1:22">
      <c r="A50" s="502"/>
      <c r="B50" s="503"/>
      <c r="C50" s="503"/>
      <c r="D50" s="421"/>
      <c r="E50" s="421"/>
      <c r="F50" s="421"/>
      <c r="G50" s="504"/>
      <c r="H50" s="419">
        <f>SUM(H5:H49)</f>
        <v>100</v>
      </c>
      <c r="I50" s="421"/>
      <c r="J50" s="421"/>
      <c r="K50" s="422"/>
      <c r="L50" s="422"/>
      <c r="M50" s="420">
        <f>SUM(M5:M49)</f>
        <v>83.91766715372664</v>
      </c>
      <c r="N50" s="420">
        <f>SUM(N5:N49)</f>
        <v>83.916310536411274</v>
      </c>
      <c r="P50" s="804" t="s">
        <v>404</v>
      </c>
      <c r="Q50" s="804"/>
      <c r="R50" s="805">
        <f>SUM(R5:R49)</f>
        <v>100</v>
      </c>
      <c r="S50" s="806">
        <f>IFERROR(T50/R50,0)</f>
        <v>0.83916310536411276</v>
      </c>
      <c r="T50" s="807">
        <f>SUM(T5:T49)</f>
        <v>83.916310536411274</v>
      </c>
    </row>
    <row r="52" spans="1:22" ht="16">
      <c r="A52" s="808" t="s">
        <v>732</v>
      </c>
    </row>
    <row r="53" spans="1:22" ht="28">
      <c r="A53" s="323" t="s">
        <v>346</v>
      </c>
      <c r="B53" s="323" t="s">
        <v>347</v>
      </c>
      <c r="C53" s="323" t="s">
        <v>587</v>
      </c>
      <c r="D53" s="323" t="s">
        <v>350</v>
      </c>
      <c r="E53" s="323" t="s">
        <v>448</v>
      </c>
      <c r="F53" s="323" t="s">
        <v>354</v>
      </c>
      <c r="G53" s="323" t="s">
        <v>588</v>
      </c>
      <c r="P53" s="323" t="s">
        <v>367</v>
      </c>
      <c r="Q53" s="323" t="s">
        <v>589</v>
      </c>
      <c r="R53" s="323" t="s">
        <v>590</v>
      </c>
      <c r="S53" s="323" t="s">
        <v>591</v>
      </c>
      <c r="T53" s="323" t="s">
        <v>592</v>
      </c>
      <c r="U53" s="323" t="s">
        <v>593</v>
      </c>
      <c r="V53" s="323" t="s">
        <v>594</v>
      </c>
    </row>
    <row r="54" spans="1:22">
      <c r="A54" s="809">
        <v>1</v>
      </c>
      <c r="B54" s="583" t="str">
        <f>B5</f>
        <v>EBITDA Operasional</v>
      </c>
      <c r="C54" s="583" t="s">
        <v>456</v>
      </c>
      <c r="D54" s="809" t="str">
        <f t="shared" ref="D54:G55" si="8">D5</f>
        <v>Rp M</v>
      </c>
      <c r="E54" s="797">
        <f t="shared" si="8"/>
        <v>4697.0200000000004</v>
      </c>
      <c r="F54" s="809" t="str">
        <f t="shared" si="8"/>
        <v>Maximize</v>
      </c>
      <c r="G54" s="798">
        <f t="shared" si="8"/>
        <v>6</v>
      </c>
      <c r="P54" s="799">
        <f>S5</f>
        <v>1.3035222332457599</v>
      </c>
      <c r="Q54" s="810">
        <v>2</v>
      </c>
      <c r="R54" s="800">
        <f t="shared" ref="R54:R65" si="9">MIN(1.1*Q54,P54*Q54)</f>
        <v>2.2000000000000002</v>
      </c>
      <c r="S54" s="810">
        <v>1</v>
      </c>
      <c r="T54" s="800">
        <f t="shared" ref="T54:T65" si="10">MIN(1.1*S54,P54*S54)</f>
        <v>1.1000000000000001</v>
      </c>
      <c r="U54" s="810">
        <v>4</v>
      </c>
      <c r="V54" s="800">
        <f t="shared" ref="V54:V65" si="11">MIN(1.1*U54,P54*U54)</f>
        <v>4.4000000000000004</v>
      </c>
    </row>
    <row r="55" spans="1:22">
      <c r="A55" s="809">
        <v>2</v>
      </c>
      <c r="B55" s="583" t="str">
        <f>B6</f>
        <v>Total Revenue</v>
      </c>
      <c r="C55" s="583" t="s">
        <v>456</v>
      </c>
      <c r="D55" s="809" t="str">
        <f t="shared" si="8"/>
        <v>Rp M</v>
      </c>
      <c r="E55" s="797">
        <f t="shared" si="8"/>
        <v>12375</v>
      </c>
      <c r="F55" s="809" t="str">
        <f t="shared" si="8"/>
        <v>Maximize</v>
      </c>
      <c r="G55" s="798">
        <f t="shared" si="8"/>
        <v>6</v>
      </c>
      <c r="P55" s="799">
        <f>S6</f>
        <v>1.1170052525252525</v>
      </c>
      <c r="Q55" s="810">
        <v>2</v>
      </c>
      <c r="R55" s="800">
        <f t="shared" si="9"/>
        <v>2.2000000000000002</v>
      </c>
      <c r="S55" s="810">
        <v>1</v>
      </c>
      <c r="T55" s="800">
        <f t="shared" si="10"/>
        <v>1.1000000000000001</v>
      </c>
      <c r="U55" s="810">
        <v>4</v>
      </c>
      <c r="V55" s="800">
        <f t="shared" si="11"/>
        <v>4.4000000000000004</v>
      </c>
    </row>
    <row r="56" spans="1:22">
      <c r="A56" s="809">
        <v>3</v>
      </c>
      <c r="B56" s="583" t="str">
        <f>B10</f>
        <v>Penyampaian Data LAI Tahun 2024</v>
      </c>
      <c r="C56" s="583" t="s">
        <v>456</v>
      </c>
      <c r="D56" s="809" t="str">
        <f>D10</f>
        <v>Waktu</v>
      </c>
      <c r="E56" s="878">
        <f>E10</f>
        <v>45747</v>
      </c>
      <c r="F56" s="809" t="str">
        <f>F10</f>
        <v>Minimize</v>
      </c>
      <c r="G56" s="798">
        <f>G10</f>
        <v>6</v>
      </c>
      <c r="P56" s="799">
        <f>S10</f>
        <v>0</v>
      </c>
      <c r="Q56" s="810">
        <v>2</v>
      </c>
      <c r="R56" s="800">
        <f t="shared" si="9"/>
        <v>0</v>
      </c>
      <c r="S56" s="810">
        <v>1</v>
      </c>
      <c r="T56" s="800">
        <f t="shared" si="10"/>
        <v>0</v>
      </c>
      <c r="U56" s="810">
        <v>4</v>
      </c>
      <c r="V56" s="800">
        <f t="shared" si="11"/>
        <v>0</v>
      </c>
    </row>
    <row r="57" spans="1:22">
      <c r="A57" s="809">
        <v>4</v>
      </c>
      <c r="B57" s="583" t="str">
        <f>B23</f>
        <v>Penyampaian RKAP</v>
      </c>
      <c r="C57" s="583" t="s">
        <v>456</v>
      </c>
      <c r="D57" s="809" t="str">
        <f>D23</f>
        <v>Waktu</v>
      </c>
      <c r="E57" s="878">
        <f>E23</f>
        <v>45930</v>
      </c>
      <c r="F57" s="809" t="str">
        <f>F23</f>
        <v>Minimize</v>
      </c>
      <c r="G57" s="798">
        <f>G23</f>
        <v>1</v>
      </c>
      <c r="P57" s="799">
        <f>S23</f>
        <v>1.1000000000000001</v>
      </c>
      <c r="Q57" s="810">
        <v>0</v>
      </c>
      <c r="R57" s="800">
        <f t="shared" si="9"/>
        <v>0</v>
      </c>
      <c r="S57" s="810">
        <v>0</v>
      </c>
      <c r="T57" s="800">
        <f t="shared" si="10"/>
        <v>0</v>
      </c>
      <c r="U57" s="810">
        <v>1</v>
      </c>
      <c r="V57" s="800">
        <f t="shared" si="11"/>
        <v>1.1000000000000001</v>
      </c>
    </row>
    <row r="58" spans="1:22">
      <c r="A58" s="809">
        <v>5</v>
      </c>
      <c r="B58" s="583" t="str">
        <f t="shared" ref="B58:B65" si="12">B42</f>
        <v>Value Impact Operational Excellence-CPO</v>
      </c>
      <c r="C58" s="583" t="s">
        <v>456</v>
      </c>
      <c r="D58" s="809" t="str">
        <f t="shared" ref="D58:G65" si="13">D42</f>
        <v>Rp M</v>
      </c>
      <c r="E58" s="797">
        <f t="shared" si="13"/>
        <v>1331</v>
      </c>
      <c r="F58" s="809" t="str">
        <f t="shared" si="13"/>
        <v>Maximize</v>
      </c>
      <c r="G58" s="798">
        <f t="shared" si="13"/>
        <v>4</v>
      </c>
      <c r="P58" s="799">
        <f t="shared" ref="P58:P65" si="14">S42</f>
        <v>6.3200601051840721E-2</v>
      </c>
      <c r="Q58" s="810">
        <v>2</v>
      </c>
      <c r="R58" s="800">
        <f t="shared" si="9"/>
        <v>0.12640120210368144</v>
      </c>
      <c r="S58" s="810">
        <v>1</v>
      </c>
      <c r="T58" s="800">
        <f t="shared" si="10"/>
        <v>6.3200601051840721E-2</v>
      </c>
      <c r="U58" s="810">
        <v>3</v>
      </c>
      <c r="V58" s="800">
        <f t="shared" si="11"/>
        <v>0.18960180315552216</v>
      </c>
    </row>
    <row r="59" spans="1:22">
      <c r="A59" s="809">
        <v>6</v>
      </c>
      <c r="B59" s="583" t="str">
        <f t="shared" si="12"/>
        <v>Value Impact Operational Excellence-PKO</v>
      </c>
      <c r="C59" s="583" t="s">
        <v>456</v>
      </c>
      <c r="D59" s="809" t="str">
        <f t="shared" si="13"/>
        <v>Rp M</v>
      </c>
      <c r="E59" s="797">
        <f t="shared" si="13"/>
        <v>52</v>
      </c>
      <c r="F59" s="809" t="str">
        <f t="shared" si="13"/>
        <v>Maximize</v>
      </c>
      <c r="G59" s="798">
        <f t="shared" si="13"/>
        <v>4</v>
      </c>
      <c r="P59" s="799">
        <f t="shared" si="14"/>
        <v>1.4807692307692308</v>
      </c>
      <c r="Q59" s="810">
        <v>2</v>
      </c>
      <c r="R59" s="800">
        <f t="shared" si="9"/>
        <v>2.2000000000000002</v>
      </c>
      <c r="S59" s="810">
        <v>1</v>
      </c>
      <c r="T59" s="800">
        <f t="shared" si="10"/>
        <v>1.1000000000000001</v>
      </c>
      <c r="U59" s="810">
        <v>2</v>
      </c>
      <c r="V59" s="800">
        <f t="shared" si="11"/>
        <v>2.2000000000000002</v>
      </c>
    </row>
    <row r="60" spans="1:22">
      <c r="A60" s="809">
        <v>7</v>
      </c>
      <c r="B60" s="583" t="str">
        <f t="shared" si="12"/>
        <v>Value Impact Cash Cost Optimization</v>
      </c>
      <c r="C60" s="583" t="s">
        <v>456</v>
      </c>
      <c r="D60" s="809" t="str">
        <f t="shared" si="13"/>
        <v>Rp M</v>
      </c>
      <c r="E60" s="797">
        <f t="shared" si="13"/>
        <v>41.92</v>
      </c>
      <c r="F60" s="809" t="str">
        <f t="shared" si="13"/>
        <v>Maximize</v>
      </c>
      <c r="G60" s="798">
        <f t="shared" si="13"/>
        <v>4</v>
      </c>
      <c r="P60" s="799">
        <f t="shared" si="14"/>
        <v>21.364265267175572</v>
      </c>
      <c r="Q60" s="810">
        <v>2</v>
      </c>
      <c r="R60" s="800">
        <f t="shared" si="9"/>
        <v>2.2000000000000002</v>
      </c>
      <c r="S60" s="810">
        <v>1</v>
      </c>
      <c r="T60" s="800">
        <f t="shared" si="10"/>
        <v>1.1000000000000001</v>
      </c>
      <c r="U60" s="810">
        <v>2</v>
      </c>
      <c r="V60" s="800">
        <f t="shared" si="11"/>
        <v>2.2000000000000002</v>
      </c>
    </row>
    <row r="61" spans="1:22">
      <c r="A61" s="809">
        <v>8</v>
      </c>
      <c r="B61" s="583" t="str">
        <f t="shared" si="12"/>
        <v>Value Impact Revenue Enhancement</v>
      </c>
      <c r="C61" s="583" t="s">
        <v>456</v>
      </c>
      <c r="D61" s="809" t="str">
        <f t="shared" si="13"/>
        <v>Rp M</v>
      </c>
      <c r="E61" s="797">
        <f t="shared" si="13"/>
        <v>22.6</v>
      </c>
      <c r="F61" s="809" t="str">
        <f t="shared" si="13"/>
        <v>Maximize</v>
      </c>
      <c r="G61" s="798">
        <f t="shared" si="13"/>
        <v>4</v>
      </c>
      <c r="P61" s="799">
        <f t="shared" si="14"/>
        <v>1.1203539823008848</v>
      </c>
      <c r="Q61" s="810">
        <v>2</v>
      </c>
      <c r="R61" s="800">
        <f t="shared" si="9"/>
        <v>2.2000000000000002</v>
      </c>
      <c r="S61" s="810">
        <v>1</v>
      </c>
      <c r="T61" s="800">
        <f t="shared" si="10"/>
        <v>1.1000000000000001</v>
      </c>
      <c r="U61" s="810">
        <v>2</v>
      </c>
      <c r="V61" s="800">
        <f t="shared" si="11"/>
        <v>2.2000000000000002</v>
      </c>
    </row>
    <row r="62" spans="1:22">
      <c r="A62" s="809">
        <v>9</v>
      </c>
      <c r="B62" s="583" t="str">
        <f t="shared" si="12"/>
        <v>Value Impact FFB Purchasing</v>
      </c>
      <c r="C62" s="583" t="s">
        <v>456</v>
      </c>
      <c r="D62" s="809" t="str">
        <f t="shared" si="13"/>
        <v>Rp M</v>
      </c>
      <c r="E62" s="797">
        <f t="shared" si="13"/>
        <v>13.49</v>
      </c>
      <c r="F62" s="809" t="str">
        <f t="shared" si="13"/>
        <v>Maximize</v>
      </c>
      <c r="G62" s="798">
        <f t="shared" si="13"/>
        <v>3</v>
      </c>
      <c r="P62" s="799">
        <f t="shared" si="14"/>
        <v>1.8724981467753892</v>
      </c>
      <c r="Q62" s="810">
        <v>1</v>
      </c>
      <c r="R62" s="800">
        <f t="shared" si="9"/>
        <v>1.1000000000000001</v>
      </c>
      <c r="S62" s="810">
        <v>1</v>
      </c>
      <c r="T62" s="800">
        <f t="shared" si="10"/>
        <v>1.1000000000000001</v>
      </c>
      <c r="U62" s="810">
        <v>2</v>
      </c>
      <c r="V62" s="800">
        <f t="shared" si="11"/>
        <v>2.2000000000000002</v>
      </c>
    </row>
    <row r="63" spans="1:22">
      <c r="A63" s="809">
        <v>10</v>
      </c>
      <c r="B63" s="583" t="str">
        <f t="shared" si="12"/>
        <v>Value Impact Idle Cash Optimization</v>
      </c>
      <c r="C63" s="583" t="s">
        <v>456</v>
      </c>
      <c r="D63" s="809" t="str">
        <f t="shared" si="13"/>
        <v>Rp M</v>
      </c>
      <c r="E63" s="797">
        <f t="shared" si="13"/>
        <v>1.51</v>
      </c>
      <c r="F63" s="809" t="str">
        <f t="shared" si="13"/>
        <v>Maximize</v>
      </c>
      <c r="G63" s="798">
        <f t="shared" si="13"/>
        <v>3</v>
      </c>
      <c r="P63" s="799">
        <f t="shared" si="14"/>
        <v>3.423841059602649</v>
      </c>
      <c r="Q63" s="810">
        <v>1</v>
      </c>
      <c r="R63" s="800">
        <f t="shared" si="9"/>
        <v>1.1000000000000001</v>
      </c>
      <c r="S63" s="810">
        <v>0</v>
      </c>
      <c r="T63" s="800">
        <f t="shared" si="10"/>
        <v>0</v>
      </c>
      <c r="U63" s="810">
        <v>2</v>
      </c>
      <c r="V63" s="800">
        <f t="shared" si="11"/>
        <v>2.2000000000000002</v>
      </c>
    </row>
    <row r="64" spans="1:22">
      <c r="A64" s="809">
        <v>11</v>
      </c>
      <c r="B64" s="583" t="str">
        <f t="shared" si="12"/>
        <v>Value Impact General Affair &amp; Administration Cost Optimization</v>
      </c>
      <c r="C64" s="583" t="s">
        <v>456</v>
      </c>
      <c r="D64" s="809" t="str">
        <f t="shared" si="13"/>
        <v>Rp M</v>
      </c>
      <c r="E64" s="797">
        <f t="shared" si="13"/>
        <v>45</v>
      </c>
      <c r="F64" s="809" t="str">
        <f t="shared" si="13"/>
        <v>Maximize</v>
      </c>
      <c r="G64" s="798">
        <f t="shared" si="13"/>
        <v>4</v>
      </c>
      <c r="P64" s="799">
        <f t="shared" si="14"/>
        <v>1.7422222222222223</v>
      </c>
      <c r="Q64" s="810">
        <v>2</v>
      </c>
      <c r="R64" s="800">
        <f t="shared" si="9"/>
        <v>2.2000000000000002</v>
      </c>
      <c r="S64" s="810">
        <v>1</v>
      </c>
      <c r="T64" s="800">
        <f t="shared" si="10"/>
        <v>1.1000000000000001</v>
      </c>
      <c r="U64" s="810">
        <v>2</v>
      </c>
      <c r="V64" s="800">
        <f t="shared" si="11"/>
        <v>2.2000000000000002</v>
      </c>
    </row>
    <row r="65" spans="1:22">
      <c r="A65" s="809">
        <v>12</v>
      </c>
      <c r="B65" s="583" t="str">
        <f t="shared" si="12"/>
        <v>Value Impact Procurement Excellence</v>
      </c>
      <c r="C65" s="583" t="s">
        <v>456</v>
      </c>
      <c r="D65" s="809" t="str">
        <f t="shared" si="13"/>
        <v>Rp M</v>
      </c>
      <c r="E65" s="797">
        <f t="shared" si="13"/>
        <v>81.37</v>
      </c>
      <c r="F65" s="809" t="str">
        <f t="shared" si="13"/>
        <v>Maximize</v>
      </c>
      <c r="G65" s="798">
        <f t="shared" si="13"/>
        <v>4</v>
      </c>
      <c r="P65" s="799">
        <f t="shared" si="14"/>
        <v>0.73626643726189001</v>
      </c>
      <c r="Q65" s="810">
        <v>2</v>
      </c>
      <c r="R65" s="800">
        <f t="shared" si="9"/>
        <v>1.47253287452378</v>
      </c>
      <c r="S65" s="810">
        <v>1</v>
      </c>
      <c r="T65" s="800">
        <f t="shared" si="10"/>
        <v>0.73626643726189001</v>
      </c>
      <c r="U65" s="810">
        <v>2</v>
      </c>
      <c r="V65" s="800">
        <f t="shared" si="11"/>
        <v>1.47253287452378</v>
      </c>
    </row>
    <row r="66" spans="1:22">
      <c r="A66" s="811"/>
      <c r="B66" s="811" t="s">
        <v>595</v>
      </c>
      <c r="C66" s="811"/>
      <c r="D66" s="811"/>
      <c r="E66" s="811"/>
      <c r="F66" s="811"/>
      <c r="G66" s="812">
        <f>SUM(G54:G65)</f>
        <v>49</v>
      </c>
      <c r="P66" s="813"/>
      <c r="Q66" s="812">
        <f t="shared" ref="Q66:V66" si="15">SUM(Q54:Q65)</f>
        <v>20</v>
      </c>
      <c r="R66" s="814">
        <f t="shared" si="15"/>
        <v>16.99893407662746</v>
      </c>
      <c r="S66" s="812">
        <f t="shared" si="15"/>
        <v>10</v>
      </c>
      <c r="T66" s="814">
        <f t="shared" si="15"/>
        <v>8.4994670383137301</v>
      </c>
      <c r="U66" s="812">
        <f t="shared" si="15"/>
        <v>30</v>
      </c>
      <c r="V66" s="814">
        <f t="shared" si="15"/>
        <v>24.762134677679299</v>
      </c>
    </row>
    <row r="67" spans="1:22">
      <c r="A67" s="809">
        <v>13</v>
      </c>
      <c r="B67" s="583" t="str">
        <f>B8</f>
        <v>a. Cash Cost Kelapa Sawit</v>
      </c>
      <c r="C67" s="583" t="s">
        <v>462</v>
      </c>
      <c r="D67" s="809" t="str">
        <f t="shared" ref="D67:G68" si="16">D8</f>
        <v>Rp/Kg</v>
      </c>
      <c r="E67" s="797">
        <f t="shared" si="16"/>
        <v>4594</v>
      </c>
      <c r="F67" s="809" t="str">
        <f t="shared" si="16"/>
        <v>Minimize</v>
      </c>
      <c r="G67" s="798">
        <f t="shared" si="16"/>
        <v>6</v>
      </c>
      <c r="P67" s="799">
        <f>S8</f>
        <v>1.0887494312149248</v>
      </c>
      <c r="Q67" s="810">
        <v>6</v>
      </c>
      <c r="R67" s="800">
        <f t="shared" ref="R67:R73" si="17">MIN(1.1*Q67,P67*Q67)</f>
        <v>6.5324965872895486</v>
      </c>
      <c r="S67" s="810">
        <v>9</v>
      </c>
      <c r="T67" s="800">
        <f t="shared" ref="T67:T73" si="18">MIN(1.1*S67,P67*S67)</f>
        <v>9.7987448809343238</v>
      </c>
      <c r="U67" s="810">
        <v>3</v>
      </c>
      <c r="V67" s="800">
        <f t="shared" ref="V67:V73" si="19">MIN(1.1*U67,P67*U67)</f>
        <v>3.2662482936447743</v>
      </c>
    </row>
    <row r="68" spans="1:22">
      <c r="A68" s="809">
        <v>14</v>
      </c>
      <c r="B68" s="583" t="str">
        <f>B9</f>
        <v>b. Cash Cost Teh</v>
      </c>
      <c r="C68" s="583" t="s">
        <v>462</v>
      </c>
      <c r="D68" s="809" t="str">
        <f t="shared" si="16"/>
        <v>Rp/Kg</v>
      </c>
      <c r="E68" s="797">
        <f t="shared" si="16"/>
        <v>16081</v>
      </c>
      <c r="F68" s="809" t="str">
        <f t="shared" si="16"/>
        <v>Minimize</v>
      </c>
      <c r="G68" s="798">
        <f t="shared" si="16"/>
        <v>6</v>
      </c>
      <c r="P68" s="799">
        <f>S9</f>
        <v>0.92955691563523868</v>
      </c>
      <c r="Q68" s="810">
        <v>5</v>
      </c>
      <c r="R68" s="800">
        <f t="shared" si="17"/>
        <v>4.6477845781761937</v>
      </c>
      <c r="S68" s="810">
        <v>8</v>
      </c>
      <c r="T68" s="800">
        <f t="shared" si="18"/>
        <v>7.4364553250819094</v>
      </c>
      <c r="U68" s="810">
        <v>3</v>
      </c>
      <c r="V68" s="800">
        <f t="shared" si="19"/>
        <v>2.7886707469057161</v>
      </c>
    </row>
    <row r="69" spans="1:22">
      <c r="A69" s="809">
        <v>15</v>
      </c>
      <c r="B69" s="583" t="str">
        <f>B13</f>
        <v>a.Produktivitas CPO</v>
      </c>
      <c r="C69" s="583" t="s">
        <v>462</v>
      </c>
      <c r="D69" s="809" t="str">
        <f t="shared" ref="D69:G70" si="20">D13</f>
        <v>Ton/Ha</v>
      </c>
      <c r="E69" s="879">
        <f t="shared" si="20"/>
        <v>5.5609999999999999</v>
      </c>
      <c r="F69" s="809" t="str">
        <f t="shared" si="20"/>
        <v>Maximize</v>
      </c>
      <c r="G69" s="798">
        <f t="shared" si="20"/>
        <v>2</v>
      </c>
      <c r="P69" s="799">
        <f>S13</f>
        <v>0.90631181442186659</v>
      </c>
      <c r="Q69" s="810">
        <v>2</v>
      </c>
      <c r="R69" s="800">
        <f t="shared" si="17"/>
        <v>1.8126236288437332</v>
      </c>
      <c r="S69" s="810">
        <v>3</v>
      </c>
      <c r="T69" s="800">
        <f t="shared" si="18"/>
        <v>2.7189354432655999</v>
      </c>
      <c r="U69" s="810">
        <v>1</v>
      </c>
      <c r="V69" s="800">
        <f t="shared" si="19"/>
        <v>0.90631181442186659</v>
      </c>
    </row>
    <row r="70" spans="1:22">
      <c r="A70" s="809">
        <v>16</v>
      </c>
      <c r="B70" s="583" t="str">
        <f>B14</f>
        <v>b.Produktivitas Karet Kering</v>
      </c>
      <c r="C70" s="583" t="s">
        <v>462</v>
      </c>
      <c r="D70" s="809" t="str">
        <f t="shared" si="20"/>
        <v>Ton/Ha</v>
      </c>
      <c r="E70" s="879">
        <f t="shared" si="20"/>
        <v>3.202</v>
      </c>
      <c r="F70" s="809" t="str">
        <f t="shared" si="20"/>
        <v>Maximize</v>
      </c>
      <c r="G70" s="798">
        <f t="shared" si="20"/>
        <v>2</v>
      </c>
      <c r="P70" s="799">
        <f>S14</f>
        <v>0.8244846970643348</v>
      </c>
      <c r="Q70" s="810">
        <v>2</v>
      </c>
      <c r="R70" s="800">
        <f t="shared" si="17"/>
        <v>1.6489693941286696</v>
      </c>
      <c r="S70" s="810">
        <v>3</v>
      </c>
      <c r="T70" s="800">
        <f t="shared" si="18"/>
        <v>2.4734540911930045</v>
      </c>
      <c r="U70" s="810">
        <v>1</v>
      </c>
      <c r="V70" s="800">
        <f t="shared" si="19"/>
        <v>0.8244846970643348</v>
      </c>
    </row>
    <row r="71" spans="1:22">
      <c r="A71" s="809">
        <v>17</v>
      </c>
      <c r="B71" s="583" t="str">
        <f>B37</f>
        <v>a. Persentase TBM Prima (Kelas A &amp; B)</v>
      </c>
      <c r="C71" s="583" t="s">
        <v>462</v>
      </c>
      <c r="D71" s="809" t="str">
        <f t="shared" ref="D71:G73" si="21">D37</f>
        <v>%</v>
      </c>
      <c r="E71" s="797">
        <f t="shared" si="21"/>
        <v>100</v>
      </c>
      <c r="F71" s="809" t="str">
        <f t="shared" si="21"/>
        <v>Maximize</v>
      </c>
      <c r="G71" s="798">
        <f t="shared" si="21"/>
        <v>1</v>
      </c>
      <c r="P71" s="799">
        <f>S37</f>
        <v>1</v>
      </c>
      <c r="Q71" s="810">
        <v>1</v>
      </c>
      <c r="R71" s="800">
        <f t="shared" si="17"/>
        <v>1</v>
      </c>
      <c r="S71" s="810">
        <v>1</v>
      </c>
      <c r="T71" s="800">
        <f t="shared" si="18"/>
        <v>1</v>
      </c>
      <c r="U71" s="810">
        <v>0</v>
      </c>
      <c r="V71" s="800">
        <f t="shared" si="19"/>
        <v>0</v>
      </c>
    </row>
    <row r="72" spans="1:22">
      <c r="A72" s="809">
        <v>18</v>
      </c>
      <c r="B72" s="583" t="str">
        <f>B38</f>
        <v>b.Persentase TBM III Promosi ke TM</v>
      </c>
      <c r="C72" s="583" t="s">
        <v>462</v>
      </c>
      <c r="D72" s="809" t="str">
        <f t="shared" si="21"/>
        <v>%</v>
      </c>
      <c r="E72" s="797">
        <f t="shared" si="21"/>
        <v>100</v>
      </c>
      <c r="F72" s="809" t="str">
        <f t="shared" si="21"/>
        <v>Maximize</v>
      </c>
      <c r="G72" s="798">
        <f t="shared" si="21"/>
        <v>2</v>
      </c>
      <c r="P72" s="799">
        <f>S38</f>
        <v>1</v>
      </c>
      <c r="Q72" s="810">
        <v>2</v>
      </c>
      <c r="R72" s="800">
        <f t="shared" si="17"/>
        <v>2</v>
      </c>
      <c r="S72" s="810">
        <v>3</v>
      </c>
      <c r="T72" s="800">
        <f t="shared" si="18"/>
        <v>3</v>
      </c>
      <c r="U72" s="810">
        <v>1</v>
      </c>
      <c r="V72" s="800">
        <f t="shared" si="19"/>
        <v>1</v>
      </c>
    </row>
    <row r="73" spans="1:22">
      <c r="A73" s="809">
        <v>19</v>
      </c>
      <c r="B73" s="583" t="str">
        <f>B39</f>
        <v>c.Produktivitas TBM III Kelapa Sawit</v>
      </c>
      <c r="C73" s="583" t="s">
        <v>462</v>
      </c>
      <c r="D73" s="809" t="str">
        <f t="shared" si="21"/>
        <v>Ton/Ha</v>
      </c>
      <c r="E73" s="797">
        <f t="shared" si="21"/>
        <v>9.25</v>
      </c>
      <c r="F73" s="809" t="str">
        <f t="shared" si="21"/>
        <v>Maximize</v>
      </c>
      <c r="G73" s="798">
        <f t="shared" si="21"/>
        <v>2</v>
      </c>
      <c r="P73" s="799">
        <f>S39</f>
        <v>0.97189189189189196</v>
      </c>
      <c r="Q73" s="810">
        <v>2</v>
      </c>
      <c r="R73" s="800">
        <f t="shared" si="17"/>
        <v>1.9437837837837839</v>
      </c>
      <c r="S73" s="810">
        <v>3</v>
      </c>
      <c r="T73" s="800">
        <f t="shared" si="18"/>
        <v>2.9156756756756756</v>
      </c>
      <c r="U73" s="810">
        <v>1</v>
      </c>
      <c r="V73" s="800">
        <f t="shared" si="19"/>
        <v>0.97189189189189196</v>
      </c>
    </row>
    <row r="74" spans="1:22">
      <c r="A74" s="811"/>
      <c r="B74" s="811" t="s">
        <v>596</v>
      </c>
      <c r="C74" s="811"/>
      <c r="D74" s="811"/>
      <c r="E74" s="811"/>
      <c r="F74" s="811"/>
      <c r="G74" s="812">
        <f>SUM(G67:G73)</f>
        <v>21</v>
      </c>
      <c r="P74" s="813"/>
      <c r="Q74" s="812">
        <f t="shared" ref="Q74:V74" si="22">SUM(Q67:Q73)</f>
        <v>20</v>
      </c>
      <c r="R74" s="814">
        <f t="shared" si="22"/>
        <v>19.585657972221927</v>
      </c>
      <c r="S74" s="812">
        <f t="shared" si="22"/>
        <v>30</v>
      </c>
      <c r="T74" s="814">
        <f t="shared" si="22"/>
        <v>29.343265416150516</v>
      </c>
      <c r="U74" s="812">
        <f t="shared" si="22"/>
        <v>10</v>
      </c>
      <c r="V74" s="814">
        <f t="shared" si="22"/>
        <v>9.7576074439285829</v>
      </c>
    </row>
    <row r="75" spans="1:22">
      <c r="A75" s="809">
        <v>20</v>
      </c>
      <c r="B75" s="583" t="str">
        <f>B15</f>
        <v>Perolehan Bahan Baku Pihak-III Kelapa Sawit</v>
      </c>
      <c r="C75" s="583" t="s">
        <v>466</v>
      </c>
      <c r="D75" s="809" t="str">
        <f t="shared" ref="D75:G78" si="23">D15</f>
        <v>Ton</v>
      </c>
      <c r="E75" s="797">
        <f t="shared" si="23"/>
        <v>756067</v>
      </c>
      <c r="F75" s="809" t="str">
        <f t="shared" si="23"/>
        <v>Maximize</v>
      </c>
      <c r="G75" s="798">
        <f t="shared" si="23"/>
        <v>2</v>
      </c>
      <c r="P75" s="799">
        <f>S15</f>
        <v>1.008861648504696</v>
      </c>
      <c r="Q75" s="810">
        <v>2</v>
      </c>
      <c r="R75" s="800">
        <f t="shared" ref="R75:R82" si="24">MIN(1.1*Q75,P75*Q75)</f>
        <v>2.0177232970093919</v>
      </c>
      <c r="S75" s="810">
        <v>2</v>
      </c>
      <c r="T75" s="800">
        <f t="shared" ref="T75:T82" si="25">MIN(1.1*S75,P75*S75)</f>
        <v>2.0177232970093919</v>
      </c>
      <c r="U75" s="810">
        <v>2</v>
      </c>
      <c r="V75" s="800">
        <f t="shared" ref="V75:V82" si="26">MIN(1.1*U75,P75*U75)</f>
        <v>2.0177232970093919</v>
      </c>
    </row>
    <row r="76" spans="1:22">
      <c r="A76" s="809">
        <v>21</v>
      </c>
      <c r="B76" s="583" t="str">
        <f>B16</f>
        <v>Peremajaan Sawit Rakyat Sebagai Komitmen PSN</v>
      </c>
      <c r="C76" s="583" t="s">
        <v>466</v>
      </c>
      <c r="D76" s="809" t="str">
        <f t="shared" si="23"/>
        <v>Ha</v>
      </c>
      <c r="E76" s="797">
        <f t="shared" si="23"/>
        <v>2713</v>
      </c>
      <c r="F76" s="809" t="str">
        <f t="shared" si="23"/>
        <v>Maximize</v>
      </c>
      <c r="G76" s="798">
        <f t="shared" si="23"/>
        <v>2</v>
      </c>
      <c r="P76" s="799">
        <f>S16</f>
        <v>1.0084776999631404</v>
      </c>
      <c r="Q76" s="810">
        <v>2</v>
      </c>
      <c r="R76" s="800">
        <f t="shared" si="24"/>
        <v>2.0169553999262808</v>
      </c>
      <c r="S76" s="810">
        <v>2</v>
      </c>
      <c r="T76" s="800">
        <f t="shared" si="25"/>
        <v>2.0169553999262808</v>
      </c>
      <c r="U76" s="810">
        <v>2</v>
      </c>
      <c r="V76" s="800">
        <f t="shared" si="26"/>
        <v>2.0169553999262808</v>
      </c>
    </row>
    <row r="77" spans="1:22">
      <c r="A77" s="809">
        <v>22</v>
      </c>
      <c r="B77" s="583" t="str">
        <f>B17</f>
        <v>Sertifikasi RSPO</v>
      </c>
      <c r="C77" s="583" t="s">
        <v>466</v>
      </c>
      <c r="D77" s="809" t="str">
        <f t="shared" si="23"/>
        <v>Unit</v>
      </c>
      <c r="E77" s="797">
        <f t="shared" si="23"/>
        <v>64</v>
      </c>
      <c r="F77" s="809" t="str">
        <f t="shared" si="23"/>
        <v>Maximize</v>
      </c>
      <c r="G77" s="798">
        <f t="shared" si="23"/>
        <v>2</v>
      </c>
      <c r="P77" s="799">
        <f>S17</f>
        <v>0.953125</v>
      </c>
      <c r="Q77" s="810">
        <v>1</v>
      </c>
      <c r="R77" s="800">
        <f t="shared" si="24"/>
        <v>0.953125</v>
      </c>
      <c r="S77" s="810">
        <v>1</v>
      </c>
      <c r="T77" s="800">
        <f t="shared" si="25"/>
        <v>0.953125</v>
      </c>
      <c r="U77" s="810">
        <v>1</v>
      </c>
      <c r="V77" s="800">
        <f t="shared" si="26"/>
        <v>0.953125</v>
      </c>
    </row>
    <row r="78" spans="1:22">
      <c r="A78" s="809">
        <v>23</v>
      </c>
      <c r="B78" s="583" t="str">
        <f>B18</f>
        <v>Pengukuran Nilai Emisi Karbon</v>
      </c>
      <c r="C78" s="583" t="s">
        <v>466</v>
      </c>
      <c r="D78" s="809" t="str">
        <f t="shared" si="23"/>
        <v>%</v>
      </c>
      <c r="E78" s="797">
        <f t="shared" si="23"/>
        <v>100</v>
      </c>
      <c r="F78" s="809" t="str">
        <f t="shared" si="23"/>
        <v>Maximize</v>
      </c>
      <c r="G78" s="798">
        <f t="shared" si="23"/>
        <v>1</v>
      </c>
      <c r="P78" s="799">
        <f>S18</f>
        <v>1</v>
      </c>
      <c r="Q78" s="810">
        <v>1</v>
      </c>
      <c r="R78" s="800">
        <f t="shared" si="24"/>
        <v>1</v>
      </c>
      <c r="S78" s="810">
        <v>1</v>
      </c>
      <c r="T78" s="800">
        <f t="shared" si="25"/>
        <v>1</v>
      </c>
      <c r="U78" s="810">
        <v>1</v>
      </c>
      <c r="V78" s="800">
        <f t="shared" si="26"/>
        <v>1</v>
      </c>
    </row>
    <row r="79" spans="1:22">
      <c r="A79" s="809">
        <v>24</v>
      </c>
      <c r="B79" s="583" t="str">
        <f>B20</f>
        <v>Sertifikasi ISO 9001, ISO 14001 dan SMK3</v>
      </c>
      <c r="C79" s="583" t="s">
        <v>466</v>
      </c>
      <c r="D79" s="809" t="str">
        <f t="shared" ref="D79:G80" si="27">D20</f>
        <v>Unit</v>
      </c>
      <c r="E79" s="797">
        <f t="shared" si="27"/>
        <v>94</v>
      </c>
      <c r="F79" s="809" t="str">
        <f t="shared" si="27"/>
        <v>Maximize</v>
      </c>
      <c r="G79" s="798">
        <f t="shared" si="27"/>
        <v>1</v>
      </c>
      <c r="P79" s="799">
        <f>S20</f>
        <v>1</v>
      </c>
      <c r="Q79" s="810">
        <v>1</v>
      </c>
      <c r="R79" s="800">
        <f t="shared" si="24"/>
        <v>1</v>
      </c>
      <c r="S79" s="810">
        <v>1</v>
      </c>
      <c r="T79" s="800">
        <f t="shared" si="25"/>
        <v>1</v>
      </c>
      <c r="U79" s="810">
        <v>1</v>
      </c>
      <c r="V79" s="800">
        <f t="shared" si="26"/>
        <v>1</v>
      </c>
    </row>
    <row r="80" spans="1:22">
      <c r="A80" s="809">
        <v>25</v>
      </c>
      <c r="B80" s="583" t="str">
        <f>B21</f>
        <v>Pengelolaan dan Pemantauan Areal High Conservation Value (HCV)</v>
      </c>
      <c r="C80" s="583" t="s">
        <v>466</v>
      </c>
      <c r="D80" s="809" t="str">
        <f t="shared" si="27"/>
        <v>Ha</v>
      </c>
      <c r="E80" s="797">
        <f t="shared" si="27"/>
        <v>10835.43</v>
      </c>
      <c r="F80" s="809" t="str">
        <f t="shared" si="27"/>
        <v>Maximize</v>
      </c>
      <c r="G80" s="798">
        <f t="shared" si="27"/>
        <v>2</v>
      </c>
      <c r="P80" s="799">
        <f>S21</f>
        <v>1</v>
      </c>
      <c r="Q80" s="810">
        <v>1</v>
      </c>
      <c r="R80" s="800">
        <f t="shared" si="24"/>
        <v>1</v>
      </c>
      <c r="S80" s="810">
        <v>1</v>
      </c>
      <c r="T80" s="800">
        <f t="shared" si="25"/>
        <v>1</v>
      </c>
      <c r="U80" s="810">
        <v>1</v>
      </c>
      <c r="V80" s="800">
        <f t="shared" si="26"/>
        <v>1</v>
      </c>
    </row>
    <row r="81" spans="1:22">
      <c r="A81" s="809">
        <v>26</v>
      </c>
      <c r="B81" s="583" t="str">
        <f>B34</f>
        <v>Kecelakaan Kerja Fatal</v>
      </c>
      <c r="C81" s="583" t="s">
        <v>466</v>
      </c>
      <c r="D81" s="809" t="str">
        <f t="shared" ref="D81:G82" si="28">D34</f>
        <v>Kejadian</v>
      </c>
      <c r="E81" s="797">
        <f t="shared" si="28"/>
        <v>0</v>
      </c>
      <c r="F81" s="809" t="str">
        <f t="shared" si="28"/>
        <v>Minimize</v>
      </c>
      <c r="G81" s="798">
        <f t="shared" si="28"/>
        <v>2</v>
      </c>
      <c r="P81" s="799">
        <f>S34</f>
        <v>0</v>
      </c>
      <c r="Q81" s="810">
        <v>1</v>
      </c>
      <c r="R81" s="800">
        <f t="shared" si="24"/>
        <v>0</v>
      </c>
      <c r="S81" s="810">
        <v>1</v>
      </c>
      <c r="T81" s="800">
        <f t="shared" si="25"/>
        <v>0</v>
      </c>
      <c r="U81" s="810">
        <v>1</v>
      </c>
      <c r="V81" s="800">
        <f t="shared" si="26"/>
        <v>0</v>
      </c>
    </row>
    <row r="82" spans="1:22">
      <c r="A82" s="809">
        <v>27</v>
      </c>
      <c r="B82" s="583" t="str">
        <f>B35</f>
        <v>Sertifikasi PROPER</v>
      </c>
      <c r="C82" s="583" t="s">
        <v>466</v>
      </c>
      <c r="D82" s="809" t="str">
        <f t="shared" si="28"/>
        <v>%</v>
      </c>
      <c r="E82" s="797">
        <f t="shared" si="28"/>
        <v>100</v>
      </c>
      <c r="F82" s="809" t="str">
        <f t="shared" si="28"/>
        <v>Maximize</v>
      </c>
      <c r="G82" s="798">
        <f t="shared" si="28"/>
        <v>1</v>
      </c>
      <c r="P82" s="799">
        <f>S35</f>
        <v>1</v>
      </c>
      <c r="Q82" s="810">
        <v>1</v>
      </c>
      <c r="R82" s="800">
        <f t="shared" si="24"/>
        <v>1</v>
      </c>
      <c r="S82" s="810">
        <v>1</v>
      </c>
      <c r="T82" s="800">
        <f t="shared" si="25"/>
        <v>1</v>
      </c>
      <c r="U82" s="810">
        <v>1</v>
      </c>
      <c r="V82" s="800">
        <f t="shared" si="26"/>
        <v>1</v>
      </c>
    </row>
    <row r="83" spans="1:22">
      <c r="A83" s="811"/>
      <c r="B83" s="811" t="s">
        <v>728</v>
      </c>
      <c r="C83" s="811"/>
      <c r="D83" s="811"/>
      <c r="E83" s="811"/>
      <c r="F83" s="811"/>
      <c r="G83" s="812">
        <f>SUM(G75:G82)</f>
        <v>13</v>
      </c>
      <c r="P83" s="813"/>
      <c r="Q83" s="812">
        <f t="shared" ref="Q83:V83" si="29">SUM(Q75:Q82)</f>
        <v>10</v>
      </c>
      <c r="R83" s="814">
        <f t="shared" si="29"/>
        <v>8.9878036969356732</v>
      </c>
      <c r="S83" s="812">
        <f t="shared" si="29"/>
        <v>10</v>
      </c>
      <c r="T83" s="814">
        <f t="shared" si="29"/>
        <v>8.9878036969356732</v>
      </c>
      <c r="U83" s="812">
        <f t="shared" si="29"/>
        <v>10</v>
      </c>
      <c r="V83" s="814">
        <f t="shared" si="29"/>
        <v>8.9878036969356732</v>
      </c>
    </row>
    <row r="84" spans="1:22">
      <c r="A84" s="809">
        <v>28</v>
      </c>
      <c r="B84" s="583" t="str">
        <f>B19</f>
        <v>Evaluasi Pemahaman Proses Bisnis, Standar Operasional Prosedur dan Instruksi Kerja PT Perkebunan Nusantara IV ke Seluruh Karyawan</v>
      </c>
      <c r="C84" s="583" t="s">
        <v>470</v>
      </c>
      <c r="D84" s="809" t="str">
        <f>D19</f>
        <v>%</v>
      </c>
      <c r="E84" s="797">
        <f>E19</f>
        <v>100</v>
      </c>
      <c r="F84" s="809" t="str">
        <f>F19</f>
        <v>Maximize</v>
      </c>
      <c r="G84" s="798">
        <f>G19</f>
        <v>2</v>
      </c>
      <c r="P84" s="799">
        <f>S19</f>
        <v>1</v>
      </c>
      <c r="Q84" s="810">
        <v>15</v>
      </c>
      <c r="R84" s="800">
        <f>MIN(1.1*Q84,P84*Q84)</f>
        <v>15</v>
      </c>
      <c r="S84" s="810">
        <v>15</v>
      </c>
      <c r="T84" s="800">
        <f>MIN(1.1*S84,P84*S84)</f>
        <v>15</v>
      </c>
      <c r="U84" s="810">
        <v>15</v>
      </c>
      <c r="V84" s="800">
        <f>MIN(1.1*U84,P84*U84)</f>
        <v>15</v>
      </c>
    </row>
    <row r="85" spans="1:22">
      <c r="A85" s="811"/>
      <c r="B85" s="811" t="s">
        <v>597</v>
      </c>
      <c r="C85" s="811"/>
      <c r="D85" s="811"/>
      <c r="E85" s="811"/>
      <c r="F85" s="811"/>
      <c r="G85" s="812">
        <f>SUM(G84)</f>
        <v>2</v>
      </c>
      <c r="P85" s="813"/>
      <c r="Q85" s="812">
        <f t="shared" ref="Q85:V85" si="30">SUM(Q84)</f>
        <v>15</v>
      </c>
      <c r="R85" s="814">
        <f t="shared" si="30"/>
        <v>15</v>
      </c>
      <c r="S85" s="812">
        <f t="shared" si="30"/>
        <v>15</v>
      </c>
      <c r="T85" s="814">
        <f t="shared" si="30"/>
        <v>15</v>
      </c>
      <c r="U85" s="812">
        <f t="shared" si="30"/>
        <v>15</v>
      </c>
      <c r="V85" s="814">
        <f t="shared" si="30"/>
        <v>15</v>
      </c>
    </row>
    <row r="86" spans="1:22">
      <c r="A86" s="809">
        <v>29</v>
      </c>
      <c r="B86" s="583" t="str">
        <f>B40</f>
        <v>Implementasi Risk Control Self Assessment (RCSA) melalui Aplikasi Enterprise Risk Information Nusantara (ERIN)</v>
      </c>
      <c r="C86" s="583" t="s">
        <v>472</v>
      </c>
      <c r="D86" s="809" t="str">
        <f>D40</f>
        <v>%</v>
      </c>
      <c r="E86" s="797">
        <f>E40</f>
        <v>100</v>
      </c>
      <c r="F86" s="809" t="str">
        <f>F40</f>
        <v>Maximize</v>
      </c>
      <c r="G86" s="798">
        <f>G40</f>
        <v>1</v>
      </c>
      <c r="P86" s="799">
        <f>S40</f>
        <v>1</v>
      </c>
      <c r="Q86" s="810">
        <v>10</v>
      </c>
      <c r="R86" s="800">
        <f>MIN(1.1*Q86,P86*Q86)</f>
        <v>10</v>
      </c>
      <c r="S86" s="810">
        <v>10</v>
      </c>
      <c r="T86" s="800">
        <f>MIN(1.1*S86,P86*S86)</f>
        <v>10</v>
      </c>
      <c r="U86" s="810">
        <v>10</v>
      </c>
      <c r="V86" s="800">
        <f>MIN(1.1*U86,P86*U86)</f>
        <v>10</v>
      </c>
    </row>
    <row r="87" spans="1:22">
      <c r="A87" s="811"/>
      <c r="B87" s="811" t="s">
        <v>598</v>
      </c>
      <c r="C87" s="811"/>
      <c r="D87" s="811"/>
      <c r="E87" s="811"/>
      <c r="F87" s="811"/>
      <c r="G87" s="812">
        <f>SUM(G86)</f>
        <v>1</v>
      </c>
      <c r="P87" s="813"/>
      <c r="Q87" s="812">
        <f t="shared" ref="Q87:V87" si="31">SUM(Q86)</f>
        <v>10</v>
      </c>
      <c r="R87" s="814">
        <f t="shared" si="31"/>
        <v>10</v>
      </c>
      <c r="S87" s="812">
        <f t="shared" si="31"/>
        <v>10</v>
      </c>
      <c r="T87" s="814">
        <f t="shared" si="31"/>
        <v>10</v>
      </c>
      <c r="U87" s="812">
        <f t="shared" si="31"/>
        <v>10</v>
      </c>
      <c r="V87" s="814">
        <f t="shared" si="31"/>
        <v>10</v>
      </c>
    </row>
    <row r="88" spans="1:22">
      <c r="A88" s="809">
        <v>30</v>
      </c>
      <c r="B88" s="583" t="str">
        <f>B22</f>
        <v>Penataan komposisi tanaman melalui replanting/konversi/Kerja Sama</v>
      </c>
      <c r="C88" s="583" t="s">
        <v>474</v>
      </c>
      <c r="D88" s="809" t="str">
        <f>D22</f>
        <v>Ha</v>
      </c>
      <c r="E88" s="797">
        <f>E22</f>
        <v>7852.67</v>
      </c>
      <c r="F88" s="809" t="str">
        <f>F22</f>
        <v>Maximize</v>
      </c>
      <c r="G88" s="798">
        <f>G22</f>
        <v>2</v>
      </c>
      <c r="P88" s="799">
        <f>S22</f>
        <v>0.84022377102310419</v>
      </c>
      <c r="Q88" s="810">
        <v>3</v>
      </c>
      <c r="R88" s="800">
        <f t="shared" ref="R88:R94" si="32">MIN(1.1*Q88,P88*Q88)</f>
        <v>2.5206713130693128</v>
      </c>
      <c r="S88" s="810">
        <v>3</v>
      </c>
      <c r="T88" s="800">
        <f t="shared" ref="T88:T94" si="33">MIN(1.1*S88,P88*S88)</f>
        <v>2.5206713130693128</v>
      </c>
      <c r="U88" s="810">
        <v>3</v>
      </c>
      <c r="V88" s="800">
        <f t="shared" ref="V88:V94" si="34">MIN(1.1*U88,P88*U88)</f>
        <v>2.5206713130693128</v>
      </c>
    </row>
    <row r="89" spans="1:22">
      <c r="A89" s="809">
        <v>31</v>
      </c>
      <c r="B89" s="583" t="str">
        <f>B25</f>
        <v>Recovery Asset area okupasi</v>
      </c>
      <c r="C89" s="583" t="s">
        <v>474</v>
      </c>
      <c r="D89" s="809" t="str">
        <f>D25</f>
        <v>Ha</v>
      </c>
      <c r="E89" s="797">
        <f>E25</f>
        <v>693.7</v>
      </c>
      <c r="F89" s="809" t="str">
        <f>F25</f>
        <v>Maximize</v>
      </c>
      <c r="G89" s="798">
        <f>G25</f>
        <v>2</v>
      </c>
      <c r="P89" s="799">
        <f>S25</f>
        <v>9.9610782759117777E-3</v>
      </c>
      <c r="Q89" s="810">
        <v>3</v>
      </c>
      <c r="R89" s="800">
        <f t="shared" si="32"/>
        <v>2.9883234827735333E-2</v>
      </c>
      <c r="S89" s="810">
        <v>3</v>
      </c>
      <c r="T89" s="800">
        <f t="shared" si="33"/>
        <v>2.9883234827735333E-2</v>
      </c>
      <c r="U89" s="810">
        <v>3</v>
      </c>
      <c r="V89" s="800">
        <f t="shared" si="34"/>
        <v>2.9883234827735333E-2</v>
      </c>
    </row>
    <row r="90" spans="1:22">
      <c r="A90" s="809">
        <v>32</v>
      </c>
      <c r="B90" s="583" t="str">
        <f>B27</f>
        <v>a. Surat Keputusan (SK) Pemberian Hak dan/atau Sertifikat Baru</v>
      </c>
      <c r="C90" s="583" t="s">
        <v>474</v>
      </c>
      <c r="D90" s="809" t="str">
        <f t="shared" ref="D90:G91" si="35">D27</f>
        <v>Ha</v>
      </c>
      <c r="E90" s="797">
        <f t="shared" si="35"/>
        <v>482.52</v>
      </c>
      <c r="F90" s="809" t="str">
        <f t="shared" si="35"/>
        <v>Maximize</v>
      </c>
      <c r="G90" s="798">
        <f t="shared" si="35"/>
        <v>1</v>
      </c>
      <c r="P90" s="799">
        <f>S27</f>
        <v>0</v>
      </c>
      <c r="Q90" s="810">
        <v>2</v>
      </c>
      <c r="R90" s="800">
        <f t="shared" si="32"/>
        <v>0</v>
      </c>
      <c r="S90" s="810">
        <v>2</v>
      </c>
      <c r="T90" s="800">
        <f t="shared" si="33"/>
        <v>0</v>
      </c>
      <c r="U90" s="810">
        <v>2</v>
      </c>
      <c r="V90" s="800">
        <f t="shared" si="34"/>
        <v>0</v>
      </c>
    </row>
    <row r="91" spans="1:22">
      <c r="A91" s="809">
        <v>33</v>
      </c>
      <c r="B91" s="583" t="str">
        <f>B28</f>
        <v>b. Tahap Sidang Panitia A dan/atau Panitia B</v>
      </c>
      <c r="C91" s="583" t="s">
        <v>474</v>
      </c>
      <c r="D91" s="809" t="str">
        <f t="shared" si="35"/>
        <v>Ha</v>
      </c>
      <c r="E91" s="797">
        <f t="shared" si="35"/>
        <v>253.65</v>
      </c>
      <c r="F91" s="809" t="str">
        <f t="shared" si="35"/>
        <v>Maximize</v>
      </c>
      <c r="G91" s="798">
        <f t="shared" si="35"/>
        <v>1</v>
      </c>
      <c r="P91" s="799">
        <f>S28</f>
        <v>0</v>
      </c>
      <c r="Q91" s="810">
        <v>2</v>
      </c>
      <c r="R91" s="800">
        <f t="shared" si="32"/>
        <v>0</v>
      </c>
      <c r="S91" s="810">
        <v>2</v>
      </c>
      <c r="T91" s="800">
        <f t="shared" si="33"/>
        <v>0</v>
      </c>
      <c r="U91" s="810">
        <v>2</v>
      </c>
      <c r="V91" s="800">
        <f t="shared" si="34"/>
        <v>0</v>
      </c>
    </row>
    <row r="92" spans="1:22">
      <c r="A92" s="809">
        <v>34</v>
      </c>
      <c r="B92" s="583" t="str">
        <f>B30</f>
        <v>a. Surat Keputusan (SK) Pemberian Hak dan/atau Sertifikat Baru</v>
      </c>
      <c r="C92" s="583" t="s">
        <v>474</v>
      </c>
      <c r="D92" s="809" t="str">
        <f t="shared" ref="D92:G93" si="36">D30</f>
        <v>Ha</v>
      </c>
      <c r="E92" s="797">
        <f t="shared" si="36"/>
        <v>5543</v>
      </c>
      <c r="F92" s="809" t="str">
        <f t="shared" si="36"/>
        <v>Maximize</v>
      </c>
      <c r="G92" s="798">
        <f t="shared" si="36"/>
        <v>1</v>
      </c>
      <c r="P92" s="799">
        <f>S30</f>
        <v>0.95092909976546991</v>
      </c>
      <c r="Q92" s="810">
        <v>1</v>
      </c>
      <c r="R92" s="800">
        <f t="shared" si="32"/>
        <v>0.95092909976546991</v>
      </c>
      <c r="S92" s="810">
        <v>1</v>
      </c>
      <c r="T92" s="800">
        <f t="shared" si="33"/>
        <v>0.95092909976546991</v>
      </c>
      <c r="U92" s="810">
        <v>1</v>
      </c>
      <c r="V92" s="800">
        <f t="shared" si="34"/>
        <v>0.95092909976546991</v>
      </c>
    </row>
    <row r="93" spans="1:22">
      <c r="A93" s="809">
        <v>35</v>
      </c>
      <c r="B93" s="583" t="str">
        <f>B31</f>
        <v>b. Tahap Sidang Panitia A dan/atau Panitia B</v>
      </c>
      <c r="C93" s="583" t="s">
        <v>474</v>
      </c>
      <c r="D93" s="809" t="str">
        <f t="shared" si="36"/>
        <v>Ha</v>
      </c>
      <c r="E93" s="797">
        <f t="shared" si="36"/>
        <v>1626.71</v>
      </c>
      <c r="F93" s="809" t="str">
        <f t="shared" si="36"/>
        <v>Maximize</v>
      </c>
      <c r="G93" s="798">
        <f t="shared" si="36"/>
        <v>1</v>
      </c>
      <c r="P93" s="799">
        <f>S31</f>
        <v>1.1260150856637017</v>
      </c>
      <c r="Q93" s="810">
        <v>1</v>
      </c>
      <c r="R93" s="800">
        <f t="shared" si="32"/>
        <v>1.1000000000000001</v>
      </c>
      <c r="S93" s="810">
        <v>1</v>
      </c>
      <c r="T93" s="800">
        <f t="shared" si="33"/>
        <v>1.1000000000000001</v>
      </c>
      <c r="U93" s="810">
        <v>1</v>
      </c>
      <c r="V93" s="800">
        <f t="shared" si="34"/>
        <v>1.1000000000000001</v>
      </c>
    </row>
    <row r="94" spans="1:22">
      <c r="A94" s="809">
        <v>36</v>
      </c>
      <c r="B94" s="583" t="str">
        <f>B33</f>
        <v>Monetisasi dan/atau Pelepasan aset non-inti</v>
      </c>
      <c r="C94" s="583" t="s">
        <v>474</v>
      </c>
      <c r="D94" s="809" t="str">
        <f>D33</f>
        <v>Rp M</v>
      </c>
      <c r="E94" s="797">
        <f>E33</f>
        <v>4.63</v>
      </c>
      <c r="F94" s="809" t="str">
        <f>F33</f>
        <v>Maximize</v>
      </c>
      <c r="G94" s="798">
        <f>G33</f>
        <v>2</v>
      </c>
      <c r="P94" s="799">
        <f>S33</f>
        <v>1.6846652267818574</v>
      </c>
      <c r="Q94" s="810">
        <v>3</v>
      </c>
      <c r="R94" s="800">
        <f t="shared" si="32"/>
        <v>3.3000000000000003</v>
      </c>
      <c r="S94" s="810">
        <v>3</v>
      </c>
      <c r="T94" s="800">
        <f t="shared" si="33"/>
        <v>3.3000000000000003</v>
      </c>
      <c r="U94" s="810">
        <v>3</v>
      </c>
      <c r="V94" s="800">
        <f t="shared" si="34"/>
        <v>3.3000000000000003</v>
      </c>
    </row>
    <row r="95" spans="1:22">
      <c r="A95" s="811"/>
      <c r="B95" s="811" t="s">
        <v>599</v>
      </c>
      <c r="C95" s="811"/>
      <c r="D95" s="811"/>
      <c r="E95" s="811"/>
      <c r="F95" s="811"/>
      <c r="G95" s="812">
        <f>SUM(G88:G94)</f>
        <v>10</v>
      </c>
      <c r="P95" s="813"/>
      <c r="Q95" s="812">
        <f t="shared" ref="Q95:V95" si="37">SUM(Q88:Q94)</f>
        <v>15</v>
      </c>
      <c r="R95" s="814">
        <f t="shared" si="37"/>
        <v>7.9014836476625181</v>
      </c>
      <c r="S95" s="812">
        <f t="shared" si="37"/>
        <v>15</v>
      </c>
      <c r="T95" s="814">
        <f t="shared" si="37"/>
        <v>7.9014836476625181</v>
      </c>
      <c r="U95" s="812">
        <f t="shared" si="37"/>
        <v>15</v>
      </c>
      <c r="V95" s="814">
        <f t="shared" si="37"/>
        <v>7.9014836476625181</v>
      </c>
    </row>
    <row r="96" spans="1:22">
      <c r="A96" s="809">
        <v>37</v>
      </c>
      <c r="B96" s="583" t="str">
        <f>B32</f>
        <v>Human Capital Transformation</v>
      </c>
      <c r="C96" s="583" t="s">
        <v>476</v>
      </c>
      <c r="D96" s="809" t="str">
        <f>D32</f>
        <v>%</v>
      </c>
      <c r="E96" s="797">
        <f>E32</f>
        <v>100</v>
      </c>
      <c r="F96" s="809" t="str">
        <f>F32</f>
        <v>Maximize</v>
      </c>
      <c r="G96" s="798">
        <f>G32</f>
        <v>2</v>
      </c>
      <c r="P96" s="799">
        <f>S32</f>
        <v>0.90549999999999997</v>
      </c>
      <c r="Q96" s="810">
        <v>10</v>
      </c>
      <c r="R96" s="800">
        <f>MIN(1.1*Q96,P96*Q96)</f>
        <v>9.0549999999999997</v>
      </c>
      <c r="S96" s="810">
        <v>10</v>
      </c>
      <c r="T96" s="800">
        <f>MIN(1.1*S96,P96*S96)</f>
        <v>9.0549999999999997</v>
      </c>
      <c r="U96" s="810">
        <v>10</v>
      </c>
      <c r="V96" s="800">
        <f>MIN(1.1*U96,P96*U96)</f>
        <v>9.0549999999999997</v>
      </c>
    </row>
    <row r="97" spans="1:22">
      <c r="A97" s="811"/>
      <c r="B97" s="811" t="s">
        <v>729</v>
      </c>
      <c r="C97" s="811"/>
      <c r="D97" s="811"/>
      <c r="E97" s="811"/>
      <c r="F97" s="811"/>
      <c r="G97" s="812">
        <f>SUM(G96)</f>
        <v>2</v>
      </c>
      <c r="P97" s="813"/>
      <c r="Q97" s="812">
        <f t="shared" ref="Q97:V97" si="38">SUM(Q96)</f>
        <v>10</v>
      </c>
      <c r="R97" s="814">
        <f t="shared" si="38"/>
        <v>9.0549999999999997</v>
      </c>
      <c r="S97" s="812">
        <f t="shared" si="38"/>
        <v>10</v>
      </c>
      <c r="T97" s="814">
        <f t="shared" si="38"/>
        <v>9.0549999999999997</v>
      </c>
      <c r="U97" s="812">
        <f t="shared" si="38"/>
        <v>10</v>
      </c>
      <c r="V97" s="814">
        <f t="shared" si="38"/>
        <v>9.0549999999999997</v>
      </c>
    </row>
    <row r="98" spans="1:22">
      <c r="A98" s="809">
        <v>38</v>
      </c>
      <c r="B98" s="583" t="str">
        <f>B24</f>
        <v>Pembangunan Pabrik Pengolahan Inti Sawit</v>
      </c>
      <c r="C98" s="583" t="s">
        <v>733</v>
      </c>
      <c r="D98" s="809" t="str">
        <f>D24</f>
        <v>Waktu</v>
      </c>
      <c r="E98" s="548" t="str">
        <f>E24</f>
        <v>TW II</v>
      </c>
      <c r="F98" s="809" t="str">
        <f>F24</f>
        <v>Maximize</v>
      </c>
      <c r="G98" s="798">
        <f>G24</f>
        <v>2</v>
      </c>
      <c r="P98" s="799">
        <f>S24</f>
        <v>0</v>
      </c>
      <c r="Q98" s="810">
        <v>0</v>
      </c>
      <c r="R98" s="800">
        <f>MIN(1.1*Q98,P98*Q98)</f>
        <v>0</v>
      </c>
      <c r="S98" s="810">
        <v>0</v>
      </c>
      <c r="T98" s="800">
        <f>MIN(1.1*S98,P98*S98)</f>
        <v>0</v>
      </c>
      <c r="U98" s="810">
        <v>0</v>
      </c>
      <c r="V98" s="800">
        <f>MIN(1.1*U98,P98*U98)</f>
        <v>0</v>
      </c>
    </row>
    <row r="99" spans="1:22">
      <c r="A99" s="811"/>
      <c r="B99" s="811" t="s">
        <v>734</v>
      </c>
      <c r="C99" s="811"/>
      <c r="D99" s="811"/>
      <c r="E99" s="811"/>
      <c r="F99" s="811"/>
      <c r="G99" s="812">
        <f>SUM(G98)</f>
        <v>2</v>
      </c>
      <c r="P99" s="813"/>
      <c r="Q99" s="812">
        <f t="shared" ref="Q99:V99" si="39">SUM(Q98)</f>
        <v>0</v>
      </c>
      <c r="R99" s="814">
        <f t="shared" si="39"/>
        <v>0</v>
      </c>
      <c r="S99" s="812">
        <f t="shared" si="39"/>
        <v>0</v>
      </c>
      <c r="T99" s="814">
        <f t="shared" si="39"/>
        <v>0</v>
      </c>
      <c r="U99" s="812">
        <f t="shared" si="39"/>
        <v>0</v>
      </c>
      <c r="V99" s="814">
        <f t="shared" si="39"/>
        <v>0</v>
      </c>
    </row>
    <row r="100" spans="1:22">
      <c r="A100" s="815"/>
      <c r="B100" s="815" t="s">
        <v>404</v>
      </c>
      <c r="C100" s="815"/>
      <c r="D100" s="815"/>
      <c r="E100" s="815"/>
      <c r="F100" s="815"/>
      <c r="G100" s="816">
        <f>G66+G74+G83+G85+G87+G95+G97</f>
        <v>98</v>
      </c>
      <c r="P100" s="806"/>
      <c r="Q100" s="805">
        <f t="shared" ref="Q100:V100" si="40">Q66+Q74+Q83+Q85+Q87+Q95+Q97</f>
        <v>100</v>
      </c>
      <c r="R100" s="807">
        <f t="shared" si="40"/>
        <v>87.528879393447568</v>
      </c>
      <c r="S100" s="805">
        <f t="shared" si="40"/>
        <v>100</v>
      </c>
      <c r="T100" s="807">
        <f t="shared" si="40"/>
        <v>88.787019799062421</v>
      </c>
      <c r="U100" s="805">
        <f t="shared" si="40"/>
        <v>100</v>
      </c>
      <c r="V100" s="807">
        <f t="shared" si="40"/>
        <v>85.464029466206057</v>
      </c>
    </row>
  </sheetData>
  <autoFilter ref="A4:N50" xr:uid="{00000000-0009-0000-0000-000014000000}"/>
  <mergeCells count="19">
    <mergeCell ref="A11:B11"/>
    <mergeCell ref="H12:H40"/>
    <mergeCell ref="A41:B41"/>
    <mergeCell ref="H42:H49"/>
    <mergeCell ref="K2:L2"/>
    <mergeCell ref="M2:N2"/>
    <mergeCell ref="A4:B4"/>
    <mergeCell ref="H5:H10"/>
    <mergeCell ref="A7:A9"/>
    <mergeCell ref="I2:I3"/>
    <mergeCell ref="J2:J3"/>
    <mergeCell ref="I1:N1"/>
    <mergeCell ref="F1:F3"/>
    <mergeCell ref="G1:H2"/>
    <mergeCell ref="A1:A3"/>
    <mergeCell ref="B1:B3"/>
    <mergeCell ref="C1:C3"/>
    <mergeCell ref="D1:D3"/>
    <mergeCell ref="E1:E3"/>
  </mergeCells>
  <pageMargins left="0.7" right="0.7" top="0.75" bottom="0.75"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37665"/>
    <outlinePr summaryBelow="0"/>
    <pageSetUpPr fitToPage="1"/>
  </sheetPr>
  <dimension ref="A1:CE254"/>
  <sheetViews>
    <sheetView showGridLines="0" zoomScaleNormal="100" workbookViewId="0">
      <selection sqref="A1:XFD1048576"/>
    </sheetView>
  </sheetViews>
  <sheetFormatPr baseColWidth="10" defaultColWidth="12.6640625" defaultRowHeight="13"/>
  <cols>
    <col min="1" max="1" width="5.83203125" style="796" customWidth="1"/>
    <col min="2" max="2" width="44.6640625" style="796" customWidth="1"/>
    <col min="3" max="3" width="22.83203125" style="796" customWidth="1"/>
    <col min="4" max="4" width="8.83203125" style="796" customWidth="1"/>
    <col min="5" max="6" width="12.6640625" style="796"/>
    <col min="7" max="8" width="8" style="796" customWidth="1"/>
    <col min="9" max="16384" width="12.6640625" style="796"/>
  </cols>
  <sheetData>
    <row r="1" spans="1:20" ht="28">
      <c r="A1" s="743" t="s">
        <v>346</v>
      </c>
      <c r="B1" s="757" t="s">
        <v>347</v>
      </c>
      <c r="C1" s="757" t="s">
        <v>662</v>
      </c>
      <c r="D1" s="743" t="s">
        <v>350</v>
      </c>
      <c r="E1" s="743" t="s">
        <v>448</v>
      </c>
      <c r="F1" s="743" t="s">
        <v>354</v>
      </c>
      <c r="G1" s="750" t="s">
        <v>355</v>
      </c>
      <c r="H1" s="750"/>
      <c r="I1" s="744" t="s">
        <v>660</v>
      </c>
      <c r="J1" s="744"/>
      <c r="K1" s="744"/>
      <c r="L1" s="744"/>
      <c r="M1" s="744"/>
      <c r="N1" s="744"/>
      <c r="P1" s="323" t="s">
        <v>358</v>
      </c>
      <c r="Q1" s="323" t="s">
        <v>663</v>
      </c>
      <c r="R1" s="323" t="s">
        <v>360</v>
      </c>
      <c r="S1" s="323" t="s">
        <v>361</v>
      </c>
      <c r="T1" s="323" t="s">
        <v>362</v>
      </c>
    </row>
    <row r="2" spans="1:20">
      <c r="A2" s="743"/>
      <c r="B2" s="743"/>
      <c r="C2" s="743"/>
      <c r="D2" s="743"/>
      <c r="E2" s="743"/>
      <c r="F2" s="743"/>
      <c r="G2" s="750"/>
      <c r="H2" s="750"/>
      <c r="I2" s="744" t="s">
        <v>448</v>
      </c>
      <c r="J2" s="744" t="s">
        <v>450</v>
      </c>
      <c r="K2" s="744" t="s">
        <v>451</v>
      </c>
      <c r="L2" s="744"/>
      <c r="M2" s="744" t="s">
        <v>664</v>
      </c>
      <c r="N2" s="744"/>
    </row>
    <row r="3" spans="1:20">
      <c r="A3" s="743"/>
      <c r="B3" s="743"/>
      <c r="C3" s="743"/>
      <c r="D3" s="743"/>
      <c r="E3" s="743"/>
      <c r="F3" s="743"/>
      <c r="G3" s="425" t="s">
        <v>365</v>
      </c>
      <c r="H3" s="425" t="s">
        <v>366</v>
      </c>
      <c r="I3" s="744"/>
      <c r="J3" s="744"/>
      <c r="K3" s="346" t="s">
        <v>661</v>
      </c>
      <c r="L3" s="346">
        <v>2025</v>
      </c>
      <c r="M3" s="346" t="s">
        <v>661</v>
      </c>
      <c r="N3" s="346">
        <v>2025</v>
      </c>
    </row>
    <row r="4" spans="1:20">
      <c r="A4" s="751" t="s">
        <v>665</v>
      </c>
      <c r="B4" s="751"/>
      <c r="C4" s="426"/>
      <c r="D4" s="427"/>
      <c r="E4" s="428"/>
      <c r="F4" s="427"/>
      <c r="G4" s="427"/>
      <c r="H4" s="427"/>
      <c r="I4" s="350"/>
      <c r="J4" s="350"/>
      <c r="K4" s="351"/>
      <c r="L4" s="351"/>
      <c r="M4" s="351"/>
      <c r="N4" s="352"/>
    </row>
    <row r="5" spans="1:20" ht="14">
      <c r="A5" s="429">
        <v>1</v>
      </c>
      <c r="B5" s="430" t="s">
        <v>666</v>
      </c>
      <c r="C5" s="431" t="s">
        <v>666</v>
      </c>
      <c r="D5" s="429" t="s">
        <v>667</v>
      </c>
      <c r="E5" s="437">
        <v>2283.0700000000002</v>
      </c>
      <c r="F5" s="432" t="s">
        <v>373</v>
      </c>
      <c r="G5" s="432">
        <v>6</v>
      </c>
      <c r="H5" s="752">
        <v>30</v>
      </c>
      <c r="I5" s="367">
        <f>E5</f>
        <v>2283.0700000000002</v>
      </c>
      <c r="J5" s="367">
        <v>3561.7249889310001</v>
      </c>
      <c r="K5" s="364">
        <f>IFERROR(J5/I5,0)</f>
        <v>1.5600594764641469</v>
      </c>
      <c r="L5" s="364">
        <f>IFERROR(J5/E5,0)</f>
        <v>1.5600594764641469</v>
      </c>
      <c r="M5" s="365">
        <f>IFERROR((MIN(1.1,(J5/I5)))*G5,0)</f>
        <v>6.6000000000000005</v>
      </c>
      <c r="N5" s="365">
        <f>IFERROR((MIN(1.1,(J5/E5)))*G5,0)</f>
        <v>6.6000000000000005</v>
      </c>
      <c r="P5" s="797">
        <f>E5</f>
        <v>2283.0700000000002</v>
      </c>
      <c r="Q5" s="797">
        <f>J5</f>
        <v>3561.7249889310001</v>
      </c>
      <c r="R5" s="798">
        <f>G5</f>
        <v>6</v>
      </c>
      <c r="S5" s="799">
        <f>IFERROR(MAX(0,IF(F5="Minimize",E5/J5,IF(E5&gt;0,J5/E5,IF(J5&gt;0,1.1,E5/J5)))),0)</f>
        <v>1.5600594764641469</v>
      </c>
      <c r="T5" s="800">
        <f>MIN(1.1*R5,S5*R5)</f>
        <v>6.6000000000000005</v>
      </c>
    </row>
    <row r="6" spans="1:20" ht="42">
      <c r="A6" s="438">
        <v>2</v>
      </c>
      <c r="B6" s="439" t="s">
        <v>668</v>
      </c>
      <c r="C6" s="440" t="s">
        <v>669</v>
      </c>
      <c r="D6" s="438" t="s">
        <v>667</v>
      </c>
      <c r="E6" s="505">
        <v>7536.25</v>
      </c>
      <c r="F6" s="441" t="s">
        <v>373</v>
      </c>
      <c r="G6" s="441">
        <v>6</v>
      </c>
      <c r="H6" s="752"/>
      <c r="I6" s="367">
        <f>E6</f>
        <v>7536.25</v>
      </c>
      <c r="J6" s="367">
        <v>9509.07</v>
      </c>
      <c r="K6" s="364">
        <f>IFERROR(J6/I6,0)</f>
        <v>1.2617774091889202</v>
      </c>
      <c r="L6" s="364">
        <f>IFERROR(J6/E6,0)</f>
        <v>1.2617774091889202</v>
      </c>
      <c r="M6" s="365">
        <f>IFERROR((MIN(1.1,(J6/I6)))*G6,0)</f>
        <v>6.6000000000000005</v>
      </c>
      <c r="N6" s="365">
        <f>IFERROR((MIN(1.1,(J6/E6)))*G6,0)</f>
        <v>6.6000000000000005</v>
      </c>
      <c r="P6" s="797">
        <f>E6</f>
        <v>7536.25</v>
      </c>
      <c r="Q6" s="797">
        <f>J6</f>
        <v>9509.07</v>
      </c>
      <c r="R6" s="798">
        <f>G6</f>
        <v>6</v>
      </c>
      <c r="S6" s="799">
        <f>IFERROR(MAX(0,IF(F6="Minimize",E6/J6,IF(E6&gt;0,J6/E6,IF(J6&gt;0,1.1,E6/J6)))),0)</f>
        <v>1.2617774091889202</v>
      </c>
      <c r="T6" s="800">
        <f>MIN(1.1*R6,S6*R6)</f>
        <v>6.6000000000000005</v>
      </c>
    </row>
    <row r="7" spans="1:20" ht="14">
      <c r="A7" s="747">
        <v>3</v>
      </c>
      <c r="B7" s="444" t="s">
        <v>480</v>
      </c>
      <c r="C7" s="445"/>
      <c r="D7" s="446"/>
      <c r="E7" s="506"/>
      <c r="F7" s="446"/>
      <c r="G7" s="448"/>
      <c r="H7" s="752"/>
      <c r="I7" s="376"/>
      <c r="J7" s="377"/>
      <c r="K7" s="378"/>
      <c r="L7" s="378"/>
      <c r="M7" s="379"/>
      <c r="N7" s="380"/>
      <c r="P7" s="548"/>
      <c r="Q7" s="548"/>
      <c r="R7" s="798"/>
      <c r="S7" s="799"/>
      <c r="T7" s="800"/>
    </row>
    <row r="8" spans="1:20" ht="126">
      <c r="A8" s="747"/>
      <c r="B8" s="507" t="s">
        <v>670</v>
      </c>
      <c r="C8" s="507" t="s">
        <v>671</v>
      </c>
      <c r="D8" s="482" t="s">
        <v>413</v>
      </c>
      <c r="E8" s="508">
        <v>4356</v>
      </c>
      <c r="F8" s="509" t="s">
        <v>379</v>
      </c>
      <c r="G8" s="510">
        <v>4</v>
      </c>
      <c r="H8" s="752"/>
      <c r="I8" s="435">
        <f>E8</f>
        <v>4356</v>
      </c>
      <c r="J8" s="452">
        <v>3803.7</v>
      </c>
      <c r="K8" s="471">
        <f>IFERROR(I8/J8,0)</f>
        <v>1.1452007256092753</v>
      </c>
      <c r="L8" s="471">
        <f>IFERROR(E8/J8,0)</f>
        <v>1.1452007256092753</v>
      </c>
      <c r="M8" s="451">
        <f>IFERROR((MIN(1.1,(I8/J8)))*G8,0)</f>
        <v>4.4000000000000004</v>
      </c>
      <c r="N8" s="451">
        <f>IFERROR((MIN(1.1,(E8/J8)))*G8,0)</f>
        <v>4.4000000000000004</v>
      </c>
      <c r="P8" s="801">
        <f>E8</f>
        <v>4356</v>
      </c>
      <c r="Q8" s="801">
        <f>J8</f>
        <v>3803.7</v>
      </c>
      <c r="R8" s="798">
        <f>G8</f>
        <v>4</v>
      </c>
      <c r="S8" s="799">
        <f>IFERROR(MAX(0,IF(F8="Minimize",E8/J8,IF(E8&gt;0,J8/E8,IF(J8&gt;0,1.1,E8/J8)))),0)</f>
        <v>1.1452007256092753</v>
      </c>
      <c r="T8" s="800">
        <f>MIN(1.1*R8,S8*R8)</f>
        <v>4.4000000000000004</v>
      </c>
    </row>
    <row r="9" spans="1:20" ht="126">
      <c r="A9" s="747"/>
      <c r="B9" s="398" t="s">
        <v>672</v>
      </c>
      <c r="C9" s="398" t="s">
        <v>671</v>
      </c>
      <c r="D9" s="385" t="s">
        <v>413</v>
      </c>
      <c r="E9" s="511">
        <v>14738</v>
      </c>
      <c r="F9" s="385" t="s">
        <v>379</v>
      </c>
      <c r="G9" s="400">
        <v>4</v>
      </c>
      <c r="H9" s="752"/>
      <c r="I9" s="435">
        <f>E9</f>
        <v>14738</v>
      </c>
      <c r="J9" s="452">
        <v>16122.61</v>
      </c>
      <c r="K9" s="471">
        <f>IFERROR(I9/J9,0)</f>
        <v>0.91411998429534669</v>
      </c>
      <c r="L9" s="471">
        <f>IFERROR(E9/J9,0)</f>
        <v>0.91411998429534669</v>
      </c>
      <c r="M9" s="451">
        <f>IFERROR((MIN(1.1,(I9/J9)))*G9,0)</f>
        <v>3.6564799371813868</v>
      </c>
      <c r="N9" s="451">
        <f>IFERROR((MIN(1.1,(E9/J9)))*G9,0)</f>
        <v>3.6564799371813868</v>
      </c>
      <c r="P9" s="801">
        <f>E9</f>
        <v>14738</v>
      </c>
      <c r="Q9" s="801">
        <f>J9</f>
        <v>16122.61</v>
      </c>
      <c r="R9" s="798">
        <f>G9</f>
        <v>4</v>
      </c>
      <c r="S9" s="799">
        <f>IFERROR(MAX(0,IF(F9="Minimize",E9/J9,IF(E9&gt;0,J9/E9,IF(J9&gt;0,1.1,E9/J9)))),0)</f>
        <v>0.91411998429534669</v>
      </c>
      <c r="T9" s="800">
        <f>MIN(1.1*R9,S9*R9)</f>
        <v>3.6564799371813868</v>
      </c>
    </row>
    <row r="10" spans="1:20" ht="126">
      <c r="A10" s="747"/>
      <c r="B10" s="398" t="s">
        <v>627</v>
      </c>
      <c r="C10" s="398" t="s">
        <v>671</v>
      </c>
      <c r="D10" s="385" t="s">
        <v>413</v>
      </c>
      <c r="E10" s="511">
        <v>63534</v>
      </c>
      <c r="F10" s="385" t="s">
        <v>379</v>
      </c>
      <c r="G10" s="400">
        <v>4</v>
      </c>
      <c r="H10" s="752"/>
      <c r="I10" s="435">
        <f>E10</f>
        <v>63534</v>
      </c>
      <c r="J10" s="452">
        <v>74523</v>
      </c>
      <c r="K10" s="471">
        <f>IFERROR(I10/J10,0)</f>
        <v>0.85254216818968642</v>
      </c>
      <c r="L10" s="471">
        <f>IFERROR(E10/J10,0)</f>
        <v>0.85254216818968642</v>
      </c>
      <c r="M10" s="451">
        <f>IFERROR((MIN(1.1,(I10/J10)))*G10,0)</f>
        <v>3.4101686727587457</v>
      </c>
      <c r="N10" s="451">
        <f>IFERROR((MIN(1.1,(E10/J10)))*G10,0)</f>
        <v>3.4101686727587457</v>
      </c>
      <c r="P10" s="801">
        <f>E10</f>
        <v>63534</v>
      </c>
      <c r="Q10" s="801">
        <f>J10</f>
        <v>74523</v>
      </c>
      <c r="R10" s="798">
        <f>G10</f>
        <v>4</v>
      </c>
      <c r="S10" s="799">
        <f>IFERROR(MAX(0,IF(F10="Minimize",E10/J10,IF(E10&gt;0,J10/E10,IF(J10&gt;0,1.1,E10/J10)))),0)</f>
        <v>0.85254216818968642</v>
      </c>
      <c r="T10" s="800">
        <f>MIN(1.1*R10,S10*R10)</f>
        <v>3.4101686727587457</v>
      </c>
    </row>
    <row r="11" spans="1:20" ht="42">
      <c r="A11" s="385">
        <v>4</v>
      </c>
      <c r="B11" s="398" t="s">
        <v>673</v>
      </c>
      <c r="C11" s="512" t="s">
        <v>674</v>
      </c>
      <c r="D11" s="476" t="s">
        <v>377</v>
      </c>
      <c r="E11" s="513">
        <v>45747</v>
      </c>
      <c r="F11" s="479" t="s">
        <v>379</v>
      </c>
      <c r="G11" s="481">
        <v>6</v>
      </c>
      <c r="H11" s="752"/>
      <c r="I11" s="514">
        <f>E11</f>
        <v>45747</v>
      </c>
      <c r="J11" s="515">
        <v>45861</v>
      </c>
      <c r="K11" s="471">
        <f>IFERROR(I11/J11,0)</f>
        <v>0.99751422777523391</v>
      </c>
      <c r="L11" s="471">
        <f>IFERROR(E11/J11,0)</f>
        <v>0.99751422777523391</v>
      </c>
      <c r="M11" s="451">
        <f>IFERROR((MIN(1.1,(I11/J11)))*G11,0)*0</f>
        <v>0</v>
      </c>
      <c r="N11" s="451">
        <f>IFERROR((MIN(1.1,(E11/J11)))*G11,0)*0</f>
        <v>0</v>
      </c>
      <c r="P11" s="802">
        <f>E11</f>
        <v>45747</v>
      </c>
      <c r="Q11" s="802">
        <f>J11</f>
        <v>45861</v>
      </c>
      <c r="R11" s="798">
        <f>G11</f>
        <v>6</v>
      </c>
      <c r="S11" s="799">
        <f>IFERROR(T11/R11,0)</f>
        <v>0</v>
      </c>
      <c r="T11" s="800">
        <f>R11*IF(J11&lt;DATE(2025,4,1),1.1,IF(J11&lt;=DATE(2025,4,15),1,IF(J11&lt;=DATE(2025,5,31),0.8,IF(J11&lt;=DATE(2025,6,15),0.4,IF(J11&lt;=DATE(2025,6,30),0.2,0)))))</f>
        <v>0</v>
      </c>
    </row>
    <row r="12" spans="1:20">
      <c r="A12" s="754" t="s">
        <v>675</v>
      </c>
      <c r="B12" s="754"/>
      <c r="C12" s="458"/>
      <c r="D12" s="459"/>
      <c r="E12" s="459"/>
      <c r="F12" s="461"/>
      <c r="G12" s="459"/>
      <c r="H12" s="462"/>
      <c r="I12" s="392"/>
      <c r="J12" s="392"/>
      <c r="K12" s="393"/>
      <c r="L12" s="393"/>
      <c r="M12" s="394"/>
      <c r="N12" s="395"/>
      <c r="P12" s="548"/>
      <c r="Q12" s="548"/>
      <c r="R12" s="798"/>
      <c r="S12" s="799"/>
      <c r="T12" s="800"/>
    </row>
    <row r="13" spans="1:20" ht="14">
      <c r="A13" s="758">
        <v>1</v>
      </c>
      <c r="B13" s="444" t="s">
        <v>485</v>
      </c>
      <c r="C13" s="445"/>
      <c r="D13" s="446"/>
      <c r="E13" s="506"/>
      <c r="F13" s="446"/>
      <c r="G13" s="448"/>
      <c r="H13" s="755">
        <v>40</v>
      </c>
      <c r="I13" s="376"/>
      <c r="J13" s="377"/>
      <c r="K13" s="378"/>
      <c r="L13" s="378"/>
      <c r="M13" s="379"/>
      <c r="N13" s="380"/>
      <c r="P13" s="548"/>
      <c r="Q13" s="548"/>
      <c r="R13" s="798"/>
      <c r="S13" s="799"/>
      <c r="T13" s="800"/>
    </row>
    <row r="14" spans="1:20" ht="42">
      <c r="A14" s="758"/>
      <c r="B14" s="464" t="s">
        <v>676</v>
      </c>
      <c r="C14" s="465" t="s">
        <v>677</v>
      </c>
      <c r="D14" s="429" t="s">
        <v>382</v>
      </c>
      <c r="E14" s="516">
        <v>5.7670000000000003</v>
      </c>
      <c r="F14" s="432" t="s">
        <v>373</v>
      </c>
      <c r="G14" s="434">
        <v>2</v>
      </c>
      <c r="H14" s="755"/>
      <c r="I14" s="412">
        <f>E14</f>
        <v>5.7670000000000003</v>
      </c>
      <c r="J14" s="412">
        <v>5.6879999999999997</v>
      </c>
      <c r="K14" s="364">
        <f t="shared" ref="K14:K24" si="0">IFERROR(J14/I14,0)</f>
        <v>0.98630136986301364</v>
      </c>
      <c r="L14" s="364">
        <f>IFERROR(J14/E14,0)</f>
        <v>0.98630136986301364</v>
      </c>
      <c r="M14" s="365">
        <f>IFERROR((MIN(1.1,(J14/I14)))*G14,0)</f>
        <v>1.9726027397260273</v>
      </c>
      <c r="N14" s="365">
        <f>IFERROR((MIN(1.1,(J14/E14)))*G14,0)</f>
        <v>1.9726027397260273</v>
      </c>
      <c r="P14" s="548">
        <f>E14</f>
        <v>5.7670000000000003</v>
      </c>
      <c r="Q14" s="548">
        <f t="shared" ref="Q14:Q27" si="1">J14</f>
        <v>5.6879999999999997</v>
      </c>
      <c r="R14" s="798">
        <f>G14</f>
        <v>2</v>
      </c>
      <c r="S14" s="799">
        <f>IFERROR(MAX(0,IF(F14="Minimize",E14/J14,IF(E14&gt;0,J14/E14,IF(J14&gt;0,1.1,E14/J14)))),0)</f>
        <v>0.98630136986301364</v>
      </c>
      <c r="T14" s="800">
        <f t="shared" ref="T14:T25" si="2">MIN(1.1*R14,S14*R14)</f>
        <v>1.9726027397260273</v>
      </c>
    </row>
    <row r="15" spans="1:20" ht="42">
      <c r="A15" s="758"/>
      <c r="B15" s="464" t="s">
        <v>678</v>
      </c>
      <c r="C15" s="354" t="s">
        <v>679</v>
      </c>
      <c r="D15" s="353" t="s">
        <v>382</v>
      </c>
      <c r="E15" s="387">
        <v>1.0840000000000001</v>
      </c>
      <c r="F15" s="353" t="s">
        <v>373</v>
      </c>
      <c r="G15" s="356">
        <v>2</v>
      </c>
      <c r="H15" s="755"/>
      <c r="I15" s="412">
        <f>E15</f>
        <v>1.0840000000000001</v>
      </c>
      <c r="J15" s="412">
        <v>0.47799999999999998</v>
      </c>
      <c r="K15" s="364">
        <f t="shared" si="0"/>
        <v>0.44095940959409591</v>
      </c>
      <c r="L15" s="364">
        <f>IFERROR(J15/E15,0)</f>
        <v>0.44095940959409591</v>
      </c>
      <c r="M15" s="365">
        <f>IFERROR((MIN(1.1,(J15/I15)))*G15,0)</f>
        <v>0.88191881918819182</v>
      </c>
      <c r="N15" s="365">
        <f>IFERROR((MIN(1.1,(J15/E15)))*G15,0)</f>
        <v>0.88191881918819182</v>
      </c>
      <c r="P15" s="548">
        <f>E15</f>
        <v>1.0840000000000001</v>
      </c>
      <c r="Q15" s="548">
        <f t="shared" si="1"/>
        <v>0.47799999999999998</v>
      </c>
      <c r="R15" s="798">
        <f>G15</f>
        <v>2</v>
      </c>
      <c r="S15" s="799">
        <f>IFERROR(MAX(0,IF(F15="Minimize",E15/J15,IF(E15&gt;0,J15/E15,IF(J15&gt;0,1.1,E15/J15)))),0)</f>
        <v>0.44095940959409591</v>
      </c>
      <c r="T15" s="800">
        <f t="shared" si="2"/>
        <v>0.88191881918819182</v>
      </c>
    </row>
    <row r="16" spans="1:20" ht="42">
      <c r="A16" s="758"/>
      <c r="B16" s="430" t="s">
        <v>735</v>
      </c>
      <c r="C16" s="468" t="s">
        <v>736</v>
      </c>
      <c r="D16" s="353" t="s">
        <v>382</v>
      </c>
      <c r="E16" s="518">
        <v>0.54</v>
      </c>
      <c r="F16" s="353" t="s">
        <v>373</v>
      </c>
      <c r="G16" s="356">
        <v>1</v>
      </c>
      <c r="H16" s="755"/>
      <c r="I16" s="519">
        <f>E16</f>
        <v>0.54</v>
      </c>
      <c r="J16" s="412">
        <v>0.41</v>
      </c>
      <c r="K16" s="364">
        <f t="shared" si="0"/>
        <v>0.75925925925925919</v>
      </c>
      <c r="L16" s="364">
        <f>IFERROR(J16/E16,0)</f>
        <v>0.75925925925925919</v>
      </c>
      <c r="M16" s="365">
        <f>IFERROR((MIN(1.1,(J16/I16)))*G16,0)</f>
        <v>0.75925925925925919</v>
      </c>
      <c r="N16" s="365">
        <f>IFERROR((MIN(1.1,(J16/E16)))*G16,0)</f>
        <v>0.75925925925925919</v>
      </c>
      <c r="P16" s="879">
        <f>E16</f>
        <v>0.54</v>
      </c>
      <c r="Q16" s="548">
        <f t="shared" si="1"/>
        <v>0.41</v>
      </c>
      <c r="R16" s="798">
        <f>G16</f>
        <v>1</v>
      </c>
      <c r="S16" s="799">
        <f>IFERROR(MAX(0,IF(F16="Minimize",E16/J16,IF(E16&gt;0,J16/E16,IF(J16&gt;0,1.1,E16/J16)))),0)</f>
        <v>0.75925925925925919</v>
      </c>
      <c r="T16" s="800">
        <f t="shared" si="2"/>
        <v>0.75925925925925919</v>
      </c>
    </row>
    <row r="17" spans="1:20" ht="56">
      <c r="A17" s="429">
        <v>2</v>
      </c>
      <c r="B17" s="354" t="s">
        <v>680</v>
      </c>
      <c r="C17" s="354" t="s">
        <v>681</v>
      </c>
      <c r="D17" s="353" t="s">
        <v>384</v>
      </c>
      <c r="E17" s="381">
        <v>930000</v>
      </c>
      <c r="F17" s="353" t="s">
        <v>373</v>
      </c>
      <c r="G17" s="356">
        <v>2</v>
      </c>
      <c r="H17" s="755"/>
      <c r="I17" s="435">
        <f>E17</f>
        <v>930000</v>
      </c>
      <c r="J17" s="435">
        <v>994008.05</v>
      </c>
      <c r="K17" s="364">
        <f t="shared" si="0"/>
        <v>1.0688258602150538</v>
      </c>
      <c r="L17" s="364">
        <f>IFERROR(J17/E17,0)</f>
        <v>1.0688258602150538</v>
      </c>
      <c r="M17" s="365">
        <f>IFERROR((MIN(1.1,(J17/I17)))*G17,0)</f>
        <v>2.1376517204301075</v>
      </c>
      <c r="N17" s="365">
        <f>IFERROR((MIN(1.1,(J17/E17)))*G17,0)</f>
        <v>2.1376517204301075</v>
      </c>
      <c r="P17" s="801">
        <f>E17</f>
        <v>930000</v>
      </c>
      <c r="Q17" s="801">
        <f t="shared" si="1"/>
        <v>994008.05</v>
      </c>
      <c r="R17" s="798">
        <f>G17</f>
        <v>2</v>
      </c>
      <c r="S17" s="799">
        <f>IFERROR(MAX(0,IF(F17="Minimize",E17/J17,IF(E17&gt;0,J17/E17,IF(J17&gt;0,1.1,E17/J17)))),0)</f>
        <v>1.0688258602150538</v>
      </c>
      <c r="T17" s="800">
        <f t="shared" si="2"/>
        <v>2.1376517204301075</v>
      </c>
    </row>
    <row r="18" spans="1:20" ht="56">
      <c r="A18" s="429">
        <v>3</v>
      </c>
      <c r="B18" s="354" t="s">
        <v>389</v>
      </c>
      <c r="C18" s="354" t="s">
        <v>682</v>
      </c>
      <c r="D18" s="353" t="s">
        <v>390</v>
      </c>
      <c r="E18" s="362">
        <v>4530</v>
      </c>
      <c r="F18" s="353" t="s">
        <v>373</v>
      </c>
      <c r="G18" s="356">
        <v>2</v>
      </c>
      <c r="H18" s="755"/>
      <c r="I18" s="367">
        <f>E18</f>
        <v>4530</v>
      </c>
      <c r="J18" s="367">
        <v>4945</v>
      </c>
      <c r="K18" s="364">
        <f t="shared" si="0"/>
        <v>1.0916114790286975</v>
      </c>
      <c r="L18" s="364">
        <f>IFERROR(J18/E18,0)</f>
        <v>1.0916114790286975</v>
      </c>
      <c r="M18" s="365">
        <f>IFERROR((MIN(1.1,(J18/I18)))*G18,0)</f>
        <v>2.183222958057395</v>
      </c>
      <c r="N18" s="365">
        <f>IFERROR((MIN(1.1,(J18/E18)))*G18,0)</f>
        <v>2.183222958057395</v>
      </c>
      <c r="P18" s="797">
        <f>E18</f>
        <v>4530</v>
      </c>
      <c r="Q18" s="797">
        <f t="shared" si="1"/>
        <v>4945</v>
      </c>
      <c r="R18" s="798">
        <f>G18</f>
        <v>2</v>
      </c>
      <c r="S18" s="799">
        <f>IFERROR(MAX(0,IF(F18="Minimize",E18/J18,IF(E18&gt;0,J18/E18,IF(J18&gt;0,1.1,E18/J18)))),0)</f>
        <v>1.0916114790286975</v>
      </c>
      <c r="T18" s="800">
        <f t="shared" si="2"/>
        <v>2.183222958057395</v>
      </c>
    </row>
    <row r="19" spans="1:20" ht="56">
      <c r="A19" s="429">
        <v>4</v>
      </c>
      <c r="B19" s="354" t="s">
        <v>471</v>
      </c>
      <c r="C19" s="354" t="s">
        <v>683</v>
      </c>
      <c r="D19" s="353" t="s">
        <v>394</v>
      </c>
      <c r="E19" s="387">
        <v>32</v>
      </c>
      <c r="F19" s="353" t="s">
        <v>373</v>
      </c>
      <c r="G19" s="356">
        <v>1</v>
      </c>
      <c r="H19" s="755"/>
      <c r="I19" s="412">
        <f>E19</f>
        <v>32</v>
      </c>
      <c r="J19" s="412">
        <v>32</v>
      </c>
      <c r="K19" s="364">
        <f t="shared" si="0"/>
        <v>1</v>
      </c>
      <c r="L19" s="364">
        <f>IFERROR(J19/E19,0)</f>
        <v>1</v>
      </c>
      <c r="M19" s="365">
        <f>IFERROR((MIN(1.1,(J19/I19)))*G19,0)</f>
        <v>1</v>
      </c>
      <c r="N19" s="365">
        <f>IFERROR((MIN(1.1,(J19/E19)))*G19,0)</f>
        <v>1</v>
      </c>
      <c r="P19" s="548">
        <f>E19</f>
        <v>32</v>
      </c>
      <c r="Q19" s="548">
        <f t="shared" si="1"/>
        <v>32</v>
      </c>
      <c r="R19" s="798">
        <f>G19</f>
        <v>1</v>
      </c>
      <c r="S19" s="799">
        <f>IFERROR(MAX(0,IF(F19="Minimize",E19/J19,IF(E19&gt;0,J19/E19,IF(J19&gt;0,1.1,E19/J19)))),0)</f>
        <v>1</v>
      </c>
      <c r="T19" s="800">
        <f t="shared" si="2"/>
        <v>1</v>
      </c>
    </row>
    <row r="20" spans="1:20" ht="28">
      <c r="A20" s="429">
        <v>5</v>
      </c>
      <c r="B20" s="398" t="s">
        <v>443</v>
      </c>
      <c r="C20" s="440" t="s">
        <v>684</v>
      </c>
      <c r="D20" s="441" t="s">
        <v>372</v>
      </c>
      <c r="E20" s="520">
        <v>100</v>
      </c>
      <c r="F20" s="353" t="s">
        <v>373</v>
      </c>
      <c r="G20" s="356">
        <v>1</v>
      </c>
      <c r="H20" s="755"/>
      <c r="I20" s="412">
        <f>E20</f>
        <v>100</v>
      </c>
      <c r="J20" s="456">
        <v>100</v>
      </c>
      <c r="K20" s="364">
        <f t="shared" si="0"/>
        <v>1</v>
      </c>
      <c r="L20" s="364">
        <f>IFERROR(J20/E20,0)</f>
        <v>1</v>
      </c>
      <c r="M20" s="365">
        <f>IFERROR((MIN(1.1,(J20/I20)))*G20,0)</f>
        <v>1</v>
      </c>
      <c r="N20" s="365">
        <f>IFERROR((MIN(1.1,(J20/E20)))*G20,0)</f>
        <v>1</v>
      </c>
      <c r="P20" s="548">
        <f>E20</f>
        <v>100</v>
      </c>
      <c r="Q20" s="548">
        <f t="shared" si="1"/>
        <v>100</v>
      </c>
      <c r="R20" s="798">
        <f>G20</f>
        <v>1</v>
      </c>
      <c r="S20" s="799">
        <f>IFERROR(MAX(0,IF(F20="Minimize",E20/J20,IF(E20&gt;0,J20/E20,IF(J20&gt;0,1.1,E20/J20)))),0)</f>
        <v>1</v>
      </c>
      <c r="T20" s="800">
        <f t="shared" si="2"/>
        <v>1</v>
      </c>
    </row>
    <row r="21" spans="1:20" ht="42">
      <c r="A21" s="429">
        <v>6</v>
      </c>
      <c r="B21" s="354" t="s">
        <v>685</v>
      </c>
      <c r="C21" s="354" t="s">
        <v>686</v>
      </c>
      <c r="D21" s="353" t="s">
        <v>372</v>
      </c>
      <c r="E21" s="521">
        <v>100</v>
      </c>
      <c r="F21" s="353" t="s">
        <v>373</v>
      </c>
      <c r="G21" s="356">
        <v>2</v>
      </c>
      <c r="H21" s="755"/>
      <c r="I21" s="412">
        <f>E21</f>
        <v>100</v>
      </c>
      <c r="J21" s="456">
        <v>100</v>
      </c>
      <c r="K21" s="364">
        <f t="shared" si="0"/>
        <v>1</v>
      </c>
      <c r="L21" s="364">
        <f>IFERROR(J21/E21,0)</f>
        <v>1</v>
      </c>
      <c r="M21" s="365">
        <f>IFERROR((MIN(1.1,(J21/I21)))*G21,0)</f>
        <v>2</v>
      </c>
      <c r="N21" s="365">
        <f>IFERROR((MIN(1.1,(J21/E21)))*G21,0)</f>
        <v>2</v>
      </c>
      <c r="P21" s="548">
        <f>E21</f>
        <v>100</v>
      </c>
      <c r="Q21" s="548">
        <f t="shared" si="1"/>
        <v>100</v>
      </c>
      <c r="R21" s="798">
        <f>G21</f>
        <v>2</v>
      </c>
      <c r="S21" s="799">
        <f>IFERROR(MAX(0,IF(F21="Minimize",E21/J21,IF(E21&gt;0,J21/E21,IF(J21&gt;0,1.1,E21/J21)))),0)</f>
        <v>1</v>
      </c>
      <c r="T21" s="800">
        <f t="shared" si="2"/>
        <v>2</v>
      </c>
    </row>
    <row r="22" spans="1:20" ht="42">
      <c r="A22" s="429">
        <v>7</v>
      </c>
      <c r="B22" s="354" t="s">
        <v>687</v>
      </c>
      <c r="C22" s="354" t="s">
        <v>737</v>
      </c>
      <c r="D22" s="353" t="s">
        <v>394</v>
      </c>
      <c r="E22" s="387">
        <v>49</v>
      </c>
      <c r="F22" s="353" t="s">
        <v>373</v>
      </c>
      <c r="G22" s="356">
        <v>1</v>
      </c>
      <c r="H22" s="755"/>
      <c r="I22" s="412">
        <f>E22</f>
        <v>49</v>
      </c>
      <c r="J22" s="456">
        <v>49</v>
      </c>
      <c r="K22" s="364">
        <f t="shared" si="0"/>
        <v>1</v>
      </c>
      <c r="L22" s="364">
        <f>IFERROR(J22/E22,0)</f>
        <v>1</v>
      </c>
      <c r="M22" s="365">
        <f>IFERROR((MIN(1.1,(J22/I22)))*G22,0)</f>
        <v>1</v>
      </c>
      <c r="N22" s="365">
        <f>IFERROR((MIN(1.1,(J22/E22)))*G22,0)</f>
        <v>1</v>
      </c>
      <c r="P22" s="548">
        <f>E22</f>
        <v>49</v>
      </c>
      <c r="Q22" s="548">
        <f t="shared" si="1"/>
        <v>49</v>
      </c>
      <c r="R22" s="798">
        <f>G22</f>
        <v>1</v>
      </c>
      <c r="S22" s="799">
        <f>IFERROR(MAX(0,IF(F22="Minimize",E22/J22,IF(E22&gt;0,J22/E22,IF(J22&gt;0,1.1,E22/J22)))),0)</f>
        <v>1</v>
      </c>
      <c r="T22" s="800">
        <f t="shared" si="2"/>
        <v>1</v>
      </c>
    </row>
    <row r="23" spans="1:20" ht="28">
      <c r="A23" s="429">
        <v>8</v>
      </c>
      <c r="B23" s="398" t="s">
        <v>689</v>
      </c>
      <c r="C23" s="354" t="s">
        <v>690</v>
      </c>
      <c r="D23" s="353" t="s">
        <v>390</v>
      </c>
      <c r="E23" s="362">
        <v>863.16</v>
      </c>
      <c r="F23" s="353" t="s">
        <v>373</v>
      </c>
      <c r="G23" s="356">
        <v>1</v>
      </c>
      <c r="H23" s="755"/>
      <c r="I23" s="367">
        <f>E23</f>
        <v>863.16</v>
      </c>
      <c r="J23" s="456">
        <v>863.16</v>
      </c>
      <c r="K23" s="364">
        <f t="shared" si="0"/>
        <v>1</v>
      </c>
      <c r="L23" s="364">
        <f>IFERROR(J23/E23,0)</f>
        <v>1</v>
      </c>
      <c r="M23" s="365">
        <f>IFERROR((MIN(1.1,(J23/I23)))*G23,0)</f>
        <v>1</v>
      </c>
      <c r="N23" s="365">
        <f>IFERROR((MIN(1.1,(J23/E23)))*G23,0)</f>
        <v>1</v>
      </c>
      <c r="P23" s="797">
        <f>E23</f>
        <v>863.16</v>
      </c>
      <c r="Q23" s="548">
        <f t="shared" si="1"/>
        <v>863.16</v>
      </c>
      <c r="R23" s="798">
        <f>G23</f>
        <v>1</v>
      </c>
      <c r="S23" s="799">
        <f>IFERROR(MAX(0,IF(F23="Minimize",E23/J23,IF(E23&gt;0,J23/E23,IF(J23&gt;0,1.1,E23/J23)))),0)</f>
        <v>1</v>
      </c>
      <c r="T23" s="800">
        <f t="shared" si="2"/>
        <v>1</v>
      </c>
    </row>
    <row r="24" spans="1:20" ht="42">
      <c r="A24" s="429">
        <v>9</v>
      </c>
      <c r="B24" s="354" t="s">
        <v>691</v>
      </c>
      <c r="C24" s="501" t="s">
        <v>692</v>
      </c>
      <c r="D24" s="353" t="s">
        <v>390</v>
      </c>
      <c r="E24" s="362">
        <v>2424.4499999999998</v>
      </c>
      <c r="F24" s="353" t="s">
        <v>373</v>
      </c>
      <c r="G24" s="356">
        <v>2</v>
      </c>
      <c r="H24" s="755"/>
      <c r="I24" s="367">
        <f>E24</f>
        <v>2424.4499999999998</v>
      </c>
      <c r="J24" s="410">
        <v>2396.4499999999998</v>
      </c>
      <c r="K24" s="364">
        <f t="shared" si="0"/>
        <v>0.98845098888407679</v>
      </c>
      <c r="L24" s="364">
        <f>IFERROR(J24/E24,0)</f>
        <v>0.98845098888407679</v>
      </c>
      <c r="M24" s="365">
        <f>IFERROR((MIN(1.1,(J24/I24)))*G24,0)</f>
        <v>1.9769019777681536</v>
      </c>
      <c r="N24" s="365">
        <f>IFERROR((MIN(1.1,(J24/E24)))*G24,0)</f>
        <v>1.9769019777681536</v>
      </c>
      <c r="P24" s="797">
        <f>E24</f>
        <v>2424.4499999999998</v>
      </c>
      <c r="Q24" s="797">
        <f t="shared" si="1"/>
        <v>2396.4499999999998</v>
      </c>
      <c r="R24" s="798">
        <f>G24</f>
        <v>2</v>
      </c>
      <c r="S24" s="799">
        <f>IFERROR(MAX(0,IF(F24="Minimize",E24/J24,IF(E24&gt;0,J24/E24,IF(J24&gt;0,1.1,E24/J24)))),0)</f>
        <v>0.98845098888407679</v>
      </c>
      <c r="T24" s="800">
        <f t="shared" si="2"/>
        <v>1.9769019777681536</v>
      </c>
    </row>
    <row r="25" spans="1:20" ht="42">
      <c r="A25" s="482">
        <v>10</v>
      </c>
      <c r="B25" s="398" t="s">
        <v>693</v>
      </c>
      <c r="C25" s="398" t="s">
        <v>694</v>
      </c>
      <c r="D25" s="385" t="s">
        <v>377</v>
      </c>
      <c r="E25" s="406">
        <v>45930</v>
      </c>
      <c r="F25" s="385" t="s">
        <v>379</v>
      </c>
      <c r="G25" s="400">
        <v>1</v>
      </c>
      <c r="H25" s="755"/>
      <c r="I25" s="523">
        <f>E25</f>
        <v>45930</v>
      </c>
      <c r="J25" s="522">
        <v>45867</v>
      </c>
      <c r="K25" s="471">
        <f>IFERROR(I25/J25,0)</f>
        <v>1.0013735365295311</v>
      </c>
      <c r="L25" s="471">
        <f>IFERROR(E25/J25,0)</f>
        <v>1.0013735365295311</v>
      </c>
      <c r="M25" s="451">
        <f>IFERROR((MIN(1.1,(I25/J25)))*G25,0)+0.1</f>
        <v>1.1013735365295312</v>
      </c>
      <c r="N25" s="451">
        <f>IFERROR((MIN(1.1,(E25/J25)))*G25,0)+0.1</f>
        <v>1.1013735365295312</v>
      </c>
      <c r="P25" s="803">
        <f>E25</f>
        <v>45930</v>
      </c>
      <c r="Q25" s="803">
        <f t="shared" si="1"/>
        <v>45867</v>
      </c>
      <c r="R25" s="798">
        <f>G25</f>
        <v>1</v>
      </c>
      <c r="S25" s="799">
        <f>IF(J25&lt;=E25,1.1,IFERROR(E25/J25,0))</f>
        <v>1.1000000000000001</v>
      </c>
      <c r="T25" s="800">
        <f t="shared" si="2"/>
        <v>1.1000000000000001</v>
      </c>
    </row>
    <row r="26" spans="1:20" ht="56">
      <c r="A26" s="353">
        <v>11</v>
      </c>
      <c r="B26" s="354" t="s">
        <v>475</v>
      </c>
      <c r="C26" s="501" t="s">
        <v>738</v>
      </c>
      <c r="D26" s="353" t="s">
        <v>377</v>
      </c>
      <c r="E26" s="387" t="s">
        <v>508</v>
      </c>
      <c r="F26" s="353" t="s">
        <v>373</v>
      </c>
      <c r="G26" s="356">
        <v>2</v>
      </c>
      <c r="H26" s="755"/>
      <c r="I26" s="396" t="str">
        <f>E26</f>
        <v>TW II</v>
      </c>
      <c r="J26" s="456">
        <v>0</v>
      </c>
      <c r="K26" s="364">
        <f>IFERROR(J26/I26,0)</f>
        <v>0</v>
      </c>
      <c r="L26" s="364">
        <f>IFERROR(J26/E26,0)</f>
        <v>0</v>
      </c>
      <c r="M26" s="365">
        <f>IFERROR((MIN(1.1,(J26/I26)))*G26,0)</f>
        <v>0</v>
      </c>
      <c r="N26" s="365">
        <f>IFERROR((MIN(1.1,(J26/E26)))*G26,0)</f>
        <v>0</v>
      </c>
      <c r="P26" s="548" t="str">
        <f>E26</f>
        <v>TW II</v>
      </c>
      <c r="Q26" s="548">
        <f t="shared" si="1"/>
        <v>0</v>
      </c>
      <c r="R26" s="798">
        <f>G26</f>
        <v>2</v>
      </c>
      <c r="S26" s="799"/>
      <c r="T26" s="800"/>
    </row>
    <row r="27" spans="1:20" ht="14">
      <c r="A27" s="353">
        <v>12</v>
      </c>
      <c r="B27" s="354" t="s">
        <v>695</v>
      </c>
      <c r="C27" s="440" t="s">
        <v>696</v>
      </c>
      <c r="D27" s="441" t="s">
        <v>390</v>
      </c>
      <c r="E27" s="520">
        <v>90</v>
      </c>
      <c r="F27" s="441" t="s">
        <v>373</v>
      </c>
      <c r="G27" s="443">
        <v>2</v>
      </c>
      <c r="H27" s="755"/>
      <c r="I27" s="412">
        <f>E27</f>
        <v>90</v>
      </c>
      <c r="J27" s="524">
        <v>209.3</v>
      </c>
      <c r="K27" s="364">
        <f>IFERROR(J27/I27,0)</f>
        <v>2.3255555555555558</v>
      </c>
      <c r="L27" s="364">
        <f>IFERROR(J27/E27,0)</f>
        <v>2.3255555555555558</v>
      </c>
      <c r="M27" s="365">
        <f>IFERROR((MIN(1.1,(J27/I27)))*G27,0)</f>
        <v>2.2000000000000002</v>
      </c>
      <c r="N27" s="365">
        <f>IFERROR((MIN(1.1,(J27/E27)))*G27,0)</f>
        <v>2.2000000000000002</v>
      </c>
      <c r="P27" s="548">
        <f>E27</f>
        <v>90</v>
      </c>
      <c r="Q27" s="850">
        <f t="shared" si="1"/>
        <v>209.3</v>
      </c>
      <c r="R27" s="798">
        <f>G27</f>
        <v>2</v>
      </c>
      <c r="S27" s="799">
        <f>IFERROR(MAX(0,IF(F27="Minimize",E27/J27,IF(E27&gt;0,J27/E27,IF(J27&gt;0,1.1,E27/J27)))),0)</f>
        <v>2.3255555555555558</v>
      </c>
      <c r="T27" s="800">
        <f>MIN(1.1*R27,S27*R27)</f>
        <v>2.2000000000000002</v>
      </c>
    </row>
    <row r="28" spans="1:20" ht="28">
      <c r="A28" s="747">
        <v>13</v>
      </c>
      <c r="B28" s="525" t="s">
        <v>537</v>
      </c>
      <c r="C28" s="444"/>
      <c r="D28" s="446"/>
      <c r="E28" s="506"/>
      <c r="F28" s="446"/>
      <c r="G28" s="448"/>
      <c r="H28" s="755"/>
      <c r="I28" s="526"/>
      <c r="J28" s="527"/>
      <c r="K28" s="530"/>
      <c r="L28" s="530"/>
      <c r="M28" s="528"/>
      <c r="N28" s="529"/>
      <c r="P28" s="548"/>
      <c r="Q28" s="548"/>
      <c r="R28" s="798"/>
      <c r="S28" s="799"/>
      <c r="T28" s="800"/>
    </row>
    <row r="29" spans="1:20" ht="56">
      <c r="A29" s="747"/>
      <c r="B29" s="489" t="s">
        <v>697</v>
      </c>
      <c r="C29" s="531" t="s">
        <v>739</v>
      </c>
      <c r="D29" s="432" t="s">
        <v>390</v>
      </c>
      <c r="E29" s="532">
        <v>388</v>
      </c>
      <c r="F29" s="432" t="s">
        <v>373</v>
      </c>
      <c r="G29" s="443">
        <v>1</v>
      </c>
      <c r="H29" s="755"/>
      <c r="I29" s="87">
        <f>E29</f>
        <v>388</v>
      </c>
      <c r="J29" s="40">
        <v>0</v>
      </c>
      <c r="K29" s="364">
        <f>IFERROR(J29/I29,0)</f>
        <v>0</v>
      </c>
      <c r="L29" s="364">
        <f>IFERROR(J29/E29,0)</f>
        <v>0</v>
      </c>
      <c r="M29" s="365">
        <f>IFERROR((MIN(1.1,(J29/I29)))*G29,0)</f>
        <v>0</v>
      </c>
      <c r="N29" s="365">
        <f>IFERROR((MIN(1.1,(J29/E29)))*G29,0)</f>
        <v>0</v>
      </c>
      <c r="P29" s="548">
        <f>E29</f>
        <v>388</v>
      </c>
      <c r="Q29" s="548">
        <f>J29</f>
        <v>0</v>
      </c>
      <c r="R29" s="798">
        <f>G29</f>
        <v>1</v>
      </c>
      <c r="S29" s="799">
        <f>IFERROR(MAX(0,IF(F29="Minimize",E29/J29,IF(E29&gt;0,J29/E29,IF(J29&gt;0,1.1,E29/J29)))),0)</f>
        <v>0</v>
      </c>
      <c r="T29" s="800">
        <f>MIN(1.1*R29,S29*R29)</f>
        <v>0</v>
      </c>
    </row>
    <row r="30" spans="1:20" ht="42">
      <c r="A30" s="747"/>
      <c r="B30" s="430" t="s">
        <v>699</v>
      </c>
      <c r="C30" s="487" t="s">
        <v>700</v>
      </c>
      <c r="D30" s="441" t="s">
        <v>390</v>
      </c>
      <c r="E30" s="533">
        <v>957.16</v>
      </c>
      <c r="F30" s="441" t="s">
        <v>373</v>
      </c>
      <c r="G30" s="534">
        <v>1</v>
      </c>
      <c r="H30" s="755"/>
      <c r="I30" s="396">
        <f>E30</f>
        <v>957.16</v>
      </c>
      <c r="J30" s="412">
        <v>0</v>
      </c>
      <c r="K30" s="364">
        <f>IFERROR(J30/I30,0)</f>
        <v>0</v>
      </c>
      <c r="L30" s="364">
        <f>IFERROR(J30/E30,0)</f>
        <v>0</v>
      </c>
      <c r="M30" s="365">
        <f>IFERROR((MIN(1.1,(J30/I30)))*G30,0)</f>
        <v>0</v>
      </c>
      <c r="N30" s="365">
        <f>IFERROR((MIN(1.1,(J30/E30)))*G30,0)</f>
        <v>0</v>
      </c>
      <c r="P30" s="548">
        <f>E30</f>
        <v>957.16</v>
      </c>
      <c r="Q30" s="548">
        <f>J30</f>
        <v>0</v>
      </c>
      <c r="R30" s="798">
        <f>G30</f>
        <v>1</v>
      </c>
      <c r="S30" s="799">
        <f>IFERROR(MAX(0,IF(F30="Minimize",E30/J30,IF(E30&gt;0,J30/E30,IF(J30&gt;0,1.1,E30/J30)))),0)</f>
        <v>0</v>
      </c>
      <c r="T30" s="800">
        <f>MIN(1.1*R30,S30*R30)</f>
        <v>0</v>
      </c>
    </row>
    <row r="31" spans="1:20" ht="28">
      <c r="A31" s="747">
        <v>14</v>
      </c>
      <c r="B31" s="444" t="s">
        <v>538</v>
      </c>
      <c r="C31" s="445"/>
      <c r="D31" s="446"/>
      <c r="E31" s="506"/>
      <c r="F31" s="446"/>
      <c r="G31" s="448"/>
      <c r="H31" s="755"/>
      <c r="I31" s="376"/>
      <c r="J31" s="377"/>
      <c r="K31" s="378"/>
      <c r="L31" s="378"/>
      <c r="M31" s="379"/>
      <c r="N31" s="380"/>
      <c r="P31" s="548"/>
      <c r="Q31" s="548"/>
      <c r="R31" s="798"/>
      <c r="S31" s="799"/>
      <c r="T31" s="800"/>
    </row>
    <row r="32" spans="1:20" ht="84">
      <c r="A32" s="747"/>
      <c r="B32" s="477" t="s">
        <v>697</v>
      </c>
      <c r="C32" s="487" t="s">
        <v>698</v>
      </c>
      <c r="D32" s="441" t="s">
        <v>390</v>
      </c>
      <c r="E32" s="535">
        <v>4397.17</v>
      </c>
      <c r="F32" s="441" t="s">
        <v>373</v>
      </c>
      <c r="G32" s="443">
        <v>1</v>
      </c>
      <c r="H32" s="755"/>
      <c r="I32" s="382">
        <f>E32</f>
        <v>4397.17</v>
      </c>
      <c r="J32" s="456">
        <v>5.98</v>
      </c>
      <c r="K32" s="364">
        <f>IFERROR(J32/I32,0)</f>
        <v>1.3599656142473456E-3</v>
      </c>
      <c r="L32" s="364">
        <f>IFERROR(J32/E32,0)</f>
        <v>1.3599656142473456E-3</v>
      </c>
      <c r="M32" s="365">
        <f>IFERROR((MIN(1.1,(J32/I32)))*G32,0)</f>
        <v>1.3599656142473456E-3</v>
      </c>
      <c r="N32" s="365">
        <f>IFERROR((MIN(1.1,(J32/E32)))*G32,0)</f>
        <v>1.3599656142473456E-3</v>
      </c>
      <c r="P32" s="797">
        <f>E32</f>
        <v>4397.17</v>
      </c>
      <c r="Q32" s="548">
        <f t="shared" ref="Q32:Q37" si="3">J32</f>
        <v>5.98</v>
      </c>
      <c r="R32" s="798">
        <f>G32</f>
        <v>1</v>
      </c>
      <c r="S32" s="799">
        <f>IFERROR(MAX(0,IF(F32="Minimize",E32/J32,IF(E32&gt;0,J32/E32,IF(J32&gt;0,1.1,E32/J32)))),0)</f>
        <v>1.3599656142473456E-3</v>
      </c>
      <c r="T32" s="800">
        <f t="shared" ref="T32:T37" si="4">MIN(1.1*R32,S32*R32)</f>
        <v>1.3599656142473456E-3</v>
      </c>
    </row>
    <row r="33" spans="1:20" ht="42">
      <c r="A33" s="747"/>
      <c r="B33" s="489" t="s">
        <v>699</v>
      </c>
      <c r="C33" s="321" t="s">
        <v>700</v>
      </c>
      <c r="D33" s="353" t="s">
        <v>390</v>
      </c>
      <c r="E33" s="359">
        <v>12817.2</v>
      </c>
      <c r="F33" s="353" t="s">
        <v>373</v>
      </c>
      <c r="G33" s="356">
        <v>1</v>
      </c>
      <c r="H33" s="755"/>
      <c r="I33" s="382">
        <f>E33</f>
        <v>12817.2</v>
      </c>
      <c r="J33" s="456">
        <v>6.2</v>
      </c>
      <c r="K33" s="364">
        <f>IFERROR(J33/I33,0)</f>
        <v>4.8372499453858874E-4</v>
      </c>
      <c r="L33" s="364">
        <f>IFERROR(J33/E33,0)</f>
        <v>4.8372499453858874E-4</v>
      </c>
      <c r="M33" s="365">
        <f>IFERROR((MIN(1.1,(J33/I33)))*G33,0)</f>
        <v>4.8372499453858874E-4</v>
      </c>
      <c r="N33" s="365">
        <f>IFERROR((MIN(1.1,(J33/E33)))*G33,0)</f>
        <v>4.8372499453858874E-4</v>
      </c>
      <c r="P33" s="797">
        <f>E33</f>
        <v>12817.2</v>
      </c>
      <c r="Q33" s="548">
        <f t="shared" si="3"/>
        <v>6.2</v>
      </c>
      <c r="R33" s="798">
        <f>G33</f>
        <v>1</v>
      </c>
      <c r="S33" s="799">
        <f>IFERROR(MAX(0,IF(F33="Minimize",E33/J33,IF(E33&gt;0,J33/E33,IF(J33&gt;0,1.1,E33/J33)))),0)</f>
        <v>4.8372499453858874E-4</v>
      </c>
      <c r="T33" s="800">
        <f t="shared" si="4"/>
        <v>4.8372499453858874E-4</v>
      </c>
    </row>
    <row r="34" spans="1:20" ht="56">
      <c r="A34" s="490">
        <v>15</v>
      </c>
      <c r="B34" s="354" t="s">
        <v>403</v>
      </c>
      <c r="C34" s="354" t="s">
        <v>702</v>
      </c>
      <c r="D34" s="353" t="s">
        <v>372</v>
      </c>
      <c r="E34" s="387">
        <v>100</v>
      </c>
      <c r="F34" s="353" t="s">
        <v>373</v>
      </c>
      <c r="G34" s="356">
        <v>2</v>
      </c>
      <c r="H34" s="755"/>
      <c r="I34" s="396">
        <f>E34</f>
        <v>100</v>
      </c>
      <c r="J34" s="456">
        <v>138.13999999999999</v>
      </c>
      <c r="K34" s="364">
        <f>IFERROR(J34/I34,0)</f>
        <v>1.3814</v>
      </c>
      <c r="L34" s="364">
        <f>IFERROR(J34/E34,0)</f>
        <v>1.3814</v>
      </c>
      <c r="M34" s="365">
        <f>IFERROR((MIN(1.1,(J34/I34)))*G34,0)</f>
        <v>2.2000000000000002</v>
      </c>
      <c r="N34" s="365">
        <f>IFERROR((MIN(1.1,(J34/E34)))*G34,0)</f>
        <v>2.2000000000000002</v>
      </c>
      <c r="P34" s="548">
        <f>E34</f>
        <v>100</v>
      </c>
      <c r="Q34" s="548">
        <f t="shared" si="3"/>
        <v>138.13999999999999</v>
      </c>
      <c r="R34" s="798">
        <f>G34</f>
        <v>2</v>
      </c>
      <c r="S34" s="799">
        <f>IFERROR(MAX(0,IF(F34="Minimize",E34/J34,IF(E34&gt;0,J34/E34,IF(J34&gt;0,1.1,E34/J34)))),0)</f>
        <v>1.3814</v>
      </c>
      <c r="T34" s="800">
        <f t="shared" si="4"/>
        <v>2.2000000000000002</v>
      </c>
    </row>
    <row r="35" spans="1:20" ht="28">
      <c r="A35" s="490">
        <v>16</v>
      </c>
      <c r="B35" s="354" t="s">
        <v>703</v>
      </c>
      <c r="C35" s="354" t="s">
        <v>740</v>
      </c>
      <c r="D35" s="353" t="s">
        <v>667</v>
      </c>
      <c r="E35" s="387">
        <v>2.1</v>
      </c>
      <c r="F35" s="353" t="s">
        <v>373</v>
      </c>
      <c r="G35" s="356">
        <v>2</v>
      </c>
      <c r="H35" s="755"/>
      <c r="I35" s="517">
        <f>E35</f>
        <v>2.1</v>
      </c>
      <c r="J35" s="524">
        <v>2.1789559700000001</v>
      </c>
      <c r="K35" s="364">
        <f>IFERROR(J35/I35,0)</f>
        <v>1.037598080952381</v>
      </c>
      <c r="L35" s="364">
        <f>IFERROR(J35/E35,0)</f>
        <v>1.037598080952381</v>
      </c>
      <c r="M35" s="365">
        <f>IFERROR((MIN(1.1,(J35/I35)))*G35,0)</f>
        <v>2.0751961619047621</v>
      </c>
      <c r="N35" s="365">
        <f>IFERROR((MIN(1.1,(J35/E35)))*G35,0)</f>
        <v>2.0751961619047621</v>
      </c>
      <c r="P35" s="548">
        <f>E35</f>
        <v>2.1</v>
      </c>
      <c r="Q35" s="850">
        <f t="shared" si="3"/>
        <v>2.1789559700000001</v>
      </c>
      <c r="R35" s="798">
        <f>G35</f>
        <v>2</v>
      </c>
      <c r="S35" s="799">
        <f>IFERROR(MAX(0,IF(F35="Minimize",E35/J35,IF(E35&gt;0,J35/E35,IF(J35&gt;0,1.1,E35/J35)))),0)</f>
        <v>1.037598080952381</v>
      </c>
      <c r="T35" s="800">
        <f t="shared" si="4"/>
        <v>2.0751961619047621</v>
      </c>
    </row>
    <row r="36" spans="1:20" ht="56">
      <c r="A36" s="491">
        <v>17</v>
      </c>
      <c r="B36" s="398" t="s">
        <v>705</v>
      </c>
      <c r="C36" s="398" t="s">
        <v>706</v>
      </c>
      <c r="D36" s="385" t="s">
        <v>707</v>
      </c>
      <c r="E36" s="399">
        <v>0</v>
      </c>
      <c r="F36" s="385" t="s">
        <v>379</v>
      </c>
      <c r="G36" s="400">
        <v>2</v>
      </c>
      <c r="H36" s="755"/>
      <c r="I36" s="396">
        <f>E36</f>
        <v>0</v>
      </c>
      <c r="J36" s="456">
        <v>2</v>
      </c>
      <c r="K36" s="471">
        <f>IFERROR(I36/J36,0)</f>
        <v>0</v>
      </c>
      <c r="L36" s="471">
        <f>IFERROR(E36/J36,0)</f>
        <v>0</v>
      </c>
      <c r="M36" s="451">
        <f>IFERROR((MIN(1.1,(I36/J36)))*G36,0)</f>
        <v>0</v>
      </c>
      <c r="N36" s="451">
        <f>IFERROR((MIN(1.1,(E36/J36)))*G36,0)</f>
        <v>0</v>
      </c>
      <c r="P36" s="548">
        <f>E36</f>
        <v>0</v>
      </c>
      <c r="Q36" s="548">
        <f t="shared" si="3"/>
        <v>2</v>
      </c>
      <c r="R36" s="798">
        <f>G36</f>
        <v>2</v>
      </c>
      <c r="S36" s="799">
        <f>IF(J36&lt;=E36,1.1,IFERROR(E36/J36,0))</f>
        <v>0</v>
      </c>
      <c r="T36" s="800">
        <f t="shared" si="4"/>
        <v>0</v>
      </c>
    </row>
    <row r="37" spans="1:20" ht="56">
      <c r="A37" s="463">
        <v>18</v>
      </c>
      <c r="B37" s="439" t="s">
        <v>708</v>
      </c>
      <c r="C37" s="492" t="s">
        <v>709</v>
      </c>
      <c r="D37" s="441" t="s">
        <v>372</v>
      </c>
      <c r="E37" s="520">
        <v>100</v>
      </c>
      <c r="F37" s="441" t="s">
        <v>373</v>
      </c>
      <c r="G37" s="443">
        <v>1</v>
      </c>
      <c r="H37" s="755"/>
      <c r="I37" s="396">
        <f>E37</f>
        <v>100</v>
      </c>
      <c r="J37" s="456">
        <v>100</v>
      </c>
      <c r="K37" s="364">
        <f>IFERROR(J37/I37,0)</f>
        <v>1</v>
      </c>
      <c r="L37" s="364">
        <f>IFERROR(J37/E37,0)</f>
        <v>1</v>
      </c>
      <c r="M37" s="365">
        <f>IFERROR((MIN(1.1,(J37/I37)))*G37,0)</f>
        <v>1</v>
      </c>
      <c r="N37" s="365">
        <f>IFERROR((MIN(1.1,(J37/E37)))*G37,0)</f>
        <v>1</v>
      </c>
      <c r="P37" s="548">
        <f>E37</f>
        <v>100</v>
      </c>
      <c r="Q37" s="548">
        <f t="shared" si="3"/>
        <v>100</v>
      </c>
      <c r="R37" s="798">
        <f>G37</f>
        <v>1</v>
      </c>
      <c r="S37" s="799">
        <f>IFERROR(MAX(0,IF(F37="Minimize",E37/J37,IF(E37&gt;0,J37/E37,IF(J37&gt;0,1.1,E37/J37)))),0)</f>
        <v>1</v>
      </c>
      <c r="T37" s="800">
        <f t="shared" si="4"/>
        <v>1</v>
      </c>
    </row>
    <row r="38" spans="1:20" ht="14">
      <c r="A38" s="747">
        <v>19</v>
      </c>
      <c r="B38" s="444" t="s">
        <v>710</v>
      </c>
      <c r="C38" s="445"/>
      <c r="D38" s="446"/>
      <c r="E38" s="506"/>
      <c r="F38" s="446"/>
      <c r="G38" s="448"/>
      <c r="H38" s="755"/>
      <c r="I38" s="376"/>
      <c r="J38" s="377"/>
      <c r="K38" s="378"/>
      <c r="L38" s="378"/>
      <c r="M38" s="379"/>
      <c r="N38" s="380"/>
      <c r="P38" s="548"/>
      <c r="Q38" s="548"/>
      <c r="R38" s="798"/>
      <c r="S38" s="799"/>
      <c r="T38" s="800"/>
    </row>
    <row r="39" spans="1:20" ht="28">
      <c r="A39" s="747"/>
      <c r="B39" s="536" t="s">
        <v>741</v>
      </c>
      <c r="C39" s="431" t="s">
        <v>712</v>
      </c>
      <c r="D39" s="432" t="s">
        <v>372</v>
      </c>
      <c r="E39" s="516">
        <v>100</v>
      </c>
      <c r="F39" s="432" t="s">
        <v>373</v>
      </c>
      <c r="G39" s="434">
        <v>2</v>
      </c>
      <c r="H39" s="755"/>
      <c r="I39" s="396">
        <f>E39</f>
        <v>100</v>
      </c>
      <c r="J39" s="412">
        <v>100</v>
      </c>
      <c r="K39" s="364">
        <f>IFERROR(J39/I39,0)</f>
        <v>1</v>
      </c>
      <c r="L39" s="364">
        <f>IFERROR(J39/E39,0)</f>
        <v>1</v>
      </c>
      <c r="M39" s="365">
        <f>IFERROR((MIN(1.1,(J39/I39)))*G39,0)</f>
        <v>2</v>
      </c>
      <c r="N39" s="365">
        <f>IFERROR((MIN(1.1,(J39/E39)))*G39,0)</f>
        <v>2</v>
      </c>
      <c r="P39" s="548">
        <f>E39</f>
        <v>100</v>
      </c>
      <c r="Q39" s="548">
        <f>J39</f>
        <v>100</v>
      </c>
      <c r="R39" s="798">
        <f>G39</f>
        <v>2</v>
      </c>
      <c r="S39" s="799">
        <f>IFERROR(MAX(0,IF(F39="Minimize",E39/J39,IF(E39&gt;0,J39/E39,IF(J39&gt;0,1.1,E39/J39)))),0)</f>
        <v>1</v>
      </c>
      <c r="T39" s="800">
        <f>MIN(1.1*R39,S39*R39)</f>
        <v>2</v>
      </c>
    </row>
    <row r="40" spans="1:20" ht="42">
      <c r="A40" s="747"/>
      <c r="B40" s="430" t="s">
        <v>713</v>
      </c>
      <c r="C40" s="354" t="s">
        <v>714</v>
      </c>
      <c r="D40" s="353" t="s">
        <v>372</v>
      </c>
      <c r="E40" s="387">
        <v>100</v>
      </c>
      <c r="F40" s="353" t="s">
        <v>373</v>
      </c>
      <c r="G40" s="356">
        <v>2</v>
      </c>
      <c r="H40" s="755"/>
      <c r="I40" s="396">
        <f>E40</f>
        <v>100</v>
      </c>
      <c r="J40" s="412">
        <v>100</v>
      </c>
      <c r="K40" s="364">
        <f>IFERROR(J40/I40,0)</f>
        <v>1</v>
      </c>
      <c r="L40" s="364">
        <f>IFERROR(J40/E40,0)</f>
        <v>1</v>
      </c>
      <c r="M40" s="365">
        <f>IFERROR((MIN(1.1,(J40/I40)))*G40,0)</f>
        <v>2</v>
      </c>
      <c r="N40" s="365">
        <f>IFERROR((MIN(1.1,(J40/E40)))*G40,0)</f>
        <v>2</v>
      </c>
      <c r="P40" s="548">
        <f>E40</f>
        <v>100</v>
      </c>
      <c r="Q40" s="548">
        <f>J40</f>
        <v>100</v>
      </c>
      <c r="R40" s="798">
        <f>G40</f>
        <v>2</v>
      </c>
      <c r="S40" s="799">
        <f>IFERROR(MAX(0,IF(F40="Minimize",E40/J40,IF(E40&gt;0,J40/E40,IF(J40&gt;0,1.1,E40/J40)))),0)</f>
        <v>1</v>
      </c>
      <c r="T40" s="800">
        <f>MIN(1.1*R40,S40*R40)</f>
        <v>2</v>
      </c>
    </row>
    <row r="41" spans="1:20" ht="56">
      <c r="A41" s="747"/>
      <c r="B41" s="430" t="s">
        <v>715</v>
      </c>
      <c r="C41" s="354" t="s">
        <v>716</v>
      </c>
      <c r="D41" s="353" t="s">
        <v>382</v>
      </c>
      <c r="E41" s="387">
        <v>7.75</v>
      </c>
      <c r="F41" s="353" t="s">
        <v>373</v>
      </c>
      <c r="G41" s="356">
        <v>2</v>
      </c>
      <c r="H41" s="755"/>
      <c r="I41" s="517">
        <f>E41</f>
        <v>7.75</v>
      </c>
      <c r="J41" s="537">
        <v>5.5380000000000003</v>
      </c>
      <c r="K41" s="364">
        <f>IFERROR(J41/I41,0)</f>
        <v>0.71458064516129038</v>
      </c>
      <c r="L41" s="364">
        <f>IFERROR(J41/E41,0)</f>
        <v>0.71458064516129038</v>
      </c>
      <c r="M41" s="365">
        <f>IFERROR((MIN(1.1,(J41/I41)))*G41,0)</f>
        <v>1.4291612903225808</v>
      </c>
      <c r="N41" s="365">
        <f>IFERROR((MIN(1.1,(J41/E41)))*G41,0)</f>
        <v>1.4291612903225808</v>
      </c>
      <c r="P41" s="548">
        <f>E41</f>
        <v>7.75</v>
      </c>
      <c r="Q41" s="850">
        <f>J41</f>
        <v>5.5380000000000003</v>
      </c>
      <c r="R41" s="798">
        <f>G41</f>
        <v>2</v>
      </c>
      <c r="S41" s="799">
        <f>IFERROR(MAX(0,IF(F41="Minimize",E41/J41,IF(E41&gt;0,J41/E41,IF(J41&gt;0,1.1,E41/J41)))),0)</f>
        <v>0.71458064516129038</v>
      </c>
      <c r="T41" s="800">
        <f>MIN(1.1*R41,S41*R41)</f>
        <v>1.4291612903225808</v>
      </c>
    </row>
    <row r="42" spans="1:20" ht="56">
      <c r="A42" s="490">
        <v>20</v>
      </c>
      <c r="B42" s="354" t="s">
        <v>717</v>
      </c>
      <c r="C42" s="354" t="s">
        <v>718</v>
      </c>
      <c r="D42" s="353" t="s">
        <v>372</v>
      </c>
      <c r="E42" s="387">
        <v>100</v>
      </c>
      <c r="F42" s="353" t="s">
        <v>373</v>
      </c>
      <c r="G42" s="356">
        <v>1</v>
      </c>
      <c r="H42" s="755"/>
      <c r="I42" s="396">
        <f>E42</f>
        <v>100</v>
      </c>
      <c r="J42" s="412">
        <v>100</v>
      </c>
      <c r="K42" s="364">
        <f>IFERROR(J42/I42,0)</f>
        <v>1</v>
      </c>
      <c r="L42" s="364">
        <f>IFERROR(J42/E42,0)</f>
        <v>1</v>
      </c>
      <c r="M42" s="365">
        <f>IFERROR((MIN(1.1,(J42/I42)))*G42,0)</f>
        <v>1</v>
      </c>
      <c r="N42" s="365">
        <f>IFERROR((MIN(1.1,(J42/E42)))*G42,0)</f>
        <v>1</v>
      </c>
      <c r="P42" s="548">
        <f>E42</f>
        <v>100</v>
      </c>
      <c r="Q42" s="548">
        <f>J42</f>
        <v>100</v>
      </c>
      <c r="R42" s="798">
        <f>G42</f>
        <v>1</v>
      </c>
      <c r="S42" s="799">
        <f>IFERROR(MAX(0,IF(F42="Minimize",E42/J42,IF(E42&gt;0,J42/E42,IF(J42&gt;0,1.1,E42/J42)))),0)</f>
        <v>1</v>
      </c>
      <c r="T42" s="800">
        <f>MIN(1.1*R42,S42*R42)</f>
        <v>1</v>
      </c>
    </row>
    <row r="43" spans="1:20">
      <c r="A43" s="754" t="s">
        <v>719</v>
      </c>
      <c r="B43" s="754"/>
      <c r="C43" s="495"/>
      <c r="D43" s="496"/>
      <c r="E43" s="496"/>
      <c r="F43" s="498"/>
      <c r="G43" s="496"/>
      <c r="H43" s="457"/>
      <c r="I43" s="350"/>
      <c r="J43" s="350"/>
      <c r="K43" s="413"/>
      <c r="L43" s="413"/>
      <c r="M43" s="414"/>
      <c r="N43" s="415"/>
      <c r="P43" s="548"/>
      <c r="Q43" s="548"/>
      <c r="R43" s="798"/>
      <c r="S43" s="799"/>
      <c r="T43" s="800"/>
    </row>
    <row r="44" spans="1:20" ht="42">
      <c r="A44" s="385">
        <v>1</v>
      </c>
      <c r="B44" s="538" t="s">
        <v>491</v>
      </c>
      <c r="C44" s="50" t="s">
        <v>720</v>
      </c>
      <c r="D44" s="385" t="s">
        <v>667</v>
      </c>
      <c r="E44" s="82">
        <v>589</v>
      </c>
      <c r="F44" s="539" t="s">
        <v>373</v>
      </c>
      <c r="G44" s="400">
        <v>4</v>
      </c>
      <c r="H44" s="759">
        <v>30</v>
      </c>
      <c r="I44" s="396">
        <f>E44</f>
        <v>589</v>
      </c>
      <c r="J44" s="456">
        <v>609.66999999999996</v>
      </c>
      <c r="K44" s="364">
        <f t="shared" ref="K44:K53" si="5">IFERROR(J44/I44,0)</f>
        <v>1.0350933786078098</v>
      </c>
      <c r="L44" s="364">
        <f>IFERROR(J44/E44,0)</f>
        <v>1.0350933786078098</v>
      </c>
      <c r="M44" s="365">
        <f>IFERROR((MIN(1.1,(J44/I44)))*G44,0)</f>
        <v>4.1403735144312392</v>
      </c>
      <c r="N44" s="365">
        <f>IFERROR((MIN(1.1,(J44/E44)))*G44,0)</f>
        <v>4.1403735144312392</v>
      </c>
      <c r="P44" s="548">
        <f>E44</f>
        <v>589</v>
      </c>
      <c r="Q44" s="548">
        <f t="shared" ref="Q44:Q53" si="6">J44</f>
        <v>609.66999999999996</v>
      </c>
      <c r="R44" s="798">
        <f>G44</f>
        <v>4</v>
      </c>
      <c r="S44" s="799">
        <f>IFERROR(MAX(0,IF(F44="Minimize",E44/J44,IF(E44&gt;0,J44/E44,IF(J44&gt;0,1.1,E44/J44)))),0)</f>
        <v>1.0350933786078098</v>
      </c>
      <c r="T44" s="800">
        <f t="shared" ref="T44:T53" si="7">MIN(1.1*R44,S44*R44)</f>
        <v>4.1403735144312392</v>
      </c>
    </row>
    <row r="45" spans="1:20" ht="28">
      <c r="A45" s="482">
        <v>2</v>
      </c>
      <c r="B45" s="499" t="s">
        <v>493</v>
      </c>
      <c r="C45" s="50" t="s">
        <v>721</v>
      </c>
      <c r="D45" s="385" t="s">
        <v>667</v>
      </c>
      <c r="E45" s="82">
        <v>15</v>
      </c>
      <c r="F45" s="539" t="s">
        <v>373</v>
      </c>
      <c r="G45" s="400">
        <v>4</v>
      </c>
      <c r="H45" s="759"/>
      <c r="I45" s="396">
        <f>E45</f>
        <v>15</v>
      </c>
      <c r="J45" s="456">
        <v>85.66</v>
      </c>
      <c r="K45" s="364">
        <f t="shared" si="5"/>
        <v>5.7106666666666666</v>
      </c>
      <c r="L45" s="364">
        <f>IFERROR(J45/E45,0)</f>
        <v>5.7106666666666666</v>
      </c>
      <c r="M45" s="365">
        <f>IFERROR((MIN(1.1,(J45/I45)))*G45,0)</f>
        <v>4.4000000000000004</v>
      </c>
      <c r="N45" s="365">
        <f>IFERROR((MIN(1.1,(J45/E45)))*G45,0)</f>
        <v>4.4000000000000004</v>
      </c>
      <c r="P45" s="548">
        <f>E45</f>
        <v>15</v>
      </c>
      <c r="Q45" s="548">
        <f t="shared" si="6"/>
        <v>85.66</v>
      </c>
      <c r="R45" s="798">
        <f>G45</f>
        <v>4</v>
      </c>
      <c r="S45" s="799">
        <f>IFERROR(MAX(0,IF(F45="Minimize",E45/J45,IF(E45&gt;0,J45/E45,IF(J45&gt;0,1.1,E45/J45)))),0)</f>
        <v>5.7106666666666666</v>
      </c>
      <c r="T45" s="800">
        <f t="shared" si="7"/>
        <v>4.4000000000000004</v>
      </c>
    </row>
    <row r="46" spans="1:20" ht="28">
      <c r="A46" s="482">
        <v>3</v>
      </c>
      <c r="B46" s="499" t="s">
        <v>495</v>
      </c>
      <c r="C46" s="50" t="s">
        <v>722</v>
      </c>
      <c r="D46" s="385" t="s">
        <v>667</v>
      </c>
      <c r="E46" s="82">
        <v>64.33</v>
      </c>
      <c r="F46" s="539" t="s">
        <v>373</v>
      </c>
      <c r="G46" s="400">
        <v>4</v>
      </c>
      <c r="H46" s="759"/>
      <c r="I46" s="396">
        <f>E46</f>
        <v>64.33</v>
      </c>
      <c r="J46" s="456">
        <v>247.33</v>
      </c>
      <c r="K46" s="364">
        <f t="shared" si="5"/>
        <v>3.8447069796362507</v>
      </c>
      <c r="L46" s="364">
        <f>IFERROR(J46/E46,0)</f>
        <v>3.8447069796362507</v>
      </c>
      <c r="M46" s="365">
        <f>IFERROR((MIN(1.1,(J46/I46)))*G46,0)</f>
        <v>4.4000000000000004</v>
      </c>
      <c r="N46" s="365">
        <f>IFERROR((MIN(1.1,(J46/E46)))*G46,0)</f>
        <v>4.4000000000000004</v>
      </c>
      <c r="P46" s="548">
        <f>E46</f>
        <v>64.33</v>
      </c>
      <c r="Q46" s="548">
        <f t="shared" si="6"/>
        <v>247.33</v>
      </c>
      <c r="R46" s="798">
        <f>G46</f>
        <v>4</v>
      </c>
      <c r="S46" s="799">
        <f>IFERROR(MAX(0,IF(F46="Minimize",E46/J46,IF(E46&gt;0,J46/E46,IF(J46&gt;0,1.1,E46/J46)))),0)</f>
        <v>3.8447069796362507</v>
      </c>
      <c r="T46" s="800">
        <f t="shared" si="7"/>
        <v>4.4000000000000004</v>
      </c>
    </row>
    <row r="47" spans="1:20" ht="126">
      <c r="A47" s="482">
        <v>4</v>
      </c>
      <c r="B47" s="499" t="s">
        <v>504</v>
      </c>
      <c r="C47" s="50" t="s">
        <v>723</v>
      </c>
      <c r="D47" s="385" t="s">
        <v>667</v>
      </c>
      <c r="E47" s="82">
        <v>51.5</v>
      </c>
      <c r="F47" s="539" t="s">
        <v>373</v>
      </c>
      <c r="G47" s="400">
        <v>3</v>
      </c>
      <c r="H47" s="759"/>
      <c r="I47" s="396">
        <f>E47</f>
        <v>51.5</v>
      </c>
      <c r="J47" s="456">
        <v>75.22</v>
      </c>
      <c r="K47" s="364">
        <f t="shared" si="5"/>
        <v>1.4605825242718447</v>
      </c>
      <c r="L47" s="364">
        <f>IFERROR(J47/E47,0)</f>
        <v>1.4605825242718447</v>
      </c>
      <c r="M47" s="365">
        <f>IFERROR((MIN(1.1,(J47/I47)))*G47,0)</f>
        <v>3.3000000000000003</v>
      </c>
      <c r="N47" s="365">
        <f>IFERROR((MIN(1.1,(J47/E47)))*G47,0)</f>
        <v>3.3000000000000003</v>
      </c>
      <c r="P47" s="548">
        <f>E47</f>
        <v>51.5</v>
      </c>
      <c r="Q47" s="548">
        <f t="shared" si="6"/>
        <v>75.22</v>
      </c>
      <c r="R47" s="798">
        <f>G47</f>
        <v>3</v>
      </c>
      <c r="S47" s="799">
        <f>IFERROR(MAX(0,IF(F47="Minimize",E47/J47,IF(E47&gt;0,J47/E47,IF(J47&gt;0,1.1,E47/J47)))),0)</f>
        <v>1.4605825242718447</v>
      </c>
      <c r="T47" s="800">
        <f t="shared" si="7"/>
        <v>3.3000000000000003</v>
      </c>
    </row>
    <row r="48" spans="1:20" ht="28">
      <c r="A48" s="482">
        <v>5</v>
      </c>
      <c r="B48" s="499" t="s">
        <v>547</v>
      </c>
      <c r="C48" s="50" t="s">
        <v>724</v>
      </c>
      <c r="D48" s="385" t="s">
        <v>667</v>
      </c>
      <c r="E48" s="82">
        <v>5.98</v>
      </c>
      <c r="F48" s="539" t="s">
        <v>373</v>
      </c>
      <c r="G48" s="400">
        <v>3</v>
      </c>
      <c r="H48" s="759"/>
      <c r="I48" s="396">
        <f>E48</f>
        <v>5.98</v>
      </c>
      <c r="J48" s="410">
        <f>35753651159/10^9</f>
        <v>35.753651159</v>
      </c>
      <c r="K48" s="364">
        <f t="shared" si="5"/>
        <v>5.9788714312709024</v>
      </c>
      <c r="L48" s="364">
        <f>IFERROR(J48/E48,0)</f>
        <v>5.9788714312709024</v>
      </c>
      <c r="M48" s="365">
        <f>IFERROR((MIN(1.1,(J48/I48)))*G48,0)</f>
        <v>3.3000000000000003</v>
      </c>
      <c r="N48" s="365">
        <f>IFERROR((MIN(1.1,(J48/E48)))*G48,0)</f>
        <v>3.3000000000000003</v>
      </c>
      <c r="P48" s="548">
        <f>E48</f>
        <v>5.98</v>
      </c>
      <c r="Q48" s="797">
        <f t="shared" si="6"/>
        <v>35.753651159</v>
      </c>
      <c r="R48" s="798">
        <f>G48</f>
        <v>3</v>
      </c>
      <c r="S48" s="799">
        <f>IFERROR(MAX(0,IF(F48="Minimize",E48/J48,IF(E48&gt;0,J48/E48,IF(J48&gt;0,1.1,E48/J48)))),0)</f>
        <v>5.9788714312709024</v>
      </c>
      <c r="T48" s="800">
        <f t="shared" si="7"/>
        <v>3.3000000000000003</v>
      </c>
    </row>
    <row r="49" spans="1:22" ht="28">
      <c r="A49" s="482">
        <v>6</v>
      </c>
      <c r="B49" s="499" t="s">
        <v>528</v>
      </c>
      <c r="C49" s="50" t="s">
        <v>724</v>
      </c>
      <c r="D49" s="385" t="s">
        <v>667</v>
      </c>
      <c r="E49" s="82">
        <v>0.82</v>
      </c>
      <c r="F49" s="539" t="s">
        <v>373</v>
      </c>
      <c r="G49" s="400">
        <v>2</v>
      </c>
      <c r="H49" s="759"/>
      <c r="I49" s="396">
        <f>E49</f>
        <v>0.82</v>
      </c>
      <c r="J49" s="456">
        <v>7.69</v>
      </c>
      <c r="K49" s="364">
        <f t="shared" si="5"/>
        <v>9.3780487804878057</v>
      </c>
      <c r="L49" s="364">
        <f>IFERROR(J49/E49,0)</f>
        <v>9.3780487804878057</v>
      </c>
      <c r="M49" s="365">
        <f>IFERROR((MIN(1.1,(J49/I49)))*G49,0)</f>
        <v>2.2000000000000002</v>
      </c>
      <c r="N49" s="365">
        <f>IFERROR((MIN(1.1,(J49/E49)))*G49,0)</f>
        <v>2.2000000000000002</v>
      </c>
      <c r="P49" s="548">
        <f>E49</f>
        <v>0.82</v>
      </c>
      <c r="Q49" s="548">
        <f t="shared" si="6"/>
        <v>7.69</v>
      </c>
      <c r="R49" s="798">
        <f>G49</f>
        <v>2</v>
      </c>
      <c r="S49" s="799">
        <f>IFERROR(MAX(0,IF(F49="Minimize",E49/J49,IF(E49&gt;0,J49/E49,IF(J49&gt;0,1.1,E49/J49)))),0)</f>
        <v>9.3780487804878057</v>
      </c>
      <c r="T49" s="800">
        <f t="shared" si="7"/>
        <v>2.2000000000000002</v>
      </c>
    </row>
    <row r="50" spans="1:22" ht="28">
      <c r="A50" s="482">
        <v>7</v>
      </c>
      <c r="B50" s="499" t="s">
        <v>534</v>
      </c>
      <c r="C50" s="50" t="s">
        <v>722</v>
      </c>
      <c r="D50" s="385" t="s">
        <v>667</v>
      </c>
      <c r="E50" s="82">
        <v>1</v>
      </c>
      <c r="F50" s="539" t="s">
        <v>373</v>
      </c>
      <c r="G50" s="400">
        <v>2</v>
      </c>
      <c r="H50" s="759"/>
      <c r="I50" s="396">
        <f>E50</f>
        <v>1</v>
      </c>
      <c r="J50" s="456">
        <v>8.52</v>
      </c>
      <c r="K50" s="364">
        <f t="shared" si="5"/>
        <v>8.52</v>
      </c>
      <c r="L50" s="364">
        <f>IFERROR(J50/E50,0)</f>
        <v>8.52</v>
      </c>
      <c r="M50" s="365">
        <f>IFERROR((MIN(1.1,(J50/I50)))*G50,0)</f>
        <v>2.2000000000000002</v>
      </c>
      <c r="N50" s="365">
        <f>IFERROR((MIN(1.1,(J50/E50)))*G50,0)</f>
        <v>2.2000000000000002</v>
      </c>
      <c r="P50" s="548">
        <f>E50</f>
        <v>1</v>
      </c>
      <c r="Q50" s="548">
        <f t="shared" si="6"/>
        <v>8.52</v>
      </c>
      <c r="R50" s="798">
        <f>G50</f>
        <v>2</v>
      </c>
      <c r="S50" s="799">
        <f>IFERROR(MAX(0,IF(F50="Minimize",E50/J50,IF(E50&gt;0,J50/E50,IF(J50&gt;0,1.1,E50/J50)))),0)</f>
        <v>8.52</v>
      </c>
      <c r="T50" s="800">
        <f t="shared" si="7"/>
        <v>2.2000000000000002</v>
      </c>
    </row>
    <row r="51" spans="1:22" ht="28">
      <c r="A51" s="482">
        <v>8</v>
      </c>
      <c r="B51" s="499" t="s">
        <v>535</v>
      </c>
      <c r="C51" s="50" t="s">
        <v>722</v>
      </c>
      <c r="D51" s="385" t="s">
        <v>667</v>
      </c>
      <c r="E51" s="82">
        <v>26</v>
      </c>
      <c r="F51" s="539" t="s">
        <v>373</v>
      </c>
      <c r="G51" s="400">
        <v>2</v>
      </c>
      <c r="H51" s="759"/>
      <c r="I51" s="396">
        <f>E51</f>
        <v>26</v>
      </c>
      <c r="J51" s="456">
        <v>-204.02</v>
      </c>
      <c r="K51" s="364">
        <f t="shared" si="5"/>
        <v>-7.8469230769230771</v>
      </c>
      <c r="L51" s="364">
        <f>IFERROR(J51/E51,0)</f>
        <v>-7.8469230769230771</v>
      </c>
      <c r="M51" s="365">
        <f>IFERROR((MIN(1.1,(J51/I51)))*G51,0)*0</f>
        <v>0</v>
      </c>
      <c r="N51" s="365">
        <f>IFERROR((MIN(1.1,(J51/E51)))*G51,0)*0</f>
        <v>0</v>
      </c>
      <c r="P51" s="548">
        <f>E51</f>
        <v>26</v>
      </c>
      <c r="Q51" s="548">
        <f t="shared" si="6"/>
        <v>-204.02</v>
      </c>
      <c r="R51" s="798">
        <f>G51</f>
        <v>2</v>
      </c>
      <c r="S51" s="799">
        <f>IFERROR(MAX(0,IF(F51="Minimize",E51/J51,IF(E51&gt;0,J51/E51,IF(J51&gt;0,1.1,E51/J51)))),0)</f>
        <v>0</v>
      </c>
      <c r="T51" s="800">
        <f t="shared" si="7"/>
        <v>0</v>
      </c>
    </row>
    <row r="52" spans="1:22" ht="84">
      <c r="A52" s="482">
        <v>9</v>
      </c>
      <c r="B52" s="499" t="s">
        <v>515</v>
      </c>
      <c r="C52" s="50" t="s">
        <v>742</v>
      </c>
      <c r="D52" s="385" t="s">
        <v>667</v>
      </c>
      <c r="E52" s="82">
        <v>15.6</v>
      </c>
      <c r="F52" s="539" t="s">
        <v>373</v>
      </c>
      <c r="G52" s="400">
        <v>3</v>
      </c>
      <c r="H52" s="759"/>
      <c r="I52" s="396">
        <f>E52</f>
        <v>15.6</v>
      </c>
      <c r="J52" s="456">
        <v>-9.76</v>
      </c>
      <c r="K52" s="364">
        <f t="shared" si="5"/>
        <v>-0.62564102564102564</v>
      </c>
      <c r="L52" s="364">
        <f>IFERROR(J52/E52,0)</f>
        <v>-0.62564102564102564</v>
      </c>
      <c r="M52" s="365">
        <f>IFERROR((MIN(1.1,(J52/I52)))*G52,0)*0</f>
        <v>0</v>
      </c>
      <c r="N52" s="365">
        <f>IFERROR((MIN(1.1,(J52/E52)))*G52,0)*0</f>
        <v>0</v>
      </c>
      <c r="P52" s="548">
        <f>E52</f>
        <v>15.6</v>
      </c>
      <c r="Q52" s="548">
        <f t="shared" si="6"/>
        <v>-9.76</v>
      </c>
      <c r="R52" s="798">
        <f>G52</f>
        <v>3</v>
      </c>
      <c r="S52" s="799">
        <f>IFERROR(MAX(0,IF(F52="Minimize",E52/J52,IF(E52&gt;0,J52/E52,IF(J52&gt;0,1.1,E52/J52)))),0)</f>
        <v>0</v>
      </c>
      <c r="T52" s="800">
        <f t="shared" si="7"/>
        <v>0</v>
      </c>
    </row>
    <row r="53" spans="1:22" ht="28">
      <c r="A53" s="482">
        <v>10</v>
      </c>
      <c r="B53" s="499" t="s">
        <v>505</v>
      </c>
      <c r="C53" s="50" t="s">
        <v>743</v>
      </c>
      <c r="D53" s="385" t="s">
        <v>667</v>
      </c>
      <c r="E53" s="82">
        <v>30.86</v>
      </c>
      <c r="F53" s="539" t="s">
        <v>373</v>
      </c>
      <c r="G53" s="400">
        <v>3</v>
      </c>
      <c r="H53" s="540"/>
      <c r="I53" s="396">
        <f>E53</f>
        <v>30.86</v>
      </c>
      <c r="J53" s="456">
        <v>48.22</v>
      </c>
      <c r="K53" s="364">
        <f t="shared" si="5"/>
        <v>1.5625405055087491</v>
      </c>
      <c r="L53" s="364">
        <f>IFERROR(J53/E53,0)</f>
        <v>1.5625405055087491</v>
      </c>
      <c r="M53" s="365">
        <f>IFERROR((MIN(1.1,(J53/I53)))*G53,0)</f>
        <v>3.3000000000000003</v>
      </c>
      <c r="N53" s="365">
        <f>IFERROR((MIN(1.1,(J53/E53)))*G53,0)</f>
        <v>3.3000000000000003</v>
      </c>
      <c r="P53" s="548">
        <f>E53</f>
        <v>30.86</v>
      </c>
      <c r="Q53" s="548">
        <f t="shared" si="6"/>
        <v>48.22</v>
      </c>
      <c r="R53" s="798">
        <f>G53</f>
        <v>3</v>
      </c>
      <c r="S53" s="799">
        <f>IFERROR(MAX(0,IF(F53="Minimize",E53/J53,IF(E53&gt;0,J53/E53,IF(J53&gt;0,1.1,E53/J53)))),0)</f>
        <v>1.5625405055087491</v>
      </c>
      <c r="T53" s="800">
        <f t="shared" si="7"/>
        <v>3.3000000000000003</v>
      </c>
    </row>
    <row r="54" spans="1:22">
      <c r="A54" s="502"/>
      <c r="B54" s="503"/>
      <c r="C54" s="503"/>
      <c r="D54" s="421"/>
      <c r="E54" s="421"/>
      <c r="F54" s="421"/>
      <c r="G54" s="504"/>
      <c r="H54" s="419">
        <f>SUM(H5:H52)</f>
        <v>100</v>
      </c>
      <c r="I54" s="421"/>
      <c r="J54" s="421"/>
      <c r="K54" s="423"/>
      <c r="L54" s="423"/>
      <c r="M54" s="420">
        <f>SUM(M5:M53)</f>
        <v>82.826154278166186</v>
      </c>
      <c r="N54" s="420">
        <f>SUM(N5:N53)</f>
        <v>82.826154278166186</v>
      </c>
      <c r="P54" s="804" t="s">
        <v>404</v>
      </c>
      <c r="Q54" s="804"/>
      <c r="R54" s="805">
        <f>SUM(R5:R53)</f>
        <v>100</v>
      </c>
      <c r="S54" s="806">
        <f>IFERROR(T54/R54,0)</f>
        <v>0.82824780741636661</v>
      </c>
      <c r="T54" s="807">
        <f>SUM(T5:T53)</f>
        <v>82.824780741636658</v>
      </c>
    </row>
    <row r="56" spans="1:22" ht="16">
      <c r="A56" s="808" t="s">
        <v>744</v>
      </c>
    </row>
    <row r="57" spans="1:22" ht="28">
      <c r="A57" s="323" t="s">
        <v>346</v>
      </c>
      <c r="B57" s="323" t="s">
        <v>347</v>
      </c>
      <c r="C57" s="323" t="s">
        <v>587</v>
      </c>
      <c r="D57" s="323" t="s">
        <v>350</v>
      </c>
      <c r="E57" s="323" t="s">
        <v>448</v>
      </c>
      <c r="F57" s="323" t="s">
        <v>354</v>
      </c>
      <c r="G57" s="323" t="s">
        <v>588</v>
      </c>
      <c r="P57" s="323" t="s">
        <v>367</v>
      </c>
      <c r="Q57" s="323" t="s">
        <v>589</v>
      </c>
      <c r="R57" s="323" t="s">
        <v>590</v>
      </c>
      <c r="S57" s="323" t="s">
        <v>591</v>
      </c>
      <c r="T57" s="323" t="s">
        <v>592</v>
      </c>
      <c r="U57" s="323" t="s">
        <v>593</v>
      </c>
      <c r="V57" s="323" t="s">
        <v>594</v>
      </c>
    </row>
    <row r="58" spans="1:22">
      <c r="A58" s="809">
        <v>1</v>
      </c>
      <c r="B58" s="583" t="str">
        <f>B5</f>
        <v>EBITDA Operasional</v>
      </c>
      <c r="C58" s="583" t="s">
        <v>456</v>
      </c>
      <c r="D58" s="809" t="str">
        <f t="shared" ref="D58:G59" si="8">D5</f>
        <v>Rp M</v>
      </c>
      <c r="E58" s="797">
        <f t="shared" si="8"/>
        <v>2283.0700000000002</v>
      </c>
      <c r="F58" s="809" t="str">
        <f t="shared" si="8"/>
        <v>Maximize</v>
      </c>
      <c r="G58" s="798">
        <f t="shared" si="8"/>
        <v>6</v>
      </c>
      <c r="P58" s="799">
        <f>S5</f>
        <v>1.5600594764641469</v>
      </c>
      <c r="Q58" s="810">
        <v>3</v>
      </c>
      <c r="R58" s="800">
        <f t="shared" ref="R58:R71" si="9">MIN(1.1*Q58,P58*Q58)</f>
        <v>3.3000000000000003</v>
      </c>
      <c r="S58" s="810">
        <v>1</v>
      </c>
      <c r="T58" s="800">
        <f t="shared" ref="T58:T71" si="10">MIN(1.1*S58,P58*S58)</f>
        <v>1.1000000000000001</v>
      </c>
      <c r="U58" s="810">
        <v>4</v>
      </c>
      <c r="V58" s="800">
        <f t="shared" ref="V58:V71" si="11">MIN(1.1*U58,P58*U58)</f>
        <v>4.4000000000000004</v>
      </c>
    </row>
    <row r="59" spans="1:22">
      <c r="A59" s="809">
        <v>2</v>
      </c>
      <c r="B59" s="583" t="str">
        <f>B6</f>
        <v>Total Revenue</v>
      </c>
      <c r="C59" s="583" t="s">
        <v>456</v>
      </c>
      <c r="D59" s="809" t="str">
        <f t="shared" si="8"/>
        <v>Rp M</v>
      </c>
      <c r="E59" s="797">
        <f t="shared" si="8"/>
        <v>7536.25</v>
      </c>
      <c r="F59" s="809" t="str">
        <f t="shared" si="8"/>
        <v>Maximize</v>
      </c>
      <c r="G59" s="798">
        <f t="shared" si="8"/>
        <v>6</v>
      </c>
      <c r="P59" s="799">
        <f>S6</f>
        <v>1.2617774091889202</v>
      </c>
      <c r="Q59" s="810">
        <v>2</v>
      </c>
      <c r="R59" s="800">
        <f t="shared" si="9"/>
        <v>2.2000000000000002</v>
      </c>
      <c r="S59" s="810">
        <v>1</v>
      </c>
      <c r="T59" s="800">
        <f t="shared" si="10"/>
        <v>1.1000000000000001</v>
      </c>
      <c r="U59" s="810">
        <v>4</v>
      </c>
      <c r="V59" s="800">
        <f t="shared" si="11"/>
        <v>4.4000000000000004</v>
      </c>
    </row>
    <row r="60" spans="1:22">
      <c r="A60" s="809">
        <v>3</v>
      </c>
      <c r="B60" s="583" t="str">
        <f>B11</f>
        <v>Penyampaian Data LAI Tahun 2024</v>
      </c>
      <c r="C60" s="583" t="s">
        <v>456</v>
      </c>
      <c r="D60" s="809" t="str">
        <f>D11</f>
        <v>Waktu</v>
      </c>
      <c r="E60" s="802">
        <f>E11</f>
        <v>45747</v>
      </c>
      <c r="F60" s="809" t="str">
        <f>F11</f>
        <v>Minimize</v>
      </c>
      <c r="G60" s="798">
        <f>G11</f>
        <v>6</v>
      </c>
      <c r="P60" s="799">
        <f>S11</f>
        <v>0</v>
      </c>
      <c r="Q60" s="810">
        <v>2</v>
      </c>
      <c r="R60" s="800">
        <f t="shared" si="9"/>
        <v>0</v>
      </c>
      <c r="S60" s="810">
        <v>1</v>
      </c>
      <c r="T60" s="800">
        <f t="shared" si="10"/>
        <v>0</v>
      </c>
      <c r="U60" s="810">
        <v>4</v>
      </c>
      <c r="V60" s="800">
        <f t="shared" si="11"/>
        <v>0</v>
      </c>
    </row>
    <row r="61" spans="1:22">
      <c r="A61" s="809">
        <v>4</v>
      </c>
      <c r="B61" s="583" t="str">
        <f>B25</f>
        <v>Penyampaian RKAP</v>
      </c>
      <c r="C61" s="583" t="s">
        <v>456</v>
      </c>
      <c r="D61" s="809" t="str">
        <f>D25</f>
        <v>Waktu</v>
      </c>
      <c r="E61" s="803">
        <f>E25</f>
        <v>45930</v>
      </c>
      <c r="F61" s="809" t="str">
        <f>F25</f>
        <v>Minimize</v>
      </c>
      <c r="G61" s="798">
        <f>G25</f>
        <v>1</v>
      </c>
      <c r="P61" s="799">
        <f>S25</f>
        <v>1.1000000000000001</v>
      </c>
      <c r="Q61" s="810">
        <v>0</v>
      </c>
      <c r="R61" s="800">
        <f t="shared" si="9"/>
        <v>0</v>
      </c>
      <c r="S61" s="810">
        <v>0</v>
      </c>
      <c r="T61" s="800">
        <f t="shared" si="10"/>
        <v>0</v>
      </c>
      <c r="U61" s="810">
        <v>1</v>
      </c>
      <c r="V61" s="800">
        <f t="shared" si="11"/>
        <v>1.1000000000000001</v>
      </c>
    </row>
    <row r="62" spans="1:22">
      <c r="A62" s="809">
        <v>5</v>
      </c>
      <c r="B62" s="583" t="str">
        <f t="shared" ref="B62:B71" si="12">B44</f>
        <v>Value Impact Operational Excellence-CPO</v>
      </c>
      <c r="C62" s="583" t="s">
        <v>456</v>
      </c>
      <c r="D62" s="809" t="str">
        <f t="shared" ref="D62:G71" si="13">D44</f>
        <v>Rp M</v>
      </c>
      <c r="E62" s="548">
        <f t="shared" si="13"/>
        <v>589</v>
      </c>
      <c r="F62" s="809" t="str">
        <f t="shared" si="13"/>
        <v>Maximize</v>
      </c>
      <c r="G62" s="798">
        <f t="shared" si="13"/>
        <v>4</v>
      </c>
      <c r="P62" s="799">
        <f t="shared" ref="P62:P71" si="14">S44</f>
        <v>1.0350933786078098</v>
      </c>
      <c r="Q62" s="810">
        <v>2</v>
      </c>
      <c r="R62" s="800">
        <f t="shared" si="9"/>
        <v>2.0701867572156196</v>
      </c>
      <c r="S62" s="810">
        <v>1</v>
      </c>
      <c r="T62" s="800">
        <f t="shared" si="10"/>
        <v>1.0350933786078098</v>
      </c>
      <c r="U62" s="810">
        <v>2</v>
      </c>
      <c r="V62" s="800">
        <f t="shared" si="11"/>
        <v>2.0701867572156196</v>
      </c>
    </row>
    <row r="63" spans="1:22">
      <c r="A63" s="809">
        <v>6</v>
      </c>
      <c r="B63" s="583" t="str">
        <f t="shared" si="12"/>
        <v>Value Impact Operational Excellence-PKO</v>
      </c>
      <c r="C63" s="583" t="s">
        <v>456</v>
      </c>
      <c r="D63" s="809" t="str">
        <f t="shared" si="13"/>
        <v>Rp M</v>
      </c>
      <c r="E63" s="548">
        <f t="shared" si="13"/>
        <v>15</v>
      </c>
      <c r="F63" s="809" t="str">
        <f t="shared" si="13"/>
        <v>Maximize</v>
      </c>
      <c r="G63" s="798">
        <f t="shared" si="13"/>
        <v>4</v>
      </c>
      <c r="P63" s="799">
        <f t="shared" si="14"/>
        <v>5.7106666666666666</v>
      </c>
      <c r="Q63" s="810">
        <v>2</v>
      </c>
      <c r="R63" s="800">
        <f t="shared" si="9"/>
        <v>2.2000000000000002</v>
      </c>
      <c r="S63" s="810">
        <v>1</v>
      </c>
      <c r="T63" s="800">
        <f t="shared" si="10"/>
        <v>1.1000000000000001</v>
      </c>
      <c r="U63" s="810">
        <v>2</v>
      </c>
      <c r="V63" s="800">
        <f t="shared" si="11"/>
        <v>2.2000000000000002</v>
      </c>
    </row>
    <row r="64" spans="1:22">
      <c r="A64" s="809">
        <v>7</v>
      </c>
      <c r="B64" s="583" t="str">
        <f t="shared" si="12"/>
        <v>Value Impact Cash Cost Optimization</v>
      </c>
      <c r="C64" s="583" t="s">
        <v>456</v>
      </c>
      <c r="D64" s="809" t="str">
        <f t="shared" si="13"/>
        <v>Rp M</v>
      </c>
      <c r="E64" s="548">
        <f t="shared" si="13"/>
        <v>64.33</v>
      </c>
      <c r="F64" s="809" t="str">
        <f t="shared" si="13"/>
        <v>Maximize</v>
      </c>
      <c r="G64" s="798">
        <f t="shared" si="13"/>
        <v>4</v>
      </c>
      <c r="P64" s="799">
        <f t="shared" si="14"/>
        <v>3.8447069796362507</v>
      </c>
      <c r="Q64" s="810">
        <v>2</v>
      </c>
      <c r="R64" s="800">
        <f t="shared" si="9"/>
        <v>2.2000000000000002</v>
      </c>
      <c r="S64" s="810">
        <v>1</v>
      </c>
      <c r="T64" s="800">
        <f t="shared" si="10"/>
        <v>1.1000000000000001</v>
      </c>
      <c r="U64" s="810">
        <v>2</v>
      </c>
      <c r="V64" s="800">
        <f t="shared" si="11"/>
        <v>2.2000000000000002</v>
      </c>
    </row>
    <row r="65" spans="1:22">
      <c r="A65" s="809">
        <v>8</v>
      </c>
      <c r="B65" s="583" t="str">
        <f t="shared" si="12"/>
        <v>Value Impact Revenue Enhancement</v>
      </c>
      <c r="C65" s="583" t="s">
        <v>456</v>
      </c>
      <c r="D65" s="809" t="str">
        <f t="shared" si="13"/>
        <v>Rp M</v>
      </c>
      <c r="E65" s="548">
        <f t="shared" si="13"/>
        <v>51.5</v>
      </c>
      <c r="F65" s="809" t="str">
        <f t="shared" si="13"/>
        <v>Maximize</v>
      </c>
      <c r="G65" s="798">
        <f t="shared" si="13"/>
        <v>3</v>
      </c>
      <c r="P65" s="799">
        <f t="shared" si="14"/>
        <v>1.4605825242718447</v>
      </c>
      <c r="Q65" s="810">
        <v>1</v>
      </c>
      <c r="R65" s="800">
        <f t="shared" si="9"/>
        <v>1.1000000000000001</v>
      </c>
      <c r="S65" s="810">
        <v>1</v>
      </c>
      <c r="T65" s="800">
        <f t="shared" si="10"/>
        <v>1.1000000000000001</v>
      </c>
      <c r="U65" s="810">
        <v>2</v>
      </c>
      <c r="V65" s="800">
        <f t="shared" si="11"/>
        <v>2.2000000000000002</v>
      </c>
    </row>
    <row r="66" spans="1:22">
      <c r="A66" s="809">
        <v>9</v>
      </c>
      <c r="B66" s="583" t="str">
        <f t="shared" si="12"/>
        <v>Value Impact FFB Purchasing</v>
      </c>
      <c r="C66" s="583" t="s">
        <v>456</v>
      </c>
      <c r="D66" s="809" t="str">
        <f t="shared" si="13"/>
        <v>Rp M</v>
      </c>
      <c r="E66" s="548">
        <f t="shared" si="13"/>
        <v>5.98</v>
      </c>
      <c r="F66" s="809" t="str">
        <f t="shared" si="13"/>
        <v>Maximize</v>
      </c>
      <c r="G66" s="798">
        <f t="shared" si="13"/>
        <v>3</v>
      </c>
      <c r="P66" s="799">
        <f t="shared" si="14"/>
        <v>5.9788714312709024</v>
      </c>
      <c r="Q66" s="810">
        <v>1</v>
      </c>
      <c r="R66" s="800">
        <f t="shared" si="9"/>
        <v>1.1000000000000001</v>
      </c>
      <c r="S66" s="810">
        <v>1</v>
      </c>
      <c r="T66" s="800">
        <f t="shared" si="10"/>
        <v>1.1000000000000001</v>
      </c>
      <c r="U66" s="810">
        <v>2</v>
      </c>
      <c r="V66" s="800">
        <f t="shared" si="11"/>
        <v>2.2000000000000002</v>
      </c>
    </row>
    <row r="67" spans="1:22">
      <c r="A67" s="809">
        <v>10</v>
      </c>
      <c r="B67" s="583" t="str">
        <f t="shared" si="12"/>
        <v>Value Impact Idle Cash Optimization</v>
      </c>
      <c r="C67" s="583" t="s">
        <v>456</v>
      </c>
      <c r="D67" s="809" t="str">
        <f t="shared" si="13"/>
        <v>Rp M</v>
      </c>
      <c r="E67" s="548">
        <f t="shared" si="13"/>
        <v>0.82</v>
      </c>
      <c r="F67" s="809" t="str">
        <f t="shared" si="13"/>
        <v>Maximize</v>
      </c>
      <c r="G67" s="798">
        <f t="shared" si="13"/>
        <v>2</v>
      </c>
      <c r="P67" s="799">
        <f t="shared" si="14"/>
        <v>9.3780487804878057</v>
      </c>
      <c r="Q67" s="810">
        <v>1</v>
      </c>
      <c r="R67" s="800">
        <f t="shared" si="9"/>
        <v>1.1000000000000001</v>
      </c>
      <c r="S67" s="810">
        <v>0</v>
      </c>
      <c r="T67" s="800">
        <f t="shared" si="10"/>
        <v>0</v>
      </c>
      <c r="U67" s="810">
        <v>1</v>
      </c>
      <c r="V67" s="800">
        <f t="shared" si="11"/>
        <v>1.1000000000000001</v>
      </c>
    </row>
    <row r="68" spans="1:22">
      <c r="A68" s="809">
        <v>11</v>
      </c>
      <c r="B68" s="583" t="str">
        <f t="shared" si="12"/>
        <v>Value Impact Selling Cost Optimization</v>
      </c>
      <c r="C68" s="583" t="s">
        <v>456</v>
      </c>
      <c r="D68" s="809" t="str">
        <f t="shared" si="13"/>
        <v>Rp M</v>
      </c>
      <c r="E68" s="548">
        <f t="shared" si="13"/>
        <v>1</v>
      </c>
      <c r="F68" s="809" t="str">
        <f t="shared" si="13"/>
        <v>Maximize</v>
      </c>
      <c r="G68" s="798">
        <f t="shared" si="13"/>
        <v>2</v>
      </c>
      <c r="P68" s="799">
        <f t="shared" si="14"/>
        <v>8.52</v>
      </c>
      <c r="Q68" s="810">
        <v>1</v>
      </c>
      <c r="R68" s="800">
        <f t="shared" si="9"/>
        <v>1.1000000000000001</v>
      </c>
      <c r="S68" s="810">
        <v>0</v>
      </c>
      <c r="T68" s="800">
        <f t="shared" si="10"/>
        <v>0</v>
      </c>
      <c r="U68" s="810">
        <v>1</v>
      </c>
      <c r="V68" s="800">
        <f t="shared" si="11"/>
        <v>1.1000000000000001</v>
      </c>
    </row>
    <row r="69" spans="1:22">
      <c r="A69" s="809">
        <v>12</v>
      </c>
      <c r="B69" s="583" t="str">
        <f t="shared" si="12"/>
        <v>Value Impact General Affair &amp; Administration Cost Optimization</v>
      </c>
      <c r="C69" s="583" t="s">
        <v>456</v>
      </c>
      <c r="D69" s="809" t="str">
        <f t="shared" si="13"/>
        <v>Rp M</v>
      </c>
      <c r="E69" s="548">
        <f t="shared" si="13"/>
        <v>26</v>
      </c>
      <c r="F69" s="809" t="str">
        <f t="shared" si="13"/>
        <v>Maximize</v>
      </c>
      <c r="G69" s="798">
        <f t="shared" si="13"/>
        <v>2</v>
      </c>
      <c r="P69" s="799">
        <f t="shared" si="14"/>
        <v>0</v>
      </c>
      <c r="Q69" s="810">
        <v>1</v>
      </c>
      <c r="R69" s="800">
        <f t="shared" si="9"/>
        <v>0</v>
      </c>
      <c r="S69" s="810">
        <v>0</v>
      </c>
      <c r="T69" s="800">
        <f t="shared" si="10"/>
        <v>0</v>
      </c>
      <c r="U69" s="810">
        <v>1</v>
      </c>
      <c r="V69" s="800">
        <f t="shared" si="11"/>
        <v>0</v>
      </c>
    </row>
    <row r="70" spans="1:22">
      <c r="A70" s="809">
        <v>13</v>
      </c>
      <c r="B70" s="583" t="str">
        <f t="shared" si="12"/>
        <v>Value Impact Business Turnaround</v>
      </c>
      <c r="C70" s="583" t="s">
        <v>456</v>
      </c>
      <c r="D70" s="809" t="str">
        <f t="shared" si="13"/>
        <v>Rp M</v>
      </c>
      <c r="E70" s="548">
        <f t="shared" si="13"/>
        <v>15.6</v>
      </c>
      <c r="F70" s="809" t="str">
        <f t="shared" si="13"/>
        <v>Maximize</v>
      </c>
      <c r="G70" s="798">
        <f t="shared" si="13"/>
        <v>3</v>
      </c>
      <c r="P70" s="799">
        <f t="shared" si="14"/>
        <v>0</v>
      </c>
      <c r="Q70" s="810">
        <v>1</v>
      </c>
      <c r="R70" s="800">
        <f t="shared" si="9"/>
        <v>0</v>
      </c>
      <c r="S70" s="810">
        <v>1</v>
      </c>
      <c r="T70" s="800">
        <f t="shared" si="10"/>
        <v>0</v>
      </c>
      <c r="U70" s="810">
        <v>2</v>
      </c>
      <c r="V70" s="800">
        <f t="shared" si="11"/>
        <v>0</v>
      </c>
    </row>
    <row r="71" spans="1:22">
      <c r="A71" s="809">
        <v>14</v>
      </c>
      <c r="B71" s="583" t="str">
        <f t="shared" si="12"/>
        <v>Value Impact Procurement Excellence</v>
      </c>
      <c r="C71" s="583" t="s">
        <v>456</v>
      </c>
      <c r="D71" s="809" t="str">
        <f t="shared" si="13"/>
        <v>Rp M</v>
      </c>
      <c r="E71" s="548">
        <f t="shared" si="13"/>
        <v>30.86</v>
      </c>
      <c r="F71" s="809" t="str">
        <f t="shared" si="13"/>
        <v>Maximize</v>
      </c>
      <c r="G71" s="798">
        <f t="shared" si="13"/>
        <v>3</v>
      </c>
      <c r="P71" s="799">
        <f t="shared" si="14"/>
        <v>1.5625405055087491</v>
      </c>
      <c r="Q71" s="810">
        <v>1</v>
      </c>
      <c r="R71" s="800">
        <f t="shared" si="9"/>
        <v>1.1000000000000001</v>
      </c>
      <c r="S71" s="810">
        <v>1</v>
      </c>
      <c r="T71" s="800">
        <f t="shared" si="10"/>
        <v>1.1000000000000001</v>
      </c>
      <c r="U71" s="810">
        <v>2</v>
      </c>
      <c r="V71" s="800">
        <f t="shared" si="11"/>
        <v>2.2000000000000002</v>
      </c>
    </row>
    <row r="72" spans="1:22">
      <c r="A72" s="811"/>
      <c r="B72" s="811" t="s">
        <v>595</v>
      </c>
      <c r="C72" s="811"/>
      <c r="D72" s="811"/>
      <c r="E72" s="811"/>
      <c r="F72" s="811"/>
      <c r="G72" s="812">
        <f>SUM(G58:G71)</f>
        <v>49</v>
      </c>
      <c r="P72" s="813"/>
      <c r="Q72" s="812">
        <f t="shared" ref="Q72:V72" si="15">SUM(Q58:Q71)</f>
        <v>20</v>
      </c>
      <c r="R72" s="814">
        <f t="shared" si="15"/>
        <v>17.470186757215618</v>
      </c>
      <c r="S72" s="812">
        <f t="shared" si="15"/>
        <v>10</v>
      </c>
      <c r="T72" s="814">
        <f t="shared" si="15"/>
        <v>8.7350933786078091</v>
      </c>
      <c r="U72" s="812">
        <f t="shared" si="15"/>
        <v>30</v>
      </c>
      <c r="V72" s="814">
        <f t="shared" si="15"/>
        <v>25.170186757215621</v>
      </c>
    </row>
    <row r="73" spans="1:22">
      <c r="A73" s="809">
        <v>15</v>
      </c>
      <c r="B73" s="583" t="str">
        <f>B8</f>
        <v>a. Cash Cost Kelapa Sawit</v>
      </c>
      <c r="C73" s="583" t="s">
        <v>462</v>
      </c>
      <c r="D73" s="809" t="str">
        <f t="shared" ref="D73:G75" si="16">D8</f>
        <v>Rp/Kg</v>
      </c>
      <c r="E73" s="801">
        <f t="shared" si="16"/>
        <v>4356</v>
      </c>
      <c r="F73" s="809" t="str">
        <f t="shared" si="16"/>
        <v>Minimize</v>
      </c>
      <c r="G73" s="798">
        <f t="shared" si="16"/>
        <v>4</v>
      </c>
      <c r="P73" s="799">
        <f>S8</f>
        <v>1.1452007256092753</v>
      </c>
      <c r="Q73" s="810">
        <v>3</v>
      </c>
      <c r="R73" s="800">
        <f t="shared" ref="R73:R81" si="17">MIN(1.1*Q73,P73*Q73)</f>
        <v>3.3000000000000003</v>
      </c>
      <c r="S73" s="810">
        <v>5</v>
      </c>
      <c r="T73" s="800">
        <f t="shared" ref="T73:T81" si="18">MIN(1.1*S73,P73*S73)</f>
        <v>5.5</v>
      </c>
      <c r="U73" s="810">
        <v>2</v>
      </c>
      <c r="V73" s="800">
        <f t="shared" ref="V73:V81" si="19">MIN(1.1*U73,P73*U73)</f>
        <v>2.2000000000000002</v>
      </c>
    </row>
    <row r="74" spans="1:22">
      <c r="A74" s="809">
        <v>16</v>
      </c>
      <c r="B74" s="583" t="str">
        <f>B9</f>
        <v>b. Cash Cost Karet</v>
      </c>
      <c r="C74" s="583" t="s">
        <v>462</v>
      </c>
      <c r="D74" s="809" t="str">
        <f t="shared" si="16"/>
        <v>Rp/Kg</v>
      </c>
      <c r="E74" s="801">
        <f t="shared" si="16"/>
        <v>14738</v>
      </c>
      <c r="F74" s="809" t="str">
        <f t="shared" si="16"/>
        <v>Minimize</v>
      </c>
      <c r="G74" s="798">
        <f t="shared" si="16"/>
        <v>4</v>
      </c>
      <c r="P74" s="799">
        <f>S9</f>
        <v>0.91411998429534669</v>
      </c>
      <c r="Q74" s="810">
        <v>3</v>
      </c>
      <c r="R74" s="800">
        <f t="shared" si="17"/>
        <v>2.7423599528860398</v>
      </c>
      <c r="S74" s="810">
        <v>5</v>
      </c>
      <c r="T74" s="800">
        <f t="shared" si="18"/>
        <v>4.5705999214767337</v>
      </c>
      <c r="U74" s="810">
        <v>2</v>
      </c>
      <c r="V74" s="800">
        <f t="shared" si="19"/>
        <v>1.8282399685906934</v>
      </c>
    </row>
    <row r="75" spans="1:22">
      <c r="A75" s="809">
        <v>17</v>
      </c>
      <c r="B75" s="583" t="str">
        <f>B10</f>
        <v>c. Cash Cost Kopi</v>
      </c>
      <c r="C75" s="583" t="s">
        <v>462</v>
      </c>
      <c r="D75" s="809" t="str">
        <f t="shared" si="16"/>
        <v>Rp/Kg</v>
      </c>
      <c r="E75" s="801">
        <f t="shared" si="16"/>
        <v>63534</v>
      </c>
      <c r="F75" s="809" t="str">
        <f t="shared" si="16"/>
        <v>Minimize</v>
      </c>
      <c r="G75" s="798">
        <f t="shared" si="16"/>
        <v>4</v>
      </c>
      <c r="P75" s="799">
        <f>S10</f>
        <v>0.85254216818968642</v>
      </c>
      <c r="Q75" s="810">
        <v>3</v>
      </c>
      <c r="R75" s="800">
        <f t="shared" si="17"/>
        <v>2.5576265045690594</v>
      </c>
      <c r="S75" s="810">
        <v>5</v>
      </c>
      <c r="T75" s="800">
        <f t="shared" si="18"/>
        <v>4.262710840948432</v>
      </c>
      <c r="U75" s="810">
        <v>1</v>
      </c>
      <c r="V75" s="800">
        <f t="shared" si="19"/>
        <v>0.85254216818968642</v>
      </c>
    </row>
    <row r="76" spans="1:22">
      <c r="A76" s="809">
        <v>18</v>
      </c>
      <c r="B76" s="583" t="str">
        <f>B14</f>
        <v>a.Produktivitas CPO</v>
      </c>
      <c r="C76" s="583" t="s">
        <v>462</v>
      </c>
      <c r="D76" s="809" t="str">
        <f t="shared" ref="D76:G78" si="20">D14</f>
        <v>Ton/Ha</v>
      </c>
      <c r="E76" s="548">
        <f t="shared" si="20"/>
        <v>5.7670000000000003</v>
      </c>
      <c r="F76" s="809" t="str">
        <f t="shared" si="20"/>
        <v>Maximize</v>
      </c>
      <c r="G76" s="798">
        <f t="shared" si="20"/>
        <v>2</v>
      </c>
      <c r="P76" s="799">
        <f>S14</f>
        <v>0.98630136986301364</v>
      </c>
      <c r="Q76" s="810">
        <v>2</v>
      </c>
      <c r="R76" s="800">
        <f t="shared" si="17"/>
        <v>1.9726027397260273</v>
      </c>
      <c r="S76" s="810">
        <v>3</v>
      </c>
      <c r="T76" s="800">
        <f t="shared" si="18"/>
        <v>2.9589041095890409</v>
      </c>
      <c r="U76" s="810">
        <v>1</v>
      </c>
      <c r="V76" s="800">
        <f t="shared" si="19"/>
        <v>0.98630136986301364</v>
      </c>
    </row>
    <row r="77" spans="1:22">
      <c r="A77" s="809">
        <v>19</v>
      </c>
      <c r="B77" s="583" t="str">
        <f>B15</f>
        <v>b.Produktivitas Karet Kering</v>
      </c>
      <c r="C77" s="583" t="s">
        <v>462</v>
      </c>
      <c r="D77" s="809" t="str">
        <f t="shared" si="20"/>
        <v>Ton/Ha</v>
      </c>
      <c r="E77" s="548">
        <f t="shared" si="20"/>
        <v>1.0840000000000001</v>
      </c>
      <c r="F77" s="809" t="str">
        <f t="shared" si="20"/>
        <v>Maximize</v>
      </c>
      <c r="G77" s="798">
        <f t="shared" si="20"/>
        <v>2</v>
      </c>
      <c r="P77" s="799">
        <f>S15</f>
        <v>0.44095940959409591</v>
      </c>
      <c r="Q77" s="810">
        <v>2</v>
      </c>
      <c r="R77" s="800">
        <f t="shared" si="17"/>
        <v>0.88191881918819182</v>
      </c>
      <c r="S77" s="810">
        <v>3</v>
      </c>
      <c r="T77" s="800">
        <f t="shared" si="18"/>
        <v>1.3228782287822878</v>
      </c>
      <c r="U77" s="810">
        <v>1</v>
      </c>
      <c r="V77" s="800">
        <f t="shared" si="19"/>
        <v>0.44095940959409591</v>
      </c>
    </row>
    <row r="78" spans="1:22">
      <c r="A78" s="809">
        <v>20</v>
      </c>
      <c r="B78" s="583" t="str">
        <f>B16</f>
        <v>c.Produktivitas Kopi</v>
      </c>
      <c r="C78" s="583" t="s">
        <v>462</v>
      </c>
      <c r="D78" s="809" t="str">
        <f t="shared" si="20"/>
        <v>Ton/Ha</v>
      </c>
      <c r="E78" s="879">
        <f t="shared" si="20"/>
        <v>0.54</v>
      </c>
      <c r="F78" s="809" t="str">
        <f t="shared" si="20"/>
        <v>Maximize</v>
      </c>
      <c r="G78" s="798">
        <f t="shared" si="20"/>
        <v>1</v>
      </c>
      <c r="P78" s="799">
        <f>S16</f>
        <v>0.75925925925925919</v>
      </c>
      <c r="Q78" s="810">
        <v>1</v>
      </c>
      <c r="R78" s="800">
        <f t="shared" si="17"/>
        <v>0.75925925925925919</v>
      </c>
      <c r="S78" s="810">
        <v>1</v>
      </c>
      <c r="T78" s="800">
        <f t="shared" si="18"/>
        <v>0.75925925925925919</v>
      </c>
      <c r="U78" s="810">
        <v>0</v>
      </c>
      <c r="V78" s="800">
        <f t="shared" si="19"/>
        <v>0</v>
      </c>
    </row>
    <row r="79" spans="1:22">
      <c r="A79" s="809">
        <v>21</v>
      </c>
      <c r="B79" s="583" t="str">
        <f>B39</f>
        <v>a.Persentase TBM Prima (Kelas A &amp; B)</v>
      </c>
      <c r="C79" s="583" t="s">
        <v>462</v>
      </c>
      <c r="D79" s="809" t="str">
        <f t="shared" ref="D79:G81" si="21">D39</f>
        <v>%</v>
      </c>
      <c r="E79" s="548">
        <f t="shared" si="21"/>
        <v>100</v>
      </c>
      <c r="F79" s="809" t="str">
        <f t="shared" si="21"/>
        <v>Maximize</v>
      </c>
      <c r="G79" s="798">
        <f t="shared" si="21"/>
        <v>2</v>
      </c>
      <c r="P79" s="799">
        <f>S39</f>
        <v>1</v>
      </c>
      <c r="Q79" s="810">
        <v>2</v>
      </c>
      <c r="R79" s="800">
        <f t="shared" si="17"/>
        <v>2</v>
      </c>
      <c r="S79" s="810">
        <v>3</v>
      </c>
      <c r="T79" s="800">
        <f t="shared" si="18"/>
        <v>3</v>
      </c>
      <c r="U79" s="810">
        <v>1</v>
      </c>
      <c r="V79" s="800">
        <f t="shared" si="19"/>
        <v>1</v>
      </c>
    </row>
    <row r="80" spans="1:22">
      <c r="A80" s="809">
        <v>22</v>
      </c>
      <c r="B80" s="583" t="str">
        <f>B40</f>
        <v>b.Persentase TBM III Promosi ke TM</v>
      </c>
      <c r="C80" s="583" t="s">
        <v>462</v>
      </c>
      <c r="D80" s="809" t="str">
        <f t="shared" si="21"/>
        <v>%</v>
      </c>
      <c r="E80" s="548">
        <f t="shared" si="21"/>
        <v>100</v>
      </c>
      <c r="F80" s="809" t="str">
        <f t="shared" si="21"/>
        <v>Maximize</v>
      </c>
      <c r="G80" s="798">
        <f t="shared" si="21"/>
        <v>2</v>
      </c>
      <c r="P80" s="799">
        <f>S40</f>
        <v>1</v>
      </c>
      <c r="Q80" s="810">
        <v>2</v>
      </c>
      <c r="R80" s="800">
        <f t="shared" si="17"/>
        <v>2</v>
      </c>
      <c r="S80" s="810">
        <v>3</v>
      </c>
      <c r="T80" s="800">
        <f t="shared" si="18"/>
        <v>3</v>
      </c>
      <c r="U80" s="810">
        <v>1</v>
      </c>
      <c r="V80" s="800">
        <f t="shared" si="19"/>
        <v>1</v>
      </c>
    </row>
    <row r="81" spans="1:22">
      <c r="A81" s="809">
        <v>23</v>
      </c>
      <c r="B81" s="583" t="str">
        <f>B41</f>
        <v>c.Produktivitas TBM III Kelapa Sawit</v>
      </c>
      <c r="C81" s="583" t="s">
        <v>462</v>
      </c>
      <c r="D81" s="809" t="str">
        <f t="shared" si="21"/>
        <v>Ton/Ha</v>
      </c>
      <c r="E81" s="548">
        <f t="shared" si="21"/>
        <v>7.75</v>
      </c>
      <c r="F81" s="809" t="str">
        <f t="shared" si="21"/>
        <v>Maximize</v>
      </c>
      <c r="G81" s="798">
        <f t="shared" si="21"/>
        <v>2</v>
      </c>
      <c r="P81" s="799">
        <f>S41</f>
        <v>0.71458064516129038</v>
      </c>
      <c r="Q81" s="810">
        <v>2</v>
      </c>
      <c r="R81" s="800">
        <f t="shared" si="17"/>
        <v>1.4291612903225808</v>
      </c>
      <c r="S81" s="810">
        <v>2</v>
      </c>
      <c r="T81" s="800">
        <f t="shared" si="18"/>
        <v>1.4291612903225808</v>
      </c>
      <c r="U81" s="810">
        <v>1</v>
      </c>
      <c r="V81" s="800">
        <f t="shared" si="19"/>
        <v>0.71458064516129038</v>
      </c>
    </row>
    <row r="82" spans="1:22">
      <c r="A82" s="811"/>
      <c r="B82" s="811" t="s">
        <v>596</v>
      </c>
      <c r="C82" s="811"/>
      <c r="D82" s="811"/>
      <c r="E82" s="811"/>
      <c r="F82" s="811"/>
      <c r="G82" s="812">
        <f>SUM(G73:G81)</f>
        <v>23</v>
      </c>
      <c r="P82" s="813"/>
      <c r="Q82" s="812">
        <f t="shared" ref="Q82:V82" si="22">SUM(Q73:Q81)</f>
        <v>20</v>
      </c>
      <c r="R82" s="814">
        <f t="shared" si="22"/>
        <v>17.642928565951159</v>
      </c>
      <c r="S82" s="812">
        <f t="shared" si="22"/>
        <v>30</v>
      </c>
      <c r="T82" s="814">
        <f t="shared" si="22"/>
        <v>26.803513650378335</v>
      </c>
      <c r="U82" s="812">
        <f t="shared" si="22"/>
        <v>10</v>
      </c>
      <c r="V82" s="814">
        <f t="shared" si="22"/>
        <v>9.0226235613987811</v>
      </c>
    </row>
    <row r="83" spans="1:22">
      <c r="A83" s="809">
        <v>24</v>
      </c>
      <c r="B83" s="583" t="str">
        <f>B17</f>
        <v>Perolehan Bahan Baku Pihak-III Kelapa Sawit</v>
      </c>
      <c r="C83" s="583" t="s">
        <v>466</v>
      </c>
      <c r="D83" s="809" t="str">
        <f t="shared" ref="D83:G86" si="23">D17</f>
        <v>Ton</v>
      </c>
      <c r="E83" s="801">
        <f t="shared" si="23"/>
        <v>930000</v>
      </c>
      <c r="F83" s="809" t="str">
        <f t="shared" si="23"/>
        <v>Maximize</v>
      </c>
      <c r="G83" s="798">
        <f t="shared" si="23"/>
        <v>2</v>
      </c>
      <c r="P83" s="799">
        <f>S17</f>
        <v>1.0688258602150538</v>
      </c>
      <c r="Q83" s="810">
        <v>2</v>
      </c>
      <c r="R83" s="800">
        <f t="shared" ref="R83:R90" si="24">MIN(1.1*Q83,P83*Q83)</f>
        <v>2.1376517204301075</v>
      </c>
      <c r="S83" s="810">
        <v>2</v>
      </c>
      <c r="T83" s="800">
        <f t="shared" ref="T83:T90" si="25">MIN(1.1*S83,P83*S83)</f>
        <v>2.1376517204301075</v>
      </c>
      <c r="U83" s="810">
        <v>2</v>
      </c>
      <c r="V83" s="800">
        <f t="shared" ref="V83:V90" si="26">MIN(1.1*U83,P83*U83)</f>
        <v>2.1376517204301075</v>
      </c>
    </row>
    <row r="84" spans="1:22">
      <c r="A84" s="809">
        <v>25</v>
      </c>
      <c r="B84" s="583" t="str">
        <f>B18</f>
        <v>Peremajaan Sawit Rakyat Sebagai Komitmen PSN</v>
      </c>
      <c r="C84" s="583" t="s">
        <v>466</v>
      </c>
      <c r="D84" s="809" t="str">
        <f t="shared" si="23"/>
        <v>Ha</v>
      </c>
      <c r="E84" s="797">
        <f t="shared" si="23"/>
        <v>4530</v>
      </c>
      <c r="F84" s="809" t="str">
        <f t="shared" si="23"/>
        <v>Maximize</v>
      </c>
      <c r="G84" s="798">
        <f t="shared" si="23"/>
        <v>2</v>
      </c>
      <c r="P84" s="799">
        <f>S18</f>
        <v>1.0916114790286975</v>
      </c>
      <c r="Q84" s="810">
        <v>2</v>
      </c>
      <c r="R84" s="800">
        <f t="shared" si="24"/>
        <v>2.183222958057395</v>
      </c>
      <c r="S84" s="810">
        <v>2</v>
      </c>
      <c r="T84" s="800">
        <f t="shared" si="25"/>
        <v>2.183222958057395</v>
      </c>
      <c r="U84" s="810">
        <v>2</v>
      </c>
      <c r="V84" s="800">
        <f t="shared" si="26"/>
        <v>2.183222958057395</v>
      </c>
    </row>
    <row r="85" spans="1:22">
      <c r="A85" s="809">
        <v>26</v>
      </c>
      <c r="B85" s="583" t="str">
        <f>B19</f>
        <v>Sertifikasi RSPO</v>
      </c>
      <c r="C85" s="583" t="s">
        <v>466</v>
      </c>
      <c r="D85" s="809" t="str">
        <f t="shared" si="23"/>
        <v>Unit</v>
      </c>
      <c r="E85" s="548">
        <f t="shared" si="23"/>
        <v>32</v>
      </c>
      <c r="F85" s="809" t="str">
        <f t="shared" si="23"/>
        <v>Maximize</v>
      </c>
      <c r="G85" s="798">
        <f t="shared" si="23"/>
        <v>1</v>
      </c>
      <c r="P85" s="799">
        <f>S19</f>
        <v>1</v>
      </c>
      <c r="Q85" s="810">
        <v>1</v>
      </c>
      <c r="R85" s="800">
        <f t="shared" si="24"/>
        <v>1</v>
      </c>
      <c r="S85" s="810">
        <v>1</v>
      </c>
      <c r="T85" s="800">
        <f t="shared" si="25"/>
        <v>1</v>
      </c>
      <c r="U85" s="810">
        <v>1</v>
      </c>
      <c r="V85" s="800">
        <f t="shared" si="26"/>
        <v>1</v>
      </c>
    </row>
    <row r="86" spans="1:22">
      <c r="A86" s="809">
        <v>27</v>
      </c>
      <c r="B86" s="583" t="str">
        <f>B20</f>
        <v>Pengukuran Nilai Emisi Karbon</v>
      </c>
      <c r="C86" s="583" t="s">
        <v>466</v>
      </c>
      <c r="D86" s="809" t="str">
        <f t="shared" si="23"/>
        <v>%</v>
      </c>
      <c r="E86" s="548">
        <f t="shared" si="23"/>
        <v>100</v>
      </c>
      <c r="F86" s="809" t="str">
        <f t="shared" si="23"/>
        <v>Maximize</v>
      </c>
      <c r="G86" s="798">
        <f t="shared" si="23"/>
        <v>1</v>
      </c>
      <c r="P86" s="799">
        <f>S20</f>
        <v>1</v>
      </c>
      <c r="Q86" s="810">
        <v>1</v>
      </c>
      <c r="R86" s="800">
        <f t="shared" si="24"/>
        <v>1</v>
      </c>
      <c r="S86" s="810">
        <v>1</v>
      </c>
      <c r="T86" s="800">
        <f t="shared" si="25"/>
        <v>1</v>
      </c>
      <c r="U86" s="810">
        <v>1</v>
      </c>
      <c r="V86" s="800">
        <f t="shared" si="26"/>
        <v>1</v>
      </c>
    </row>
    <row r="87" spans="1:22">
      <c r="A87" s="809">
        <v>28</v>
      </c>
      <c r="B87" s="583" t="str">
        <f>B22</f>
        <v>Sertifikasi ISO 9001, ISO 14001 dan SMK3</v>
      </c>
      <c r="C87" s="583" t="s">
        <v>466</v>
      </c>
      <c r="D87" s="809" t="str">
        <f t="shared" ref="D87:G88" si="27">D22</f>
        <v>Unit</v>
      </c>
      <c r="E87" s="548">
        <f t="shared" si="27"/>
        <v>49</v>
      </c>
      <c r="F87" s="809" t="str">
        <f t="shared" si="27"/>
        <v>Maximize</v>
      </c>
      <c r="G87" s="798">
        <f t="shared" si="27"/>
        <v>1</v>
      </c>
      <c r="P87" s="799">
        <f>S22</f>
        <v>1</v>
      </c>
      <c r="Q87" s="810">
        <v>1</v>
      </c>
      <c r="R87" s="800">
        <f t="shared" si="24"/>
        <v>1</v>
      </c>
      <c r="S87" s="810">
        <v>1</v>
      </c>
      <c r="T87" s="800">
        <f t="shared" si="25"/>
        <v>1</v>
      </c>
      <c r="U87" s="810">
        <v>1</v>
      </c>
      <c r="V87" s="800">
        <f t="shared" si="26"/>
        <v>1</v>
      </c>
    </row>
    <row r="88" spans="1:22">
      <c r="A88" s="809">
        <v>29</v>
      </c>
      <c r="B88" s="583" t="str">
        <f>B23</f>
        <v>Pengelolaan dan Pemantauan Areal High Conservation Value (HCV)</v>
      </c>
      <c r="C88" s="583" t="s">
        <v>466</v>
      </c>
      <c r="D88" s="809" t="str">
        <f t="shared" si="27"/>
        <v>Ha</v>
      </c>
      <c r="E88" s="797">
        <f t="shared" si="27"/>
        <v>863.16</v>
      </c>
      <c r="F88" s="809" t="str">
        <f t="shared" si="27"/>
        <v>Maximize</v>
      </c>
      <c r="G88" s="798">
        <f t="shared" si="27"/>
        <v>1</v>
      </c>
      <c r="P88" s="799">
        <f>S23</f>
        <v>1</v>
      </c>
      <c r="Q88" s="810">
        <v>1</v>
      </c>
      <c r="R88" s="800">
        <f t="shared" si="24"/>
        <v>1</v>
      </c>
      <c r="S88" s="810">
        <v>1</v>
      </c>
      <c r="T88" s="800">
        <f t="shared" si="25"/>
        <v>1</v>
      </c>
      <c r="U88" s="810">
        <v>1</v>
      </c>
      <c r="V88" s="800">
        <f t="shared" si="26"/>
        <v>1</v>
      </c>
    </row>
    <row r="89" spans="1:22">
      <c r="A89" s="809">
        <v>30</v>
      </c>
      <c r="B89" s="583" t="str">
        <f>B36</f>
        <v>Kecelakaan Kerja Fatal</v>
      </c>
      <c r="C89" s="583" t="s">
        <v>466</v>
      </c>
      <c r="D89" s="809" t="str">
        <f t="shared" ref="D89:G90" si="28">D36</f>
        <v>Kejadian</v>
      </c>
      <c r="E89" s="548">
        <f t="shared" si="28"/>
        <v>0</v>
      </c>
      <c r="F89" s="809" t="str">
        <f t="shared" si="28"/>
        <v>Minimize</v>
      </c>
      <c r="G89" s="798">
        <f t="shared" si="28"/>
        <v>2</v>
      </c>
      <c r="P89" s="799">
        <f>S36</f>
        <v>0</v>
      </c>
      <c r="Q89" s="810">
        <v>1</v>
      </c>
      <c r="R89" s="800">
        <f t="shared" si="24"/>
        <v>0</v>
      </c>
      <c r="S89" s="810">
        <v>1</v>
      </c>
      <c r="T89" s="800">
        <f t="shared" si="25"/>
        <v>0</v>
      </c>
      <c r="U89" s="810">
        <v>1</v>
      </c>
      <c r="V89" s="800">
        <f t="shared" si="26"/>
        <v>0</v>
      </c>
    </row>
    <row r="90" spans="1:22">
      <c r="A90" s="809">
        <v>31</v>
      </c>
      <c r="B90" s="583" t="str">
        <f>B37</f>
        <v>Sertifikasi PROPER</v>
      </c>
      <c r="C90" s="583" t="s">
        <v>466</v>
      </c>
      <c r="D90" s="809" t="str">
        <f t="shared" si="28"/>
        <v>%</v>
      </c>
      <c r="E90" s="548">
        <f t="shared" si="28"/>
        <v>100</v>
      </c>
      <c r="F90" s="809" t="str">
        <f t="shared" si="28"/>
        <v>Maximize</v>
      </c>
      <c r="G90" s="798">
        <f t="shared" si="28"/>
        <v>1</v>
      </c>
      <c r="P90" s="799">
        <f>S37</f>
        <v>1</v>
      </c>
      <c r="Q90" s="810">
        <v>1</v>
      </c>
      <c r="R90" s="800">
        <f t="shared" si="24"/>
        <v>1</v>
      </c>
      <c r="S90" s="810">
        <v>1</v>
      </c>
      <c r="T90" s="800">
        <f t="shared" si="25"/>
        <v>1</v>
      </c>
      <c r="U90" s="810">
        <v>1</v>
      </c>
      <c r="V90" s="800">
        <f t="shared" si="26"/>
        <v>1</v>
      </c>
    </row>
    <row r="91" spans="1:22">
      <c r="A91" s="811"/>
      <c r="B91" s="811" t="s">
        <v>728</v>
      </c>
      <c r="C91" s="811"/>
      <c r="D91" s="811"/>
      <c r="E91" s="811"/>
      <c r="F91" s="811"/>
      <c r="G91" s="812">
        <f>SUM(G83:G90)</f>
        <v>11</v>
      </c>
      <c r="P91" s="813"/>
      <c r="Q91" s="812">
        <f t="shared" ref="Q91:V91" si="29">SUM(Q83:Q90)</f>
        <v>10</v>
      </c>
      <c r="R91" s="814">
        <f t="shared" si="29"/>
        <v>9.3208746784875025</v>
      </c>
      <c r="S91" s="812">
        <f t="shared" si="29"/>
        <v>10</v>
      </c>
      <c r="T91" s="814">
        <f t="shared" si="29"/>
        <v>9.3208746784875025</v>
      </c>
      <c r="U91" s="812">
        <f t="shared" si="29"/>
        <v>10</v>
      </c>
      <c r="V91" s="814">
        <f t="shared" si="29"/>
        <v>9.3208746784875025</v>
      </c>
    </row>
    <row r="92" spans="1:22">
      <c r="A92" s="809">
        <v>32</v>
      </c>
      <c r="B92" s="583" t="str">
        <f>B21</f>
        <v>Evaluasi Pemahaman Proses Bisnis, Standar Operasional Prosedur dan Instruksi Kerja PT Perkebunan Nusantara IV ke Seluruh Karyawan</v>
      </c>
      <c r="C92" s="583" t="s">
        <v>470</v>
      </c>
      <c r="D92" s="809" t="str">
        <f>D21</f>
        <v>%</v>
      </c>
      <c r="E92" s="548">
        <f>E21</f>
        <v>100</v>
      </c>
      <c r="F92" s="809" t="str">
        <f>F21</f>
        <v>Maximize</v>
      </c>
      <c r="G92" s="798">
        <f>G21</f>
        <v>2</v>
      </c>
      <c r="P92" s="799">
        <f>S21</f>
        <v>1</v>
      </c>
      <c r="Q92" s="810">
        <v>15</v>
      </c>
      <c r="R92" s="800">
        <f>MIN(1.1*Q92,P92*Q92)</f>
        <v>15</v>
      </c>
      <c r="S92" s="810">
        <v>15</v>
      </c>
      <c r="T92" s="800">
        <f>MIN(1.1*S92,P92*S92)</f>
        <v>15</v>
      </c>
      <c r="U92" s="810">
        <v>15</v>
      </c>
      <c r="V92" s="800">
        <f>MIN(1.1*U92,P92*U92)</f>
        <v>15</v>
      </c>
    </row>
    <row r="93" spans="1:22">
      <c r="A93" s="811"/>
      <c r="B93" s="811" t="s">
        <v>597</v>
      </c>
      <c r="C93" s="811"/>
      <c r="D93" s="811"/>
      <c r="E93" s="811"/>
      <c r="F93" s="811"/>
      <c r="G93" s="812">
        <f>SUM(G92)</f>
        <v>2</v>
      </c>
      <c r="P93" s="813"/>
      <c r="Q93" s="812">
        <f t="shared" ref="Q93:V93" si="30">SUM(Q92)</f>
        <v>15</v>
      </c>
      <c r="R93" s="814">
        <f t="shared" si="30"/>
        <v>15</v>
      </c>
      <c r="S93" s="812">
        <f t="shared" si="30"/>
        <v>15</v>
      </c>
      <c r="T93" s="814">
        <f t="shared" si="30"/>
        <v>15</v>
      </c>
      <c r="U93" s="812">
        <f t="shared" si="30"/>
        <v>15</v>
      </c>
      <c r="V93" s="814">
        <f t="shared" si="30"/>
        <v>15</v>
      </c>
    </row>
    <row r="94" spans="1:22">
      <c r="A94" s="809">
        <v>33</v>
      </c>
      <c r="B94" s="583" t="str">
        <f>B42</f>
        <v>Implementasi Risk Control Self Assessment (RCSA) melalui Aplikasi Enterprise Risk Information Nusantara (ERIN)</v>
      </c>
      <c r="C94" s="583" t="s">
        <v>472</v>
      </c>
      <c r="D94" s="809" t="str">
        <f>D42</f>
        <v>%</v>
      </c>
      <c r="E94" s="548">
        <f>E42</f>
        <v>100</v>
      </c>
      <c r="F94" s="809" t="str">
        <f>F42</f>
        <v>Maximize</v>
      </c>
      <c r="G94" s="798">
        <f>G42</f>
        <v>1</v>
      </c>
      <c r="P94" s="799">
        <f>S42</f>
        <v>1</v>
      </c>
      <c r="Q94" s="810">
        <v>10</v>
      </c>
      <c r="R94" s="800">
        <f>MIN(1.1*Q94,P94*Q94)</f>
        <v>10</v>
      </c>
      <c r="S94" s="810">
        <v>10</v>
      </c>
      <c r="T94" s="800">
        <f>MIN(1.1*S94,P94*S94)</f>
        <v>10</v>
      </c>
      <c r="U94" s="810">
        <v>10</v>
      </c>
      <c r="V94" s="800">
        <f>MIN(1.1*U94,P94*U94)</f>
        <v>10</v>
      </c>
    </row>
    <row r="95" spans="1:22">
      <c r="A95" s="811"/>
      <c r="B95" s="811" t="s">
        <v>598</v>
      </c>
      <c r="C95" s="811"/>
      <c r="D95" s="811"/>
      <c r="E95" s="811"/>
      <c r="F95" s="811"/>
      <c r="G95" s="812">
        <f>SUM(G94)</f>
        <v>1</v>
      </c>
      <c r="P95" s="813"/>
      <c r="Q95" s="812">
        <f t="shared" ref="Q95:V95" si="31">SUM(Q94)</f>
        <v>10</v>
      </c>
      <c r="R95" s="814">
        <f t="shared" si="31"/>
        <v>10</v>
      </c>
      <c r="S95" s="812">
        <f t="shared" si="31"/>
        <v>10</v>
      </c>
      <c r="T95" s="814">
        <f t="shared" si="31"/>
        <v>10</v>
      </c>
      <c r="U95" s="812">
        <f t="shared" si="31"/>
        <v>10</v>
      </c>
      <c r="V95" s="814">
        <f t="shared" si="31"/>
        <v>10</v>
      </c>
    </row>
    <row r="96" spans="1:22">
      <c r="A96" s="809">
        <v>34</v>
      </c>
      <c r="B96" s="583" t="str">
        <f>B24</f>
        <v>Penataan komposisi tanaman melalui replanting/konversi/Kerja Sama</v>
      </c>
      <c r="C96" s="583" t="s">
        <v>474</v>
      </c>
      <c r="D96" s="809" t="str">
        <f>D24</f>
        <v>Ha</v>
      </c>
      <c r="E96" s="797">
        <f>E24</f>
        <v>2424.4499999999998</v>
      </c>
      <c r="F96" s="809" t="str">
        <f>F24</f>
        <v>Maximize</v>
      </c>
      <c r="G96" s="798">
        <f>G24</f>
        <v>2</v>
      </c>
      <c r="P96" s="799">
        <f>S24</f>
        <v>0.98845098888407679</v>
      </c>
      <c r="Q96" s="810">
        <v>3</v>
      </c>
      <c r="R96" s="800">
        <f t="shared" ref="R96:R102" si="32">MIN(1.1*Q96,P96*Q96)</f>
        <v>2.9653529666522305</v>
      </c>
      <c r="S96" s="810">
        <v>3</v>
      </c>
      <c r="T96" s="800">
        <f t="shared" ref="T96:T102" si="33">MIN(1.1*S96,P96*S96)</f>
        <v>2.9653529666522305</v>
      </c>
      <c r="U96" s="810">
        <v>3</v>
      </c>
      <c r="V96" s="800">
        <f t="shared" ref="V96:V102" si="34">MIN(1.1*U96,P96*U96)</f>
        <v>2.9653529666522305</v>
      </c>
    </row>
    <row r="97" spans="1:22">
      <c r="A97" s="809">
        <v>35</v>
      </c>
      <c r="B97" s="583" t="str">
        <f>B27</f>
        <v>Recovery Asset area okupasi</v>
      </c>
      <c r="C97" s="583" t="s">
        <v>474</v>
      </c>
      <c r="D97" s="809" t="str">
        <f>D27</f>
        <v>Ha</v>
      </c>
      <c r="E97" s="548">
        <f>E27</f>
        <v>90</v>
      </c>
      <c r="F97" s="809" t="str">
        <f>F27</f>
        <v>Maximize</v>
      </c>
      <c r="G97" s="798">
        <f>G27</f>
        <v>2</v>
      </c>
      <c r="P97" s="799">
        <f>S27</f>
        <v>2.3255555555555558</v>
      </c>
      <c r="Q97" s="810">
        <v>3</v>
      </c>
      <c r="R97" s="800">
        <f t="shared" si="32"/>
        <v>3.3000000000000003</v>
      </c>
      <c r="S97" s="810">
        <v>3</v>
      </c>
      <c r="T97" s="800">
        <f t="shared" si="33"/>
        <v>3.3000000000000003</v>
      </c>
      <c r="U97" s="810">
        <v>3</v>
      </c>
      <c r="V97" s="800">
        <f t="shared" si="34"/>
        <v>3.3000000000000003</v>
      </c>
    </row>
    <row r="98" spans="1:22">
      <c r="A98" s="809">
        <v>36</v>
      </c>
      <c r="B98" s="583" t="str">
        <f>B29</f>
        <v>a. Surat Keputusan (SK) Pemberian Hak dan/atau Sertifikat Baru</v>
      </c>
      <c r="C98" s="583" t="s">
        <v>474</v>
      </c>
      <c r="D98" s="809" t="str">
        <f t="shared" ref="D98:G99" si="35">D29</f>
        <v>Ha</v>
      </c>
      <c r="E98" s="548">
        <f t="shared" si="35"/>
        <v>388</v>
      </c>
      <c r="F98" s="809" t="str">
        <f t="shared" si="35"/>
        <v>Maximize</v>
      </c>
      <c r="G98" s="798">
        <f t="shared" si="35"/>
        <v>1</v>
      </c>
      <c r="P98" s="799">
        <f>S29</f>
        <v>0</v>
      </c>
      <c r="Q98" s="810">
        <v>2</v>
      </c>
      <c r="R98" s="800">
        <f t="shared" si="32"/>
        <v>0</v>
      </c>
      <c r="S98" s="810">
        <v>2</v>
      </c>
      <c r="T98" s="800">
        <f t="shared" si="33"/>
        <v>0</v>
      </c>
      <c r="U98" s="810">
        <v>2</v>
      </c>
      <c r="V98" s="800">
        <f t="shared" si="34"/>
        <v>0</v>
      </c>
    </row>
    <row r="99" spans="1:22">
      <c r="A99" s="809">
        <v>37</v>
      </c>
      <c r="B99" s="583" t="str">
        <f>B30</f>
        <v>b. Tahap Sidang Panitia A dan/atau Panitia B</v>
      </c>
      <c r="C99" s="583" t="s">
        <v>474</v>
      </c>
      <c r="D99" s="809" t="str">
        <f t="shared" si="35"/>
        <v>Ha</v>
      </c>
      <c r="E99" s="548">
        <f t="shared" si="35"/>
        <v>957.16</v>
      </c>
      <c r="F99" s="809" t="str">
        <f t="shared" si="35"/>
        <v>Maximize</v>
      </c>
      <c r="G99" s="798">
        <f t="shared" si="35"/>
        <v>1</v>
      </c>
      <c r="P99" s="799">
        <f>S30</f>
        <v>0</v>
      </c>
      <c r="Q99" s="810">
        <v>2</v>
      </c>
      <c r="R99" s="800">
        <f t="shared" si="32"/>
        <v>0</v>
      </c>
      <c r="S99" s="810">
        <v>2</v>
      </c>
      <c r="T99" s="800">
        <f t="shared" si="33"/>
        <v>0</v>
      </c>
      <c r="U99" s="810">
        <v>2</v>
      </c>
      <c r="V99" s="800">
        <f t="shared" si="34"/>
        <v>0</v>
      </c>
    </row>
    <row r="100" spans="1:22">
      <c r="A100" s="809">
        <v>38</v>
      </c>
      <c r="B100" s="583" t="str">
        <f>B32</f>
        <v>a. Surat Keputusan (SK) Pemberian Hak dan/atau Sertifikat Baru</v>
      </c>
      <c r="C100" s="583" t="s">
        <v>474</v>
      </c>
      <c r="D100" s="809" t="str">
        <f t="shared" ref="D100:G101" si="36">D32</f>
        <v>Ha</v>
      </c>
      <c r="E100" s="797">
        <f t="shared" si="36"/>
        <v>4397.17</v>
      </c>
      <c r="F100" s="809" t="str">
        <f t="shared" si="36"/>
        <v>Maximize</v>
      </c>
      <c r="G100" s="798">
        <f t="shared" si="36"/>
        <v>1</v>
      </c>
      <c r="P100" s="799">
        <f>S32</f>
        <v>1.3599656142473456E-3</v>
      </c>
      <c r="Q100" s="810">
        <v>1</v>
      </c>
      <c r="R100" s="800">
        <f t="shared" si="32"/>
        <v>1.3599656142473456E-3</v>
      </c>
      <c r="S100" s="810">
        <v>1</v>
      </c>
      <c r="T100" s="800">
        <f t="shared" si="33"/>
        <v>1.3599656142473456E-3</v>
      </c>
      <c r="U100" s="810">
        <v>1</v>
      </c>
      <c r="V100" s="800">
        <f t="shared" si="34"/>
        <v>1.3599656142473456E-3</v>
      </c>
    </row>
    <row r="101" spans="1:22">
      <c r="A101" s="809">
        <v>39</v>
      </c>
      <c r="B101" s="583" t="str">
        <f>B33</f>
        <v>b. Tahap Sidang Panitia A dan/atau Panitia B</v>
      </c>
      <c r="C101" s="583" t="s">
        <v>474</v>
      </c>
      <c r="D101" s="809" t="str">
        <f t="shared" si="36"/>
        <v>Ha</v>
      </c>
      <c r="E101" s="797">
        <f t="shared" si="36"/>
        <v>12817.2</v>
      </c>
      <c r="F101" s="809" t="str">
        <f t="shared" si="36"/>
        <v>Maximize</v>
      </c>
      <c r="G101" s="798">
        <f t="shared" si="36"/>
        <v>1</v>
      </c>
      <c r="P101" s="799">
        <f>S33</f>
        <v>4.8372499453858874E-4</v>
      </c>
      <c r="Q101" s="810">
        <v>1</v>
      </c>
      <c r="R101" s="800">
        <f t="shared" si="32"/>
        <v>4.8372499453858874E-4</v>
      </c>
      <c r="S101" s="810">
        <v>1</v>
      </c>
      <c r="T101" s="800">
        <f t="shared" si="33"/>
        <v>4.8372499453858874E-4</v>
      </c>
      <c r="U101" s="810">
        <v>1</v>
      </c>
      <c r="V101" s="800">
        <f t="shared" si="34"/>
        <v>4.8372499453858874E-4</v>
      </c>
    </row>
    <row r="102" spans="1:22">
      <c r="A102" s="809">
        <v>40</v>
      </c>
      <c r="B102" s="583" t="str">
        <f>B35</f>
        <v>Monetisasi dan/atau Pelepasan aset non-inti</v>
      </c>
      <c r="C102" s="583" t="s">
        <v>474</v>
      </c>
      <c r="D102" s="809" t="str">
        <f>D35</f>
        <v>Rp M</v>
      </c>
      <c r="E102" s="548">
        <f>E35</f>
        <v>2.1</v>
      </c>
      <c r="F102" s="809" t="str">
        <f>F35</f>
        <v>Maximize</v>
      </c>
      <c r="G102" s="798">
        <f>G35</f>
        <v>2</v>
      </c>
      <c r="P102" s="799">
        <f>S35</f>
        <v>1.037598080952381</v>
      </c>
      <c r="Q102" s="810">
        <v>3</v>
      </c>
      <c r="R102" s="800">
        <f t="shared" si="32"/>
        <v>3.1127942428571433</v>
      </c>
      <c r="S102" s="810">
        <v>3</v>
      </c>
      <c r="T102" s="800">
        <f t="shared" si="33"/>
        <v>3.1127942428571433</v>
      </c>
      <c r="U102" s="810">
        <v>3</v>
      </c>
      <c r="V102" s="800">
        <f t="shared" si="34"/>
        <v>3.1127942428571433</v>
      </c>
    </row>
    <row r="103" spans="1:22">
      <c r="A103" s="811"/>
      <c r="B103" s="811" t="s">
        <v>599</v>
      </c>
      <c r="C103" s="811"/>
      <c r="D103" s="811"/>
      <c r="E103" s="811"/>
      <c r="F103" s="811"/>
      <c r="G103" s="812">
        <f>SUM(G96:G102)</f>
        <v>10</v>
      </c>
      <c r="P103" s="813"/>
      <c r="Q103" s="812">
        <f t="shared" ref="Q103:V103" si="37">SUM(Q96:Q102)</f>
        <v>15</v>
      </c>
      <c r="R103" s="814">
        <f t="shared" si="37"/>
        <v>9.3799909001181589</v>
      </c>
      <c r="S103" s="812">
        <f t="shared" si="37"/>
        <v>15</v>
      </c>
      <c r="T103" s="814">
        <f t="shared" si="37"/>
        <v>9.3799909001181589</v>
      </c>
      <c r="U103" s="812">
        <f t="shared" si="37"/>
        <v>15</v>
      </c>
      <c r="V103" s="814">
        <f t="shared" si="37"/>
        <v>9.3799909001181589</v>
      </c>
    </row>
    <row r="104" spans="1:22">
      <c r="A104" s="809">
        <v>41</v>
      </c>
      <c r="B104" s="583" t="str">
        <f>B34</f>
        <v>Human Capital Transformation</v>
      </c>
      <c r="C104" s="583" t="s">
        <v>476</v>
      </c>
      <c r="D104" s="809" t="str">
        <f>D34</f>
        <v>%</v>
      </c>
      <c r="E104" s="548">
        <f>E34</f>
        <v>100</v>
      </c>
      <c r="F104" s="809" t="str">
        <f>F34</f>
        <v>Maximize</v>
      </c>
      <c r="G104" s="798">
        <f>G34</f>
        <v>2</v>
      </c>
      <c r="P104" s="799">
        <f>S34</f>
        <v>1.3814</v>
      </c>
      <c r="Q104" s="810">
        <v>10</v>
      </c>
      <c r="R104" s="800">
        <f>MIN(1.1*Q104,P104*Q104)</f>
        <v>11</v>
      </c>
      <c r="S104" s="810">
        <v>10</v>
      </c>
      <c r="T104" s="800">
        <f>MIN(1.1*S104,P104*S104)</f>
        <v>11</v>
      </c>
      <c r="U104" s="810">
        <v>10</v>
      </c>
      <c r="V104" s="800">
        <f>MIN(1.1*U104,P104*U104)</f>
        <v>11</v>
      </c>
    </row>
    <row r="105" spans="1:22">
      <c r="A105" s="811"/>
      <c r="B105" s="811" t="s">
        <v>729</v>
      </c>
      <c r="C105" s="811"/>
      <c r="D105" s="811"/>
      <c r="E105" s="811"/>
      <c r="F105" s="811"/>
      <c r="G105" s="812">
        <f>SUM(G104)</f>
        <v>2</v>
      </c>
      <c r="P105" s="813"/>
      <c r="Q105" s="812">
        <f t="shared" ref="Q105:V105" si="38">SUM(Q104)</f>
        <v>10</v>
      </c>
      <c r="R105" s="814">
        <f t="shared" si="38"/>
        <v>11</v>
      </c>
      <c r="S105" s="812">
        <f t="shared" si="38"/>
        <v>10</v>
      </c>
      <c r="T105" s="814">
        <f t="shared" si="38"/>
        <v>11</v>
      </c>
      <c r="U105" s="812">
        <f t="shared" si="38"/>
        <v>10</v>
      </c>
      <c r="V105" s="814">
        <f t="shared" si="38"/>
        <v>11</v>
      </c>
    </row>
    <row r="106" spans="1:22">
      <c r="A106" s="809">
        <v>42</v>
      </c>
      <c r="B106" s="583" t="str">
        <f>B26</f>
        <v>Pembangunan Pabrik Pengolahan Inti Sawit</v>
      </c>
      <c r="C106" s="583" t="s">
        <v>733</v>
      </c>
      <c r="D106" s="809" t="str">
        <f>D26</f>
        <v>Waktu</v>
      </c>
      <c r="E106" s="548" t="str">
        <f>E26</f>
        <v>TW II</v>
      </c>
      <c r="F106" s="809" t="str">
        <f>F26</f>
        <v>Maximize</v>
      </c>
      <c r="G106" s="798">
        <f>G26</f>
        <v>2</v>
      </c>
      <c r="P106" s="799">
        <f>S26</f>
        <v>0</v>
      </c>
      <c r="Q106" s="810">
        <v>0</v>
      </c>
      <c r="R106" s="800">
        <f>MIN(1.1*Q106,P106*Q106)</f>
        <v>0</v>
      </c>
      <c r="S106" s="810">
        <v>0</v>
      </c>
      <c r="T106" s="800">
        <f>MIN(1.1*S106,P106*S106)</f>
        <v>0</v>
      </c>
      <c r="U106" s="810">
        <v>0</v>
      </c>
      <c r="V106" s="800">
        <f>MIN(1.1*U106,P106*U106)</f>
        <v>0</v>
      </c>
    </row>
    <row r="107" spans="1:22">
      <c r="A107" s="811"/>
      <c r="B107" s="811" t="s">
        <v>734</v>
      </c>
      <c r="C107" s="811"/>
      <c r="D107" s="811"/>
      <c r="E107" s="811"/>
      <c r="F107" s="811"/>
      <c r="G107" s="812">
        <f>SUM(G106)</f>
        <v>2</v>
      </c>
      <c r="P107" s="813"/>
      <c r="Q107" s="812">
        <f t="shared" ref="Q107:V107" si="39">SUM(Q106)</f>
        <v>0</v>
      </c>
      <c r="R107" s="814">
        <f t="shared" si="39"/>
        <v>0</v>
      </c>
      <c r="S107" s="812">
        <f t="shared" si="39"/>
        <v>0</v>
      </c>
      <c r="T107" s="814">
        <f t="shared" si="39"/>
        <v>0</v>
      </c>
      <c r="U107" s="812">
        <f t="shared" si="39"/>
        <v>0</v>
      </c>
      <c r="V107" s="814">
        <f t="shared" si="39"/>
        <v>0</v>
      </c>
    </row>
    <row r="108" spans="1:22">
      <c r="A108" s="815"/>
      <c r="B108" s="815" t="s">
        <v>404</v>
      </c>
      <c r="C108" s="815"/>
      <c r="D108" s="815"/>
      <c r="E108" s="815"/>
      <c r="F108" s="815"/>
      <c r="G108" s="816">
        <f>G72+G82+G91+G93+G95+G103+G105</f>
        <v>98</v>
      </c>
      <c r="P108" s="806"/>
      <c r="Q108" s="805">
        <f t="shared" ref="Q108:V108" si="40">Q72+Q82+Q91+Q93+Q95+Q103+Q105</f>
        <v>100</v>
      </c>
      <c r="R108" s="807">
        <f t="shared" si="40"/>
        <v>89.813980901772439</v>
      </c>
      <c r="S108" s="805">
        <f t="shared" si="40"/>
        <v>100</v>
      </c>
      <c r="T108" s="807">
        <f t="shared" si="40"/>
        <v>90.239472607591807</v>
      </c>
      <c r="U108" s="805">
        <f t="shared" si="40"/>
        <v>100</v>
      </c>
      <c r="V108" s="807">
        <f t="shared" si="40"/>
        <v>88.893675897220064</v>
      </c>
    </row>
    <row r="251" spans="1:14">
      <c r="A251" s="26"/>
      <c r="B251" s="175"/>
      <c r="C251" s="175"/>
      <c r="D251" s="26"/>
      <c r="E251" s="26"/>
      <c r="F251" s="26"/>
      <c r="G251" s="26"/>
      <c r="H251" s="26"/>
      <c r="I251" s="26"/>
      <c r="J251" s="26"/>
      <c r="K251" s="26"/>
      <c r="L251" s="26"/>
      <c r="M251" s="26"/>
      <c r="N251" s="26"/>
    </row>
    <row r="252" spans="1:14">
      <c r="A252" s="26"/>
      <c r="B252" s="175"/>
      <c r="C252" s="175"/>
      <c r="D252" s="26"/>
      <c r="E252" s="26"/>
      <c r="F252" s="26"/>
      <c r="G252" s="26"/>
      <c r="H252" s="26"/>
      <c r="I252" s="26"/>
      <c r="J252" s="26"/>
      <c r="K252" s="26"/>
      <c r="L252" s="26"/>
      <c r="M252" s="26"/>
      <c r="N252" s="26"/>
    </row>
    <row r="253" spans="1:14">
      <c r="A253" s="26"/>
      <c r="B253" s="175"/>
      <c r="C253" s="175"/>
      <c r="D253" s="26"/>
      <c r="E253" s="26"/>
      <c r="F253" s="26"/>
      <c r="G253" s="26"/>
      <c r="H253" s="26"/>
      <c r="I253" s="26"/>
      <c r="J253" s="26"/>
      <c r="K253" s="26"/>
      <c r="L253" s="26"/>
      <c r="M253" s="26"/>
      <c r="N253" s="26"/>
    </row>
    <row r="254" spans="1:14">
      <c r="A254" s="26"/>
      <c r="B254" s="175"/>
      <c r="C254" s="175"/>
      <c r="D254" s="26"/>
      <c r="E254" s="26"/>
      <c r="F254" s="26"/>
      <c r="G254" s="26"/>
      <c r="H254" s="26"/>
      <c r="I254" s="26"/>
      <c r="J254" s="26"/>
      <c r="K254" s="26"/>
      <c r="L254" s="26"/>
      <c r="M254" s="26"/>
      <c r="N254" s="26"/>
    </row>
  </sheetData>
  <autoFilter ref="A4:N54" xr:uid="{00000000-0009-0000-0000-000015000000}"/>
  <mergeCells count="23">
    <mergeCell ref="A43:B43"/>
    <mergeCell ref="H44:H52"/>
    <mergeCell ref="A12:B12"/>
    <mergeCell ref="A13:A16"/>
    <mergeCell ref="H13:H42"/>
    <mergeCell ref="A28:A30"/>
    <mergeCell ref="A31:A33"/>
    <mergeCell ref="A38:A41"/>
    <mergeCell ref="K2:L2"/>
    <mergeCell ref="M2:N2"/>
    <mergeCell ref="A4:B4"/>
    <mergeCell ref="H5:H11"/>
    <mergeCell ref="A7:A10"/>
    <mergeCell ref="I2:I3"/>
    <mergeCell ref="J2:J3"/>
    <mergeCell ref="I1:N1"/>
    <mergeCell ref="F1:F3"/>
    <mergeCell ref="G1:H2"/>
    <mergeCell ref="A1:A3"/>
    <mergeCell ref="B1:B3"/>
    <mergeCell ref="C1:C3"/>
    <mergeCell ref="D1:D3"/>
    <mergeCell ref="E1:E3"/>
  </mergeCells>
  <printOptions horizontalCentered="1" gridLines="1"/>
  <pageMargins left="0.7" right="0.7" top="0.75" bottom="0.75" header="0.511811023622047" footer="0.511811023622047"/>
  <pageSetup fitToHeight="0" pageOrder="overThenDown"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37665"/>
    <outlinePr summaryBelow="0"/>
    <pageSetUpPr fitToPage="1"/>
  </sheetPr>
  <dimension ref="A1:CE253"/>
  <sheetViews>
    <sheetView showGridLines="0" zoomScaleNormal="100" workbookViewId="0">
      <pane xSplit="8" ySplit="4" topLeftCell="I5" activePane="bottomRight" state="frozen"/>
      <selection pane="topRight" activeCell="CK1" sqref="CK1"/>
      <selection pane="bottomLeft" activeCell="A47" sqref="A47"/>
      <selection pane="bottomRight" sqref="A1:XFD1048576"/>
    </sheetView>
  </sheetViews>
  <sheetFormatPr baseColWidth="10" defaultColWidth="12.6640625" defaultRowHeight="13"/>
  <cols>
    <col min="1" max="1" width="5.83203125" style="796" customWidth="1"/>
    <col min="2" max="2" width="44.6640625" style="796" customWidth="1"/>
    <col min="3" max="3" width="43.33203125" style="796" customWidth="1"/>
    <col min="4" max="4" width="8.83203125" style="796" customWidth="1"/>
    <col min="5" max="6" width="12.6640625" style="796"/>
    <col min="7" max="7" width="8" style="796" customWidth="1"/>
    <col min="8" max="8" width="4.6640625" style="796" customWidth="1"/>
    <col min="9" max="16384" width="12.6640625" style="796"/>
  </cols>
  <sheetData>
    <row r="1" spans="1:20" ht="28">
      <c r="A1" s="743" t="s">
        <v>346</v>
      </c>
      <c r="B1" s="743" t="s">
        <v>347</v>
      </c>
      <c r="C1" s="743" t="s">
        <v>662</v>
      </c>
      <c r="D1" s="743" t="s">
        <v>350</v>
      </c>
      <c r="E1" s="743" t="s">
        <v>448</v>
      </c>
      <c r="F1" s="743" t="s">
        <v>354</v>
      </c>
      <c r="G1" s="750" t="s">
        <v>355</v>
      </c>
      <c r="H1" s="750"/>
      <c r="I1" s="744" t="s">
        <v>660</v>
      </c>
      <c r="J1" s="744"/>
      <c r="K1" s="744"/>
      <c r="L1" s="744"/>
      <c r="M1" s="744"/>
      <c r="N1" s="744"/>
      <c r="P1" s="323" t="s">
        <v>358</v>
      </c>
      <c r="Q1" s="323" t="s">
        <v>663</v>
      </c>
      <c r="R1" s="323" t="s">
        <v>360</v>
      </c>
      <c r="S1" s="323" t="s">
        <v>361</v>
      </c>
      <c r="T1" s="323" t="s">
        <v>362</v>
      </c>
    </row>
    <row r="2" spans="1:20">
      <c r="A2" s="743"/>
      <c r="B2" s="743"/>
      <c r="C2" s="743"/>
      <c r="D2" s="743"/>
      <c r="E2" s="743"/>
      <c r="F2" s="743"/>
      <c r="G2" s="750"/>
      <c r="H2" s="750"/>
      <c r="I2" s="744" t="s">
        <v>448</v>
      </c>
      <c r="J2" s="744" t="s">
        <v>450</v>
      </c>
      <c r="K2" s="744" t="s">
        <v>451</v>
      </c>
      <c r="L2" s="744"/>
      <c r="M2" s="744" t="s">
        <v>664</v>
      </c>
      <c r="N2" s="744"/>
    </row>
    <row r="3" spans="1:20">
      <c r="A3" s="743"/>
      <c r="B3" s="743"/>
      <c r="C3" s="743"/>
      <c r="D3" s="743"/>
      <c r="E3" s="743"/>
      <c r="F3" s="743"/>
      <c r="G3" s="425" t="s">
        <v>365</v>
      </c>
      <c r="H3" s="425" t="s">
        <v>366</v>
      </c>
      <c r="I3" s="744"/>
      <c r="J3" s="744"/>
      <c r="K3" s="346" t="s">
        <v>661</v>
      </c>
      <c r="L3" s="346">
        <v>2025</v>
      </c>
      <c r="M3" s="346" t="s">
        <v>661</v>
      </c>
      <c r="N3" s="346">
        <v>2025</v>
      </c>
    </row>
    <row r="4" spans="1:20">
      <c r="A4" s="751" t="s">
        <v>665</v>
      </c>
      <c r="B4" s="751"/>
      <c r="C4" s="426"/>
      <c r="D4" s="427"/>
      <c r="E4" s="428"/>
      <c r="F4" s="427"/>
      <c r="G4" s="427"/>
      <c r="H4" s="427"/>
      <c r="I4" s="350"/>
      <c r="J4" s="350"/>
      <c r="K4" s="351"/>
      <c r="L4" s="351"/>
      <c r="M4" s="351"/>
      <c r="N4" s="352"/>
    </row>
    <row r="5" spans="1:20" ht="14">
      <c r="A5" s="429">
        <v>1</v>
      </c>
      <c r="B5" s="430" t="s">
        <v>666</v>
      </c>
      <c r="C5" s="431" t="s">
        <v>666</v>
      </c>
      <c r="D5" s="432" t="s">
        <v>667</v>
      </c>
      <c r="E5" s="437">
        <v>581.72</v>
      </c>
      <c r="F5" s="432" t="s">
        <v>373</v>
      </c>
      <c r="G5" s="434">
        <v>6</v>
      </c>
      <c r="H5" s="752">
        <v>30</v>
      </c>
      <c r="I5" s="357">
        <v>581.72</v>
      </c>
      <c r="J5" s="399">
        <v>809.03</v>
      </c>
      <c r="K5" s="364">
        <f>IFERROR(J5/I5,0)</f>
        <v>1.3907550024066559</v>
      </c>
      <c r="L5" s="364">
        <f>IFERROR(J5/E5,0)</f>
        <v>1.3907550024066559</v>
      </c>
      <c r="M5" s="365">
        <f>IFERROR((MIN(1.1,(J5/I5)))*G5,0)</f>
        <v>6.6000000000000005</v>
      </c>
      <c r="N5" s="365">
        <f>IFERROR((MIN(1.1,(J5/E5)))*G5,0)</f>
        <v>6.6000000000000005</v>
      </c>
      <c r="P5" s="797">
        <f>E5</f>
        <v>581.72</v>
      </c>
      <c r="Q5" s="548">
        <f>J5</f>
        <v>809.03</v>
      </c>
      <c r="R5" s="798">
        <f>G5</f>
        <v>6</v>
      </c>
      <c r="S5" s="799">
        <f>IFERROR(MAX(0,IF(F5="Minimize",E5/J5,IF(E5&gt;0,J5/E5,IF(J5&gt;0,1.1,E5/J5)))),0)</f>
        <v>1.3907550024066559</v>
      </c>
      <c r="T5" s="800">
        <f>MIN(1.1*R5,S5*R5)</f>
        <v>6.6000000000000005</v>
      </c>
    </row>
    <row r="6" spans="1:20" ht="28">
      <c r="A6" s="438">
        <v>2</v>
      </c>
      <c r="B6" s="439" t="s">
        <v>668</v>
      </c>
      <c r="C6" s="440" t="s">
        <v>669</v>
      </c>
      <c r="D6" s="441" t="s">
        <v>667</v>
      </c>
      <c r="E6" s="505">
        <v>2681.19</v>
      </c>
      <c r="F6" s="441" t="s">
        <v>373</v>
      </c>
      <c r="G6" s="443">
        <v>6</v>
      </c>
      <c r="H6" s="752"/>
      <c r="I6" s="362">
        <v>2681.19</v>
      </c>
      <c r="J6" s="362">
        <v>3059.07</v>
      </c>
      <c r="K6" s="364">
        <f>IFERROR(J6/I6,0)</f>
        <v>1.1409374195786199</v>
      </c>
      <c r="L6" s="364">
        <f>IFERROR(J6/E6,0)</f>
        <v>1.1409374195786199</v>
      </c>
      <c r="M6" s="365">
        <f>IFERROR((MIN(1.1,(J6/I6)))*G6,0)</f>
        <v>6.6000000000000005</v>
      </c>
      <c r="N6" s="365">
        <f>IFERROR((MIN(1.1,(J6/E6)))*G6,0)</f>
        <v>6.6000000000000005</v>
      </c>
      <c r="P6" s="797">
        <f>E6</f>
        <v>2681.19</v>
      </c>
      <c r="Q6" s="797">
        <f>J6</f>
        <v>3059.07</v>
      </c>
      <c r="R6" s="798">
        <f>G6</f>
        <v>6</v>
      </c>
      <c r="S6" s="799">
        <f>IFERROR(MAX(0,IF(F6="Minimize",E6/J6,IF(E6&gt;0,J6/E6,IF(J6&gt;0,1.1,E6/J6)))),0)</f>
        <v>1.1409374195786199</v>
      </c>
      <c r="T6" s="800">
        <f>MIN(1.1*R6,S6*R6)</f>
        <v>6.6000000000000005</v>
      </c>
    </row>
    <row r="7" spans="1:20" ht="14">
      <c r="A7" s="753">
        <v>3</v>
      </c>
      <c r="B7" s="444" t="s">
        <v>480</v>
      </c>
      <c r="C7" s="445"/>
      <c r="D7" s="446"/>
      <c r="E7" s="506"/>
      <c r="F7" s="446"/>
      <c r="G7" s="448"/>
      <c r="H7" s="752"/>
      <c r="I7" s="449"/>
      <c r="J7" s="450"/>
      <c r="K7" s="378"/>
      <c r="L7" s="378"/>
      <c r="M7" s="379"/>
      <c r="N7" s="380"/>
      <c r="P7" s="548"/>
      <c r="Q7" s="797"/>
      <c r="R7" s="798"/>
      <c r="S7" s="799"/>
      <c r="T7" s="800"/>
    </row>
    <row r="8" spans="1:20" ht="56">
      <c r="A8" s="753"/>
      <c r="B8" s="431" t="s">
        <v>670</v>
      </c>
      <c r="C8" s="431" t="s">
        <v>671</v>
      </c>
      <c r="D8" s="432" t="s">
        <v>413</v>
      </c>
      <c r="E8" s="542">
        <v>5123</v>
      </c>
      <c r="F8" s="432" t="s">
        <v>379</v>
      </c>
      <c r="G8" s="434">
        <v>4</v>
      </c>
      <c r="H8" s="752"/>
      <c r="I8" s="402">
        <v>5123</v>
      </c>
      <c r="J8" s="362">
        <v>5255.72</v>
      </c>
      <c r="K8" s="471">
        <f>IFERROR(I8/J8,0)</f>
        <v>0.97474751318563391</v>
      </c>
      <c r="L8" s="471">
        <f>IFERROR(E8/J8,0)</f>
        <v>0.97474751318563391</v>
      </c>
      <c r="M8" s="451">
        <f>IFERROR((MIN(1.1,(I8/J8)))*G8,0)</f>
        <v>3.8989900527425356</v>
      </c>
      <c r="N8" s="451">
        <f>IFERROR((MIN(1.1,(E8/J8)))*G8,0)</f>
        <v>3.8989900527425356</v>
      </c>
      <c r="P8" s="801">
        <f>E8</f>
        <v>5123</v>
      </c>
      <c r="Q8" s="797">
        <f>J8</f>
        <v>5255.72</v>
      </c>
      <c r="R8" s="798">
        <f>G8</f>
        <v>4</v>
      </c>
      <c r="S8" s="799">
        <f>IFERROR(MAX(0,IF(F8="Minimize",E8/J8,IF(E8&gt;0,J8/E8,IF(J8&gt;0,1.1,E8/J8)))),0)</f>
        <v>0.97474751318563391</v>
      </c>
      <c r="T8" s="800">
        <f>MIN(1.1*R8,S8*R8)</f>
        <v>3.8989900527425356</v>
      </c>
    </row>
    <row r="9" spans="1:20" ht="56">
      <c r="A9" s="753"/>
      <c r="B9" s="354" t="s">
        <v>604</v>
      </c>
      <c r="C9" s="354" t="s">
        <v>671</v>
      </c>
      <c r="D9" s="353" t="s">
        <v>413</v>
      </c>
      <c r="E9" s="381">
        <v>17276</v>
      </c>
      <c r="F9" s="353" t="s">
        <v>379</v>
      </c>
      <c r="G9" s="356">
        <v>4</v>
      </c>
      <c r="H9" s="752"/>
      <c r="I9" s="402">
        <v>17276</v>
      </c>
      <c r="J9" s="362">
        <v>18803.46</v>
      </c>
      <c r="K9" s="471">
        <f>IFERROR(I9/J9,0)</f>
        <v>0.91876707797394741</v>
      </c>
      <c r="L9" s="471">
        <f>IFERROR(E9/J9,0)</f>
        <v>0.91876707797394741</v>
      </c>
      <c r="M9" s="451">
        <f>IFERROR((MIN(1.1,(I9/J9)))*G9,0)</f>
        <v>3.6750683118957896</v>
      </c>
      <c r="N9" s="451">
        <f>IFERROR((MIN(1.1,(E9/J9)))*G9,0)</f>
        <v>3.6750683118957896</v>
      </c>
      <c r="P9" s="801">
        <f>E9</f>
        <v>17276</v>
      </c>
      <c r="Q9" s="797">
        <f>J9</f>
        <v>18803.46</v>
      </c>
      <c r="R9" s="798">
        <f>G9</f>
        <v>4</v>
      </c>
      <c r="S9" s="799">
        <f>IFERROR(MAX(0,IF(F9="Minimize",E9/J9,IF(E9&gt;0,J9/E9,IF(J9&gt;0,1.1,E9/J9)))),0)</f>
        <v>0.91876707797394741</v>
      </c>
      <c r="T9" s="800">
        <f>MIN(1.1*R9,S9*R9)</f>
        <v>3.6750683118957896</v>
      </c>
    </row>
    <row r="10" spans="1:20" ht="14">
      <c r="A10" s="753"/>
      <c r="B10" s="398" t="s">
        <v>627</v>
      </c>
      <c r="C10" s="398"/>
      <c r="D10" s="385" t="s">
        <v>413</v>
      </c>
      <c r="E10" s="511">
        <v>189315</v>
      </c>
      <c r="F10" s="385" t="s">
        <v>379</v>
      </c>
      <c r="G10" s="400">
        <v>4</v>
      </c>
      <c r="H10" s="752"/>
      <c r="I10" s="402">
        <v>189314.63</v>
      </c>
      <c r="J10" s="362">
        <v>141289.34</v>
      </c>
      <c r="K10" s="471">
        <f>IFERROR(I10/J10,0)</f>
        <v>1.3399073843787508</v>
      </c>
      <c r="L10" s="471">
        <f>IFERROR(E10/J10,0)</f>
        <v>1.3399100031184235</v>
      </c>
      <c r="M10" s="451">
        <f>IFERROR((MIN(1.1,(I10/J10)))*G10,0)</f>
        <v>4.4000000000000004</v>
      </c>
      <c r="N10" s="451">
        <f>IFERROR((MIN(1.1,(E10/J10)))*G10,0)</f>
        <v>4.4000000000000004</v>
      </c>
      <c r="P10" s="801">
        <f>E10</f>
        <v>189315</v>
      </c>
      <c r="Q10" s="797">
        <f>J10</f>
        <v>141289.34</v>
      </c>
      <c r="R10" s="798">
        <f>G10</f>
        <v>4</v>
      </c>
      <c r="S10" s="799">
        <f>IFERROR(MAX(0,IF(F10="Minimize",E10/J10,IF(E10&gt;0,J10/E10,IF(J10&gt;0,1.1,E10/J10)))),0)</f>
        <v>1.3399100031184235</v>
      </c>
      <c r="T10" s="800">
        <f>MIN(1.1*R10,S10*R10)</f>
        <v>4.4000000000000004</v>
      </c>
    </row>
    <row r="11" spans="1:20" ht="14">
      <c r="A11" s="353">
        <v>4</v>
      </c>
      <c r="B11" s="454" t="s">
        <v>673</v>
      </c>
      <c r="C11" s="440" t="s">
        <v>674</v>
      </c>
      <c r="D11" s="441" t="s">
        <v>377</v>
      </c>
      <c r="E11" s="543">
        <v>45747</v>
      </c>
      <c r="F11" s="441" t="s">
        <v>379</v>
      </c>
      <c r="G11" s="443">
        <v>6</v>
      </c>
      <c r="H11" s="752"/>
      <c r="I11" s="456">
        <v>0</v>
      </c>
      <c r="J11" s="456">
        <v>0</v>
      </c>
      <c r="K11" s="471">
        <f>IFERROR(I11/J11,0)</f>
        <v>0</v>
      </c>
      <c r="L11" s="471">
        <f>IFERROR(E11/J11,0)</f>
        <v>0</v>
      </c>
      <c r="M11" s="451">
        <f>IFERROR((MIN(1.1,(I11/J11)))*G11,0)</f>
        <v>0</v>
      </c>
      <c r="N11" s="451">
        <f>IFERROR((MIN(1.1,(E11/J11)))*G11,0)</f>
        <v>0</v>
      </c>
      <c r="P11" s="802">
        <f>E11</f>
        <v>45747</v>
      </c>
      <c r="Q11" s="548">
        <f>J11</f>
        <v>0</v>
      </c>
      <c r="R11" s="798">
        <f>G11</f>
        <v>6</v>
      </c>
      <c r="S11" s="799">
        <f>IFERROR(MAX(0,IF(F11="Minimize",E11/J11,IF(E11&gt;0,J11/E11,IF(J11&gt;0,1.1,E11/J11)))),0)</f>
        <v>0</v>
      </c>
      <c r="T11" s="800">
        <f>MIN(1.1*R11,S11*R11)</f>
        <v>0</v>
      </c>
    </row>
    <row r="12" spans="1:20">
      <c r="A12" s="754" t="s">
        <v>675</v>
      </c>
      <c r="B12" s="754"/>
      <c r="C12" s="458"/>
      <c r="D12" s="459"/>
      <c r="E12" s="459"/>
      <c r="F12" s="461"/>
      <c r="G12" s="459"/>
      <c r="H12" s="462"/>
      <c r="I12" s="392"/>
      <c r="J12" s="392"/>
      <c r="K12" s="393"/>
      <c r="L12" s="393"/>
      <c r="M12" s="394"/>
      <c r="N12" s="395"/>
      <c r="P12" s="548"/>
      <c r="Q12" s="548"/>
      <c r="R12" s="798"/>
      <c r="S12" s="799"/>
      <c r="T12" s="800"/>
    </row>
    <row r="13" spans="1:20" ht="14">
      <c r="A13" s="463">
        <v>1</v>
      </c>
      <c r="B13" s="444" t="s">
        <v>485</v>
      </c>
      <c r="C13" s="445"/>
      <c r="D13" s="446"/>
      <c r="E13" s="506"/>
      <c r="F13" s="446"/>
      <c r="G13" s="448"/>
      <c r="H13" s="746">
        <v>40</v>
      </c>
      <c r="I13" s="376"/>
      <c r="J13" s="377"/>
      <c r="K13" s="378"/>
      <c r="L13" s="378"/>
      <c r="M13" s="379"/>
      <c r="N13" s="380"/>
      <c r="P13" s="548"/>
      <c r="Q13" s="548"/>
      <c r="R13" s="798"/>
      <c r="S13" s="799"/>
      <c r="T13" s="800"/>
    </row>
    <row r="14" spans="1:20" ht="28">
      <c r="A14" s="438"/>
      <c r="B14" s="464" t="s">
        <v>676</v>
      </c>
      <c r="C14" s="465" t="s">
        <v>677</v>
      </c>
      <c r="D14" s="429" t="s">
        <v>382</v>
      </c>
      <c r="E14" s="516">
        <v>4.7670000000000003</v>
      </c>
      <c r="F14" s="432" t="s">
        <v>373</v>
      </c>
      <c r="G14" s="434">
        <v>2</v>
      </c>
      <c r="H14" s="746"/>
      <c r="I14" s="545">
        <v>4.7670000000000003</v>
      </c>
      <c r="J14" s="546">
        <v>4.0999999999999996</v>
      </c>
      <c r="K14" s="364">
        <f t="shared" ref="K14:K24" si="0">IFERROR(J14/I14,0)</f>
        <v>0.86007971470526523</v>
      </c>
      <c r="L14" s="364">
        <f>IFERROR(J14/E14,0)</f>
        <v>0.86007971470526523</v>
      </c>
      <c r="M14" s="365">
        <f>IFERROR((MIN(1.1,(J14/I14)))*G14,0)</f>
        <v>1.7201594294105305</v>
      </c>
      <c r="N14" s="365">
        <f>IFERROR((MIN(1.1,(J14/E14)))*G14,0)</f>
        <v>1.7201594294105305</v>
      </c>
      <c r="P14" s="548">
        <f>E14</f>
        <v>4.7670000000000003</v>
      </c>
      <c r="Q14" s="881">
        <f t="shared" ref="Q14:Q26" si="1">J14</f>
        <v>4.0999999999999996</v>
      </c>
      <c r="R14" s="798">
        <f>G14</f>
        <v>2</v>
      </c>
      <c r="S14" s="799">
        <f>IFERROR(MAX(0,IF(F14="Minimize",E14/J14,IF(E14&gt;0,J14/E14,IF(J14&gt;0,1.1,E14/J14)))),0)</f>
        <v>0.86007971470526523</v>
      </c>
      <c r="T14" s="800">
        <f t="shared" ref="T14:T26" si="2">MIN(1.1*R14,S14*R14)</f>
        <v>1.7201594294105305</v>
      </c>
    </row>
    <row r="15" spans="1:20" ht="28">
      <c r="A15" s="429"/>
      <c r="B15" s="321" t="s">
        <v>678</v>
      </c>
      <c r="C15" s="354" t="s">
        <v>679</v>
      </c>
      <c r="D15" s="353" t="s">
        <v>382</v>
      </c>
      <c r="E15" s="387">
        <v>2.6640000000000001</v>
      </c>
      <c r="F15" s="353" t="s">
        <v>373</v>
      </c>
      <c r="G15" s="356">
        <v>1</v>
      </c>
      <c r="H15" s="746"/>
      <c r="I15" s="545">
        <v>2.6640000000000001</v>
      </c>
      <c r="J15" s="546">
        <v>1.87</v>
      </c>
      <c r="K15" s="364">
        <f t="shared" si="0"/>
        <v>0.70195195195195192</v>
      </c>
      <c r="L15" s="364">
        <f>IFERROR(J15/E15,0)</f>
        <v>0.70195195195195192</v>
      </c>
      <c r="M15" s="365">
        <f>IFERROR((MIN(1.1,(J15/I15)))*G15,0)</f>
        <v>0.70195195195195192</v>
      </c>
      <c r="N15" s="365">
        <f>IFERROR((MIN(1.1,(J15/E15)))*G15,0)</f>
        <v>0.70195195195195192</v>
      </c>
      <c r="P15" s="548">
        <f>E15</f>
        <v>2.6640000000000001</v>
      </c>
      <c r="Q15" s="881">
        <f t="shared" si="1"/>
        <v>1.87</v>
      </c>
      <c r="R15" s="798">
        <f>G15</f>
        <v>1</v>
      </c>
      <c r="S15" s="799">
        <f>IFERROR(MAX(0,IF(F15="Minimize",E15/J15,IF(E15&gt;0,J15/E15,IF(J15&gt;0,1.1,E15/J15)))),0)</f>
        <v>0.70195195195195192</v>
      </c>
      <c r="T15" s="800">
        <f t="shared" si="2"/>
        <v>0.70195195195195192</v>
      </c>
    </row>
    <row r="16" spans="1:20" ht="14">
      <c r="A16" s="482"/>
      <c r="B16" s="397" t="s">
        <v>735</v>
      </c>
      <c r="C16" s="398"/>
      <c r="D16" s="385" t="s">
        <v>382</v>
      </c>
      <c r="E16" s="399">
        <v>0.16500000000000001</v>
      </c>
      <c r="F16" s="385" t="s">
        <v>373</v>
      </c>
      <c r="G16" s="400">
        <v>1</v>
      </c>
      <c r="H16" s="746"/>
      <c r="I16" s="545">
        <v>0.16500000000000001</v>
      </c>
      <c r="J16" s="546">
        <v>0.15</v>
      </c>
      <c r="K16" s="364">
        <f t="shared" si="0"/>
        <v>0.90909090909090906</v>
      </c>
      <c r="L16" s="364">
        <f>IFERROR(J16/E16,0)</f>
        <v>0.90909090909090906</v>
      </c>
      <c r="M16" s="365">
        <f>IFERROR((MIN(1.1,(J16/I16)))*G16,0)</f>
        <v>0.90909090909090906</v>
      </c>
      <c r="N16" s="365">
        <f>IFERROR((MIN(1.1,(J16/E16)))*G16,0)</f>
        <v>0.90909090909090906</v>
      </c>
      <c r="P16" s="548">
        <f>E16</f>
        <v>0.16500000000000001</v>
      </c>
      <c r="Q16" s="881">
        <f t="shared" si="1"/>
        <v>0.15</v>
      </c>
      <c r="R16" s="798">
        <f>G16</f>
        <v>1</v>
      </c>
      <c r="S16" s="799">
        <f>IFERROR(MAX(0,IF(F16="Minimize",E16/J16,IF(E16&gt;0,J16/E16,IF(J16&gt;0,1.1,E16/J16)))),0)</f>
        <v>0.90909090909090906</v>
      </c>
      <c r="T16" s="800">
        <f t="shared" si="2"/>
        <v>0.90909090909090906</v>
      </c>
    </row>
    <row r="17" spans="1:20" ht="28">
      <c r="A17" s="429">
        <v>2</v>
      </c>
      <c r="B17" s="354" t="s">
        <v>680</v>
      </c>
      <c r="C17" s="354" t="s">
        <v>681</v>
      </c>
      <c r="D17" s="353" t="s">
        <v>384</v>
      </c>
      <c r="E17" s="381">
        <v>337496</v>
      </c>
      <c r="F17" s="353" t="s">
        <v>373</v>
      </c>
      <c r="G17" s="356">
        <v>2</v>
      </c>
      <c r="H17" s="746"/>
      <c r="I17" s="549">
        <v>337496</v>
      </c>
      <c r="J17" s="383">
        <v>359164</v>
      </c>
      <c r="K17" s="364">
        <f t="shared" si="0"/>
        <v>1.0642022423969468</v>
      </c>
      <c r="L17" s="364">
        <f>IFERROR(J17/E17,0)</f>
        <v>1.0642022423969468</v>
      </c>
      <c r="M17" s="365">
        <f>IFERROR((MIN(1.1,(J17/I17)))*G17,0)</f>
        <v>2.1284044847938937</v>
      </c>
      <c r="N17" s="365">
        <f>IFERROR((MIN(1.1,(J17/E17)))*G17,0)</f>
        <v>2.1284044847938937</v>
      </c>
      <c r="P17" s="801">
        <f>E17</f>
        <v>337496</v>
      </c>
      <c r="Q17" s="801">
        <f t="shared" si="1"/>
        <v>359164</v>
      </c>
      <c r="R17" s="798">
        <f>G17</f>
        <v>2</v>
      </c>
      <c r="S17" s="799">
        <f>IFERROR(MAX(0,IF(F17="Minimize",E17/J17,IF(E17&gt;0,J17/E17,IF(J17&gt;0,1.1,E17/J17)))),0)</f>
        <v>1.0642022423969468</v>
      </c>
      <c r="T17" s="800">
        <f t="shared" si="2"/>
        <v>2.1284044847938937</v>
      </c>
    </row>
    <row r="18" spans="1:20" ht="28">
      <c r="A18" s="429">
        <v>3</v>
      </c>
      <c r="B18" s="354" t="s">
        <v>389</v>
      </c>
      <c r="C18" s="354" t="s">
        <v>682</v>
      </c>
      <c r="D18" s="353" t="s">
        <v>390</v>
      </c>
      <c r="E18" s="362">
        <v>4906</v>
      </c>
      <c r="F18" s="353" t="s">
        <v>373</v>
      </c>
      <c r="G18" s="356">
        <v>2</v>
      </c>
      <c r="H18" s="746"/>
      <c r="I18" s="549">
        <v>4906</v>
      </c>
      <c r="J18" s="383">
        <v>5048</v>
      </c>
      <c r="K18" s="364">
        <f t="shared" si="0"/>
        <v>1.0289441500203833</v>
      </c>
      <c r="L18" s="364">
        <f>IFERROR(J18/E18,0)</f>
        <v>1.0289441500203833</v>
      </c>
      <c r="M18" s="365">
        <f>IFERROR((MIN(1.1,(J18/I18)))*G18,0)</f>
        <v>2.0578883000407666</v>
      </c>
      <c r="N18" s="365">
        <f>IFERROR((MIN(1.1,(J18/E18)))*G18,0)</f>
        <v>2.0578883000407666</v>
      </c>
      <c r="P18" s="797">
        <f>E18</f>
        <v>4906</v>
      </c>
      <c r="Q18" s="801">
        <f t="shared" si="1"/>
        <v>5048</v>
      </c>
      <c r="R18" s="798">
        <f>G18</f>
        <v>2</v>
      </c>
      <c r="S18" s="799">
        <f>IFERROR(MAX(0,IF(F18="Minimize",E18/J18,IF(E18&gt;0,J18/E18,IF(J18&gt;0,1.1,E18/J18)))),0)</f>
        <v>1.0289441500203833</v>
      </c>
      <c r="T18" s="800">
        <f t="shared" si="2"/>
        <v>2.0578883000407666</v>
      </c>
    </row>
    <row r="19" spans="1:20" ht="28">
      <c r="A19" s="429">
        <v>4</v>
      </c>
      <c r="B19" s="354" t="s">
        <v>471</v>
      </c>
      <c r="C19" s="354" t="s">
        <v>683</v>
      </c>
      <c r="D19" s="353" t="s">
        <v>394</v>
      </c>
      <c r="E19" s="387">
        <v>19</v>
      </c>
      <c r="F19" s="353" t="s">
        <v>373</v>
      </c>
      <c r="G19" s="356">
        <v>1</v>
      </c>
      <c r="H19" s="746"/>
      <c r="I19" s="549">
        <v>19</v>
      </c>
      <c r="J19" s="383">
        <v>18</v>
      </c>
      <c r="K19" s="364">
        <f t="shared" si="0"/>
        <v>0.94736842105263153</v>
      </c>
      <c r="L19" s="364">
        <f>IFERROR(J19/E19,0)</f>
        <v>0.94736842105263153</v>
      </c>
      <c r="M19" s="365">
        <f>IFERROR((MIN(1.1,(J19/I19)))*G19,0)</f>
        <v>0.94736842105263153</v>
      </c>
      <c r="N19" s="365">
        <f>IFERROR((MIN(1.1,(J19/E19)))*G19,0)</f>
        <v>0.94736842105263153</v>
      </c>
      <c r="P19" s="548">
        <f>E19</f>
        <v>19</v>
      </c>
      <c r="Q19" s="801">
        <f t="shared" si="1"/>
        <v>18</v>
      </c>
      <c r="R19" s="798">
        <f>G19</f>
        <v>1</v>
      </c>
      <c r="S19" s="799">
        <f>IFERROR(MAX(0,IF(F19="Minimize",E19/J19,IF(E19&gt;0,J19/E19,IF(J19&gt;0,1.1,E19/J19)))),0)</f>
        <v>0.94736842105263153</v>
      </c>
      <c r="T19" s="800">
        <f t="shared" si="2"/>
        <v>0.94736842105263153</v>
      </c>
    </row>
    <row r="20" spans="1:20" ht="14">
      <c r="A20" s="429">
        <v>5</v>
      </c>
      <c r="B20" s="354" t="s">
        <v>443</v>
      </c>
      <c r="C20" s="354" t="s">
        <v>684</v>
      </c>
      <c r="D20" s="353" t="s">
        <v>372</v>
      </c>
      <c r="E20" s="387">
        <v>100</v>
      </c>
      <c r="F20" s="353" t="s">
        <v>373</v>
      </c>
      <c r="G20" s="356">
        <v>1</v>
      </c>
      <c r="H20" s="746"/>
      <c r="I20" s="549">
        <v>100</v>
      </c>
      <c r="J20" s="383">
        <v>100</v>
      </c>
      <c r="K20" s="364">
        <f t="shared" si="0"/>
        <v>1</v>
      </c>
      <c r="L20" s="364">
        <f>IFERROR(J20/E20,0)</f>
        <v>1</v>
      </c>
      <c r="M20" s="365">
        <f>IFERROR((MIN(1.1,(J20/I20)))*G20,0)</f>
        <v>1</v>
      </c>
      <c r="N20" s="365">
        <f>IFERROR((MIN(1.1,(J20/E20)))*G20,0)</f>
        <v>1</v>
      </c>
      <c r="P20" s="548">
        <f>E20</f>
        <v>100</v>
      </c>
      <c r="Q20" s="801">
        <f t="shared" si="1"/>
        <v>100</v>
      </c>
      <c r="R20" s="798">
        <f>G20</f>
        <v>1</v>
      </c>
      <c r="S20" s="799">
        <f>IFERROR(MAX(0,IF(F20="Minimize",E20/J20,IF(E20&gt;0,J20/E20,IF(J20&gt;0,1.1,E20/J20)))),0)</f>
        <v>1</v>
      </c>
      <c r="T20" s="800">
        <f t="shared" si="2"/>
        <v>1</v>
      </c>
    </row>
    <row r="21" spans="1:20" ht="42">
      <c r="A21" s="429">
        <v>6</v>
      </c>
      <c r="B21" s="354" t="s">
        <v>685</v>
      </c>
      <c r="C21" s="354" t="s">
        <v>686</v>
      </c>
      <c r="D21" s="353" t="s">
        <v>372</v>
      </c>
      <c r="E21" s="387">
        <v>100</v>
      </c>
      <c r="F21" s="432" t="s">
        <v>373</v>
      </c>
      <c r="G21" s="434">
        <v>2</v>
      </c>
      <c r="H21" s="746"/>
      <c r="I21" s="549">
        <v>100</v>
      </c>
      <c r="J21" s="383">
        <v>100</v>
      </c>
      <c r="K21" s="364">
        <f t="shared" si="0"/>
        <v>1</v>
      </c>
      <c r="L21" s="364">
        <f>IFERROR(J21/E21,0)</f>
        <v>1</v>
      </c>
      <c r="M21" s="365">
        <f>IFERROR((MIN(1.1,(J21/I21)))*G21,0)</f>
        <v>2</v>
      </c>
      <c r="N21" s="365">
        <f>IFERROR((MIN(1.1,(J21/E21)))*G21,0)</f>
        <v>2</v>
      </c>
      <c r="P21" s="548">
        <f>E21</f>
        <v>100</v>
      </c>
      <c r="Q21" s="801">
        <f t="shared" si="1"/>
        <v>100</v>
      </c>
      <c r="R21" s="798">
        <f>G21</f>
        <v>2</v>
      </c>
      <c r="S21" s="799">
        <f>IFERROR(MAX(0,IF(F21="Minimize",E21/J21,IF(E21&gt;0,J21/E21,IF(J21&gt;0,1.1,E21/J21)))),0)</f>
        <v>1</v>
      </c>
      <c r="T21" s="800">
        <f t="shared" si="2"/>
        <v>2</v>
      </c>
    </row>
    <row r="22" spans="1:20" ht="28">
      <c r="A22" s="429">
        <v>7</v>
      </c>
      <c r="B22" s="354" t="s">
        <v>687</v>
      </c>
      <c r="C22" s="354" t="s">
        <v>688</v>
      </c>
      <c r="D22" s="353" t="s">
        <v>394</v>
      </c>
      <c r="E22" s="387">
        <v>36</v>
      </c>
      <c r="F22" s="432" t="s">
        <v>373</v>
      </c>
      <c r="G22" s="434">
        <v>1</v>
      </c>
      <c r="H22" s="746"/>
      <c r="I22" s="549">
        <v>36</v>
      </c>
      <c r="J22" s="383">
        <v>36</v>
      </c>
      <c r="K22" s="364">
        <f t="shared" si="0"/>
        <v>1</v>
      </c>
      <c r="L22" s="364">
        <f>IFERROR(J22/E22,0)</f>
        <v>1</v>
      </c>
      <c r="M22" s="365">
        <f>IFERROR((MIN(1.1,(J22/I22)))*G22,0)</f>
        <v>1</v>
      </c>
      <c r="N22" s="365">
        <f>IFERROR((MIN(1.1,(J22/E22)))*G22,0)</f>
        <v>1</v>
      </c>
      <c r="P22" s="548">
        <f>E22</f>
        <v>36</v>
      </c>
      <c r="Q22" s="801">
        <f t="shared" si="1"/>
        <v>36</v>
      </c>
      <c r="R22" s="798">
        <f>G22</f>
        <v>1</v>
      </c>
      <c r="S22" s="799">
        <f>IFERROR(MAX(0,IF(F22="Minimize",E22/J22,IF(E22&gt;0,J22/E22,IF(J22&gt;0,1.1,E22/J22)))),0)</f>
        <v>1</v>
      </c>
      <c r="T22" s="800">
        <f t="shared" si="2"/>
        <v>1</v>
      </c>
    </row>
    <row r="23" spans="1:20" ht="28">
      <c r="A23" s="429">
        <v>8</v>
      </c>
      <c r="B23" s="354" t="s">
        <v>689</v>
      </c>
      <c r="C23" s="354" t="s">
        <v>690</v>
      </c>
      <c r="D23" s="353" t="s">
        <v>390</v>
      </c>
      <c r="E23" s="403">
        <v>1638.69</v>
      </c>
      <c r="F23" s="432" t="s">
        <v>373</v>
      </c>
      <c r="G23" s="434">
        <v>2</v>
      </c>
      <c r="H23" s="746"/>
      <c r="I23" s="549">
        <v>1638.69</v>
      </c>
      <c r="J23" s="383">
        <v>1638.69</v>
      </c>
      <c r="K23" s="364">
        <f t="shared" si="0"/>
        <v>1</v>
      </c>
      <c r="L23" s="364">
        <f>IFERROR(J23/E23,0)</f>
        <v>1</v>
      </c>
      <c r="M23" s="365">
        <f>IFERROR((MIN(1.1,(J23/I23)))*G23,0)</f>
        <v>2</v>
      </c>
      <c r="N23" s="365">
        <f>IFERROR((MIN(1.1,(J23/E23)))*G23,0)</f>
        <v>2</v>
      </c>
      <c r="P23" s="797">
        <f>E23</f>
        <v>1638.69</v>
      </c>
      <c r="Q23" s="801">
        <f t="shared" si="1"/>
        <v>1638.69</v>
      </c>
      <c r="R23" s="798">
        <f>G23</f>
        <v>2</v>
      </c>
      <c r="S23" s="799">
        <f>IFERROR(MAX(0,IF(F23="Minimize",E23/J23,IF(E23&gt;0,J23/E23,IF(J23&gt;0,1.1,E23/J23)))),0)</f>
        <v>1</v>
      </c>
      <c r="T23" s="800">
        <f t="shared" si="2"/>
        <v>2</v>
      </c>
    </row>
    <row r="24" spans="1:20" ht="28">
      <c r="A24" s="429">
        <v>9</v>
      </c>
      <c r="B24" s="354" t="s">
        <v>691</v>
      </c>
      <c r="C24" s="354" t="s">
        <v>692</v>
      </c>
      <c r="D24" s="353" t="s">
        <v>390</v>
      </c>
      <c r="E24" s="362">
        <v>1142</v>
      </c>
      <c r="F24" s="353" t="s">
        <v>373</v>
      </c>
      <c r="G24" s="356">
        <v>2</v>
      </c>
      <c r="H24" s="746"/>
      <c r="I24" s="381">
        <v>1142</v>
      </c>
      <c r="J24" s="381">
        <v>1142</v>
      </c>
      <c r="K24" s="364">
        <f t="shared" si="0"/>
        <v>1</v>
      </c>
      <c r="L24" s="364">
        <f>IFERROR(J24/E24,0)</f>
        <v>1</v>
      </c>
      <c r="M24" s="365">
        <f>IFERROR((MIN(1.1,(J24/I24)))*G24,0)</f>
        <v>2</v>
      </c>
      <c r="N24" s="365">
        <f>IFERROR((MIN(1.1,(J24/E24)))*G24,0)</f>
        <v>2</v>
      </c>
      <c r="P24" s="797">
        <f>E24</f>
        <v>1142</v>
      </c>
      <c r="Q24" s="801">
        <f t="shared" si="1"/>
        <v>1142</v>
      </c>
      <c r="R24" s="798">
        <f>G24</f>
        <v>2</v>
      </c>
      <c r="S24" s="799">
        <f>IFERROR(MAX(0,IF(F24="Minimize",E24/J24,IF(E24&gt;0,J24/E24,IF(J24&gt;0,1.1,E24/J24)))),0)</f>
        <v>1</v>
      </c>
      <c r="T24" s="800">
        <f t="shared" si="2"/>
        <v>2</v>
      </c>
    </row>
    <row r="25" spans="1:20" ht="28">
      <c r="A25" s="429">
        <v>10</v>
      </c>
      <c r="B25" s="354" t="s">
        <v>693</v>
      </c>
      <c r="C25" s="354" t="s">
        <v>694</v>
      </c>
      <c r="D25" s="353" t="s">
        <v>377</v>
      </c>
      <c r="E25" s="407">
        <v>45930</v>
      </c>
      <c r="F25" s="353" t="s">
        <v>379</v>
      </c>
      <c r="G25" s="356">
        <v>1</v>
      </c>
      <c r="H25" s="746"/>
      <c r="I25" s="545" t="s">
        <v>730</v>
      </c>
      <c r="J25" s="550">
        <v>45930</v>
      </c>
      <c r="K25" s="471">
        <f>IFERROR(I25/J25,0)+1</f>
        <v>1</v>
      </c>
      <c r="L25" s="471">
        <f>IFERROR(E25/J25,0)+1</f>
        <v>2</v>
      </c>
      <c r="M25" s="451">
        <f>IFERROR((MIN(1.1,(I25/J25)))*G25,0)+1</f>
        <v>1</v>
      </c>
      <c r="N25" s="451">
        <f>IFERROR((MIN(1.1,(E25/J25)))*G25,0)+1</f>
        <v>2</v>
      </c>
      <c r="P25" s="803">
        <f>E25</f>
        <v>45930</v>
      </c>
      <c r="Q25" s="881">
        <f t="shared" si="1"/>
        <v>45930</v>
      </c>
      <c r="R25" s="798">
        <f>G25</f>
        <v>1</v>
      </c>
      <c r="S25" s="799">
        <f>IF(J25&lt;=E25,1.1,IFERROR(E25/J25,0))</f>
        <v>1.1000000000000001</v>
      </c>
      <c r="T25" s="800">
        <f t="shared" si="2"/>
        <v>1.1000000000000001</v>
      </c>
    </row>
    <row r="26" spans="1:20" ht="14">
      <c r="A26" s="438">
        <v>11</v>
      </c>
      <c r="B26" s="454" t="s">
        <v>695</v>
      </c>
      <c r="C26" s="487" t="s">
        <v>696</v>
      </c>
      <c r="D26" s="441" t="s">
        <v>390</v>
      </c>
      <c r="E26" s="532">
        <v>60</v>
      </c>
      <c r="F26" s="441" t="s">
        <v>373</v>
      </c>
      <c r="G26" s="443">
        <v>2</v>
      </c>
      <c r="H26" s="746"/>
      <c r="I26" s="467">
        <v>60</v>
      </c>
      <c r="J26" s="382">
        <v>5.5</v>
      </c>
      <c r="K26" s="364">
        <f>IFERROR(J26/I26,0)</f>
        <v>9.166666666666666E-2</v>
      </c>
      <c r="L26" s="364">
        <f>IFERROR(J26/E26,0)</f>
        <v>9.166666666666666E-2</v>
      </c>
      <c r="M26" s="365">
        <f>IFERROR((MIN(1.1,(J26/I26)))*G26,0)</f>
        <v>0.18333333333333332</v>
      </c>
      <c r="N26" s="365">
        <f>IFERROR((MIN(1.1,(J26/E26)))*G26,0)</f>
        <v>0.18333333333333332</v>
      </c>
      <c r="P26" s="548">
        <f>E26</f>
        <v>60</v>
      </c>
      <c r="Q26" s="797">
        <f t="shared" si="1"/>
        <v>5.5</v>
      </c>
      <c r="R26" s="798">
        <f>G26</f>
        <v>2</v>
      </c>
      <c r="S26" s="799">
        <f>IFERROR(MAX(0,IF(F26="Minimize",E26/J26,IF(E26&gt;0,J26/E26,IF(J26&gt;0,1.1,E26/J26)))),0)</f>
        <v>9.166666666666666E-2</v>
      </c>
      <c r="T26" s="800">
        <f t="shared" si="2"/>
        <v>0.18333333333333332</v>
      </c>
    </row>
    <row r="27" spans="1:20">
      <c r="A27" s="474">
        <v>12</v>
      </c>
      <c r="B27" s="552" t="s">
        <v>731</v>
      </c>
      <c r="C27" s="538"/>
      <c r="D27" s="539"/>
      <c r="E27" s="553"/>
      <c r="F27" s="539"/>
      <c r="G27" s="554"/>
      <c r="H27" s="746"/>
      <c r="I27" s="558"/>
      <c r="J27" s="559"/>
      <c r="K27" s="557"/>
      <c r="L27" s="557"/>
      <c r="M27" s="555"/>
      <c r="N27" s="556"/>
      <c r="P27" s="548"/>
      <c r="Q27" s="881"/>
      <c r="R27" s="798"/>
      <c r="S27" s="799"/>
      <c r="T27" s="800"/>
    </row>
    <row r="28" spans="1:20" ht="28">
      <c r="A28" s="482"/>
      <c r="B28" s="560" t="s">
        <v>745</v>
      </c>
      <c r="C28" s="561" t="s">
        <v>700</v>
      </c>
      <c r="D28" s="562" t="s">
        <v>390</v>
      </c>
      <c r="E28" s="551">
        <v>1415.66</v>
      </c>
      <c r="F28" s="562" t="s">
        <v>373</v>
      </c>
      <c r="G28" s="563">
        <v>2</v>
      </c>
      <c r="H28" s="746"/>
      <c r="I28" s="401">
        <v>1415.66</v>
      </c>
      <c r="J28" s="359" t="s">
        <v>701</v>
      </c>
      <c r="K28" s="364">
        <f>IFERROR(J28/I28,0)</f>
        <v>0</v>
      </c>
      <c r="L28" s="364">
        <f>IFERROR(J28/E28,0)</f>
        <v>0</v>
      </c>
      <c r="M28" s="365">
        <f>IFERROR((MIN(1.1,(J28/I28)))*G28,0)</f>
        <v>0</v>
      </c>
      <c r="N28" s="365">
        <f>IFERROR((MIN(1.1,(J28/E28)))*G28,0)</f>
        <v>0</v>
      </c>
      <c r="P28" s="797">
        <f>E28</f>
        <v>1415.66</v>
      </c>
      <c r="Q28" s="797" t="str">
        <f>J28</f>
        <v>-</v>
      </c>
      <c r="R28" s="798">
        <f>G28</f>
        <v>2</v>
      </c>
      <c r="S28" s="799"/>
      <c r="T28" s="800"/>
    </row>
    <row r="29" spans="1:20">
      <c r="A29" s="463">
        <v>13</v>
      </c>
      <c r="B29" s="475" t="s">
        <v>746</v>
      </c>
      <c r="C29" s="564"/>
      <c r="D29" s="446"/>
      <c r="E29" s="450"/>
      <c r="F29" s="446"/>
      <c r="G29" s="448"/>
      <c r="H29" s="746"/>
      <c r="I29" s="565"/>
      <c r="J29" s="566"/>
      <c r="K29" s="530"/>
      <c r="L29" s="530"/>
      <c r="M29" s="528"/>
      <c r="N29" s="529"/>
      <c r="P29" s="797"/>
      <c r="Q29" s="548"/>
      <c r="R29" s="798"/>
      <c r="S29" s="799"/>
      <c r="T29" s="800"/>
    </row>
    <row r="30" spans="1:20" ht="42">
      <c r="A30" s="438"/>
      <c r="B30" s="454" t="s">
        <v>697</v>
      </c>
      <c r="C30" s="487" t="s">
        <v>698</v>
      </c>
      <c r="D30" s="441" t="s">
        <v>390</v>
      </c>
      <c r="E30" s="535">
        <v>5496.81</v>
      </c>
      <c r="F30" s="441" t="s">
        <v>373</v>
      </c>
      <c r="G30" s="443">
        <v>2</v>
      </c>
      <c r="H30" s="746"/>
      <c r="I30" s="467">
        <v>5496.81</v>
      </c>
      <c r="J30" s="382">
        <v>2111.5300000000002</v>
      </c>
      <c r="K30" s="364">
        <f>IFERROR(J30/I30,0)</f>
        <v>0.38413734511471198</v>
      </c>
      <c r="L30" s="364">
        <f>IFERROR(J30/E30,0)</f>
        <v>0.38413734511471198</v>
      </c>
      <c r="M30" s="365">
        <f>IFERROR((MIN(1.1,(J30/I30)))*G30,0)</f>
        <v>0.76827469022942396</v>
      </c>
      <c r="N30" s="365">
        <f>IFERROR((MIN(1.1,(J30/E30)))*G30,0)</f>
        <v>0.76827469022942396</v>
      </c>
      <c r="P30" s="797">
        <f>E30</f>
        <v>5496.81</v>
      </c>
      <c r="Q30" s="797">
        <f t="shared" ref="Q30:Q35" si="3">J30</f>
        <v>2111.5300000000002</v>
      </c>
      <c r="R30" s="798">
        <f>G30</f>
        <v>2</v>
      </c>
      <c r="S30" s="799">
        <f>IFERROR(MAX(0,IF(F30="Minimize",E30/J30,IF(E30&gt;0,J30/E30,IF(J30&gt;0,1.1,E30/J30)))),0)</f>
        <v>0.38413734511471198</v>
      </c>
      <c r="T30" s="800">
        <f>MIN(1.1*R30,S30*R30)</f>
        <v>0.76827469022942396</v>
      </c>
    </row>
    <row r="31" spans="1:20" ht="28">
      <c r="A31" s="429"/>
      <c r="B31" s="489" t="s">
        <v>699</v>
      </c>
      <c r="C31" s="321" t="s">
        <v>700</v>
      </c>
      <c r="D31" s="353" t="s">
        <v>390</v>
      </c>
      <c r="E31" s="359">
        <v>3014.6</v>
      </c>
      <c r="F31" s="353" t="s">
        <v>373</v>
      </c>
      <c r="G31" s="356">
        <v>2</v>
      </c>
      <c r="H31" s="746"/>
      <c r="I31" s="467">
        <v>3014.6</v>
      </c>
      <c r="J31" s="396" t="s">
        <v>701</v>
      </c>
      <c r="K31" s="364">
        <f>IFERROR(J31/I31,0)</f>
        <v>0</v>
      </c>
      <c r="L31" s="364">
        <f>IFERROR(J31/E31,0)</f>
        <v>0</v>
      </c>
      <c r="M31" s="365">
        <f>IFERROR((MIN(1.1,(J31/I31)))*G31,0)</f>
        <v>0</v>
      </c>
      <c r="N31" s="365">
        <f>IFERROR((MIN(1.1,(J31/E31)))*G31,0)</f>
        <v>0</v>
      </c>
      <c r="P31" s="797">
        <f>E31</f>
        <v>3014.6</v>
      </c>
      <c r="Q31" s="548" t="str">
        <f t="shared" si="3"/>
        <v>-</v>
      </c>
      <c r="R31" s="798">
        <f>G31</f>
        <v>2</v>
      </c>
      <c r="S31" s="799"/>
      <c r="T31" s="800"/>
    </row>
    <row r="32" spans="1:20" ht="28">
      <c r="A32" s="490">
        <v>14</v>
      </c>
      <c r="B32" s="354" t="s">
        <v>403</v>
      </c>
      <c r="C32" s="354" t="s">
        <v>702</v>
      </c>
      <c r="D32" s="353" t="s">
        <v>372</v>
      </c>
      <c r="E32" s="387">
        <v>100</v>
      </c>
      <c r="F32" s="353" t="s">
        <v>373</v>
      </c>
      <c r="G32" s="356">
        <v>2</v>
      </c>
      <c r="H32" s="746"/>
      <c r="I32" s="416">
        <v>100</v>
      </c>
      <c r="J32" s="396">
        <v>55.44</v>
      </c>
      <c r="K32" s="364">
        <f>IFERROR(J32/I32,0)</f>
        <v>0.5544</v>
      </c>
      <c r="L32" s="364">
        <f>IFERROR(J32/E32,0)</f>
        <v>0.5544</v>
      </c>
      <c r="M32" s="365">
        <f>IFERROR((MIN(1.1,(J32/I32)))*G32,0)</f>
        <v>1.1088</v>
      </c>
      <c r="N32" s="365">
        <f>IFERROR((MIN(1.1,(J32/E32)))*G32,0)</f>
        <v>1.1088</v>
      </c>
      <c r="P32" s="548">
        <f>E32</f>
        <v>100</v>
      </c>
      <c r="Q32" s="548">
        <f t="shared" si="3"/>
        <v>55.44</v>
      </c>
      <c r="R32" s="798">
        <f>G32</f>
        <v>2</v>
      </c>
      <c r="S32" s="799">
        <f>IFERROR(MAX(0,IF(F32="Minimize",E32/J32,IF(E32&gt;0,J32/E32,IF(J32&gt;0,1.1,E32/J32)))),0)</f>
        <v>0.5544</v>
      </c>
      <c r="T32" s="800">
        <f>MIN(1.1*R32,S32*R32)</f>
        <v>1.1088</v>
      </c>
    </row>
    <row r="33" spans="1:20" ht="28">
      <c r="A33" s="490">
        <v>15</v>
      </c>
      <c r="B33" s="354" t="s">
        <v>703</v>
      </c>
      <c r="C33" s="321" t="s">
        <v>704</v>
      </c>
      <c r="D33" s="353" t="s">
        <v>667</v>
      </c>
      <c r="E33" s="387">
        <v>0.6</v>
      </c>
      <c r="F33" s="353" t="s">
        <v>373</v>
      </c>
      <c r="G33" s="356">
        <v>1</v>
      </c>
      <c r="H33" s="746"/>
      <c r="I33" s="416">
        <v>0.6</v>
      </c>
      <c r="J33" s="382">
        <v>0.45500000000000002</v>
      </c>
      <c r="K33" s="364">
        <f>IFERROR(J33/I33,0)</f>
        <v>0.75833333333333341</v>
      </c>
      <c r="L33" s="364">
        <f>IFERROR(J33/E33,0)</f>
        <v>0.75833333333333341</v>
      </c>
      <c r="M33" s="365">
        <f>IFERROR((MIN(1.1,(J33/I33)))*G33,0)</f>
        <v>0.75833333333333341</v>
      </c>
      <c r="N33" s="365">
        <f>IFERROR((MIN(1.1,(J33/E33)))*G33,0)</f>
        <v>0.75833333333333341</v>
      </c>
      <c r="P33" s="548">
        <f>E33</f>
        <v>0.6</v>
      </c>
      <c r="Q33" s="797">
        <f t="shared" si="3"/>
        <v>0.45500000000000002</v>
      </c>
      <c r="R33" s="798">
        <f>G33</f>
        <v>1</v>
      </c>
      <c r="S33" s="799">
        <f>IFERROR(MAX(0,IF(F33="Minimize",E33/J33,IF(E33&gt;0,J33/E33,IF(J33&gt;0,1.1,E33/J33)))),0)</f>
        <v>0.75833333333333341</v>
      </c>
      <c r="T33" s="800">
        <f>MIN(1.1*R33,S33*R33)</f>
        <v>0.75833333333333341</v>
      </c>
    </row>
    <row r="34" spans="1:20" ht="28">
      <c r="A34" s="491">
        <v>16</v>
      </c>
      <c r="B34" s="354" t="s">
        <v>705</v>
      </c>
      <c r="C34" s="354" t="s">
        <v>706</v>
      </c>
      <c r="D34" s="353" t="s">
        <v>707</v>
      </c>
      <c r="E34" s="387">
        <v>0</v>
      </c>
      <c r="F34" s="353" t="s">
        <v>379</v>
      </c>
      <c r="G34" s="356">
        <v>2</v>
      </c>
      <c r="H34" s="746"/>
      <c r="I34" s="416">
        <v>0</v>
      </c>
      <c r="J34" s="416">
        <v>0</v>
      </c>
      <c r="K34" s="471">
        <f>IFERROR(I34/J34,0)+1</f>
        <v>1</v>
      </c>
      <c r="L34" s="471">
        <f>IFERROR(E34/J34,0)+1</f>
        <v>1</v>
      </c>
      <c r="M34" s="451">
        <f>IFERROR((MIN(1.1,(I34/J34)))*G34,0)+2</f>
        <v>2</v>
      </c>
      <c r="N34" s="451">
        <f>IFERROR((MIN(1.1,(E34/J34)))*G34,0)+2</f>
        <v>2</v>
      </c>
      <c r="P34" s="548">
        <f>E34</f>
        <v>0</v>
      </c>
      <c r="Q34" s="548">
        <f t="shared" si="3"/>
        <v>0</v>
      </c>
      <c r="R34" s="798">
        <f>G34</f>
        <v>2</v>
      </c>
      <c r="S34" s="799">
        <f>IF(J34&lt;=E34,1.1,IFERROR(E34/J34,0))</f>
        <v>1.1000000000000001</v>
      </c>
      <c r="T34" s="800">
        <f>MIN(1.1*R34,S34*R34)</f>
        <v>2.2000000000000002</v>
      </c>
    </row>
    <row r="35" spans="1:20" ht="28">
      <c r="A35" s="463">
        <v>17</v>
      </c>
      <c r="B35" s="439" t="s">
        <v>708</v>
      </c>
      <c r="C35" s="492" t="s">
        <v>709</v>
      </c>
      <c r="D35" s="441" t="s">
        <v>372</v>
      </c>
      <c r="E35" s="520">
        <v>100</v>
      </c>
      <c r="F35" s="441" t="s">
        <v>373</v>
      </c>
      <c r="G35" s="443">
        <v>2</v>
      </c>
      <c r="H35" s="746"/>
      <c r="I35" s="416">
        <v>100</v>
      </c>
      <c r="J35" s="396">
        <v>100</v>
      </c>
      <c r="K35" s="364">
        <f>IFERROR(J35/I35,0)</f>
        <v>1</v>
      </c>
      <c r="L35" s="364">
        <f>IFERROR(J35/E35,0)</f>
        <v>1</v>
      </c>
      <c r="M35" s="365">
        <f>IFERROR((MIN(1.1,(J35/I35)))*G35,0)</f>
        <v>2</v>
      </c>
      <c r="N35" s="365">
        <f>IFERROR((MIN(1.1,(J35/E35)))*G35,0)</f>
        <v>2</v>
      </c>
      <c r="P35" s="548">
        <f>E35</f>
        <v>100</v>
      </c>
      <c r="Q35" s="548">
        <f t="shared" si="3"/>
        <v>100</v>
      </c>
      <c r="R35" s="798">
        <f>G35</f>
        <v>2</v>
      </c>
      <c r="S35" s="799">
        <f>IFERROR(MAX(0,IF(F35="Minimize",E35/J35,IF(E35&gt;0,J35/E35,IF(J35&gt;0,1.1,E35/J35)))),0)</f>
        <v>1</v>
      </c>
      <c r="T35" s="800">
        <f>MIN(1.1*R35,S35*R35)</f>
        <v>2</v>
      </c>
    </row>
    <row r="36" spans="1:20">
      <c r="A36" s="484">
        <v>18</v>
      </c>
      <c r="B36" s="475" t="s">
        <v>710</v>
      </c>
      <c r="C36" s="445"/>
      <c r="D36" s="446"/>
      <c r="E36" s="506"/>
      <c r="F36" s="446"/>
      <c r="G36" s="448"/>
      <c r="H36" s="746"/>
      <c r="I36" s="376"/>
      <c r="J36" s="377"/>
      <c r="K36" s="378"/>
      <c r="L36" s="378"/>
      <c r="M36" s="379"/>
      <c r="N36" s="380"/>
      <c r="P36" s="548"/>
      <c r="Q36" s="548"/>
      <c r="R36" s="798"/>
      <c r="S36" s="799"/>
      <c r="T36" s="800"/>
    </row>
    <row r="37" spans="1:20" ht="14">
      <c r="A37" s="438"/>
      <c r="B37" s="430" t="s">
        <v>711</v>
      </c>
      <c r="C37" s="493" t="s">
        <v>712</v>
      </c>
      <c r="D37" s="432" t="s">
        <v>372</v>
      </c>
      <c r="E37" s="516">
        <v>100</v>
      </c>
      <c r="F37" s="432" t="s">
        <v>373</v>
      </c>
      <c r="G37" s="434">
        <v>2</v>
      </c>
      <c r="H37" s="746"/>
      <c r="I37" s="416">
        <v>100</v>
      </c>
      <c r="J37" s="416">
        <v>85.49</v>
      </c>
      <c r="K37" s="364">
        <f>IFERROR(J37/I37,0)</f>
        <v>0.85489999999999999</v>
      </c>
      <c r="L37" s="364">
        <f>IFERROR(J37/E37,0)</f>
        <v>0.85489999999999999</v>
      </c>
      <c r="M37" s="365">
        <f>IFERROR((MIN(1.1,(J37/I37)))*G37,0)</f>
        <v>1.7098</v>
      </c>
      <c r="N37" s="365">
        <f>IFERROR((MIN(1.1,(J37/E37)))*G37,0)</f>
        <v>1.7098</v>
      </c>
      <c r="P37" s="548">
        <f>E37</f>
        <v>100</v>
      </c>
      <c r="Q37" s="548">
        <f>J37</f>
        <v>85.49</v>
      </c>
      <c r="R37" s="798">
        <f>G37</f>
        <v>2</v>
      </c>
      <c r="S37" s="799">
        <f>IFERROR(MAX(0,IF(F37="Minimize",E37/J37,IF(E37&gt;0,J37/E37,IF(J37&gt;0,1.1,E37/J37)))),0)</f>
        <v>0.85489999999999999</v>
      </c>
      <c r="T37" s="800">
        <f>MIN(1.1*R37,S37*R37)</f>
        <v>1.7098</v>
      </c>
    </row>
    <row r="38" spans="1:20" ht="14">
      <c r="A38" s="438"/>
      <c r="B38" s="430" t="s">
        <v>713</v>
      </c>
      <c r="C38" s="411" t="s">
        <v>714</v>
      </c>
      <c r="D38" s="353" t="s">
        <v>372</v>
      </c>
      <c r="E38" s="387">
        <v>100</v>
      </c>
      <c r="F38" s="432" t="s">
        <v>373</v>
      </c>
      <c r="G38" s="356">
        <v>2</v>
      </c>
      <c r="H38" s="746"/>
      <c r="I38" s="416">
        <v>100</v>
      </c>
      <c r="J38" s="416">
        <v>98.15</v>
      </c>
      <c r="K38" s="364">
        <f>IFERROR(J38/I38,0)</f>
        <v>0.98150000000000004</v>
      </c>
      <c r="L38" s="364">
        <f>IFERROR(J38/E38,0)</f>
        <v>0.98150000000000004</v>
      </c>
      <c r="M38" s="365">
        <f>IFERROR((MIN(1.1,(J38/I38)))*G38,0)</f>
        <v>1.9630000000000001</v>
      </c>
      <c r="N38" s="365">
        <f>IFERROR((MIN(1.1,(J38/E38)))*G38,0)</f>
        <v>1.9630000000000001</v>
      </c>
      <c r="P38" s="548">
        <f>E38</f>
        <v>100</v>
      </c>
      <c r="Q38" s="548">
        <f>J38</f>
        <v>98.15</v>
      </c>
      <c r="R38" s="798">
        <f>G38</f>
        <v>2</v>
      </c>
      <c r="S38" s="799">
        <f>IFERROR(MAX(0,IF(F38="Minimize",E38/J38,IF(E38&gt;0,J38/E38,IF(J38&gt;0,1.1,E38/J38)))),0)</f>
        <v>0.98150000000000004</v>
      </c>
      <c r="T38" s="800">
        <f>MIN(1.1*R38,S38*R38)</f>
        <v>1.9630000000000001</v>
      </c>
    </row>
    <row r="39" spans="1:20" ht="28">
      <c r="A39" s="494"/>
      <c r="B39" s="430" t="s">
        <v>715</v>
      </c>
      <c r="C39" s="354" t="s">
        <v>716</v>
      </c>
      <c r="D39" s="353" t="s">
        <v>382</v>
      </c>
      <c r="E39" s="387">
        <v>4</v>
      </c>
      <c r="F39" s="432" t="s">
        <v>373</v>
      </c>
      <c r="G39" s="434">
        <v>2</v>
      </c>
      <c r="H39" s="746"/>
      <c r="I39" s="416">
        <v>4</v>
      </c>
      <c r="J39" s="416">
        <v>2.08</v>
      </c>
      <c r="K39" s="364">
        <f>IFERROR(J39/I39,0)</f>
        <v>0.52</v>
      </c>
      <c r="L39" s="364">
        <f>IFERROR(J39/E39,0)</f>
        <v>0.52</v>
      </c>
      <c r="M39" s="365">
        <f>IFERROR((MIN(1.1,(J39/I39)))*G39,0)</f>
        <v>1.04</v>
      </c>
      <c r="N39" s="365">
        <f>IFERROR((MIN(1.1,(J39/E39)))*G39,0)</f>
        <v>1.04</v>
      </c>
      <c r="P39" s="548">
        <f>E39</f>
        <v>4</v>
      </c>
      <c r="Q39" s="548">
        <f>J39</f>
        <v>2.08</v>
      </c>
      <c r="R39" s="798">
        <f>G39</f>
        <v>2</v>
      </c>
      <c r="S39" s="799">
        <f>IFERROR(MAX(0,IF(F39="Minimize",E39/J39,IF(E39&gt;0,J39/E39,IF(J39&gt;0,1.1,E39/J39)))),0)</f>
        <v>0.52</v>
      </c>
      <c r="T39" s="800">
        <f>MIN(1.1*R39,S39*R39)</f>
        <v>1.04</v>
      </c>
    </row>
    <row r="40" spans="1:20" ht="42">
      <c r="A40" s="490">
        <v>19</v>
      </c>
      <c r="B40" s="354" t="s">
        <v>717</v>
      </c>
      <c r="C40" s="354" t="s">
        <v>718</v>
      </c>
      <c r="D40" s="353" t="s">
        <v>372</v>
      </c>
      <c r="E40" s="387">
        <v>100</v>
      </c>
      <c r="F40" s="353" t="s">
        <v>373</v>
      </c>
      <c r="G40" s="356">
        <v>1</v>
      </c>
      <c r="H40" s="746"/>
      <c r="I40" s="416">
        <v>100</v>
      </c>
      <c r="J40" s="416">
        <v>100</v>
      </c>
      <c r="K40" s="364">
        <f>IFERROR(J40/I40,0)</f>
        <v>1</v>
      </c>
      <c r="L40" s="364">
        <f>IFERROR(J40/E40,0)</f>
        <v>1</v>
      </c>
      <c r="M40" s="365">
        <f>IFERROR((MIN(1.1,(J40/I40)))*G40,0)</f>
        <v>1</v>
      </c>
      <c r="N40" s="365">
        <f>IFERROR((MIN(1.1,(J40/E40)))*G40,0)</f>
        <v>1</v>
      </c>
      <c r="P40" s="548">
        <f>E40</f>
        <v>100</v>
      </c>
      <c r="Q40" s="548">
        <f>J40</f>
        <v>100</v>
      </c>
      <c r="R40" s="798">
        <f>G40</f>
        <v>1</v>
      </c>
      <c r="S40" s="799">
        <f>IFERROR(MAX(0,IF(F40="Minimize",E40/J40,IF(E40&gt;0,J40/E40,IF(J40&gt;0,1.1,E40/J40)))),0)</f>
        <v>1</v>
      </c>
      <c r="T40" s="800">
        <f>MIN(1.1*R40,S40*R40)</f>
        <v>1</v>
      </c>
    </row>
    <row r="41" spans="1:20">
      <c r="A41" s="754" t="s">
        <v>719</v>
      </c>
      <c r="B41" s="754"/>
      <c r="C41" s="495"/>
      <c r="D41" s="496"/>
      <c r="E41" s="496"/>
      <c r="F41" s="498"/>
      <c r="G41" s="496"/>
      <c r="H41" s="457"/>
      <c r="I41" s="350"/>
      <c r="J41" s="350"/>
      <c r="K41" s="413"/>
      <c r="L41" s="413"/>
      <c r="M41" s="414"/>
      <c r="N41" s="415"/>
      <c r="P41" s="548"/>
      <c r="Q41" s="548"/>
      <c r="R41" s="798"/>
      <c r="S41" s="799"/>
      <c r="T41" s="800"/>
    </row>
    <row r="42" spans="1:20" ht="28">
      <c r="A42" s="429">
        <v>1</v>
      </c>
      <c r="B42" s="501" t="s">
        <v>491</v>
      </c>
      <c r="C42" s="411" t="s">
        <v>720</v>
      </c>
      <c r="D42" s="353" t="s">
        <v>667</v>
      </c>
      <c r="E42" s="87">
        <v>393</v>
      </c>
      <c r="F42" s="500" t="s">
        <v>373</v>
      </c>
      <c r="G42" s="356">
        <v>4</v>
      </c>
      <c r="H42" s="756">
        <v>30</v>
      </c>
      <c r="I42" s="436">
        <v>393</v>
      </c>
      <c r="J42" s="412">
        <v>262.08</v>
      </c>
      <c r="K42" s="364">
        <f>IFERROR(J42/I42,0)</f>
        <v>0.6668702290076336</v>
      </c>
      <c r="L42" s="364">
        <f>IFERROR(J42/E42,0)</f>
        <v>0.6668702290076336</v>
      </c>
      <c r="M42" s="365">
        <f>IFERROR((MIN(1.1,(J42/I42)))*G42,0)</f>
        <v>2.6674809160305344</v>
      </c>
      <c r="N42" s="365">
        <f>IFERROR((MIN(1.1,(J42/E42)))*G42,0)</f>
        <v>2.6674809160305344</v>
      </c>
      <c r="P42" s="548">
        <f>E42</f>
        <v>393</v>
      </c>
      <c r="Q42" s="548">
        <f t="shared" ref="Q42:Q50" si="4">J42</f>
        <v>262.08</v>
      </c>
      <c r="R42" s="798">
        <f>G42</f>
        <v>4</v>
      </c>
      <c r="S42" s="799">
        <f>IFERROR(MAX(0,IF(F42="Minimize",E42/J42,IF(E42&gt;0,J42/E42,IF(J42&gt;0,1.1,E42/J42)))),0)</f>
        <v>0.6668702290076336</v>
      </c>
      <c r="T42" s="800">
        <f t="shared" ref="T42:T50" si="5">MIN(1.1*R42,S42*R42)</f>
        <v>2.6674809160305344</v>
      </c>
    </row>
    <row r="43" spans="1:20" ht="14">
      <c r="A43" s="482">
        <v>2</v>
      </c>
      <c r="B43" s="499" t="s">
        <v>495</v>
      </c>
      <c r="C43" s="50" t="s">
        <v>722</v>
      </c>
      <c r="D43" s="385" t="s">
        <v>667</v>
      </c>
      <c r="E43" s="82">
        <v>8.6300000000000008</v>
      </c>
      <c r="F43" s="568" t="s">
        <v>373</v>
      </c>
      <c r="G43" s="400">
        <v>4</v>
      </c>
      <c r="H43" s="756"/>
      <c r="I43" s="470">
        <v>8.6300000000000008</v>
      </c>
      <c r="J43" s="456">
        <v>91.82</v>
      </c>
      <c r="K43" s="364">
        <f>IFERROR(J43/I43,0)</f>
        <v>10.639629200463498</v>
      </c>
      <c r="L43" s="364">
        <f>IFERROR(J43/E43,0)</f>
        <v>10.639629200463498</v>
      </c>
      <c r="M43" s="365">
        <f>IFERROR((MIN(1.1,(J43/I43)))*G43,0)</f>
        <v>4.4000000000000004</v>
      </c>
      <c r="N43" s="365">
        <f>IFERROR((MIN(1.1,(J43/E43)))*G43,0)</f>
        <v>4.4000000000000004</v>
      </c>
      <c r="P43" s="548">
        <f>E43</f>
        <v>8.6300000000000008</v>
      </c>
      <c r="Q43" s="548">
        <f t="shared" si="4"/>
        <v>91.82</v>
      </c>
      <c r="R43" s="798">
        <f>G43</f>
        <v>4</v>
      </c>
      <c r="S43" s="799">
        <f>IFERROR(MAX(0,IF(F43="Minimize",E43/J43,IF(E43&gt;0,J43/E43,IF(J43&gt;0,1.1,E43/J43)))),0)</f>
        <v>10.639629200463498</v>
      </c>
      <c r="T43" s="800">
        <f t="shared" si="5"/>
        <v>4.4000000000000004</v>
      </c>
    </row>
    <row r="44" spans="1:20" ht="56">
      <c r="A44" s="429">
        <v>3</v>
      </c>
      <c r="B44" s="501" t="s">
        <v>504</v>
      </c>
      <c r="C44" s="354" t="s">
        <v>723</v>
      </c>
      <c r="D44" s="353" t="s">
        <v>667</v>
      </c>
      <c r="E44" s="87">
        <v>13.7</v>
      </c>
      <c r="F44" s="500" t="s">
        <v>373</v>
      </c>
      <c r="G44" s="356">
        <v>4</v>
      </c>
      <c r="H44" s="756"/>
      <c r="I44" s="470">
        <v>13.7</v>
      </c>
      <c r="J44" s="456">
        <v>16.98</v>
      </c>
      <c r="K44" s="364">
        <f>IFERROR(J44/I44,0)</f>
        <v>1.2394160583941607</v>
      </c>
      <c r="L44" s="364">
        <f>IFERROR(J44/E44,0)</f>
        <v>1.2394160583941607</v>
      </c>
      <c r="M44" s="365">
        <f>IFERROR((MIN(1.1,(J44/I44)))*G44,0)</f>
        <v>4.4000000000000004</v>
      </c>
      <c r="N44" s="365">
        <f>IFERROR((MIN(1.1,(J44/E44)))*G44,0)</f>
        <v>4.4000000000000004</v>
      </c>
      <c r="P44" s="548">
        <f>E44</f>
        <v>13.7</v>
      </c>
      <c r="Q44" s="548">
        <f t="shared" si="4"/>
        <v>16.98</v>
      </c>
      <c r="R44" s="798">
        <f>G44</f>
        <v>4</v>
      </c>
      <c r="S44" s="799">
        <f>IFERROR(MAX(0,IF(F44="Minimize",E44/J44,IF(E44&gt;0,J44/E44,IF(J44&gt;0,1.1,E44/J44)))),0)</f>
        <v>1.2394160583941607</v>
      </c>
      <c r="T44" s="800">
        <f t="shared" si="5"/>
        <v>4.4000000000000004</v>
      </c>
    </row>
    <row r="45" spans="1:20" ht="14">
      <c r="A45" s="429">
        <v>4</v>
      </c>
      <c r="B45" s="501" t="s">
        <v>547</v>
      </c>
      <c r="C45" s="411" t="s">
        <v>724</v>
      </c>
      <c r="D45" s="353" t="s">
        <v>667</v>
      </c>
      <c r="E45" s="87">
        <v>15.54</v>
      </c>
      <c r="F45" s="500" t="s">
        <v>373</v>
      </c>
      <c r="G45" s="356">
        <v>3</v>
      </c>
      <c r="H45" s="756"/>
      <c r="I45" s="470">
        <v>15.544</v>
      </c>
      <c r="J45" s="456">
        <v>22.8</v>
      </c>
      <c r="K45" s="364">
        <f>IFERROR(J45/I45,0)</f>
        <v>1.4668039114770972</v>
      </c>
      <c r="L45" s="364">
        <f>IFERROR(J45/E45,0)</f>
        <v>1.4671814671814674</v>
      </c>
      <c r="M45" s="365">
        <f>IFERROR((MIN(1.1,(J45/I45)))*G45,0)</f>
        <v>3.3000000000000003</v>
      </c>
      <c r="N45" s="365">
        <f>IFERROR((MIN(1.1,(J45/E45)))*G45,0)</f>
        <v>3.3000000000000003</v>
      </c>
      <c r="P45" s="548">
        <f>E45</f>
        <v>15.54</v>
      </c>
      <c r="Q45" s="548">
        <f t="shared" si="4"/>
        <v>22.8</v>
      </c>
      <c r="R45" s="798">
        <f>G45</f>
        <v>3</v>
      </c>
      <c r="S45" s="799">
        <f>IFERROR(MAX(0,IF(F45="Minimize",E45/J45,IF(E45&gt;0,J45/E45,IF(J45&gt;0,1.1,E45/J45)))),0)</f>
        <v>1.4671814671814674</v>
      </c>
      <c r="T45" s="800">
        <f t="shared" si="5"/>
        <v>3.3000000000000003</v>
      </c>
    </row>
    <row r="46" spans="1:20" ht="14">
      <c r="A46" s="429">
        <v>5</v>
      </c>
      <c r="B46" s="501" t="s">
        <v>528</v>
      </c>
      <c r="C46" s="411" t="s">
        <v>724</v>
      </c>
      <c r="D46" s="353" t="s">
        <v>667</v>
      </c>
      <c r="E46" s="87">
        <v>0.41</v>
      </c>
      <c r="F46" s="500" t="s">
        <v>373</v>
      </c>
      <c r="G46" s="356">
        <v>3</v>
      </c>
      <c r="H46" s="756"/>
      <c r="I46" s="470">
        <v>0.40799999999999997</v>
      </c>
      <c r="J46" s="456">
        <v>2.2000000000000002</v>
      </c>
      <c r="K46" s="364">
        <f>IFERROR(J46/I46,0)</f>
        <v>5.3921568627450984</v>
      </c>
      <c r="L46" s="364">
        <f>IFERROR(J46/E46,0)</f>
        <v>5.3658536585365857</v>
      </c>
      <c r="M46" s="365">
        <f>IFERROR((MIN(1.1,(J46/I46)))*G46,0)</f>
        <v>3.3000000000000003</v>
      </c>
      <c r="N46" s="365">
        <f>IFERROR((MIN(1.1,(J46/E46)))*G46,0)</f>
        <v>3.3000000000000003</v>
      </c>
      <c r="P46" s="548">
        <f>E46</f>
        <v>0.41</v>
      </c>
      <c r="Q46" s="548">
        <f t="shared" si="4"/>
        <v>2.2000000000000002</v>
      </c>
      <c r="R46" s="798">
        <f>G46</f>
        <v>3</v>
      </c>
      <c r="S46" s="799">
        <f>IFERROR(MAX(0,IF(F46="Minimize",E46/J46,IF(E46&gt;0,J46/E46,IF(J46&gt;0,1.1,E46/J46)))),0)</f>
        <v>5.3658536585365857</v>
      </c>
      <c r="T46" s="800">
        <f t="shared" si="5"/>
        <v>3.3000000000000003</v>
      </c>
    </row>
    <row r="47" spans="1:20" ht="14">
      <c r="A47" s="482">
        <v>6</v>
      </c>
      <c r="B47" s="499" t="s">
        <v>534</v>
      </c>
      <c r="C47" s="40" t="s">
        <v>722</v>
      </c>
      <c r="D47" s="385" t="s">
        <v>667</v>
      </c>
      <c r="E47" s="82">
        <v>0.46</v>
      </c>
      <c r="F47" s="500" t="s">
        <v>373</v>
      </c>
      <c r="G47" s="400">
        <v>3</v>
      </c>
      <c r="H47" s="756"/>
      <c r="I47" s="470">
        <f>E47</f>
        <v>0.46</v>
      </c>
      <c r="J47" s="456">
        <v>-8.49</v>
      </c>
      <c r="K47" s="364">
        <f>IFERROR(I47/J47,0)</f>
        <v>-5.418138987043581E-2</v>
      </c>
      <c r="L47" s="364">
        <f>IFERROR(E47/J47,0)</f>
        <v>-5.418138987043581E-2</v>
      </c>
      <c r="M47" s="365">
        <f>IFERROR((MIN(1.1,(J47/I47)))*G47,0)*0</f>
        <v>0</v>
      </c>
      <c r="N47" s="365">
        <f>IFERROR((MIN(1.1,(J47/E47)))*G47,0)*0</f>
        <v>0</v>
      </c>
      <c r="P47" s="548">
        <f>E47</f>
        <v>0.46</v>
      </c>
      <c r="Q47" s="548">
        <f t="shared" si="4"/>
        <v>-8.49</v>
      </c>
      <c r="R47" s="798">
        <f>G47</f>
        <v>3</v>
      </c>
      <c r="S47" s="799">
        <f>IFERROR(MAX(0,IF(F47="Minimize",E47/J47,IF(E47&gt;0,J47/E47,IF(J47&gt;0,1.1,E47/J47)))),0)</f>
        <v>0</v>
      </c>
      <c r="T47" s="800">
        <f t="shared" si="5"/>
        <v>0</v>
      </c>
    </row>
    <row r="48" spans="1:20" ht="28">
      <c r="A48" s="482">
        <v>7</v>
      </c>
      <c r="B48" s="501" t="s">
        <v>535</v>
      </c>
      <c r="C48" s="411" t="s">
        <v>722</v>
      </c>
      <c r="D48" s="353" t="s">
        <v>667</v>
      </c>
      <c r="E48" s="87">
        <v>8</v>
      </c>
      <c r="F48" s="500" t="s">
        <v>373</v>
      </c>
      <c r="G48" s="356">
        <v>3</v>
      </c>
      <c r="H48" s="756"/>
      <c r="I48" s="470">
        <v>8</v>
      </c>
      <c r="J48" s="456">
        <v>1.3</v>
      </c>
      <c r="K48" s="364">
        <f>IFERROR(J48/I48,0)</f>
        <v>0.16250000000000001</v>
      </c>
      <c r="L48" s="364">
        <f>IFERROR(J48/E48,0)</f>
        <v>0.16250000000000001</v>
      </c>
      <c r="M48" s="365">
        <f>IFERROR((MIN(1.1,(J48/I48)))*G48,0)</f>
        <v>0.48750000000000004</v>
      </c>
      <c r="N48" s="365">
        <f>IFERROR((MIN(1.1,(J48/E48)))*G48,0)+0.02</f>
        <v>0.50750000000000006</v>
      </c>
      <c r="P48" s="548">
        <f>E48</f>
        <v>8</v>
      </c>
      <c r="Q48" s="548">
        <f t="shared" si="4"/>
        <v>1.3</v>
      </c>
      <c r="R48" s="798">
        <f>G48</f>
        <v>3</v>
      </c>
      <c r="S48" s="799">
        <f>IFERROR(MAX(0,IF(F48="Minimize",E48/J48,IF(E48&gt;0,J48/E48,IF(J48&gt;0,1.1,E48/J48)))),0)</f>
        <v>0.16250000000000001</v>
      </c>
      <c r="T48" s="800">
        <f t="shared" si="5"/>
        <v>0.48750000000000004</v>
      </c>
    </row>
    <row r="49" spans="1:22" ht="42">
      <c r="A49" s="429">
        <v>8</v>
      </c>
      <c r="B49" s="501" t="s">
        <v>515</v>
      </c>
      <c r="C49" s="411" t="s">
        <v>725</v>
      </c>
      <c r="D49" s="353" t="s">
        <v>667</v>
      </c>
      <c r="E49" s="87">
        <v>13.9</v>
      </c>
      <c r="F49" s="500" t="s">
        <v>373</v>
      </c>
      <c r="G49" s="356">
        <v>3</v>
      </c>
      <c r="H49" s="756"/>
      <c r="I49" s="436">
        <v>13.9</v>
      </c>
      <c r="J49" s="412">
        <v>5.2</v>
      </c>
      <c r="K49" s="364">
        <f>IFERROR(J49/I49,0)</f>
        <v>0.37410071942446044</v>
      </c>
      <c r="L49" s="364">
        <f>IFERROR(J49/E49,0)</f>
        <v>0.37410071942446044</v>
      </c>
      <c r="M49" s="365">
        <f>IFERROR((MIN(1.1,(J49/I49)))*G49,0)</f>
        <v>1.1223021582733814</v>
      </c>
      <c r="N49" s="365">
        <f>IFERROR((MIN(1.1,(J49/E49)))*G49,0)</f>
        <v>1.1223021582733814</v>
      </c>
      <c r="P49" s="548">
        <f>E49</f>
        <v>13.9</v>
      </c>
      <c r="Q49" s="548">
        <f t="shared" si="4"/>
        <v>5.2</v>
      </c>
      <c r="R49" s="798">
        <f>G49</f>
        <v>3</v>
      </c>
      <c r="S49" s="799">
        <f>IFERROR(MAX(0,IF(F49="Minimize",E49/J49,IF(E49&gt;0,J49/E49,IF(J49&gt;0,1.1,E49/J49)))),0)</f>
        <v>0.37410071942446044</v>
      </c>
      <c r="T49" s="800">
        <f t="shared" si="5"/>
        <v>1.1223021582733814</v>
      </c>
    </row>
    <row r="50" spans="1:22" ht="28">
      <c r="A50" s="429">
        <v>9</v>
      </c>
      <c r="B50" s="501" t="s">
        <v>505</v>
      </c>
      <c r="C50" s="411" t="s">
        <v>726</v>
      </c>
      <c r="D50" s="353" t="s">
        <v>667</v>
      </c>
      <c r="E50" s="87">
        <v>12.11</v>
      </c>
      <c r="F50" s="500" t="s">
        <v>373</v>
      </c>
      <c r="G50" s="356">
        <v>3</v>
      </c>
      <c r="H50" s="756"/>
      <c r="I50" s="436">
        <v>12.11</v>
      </c>
      <c r="J50" s="412">
        <v>11.31</v>
      </c>
      <c r="K50" s="364">
        <f>IFERROR(J50/I50,0)</f>
        <v>0.93393889347646586</v>
      </c>
      <c r="L50" s="364">
        <f>IFERROR(J50/E50,0)</f>
        <v>0.93393889347646586</v>
      </c>
      <c r="M50" s="365">
        <f>IFERROR((MIN(1.1,(J50/I50)))*G50,0)</f>
        <v>2.8018166804293978</v>
      </c>
      <c r="N50" s="365">
        <f>IFERROR((MIN(1.1,(J50/E50)))*G50,0)</f>
        <v>2.8018166804293978</v>
      </c>
      <c r="P50" s="548">
        <f>E50</f>
        <v>12.11</v>
      </c>
      <c r="Q50" s="548">
        <f t="shared" si="4"/>
        <v>11.31</v>
      </c>
      <c r="R50" s="798">
        <f>G50</f>
        <v>3</v>
      </c>
      <c r="S50" s="799">
        <f>IFERROR(MAX(0,IF(F50="Minimize",E50/J50,IF(E50&gt;0,J50/E50,IF(J50&gt;0,1.1,E50/J50)))),0)</f>
        <v>0.93393889347646586</v>
      </c>
      <c r="T50" s="800">
        <f t="shared" si="5"/>
        <v>2.8018166804293978</v>
      </c>
    </row>
    <row r="51" spans="1:22">
      <c r="A51" s="569"/>
      <c r="B51" s="570"/>
      <c r="C51" s="570"/>
      <c r="D51" s="350"/>
      <c r="E51" s="350"/>
      <c r="F51" s="350"/>
      <c r="G51" s="352"/>
      <c r="H51" s="419">
        <f>SUM(H5:H50)</f>
        <v>100</v>
      </c>
      <c r="I51" s="350"/>
      <c r="J51" s="350"/>
      <c r="K51" s="413"/>
      <c r="L51" s="413"/>
      <c r="M51" s="391">
        <f>SUM(M5:M50)</f>
        <v>77.649562972608408</v>
      </c>
      <c r="N51" s="391">
        <f>SUM(N5:N50)</f>
        <v>78.669562972608404</v>
      </c>
      <c r="P51" s="804" t="s">
        <v>404</v>
      </c>
      <c r="Q51" s="804"/>
      <c r="R51" s="805">
        <f>SUM(R5:R50)</f>
        <v>100</v>
      </c>
      <c r="S51" s="806">
        <f>IFERROR(T51/R51,0)</f>
        <v>0.77949562972608422</v>
      </c>
      <c r="T51" s="807">
        <f>SUM(T5:T50)</f>
        <v>77.949562972608419</v>
      </c>
    </row>
    <row r="53" spans="1:22" ht="16">
      <c r="A53" s="808" t="s">
        <v>747</v>
      </c>
    </row>
    <row r="54" spans="1:22" ht="28">
      <c r="A54" s="323" t="s">
        <v>346</v>
      </c>
      <c r="B54" s="323" t="s">
        <v>347</v>
      </c>
      <c r="C54" s="323" t="s">
        <v>587</v>
      </c>
      <c r="D54" s="323" t="s">
        <v>350</v>
      </c>
      <c r="E54" s="323" t="s">
        <v>448</v>
      </c>
      <c r="F54" s="323" t="s">
        <v>354</v>
      </c>
      <c r="G54" s="323" t="s">
        <v>588</v>
      </c>
      <c r="P54" s="323" t="s">
        <v>367</v>
      </c>
      <c r="Q54" s="323" t="s">
        <v>589</v>
      </c>
      <c r="R54" s="323" t="s">
        <v>590</v>
      </c>
      <c r="S54" s="323" t="s">
        <v>591</v>
      </c>
      <c r="T54" s="323" t="s">
        <v>592</v>
      </c>
      <c r="U54" s="323" t="s">
        <v>593</v>
      </c>
      <c r="V54" s="323" t="s">
        <v>594</v>
      </c>
    </row>
    <row r="55" spans="1:22">
      <c r="A55" s="809">
        <v>1</v>
      </c>
      <c r="B55" s="583" t="str">
        <f>B5</f>
        <v>EBITDA Operasional</v>
      </c>
      <c r="C55" s="583" t="s">
        <v>456</v>
      </c>
      <c r="D55" s="809" t="str">
        <f t="shared" ref="D55:G56" si="6">D5</f>
        <v>Rp M</v>
      </c>
      <c r="E55" s="797">
        <f t="shared" si="6"/>
        <v>581.72</v>
      </c>
      <c r="F55" s="809" t="str">
        <f t="shared" si="6"/>
        <v>Maximize</v>
      </c>
      <c r="G55" s="798">
        <f t="shared" si="6"/>
        <v>6</v>
      </c>
      <c r="P55" s="799">
        <f>S5</f>
        <v>1.3907550024066559</v>
      </c>
      <c r="Q55" s="810">
        <v>3</v>
      </c>
      <c r="R55" s="800">
        <f t="shared" ref="R55:R67" si="7">MIN(1.1*Q55,P55*Q55)</f>
        <v>3.3000000000000003</v>
      </c>
      <c r="S55" s="810">
        <v>1</v>
      </c>
      <c r="T55" s="800">
        <f t="shared" ref="T55:T67" si="8">MIN(1.1*S55,P55*S55)</f>
        <v>1.1000000000000001</v>
      </c>
      <c r="U55" s="810">
        <v>4</v>
      </c>
      <c r="V55" s="800">
        <f t="shared" ref="V55:V67" si="9">MIN(1.1*U55,P55*U55)</f>
        <v>4.4000000000000004</v>
      </c>
    </row>
    <row r="56" spans="1:22">
      <c r="A56" s="809">
        <v>2</v>
      </c>
      <c r="B56" s="583" t="str">
        <f>B6</f>
        <v>Total Revenue</v>
      </c>
      <c r="C56" s="583" t="s">
        <v>456</v>
      </c>
      <c r="D56" s="809" t="str">
        <f t="shared" si="6"/>
        <v>Rp M</v>
      </c>
      <c r="E56" s="797">
        <f t="shared" si="6"/>
        <v>2681.19</v>
      </c>
      <c r="F56" s="809" t="str">
        <f t="shared" si="6"/>
        <v>Maximize</v>
      </c>
      <c r="G56" s="798">
        <f t="shared" si="6"/>
        <v>6</v>
      </c>
      <c r="P56" s="799">
        <f>S6</f>
        <v>1.1409374195786199</v>
      </c>
      <c r="Q56" s="810">
        <v>3</v>
      </c>
      <c r="R56" s="800">
        <f t="shared" si="7"/>
        <v>3.3000000000000003</v>
      </c>
      <c r="S56" s="810">
        <v>1</v>
      </c>
      <c r="T56" s="800">
        <f t="shared" si="8"/>
        <v>1.1000000000000001</v>
      </c>
      <c r="U56" s="810">
        <v>4</v>
      </c>
      <c r="V56" s="800">
        <f t="shared" si="9"/>
        <v>4.4000000000000004</v>
      </c>
    </row>
    <row r="57" spans="1:22">
      <c r="A57" s="809">
        <v>3</v>
      </c>
      <c r="B57" s="583" t="str">
        <f>B11</f>
        <v>Penyampaian Data LAI Tahun 2024</v>
      </c>
      <c r="C57" s="583" t="s">
        <v>456</v>
      </c>
      <c r="D57" s="809" t="str">
        <f>D11</f>
        <v>Waktu</v>
      </c>
      <c r="E57" s="802">
        <f>E11</f>
        <v>45747</v>
      </c>
      <c r="F57" s="809" t="str">
        <f>F11</f>
        <v>Minimize</v>
      </c>
      <c r="G57" s="798">
        <f>G11</f>
        <v>6</v>
      </c>
      <c r="P57" s="799">
        <f>S11</f>
        <v>0</v>
      </c>
      <c r="Q57" s="810">
        <v>2</v>
      </c>
      <c r="R57" s="800">
        <f t="shared" si="7"/>
        <v>0</v>
      </c>
      <c r="S57" s="810">
        <v>1</v>
      </c>
      <c r="T57" s="800">
        <f t="shared" si="8"/>
        <v>0</v>
      </c>
      <c r="U57" s="810">
        <v>4</v>
      </c>
      <c r="V57" s="800">
        <f t="shared" si="9"/>
        <v>0</v>
      </c>
    </row>
    <row r="58" spans="1:22">
      <c r="A58" s="809">
        <v>4</v>
      </c>
      <c r="B58" s="583" t="str">
        <f>B25</f>
        <v>Penyampaian RKAP</v>
      </c>
      <c r="C58" s="583" t="s">
        <v>456</v>
      </c>
      <c r="D58" s="809" t="str">
        <f>D25</f>
        <v>Waktu</v>
      </c>
      <c r="E58" s="803">
        <f>E25</f>
        <v>45930</v>
      </c>
      <c r="F58" s="809" t="str">
        <f>F25</f>
        <v>Minimize</v>
      </c>
      <c r="G58" s="798">
        <f>G25</f>
        <v>1</v>
      </c>
      <c r="P58" s="799">
        <f>S25</f>
        <v>1.1000000000000001</v>
      </c>
      <c r="Q58" s="810">
        <v>0</v>
      </c>
      <c r="R58" s="800">
        <f t="shared" si="7"/>
        <v>0</v>
      </c>
      <c r="S58" s="810">
        <v>0</v>
      </c>
      <c r="T58" s="800">
        <f t="shared" si="8"/>
        <v>0</v>
      </c>
      <c r="U58" s="810">
        <v>0</v>
      </c>
      <c r="V58" s="800">
        <f t="shared" si="9"/>
        <v>0</v>
      </c>
    </row>
    <row r="59" spans="1:22">
      <c r="A59" s="809">
        <v>5</v>
      </c>
      <c r="B59" s="583" t="str">
        <f t="shared" ref="B59:B67" si="10">B42</f>
        <v>Value Impact Operational Excellence-CPO</v>
      </c>
      <c r="C59" s="583" t="s">
        <v>456</v>
      </c>
      <c r="D59" s="809" t="str">
        <f t="shared" ref="D59:G67" si="11">D42</f>
        <v>Rp M</v>
      </c>
      <c r="E59" s="548">
        <f t="shared" si="11"/>
        <v>393</v>
      </c>
      <c r="F59" s="809" t="str">
        <f t="shared" si="11"/>
        <v>Maximize</v>
      </c>
      <c r="G59" s="798">
        <f t="shared" si="11"/>
        <v>4</v>
      </c>
      <c r="P59" s="799">
        <f t="shared" ref="P59:P67" si="12">S42</f>
        <v>0.6668702290076336</v>
      </c>
      <c r="Q59" s="810">
        <v>2</v>
      </c>
      <c r="R59" s="800">
        <f t="shared" si="7"/>
        <v>1.3337404580152672</v>
      </c>
      <c r="S59" s="810">
        <v>1</v>
      </c>
      <c r="T59" s="800">
        <f t="shared" si="8"/>
        <v>0.6668702290076336</v>
      </c>
      <c r="U59" s="810">
        <v>2</v>
      </c>
      <c r="V59" s="800">
        <f t="shared" si="9"/>
        <v>1.3337404580152672</v>
      </c>
    </row>
    <row r="60" spans="1:22">
      <c r="A60" s="809">
        <v>6</v>
      </c>
      <c r="B60" s="583" t="str">
        <f t="shared" si="10"/>
        <v>Value Impact Cash Cost Optimization</v>
      </c>
      <c r="C60" s="583" t="s">
        <v>456</v>
      </c>
      <c r="D60" s="809" t="str">
        <f t="shared" si="11"/>
        <v>Rp M</v>
      </c>
      <c r="E60" s="548">
        <f t="shared" si="11"/>
        <v>8.6300000000000008</v>
      </c>
      <c r="F60" s="809" t="str">
        <f t="shared" si="11"/>
        <v>Maximize</v>
      </c>
      <c r="G60" s="798">
        <f t="shared" si="11"/>
        <v>4</v>
      </c>
      <c r="P60" s="799">
        <f t="shared" si="12"/>
        <v>10.639629200463498</v>
      </c>
      <c r="Q60" s="810">
        <v>2</v>
      </c>
      <c r="R60" s="800">
        <f t="shared" si="7"/>
        <v>2.2000000000000002</v>
      </c>
      <c r="S60" s="810">
        <v>1</v>
      </c>
      <c r="T60" s="800">
        <f t="shared" si="8"/>
        <v>1.1000000000000001</v>
      </c>
      <c r="U60" s="810">
        <v>2</v>
      </c>
      <c r="V60" s="800">
        <f t="shared" si="9"/>
        <v>2.2000000000000002</v>
      </c>
    </row>
    <row r="61" spans="1:22">
      <c r="A61" s="809">
        <v>7</v>
      </c>
      <c r="B61" s="583" t="str">
        <f t="shared" si="10"/>
        <v>Value Impact Revenue Enhancement</v>
      </c>
      <c r="C61" s="583" t="s">
        <v>456</v>
      </c>
      <c r="D61" s="809" t="str">
        <f t="shared" si="11"/>
        <v>Rp M</v>
      </c>
      <c r="E61" s="548">
        <f t="shared" si="11"/>
        <v>13.7</v>
      </c>
      <c r="F61" s="809" t="str">
        <f t="shared" si="11"/>
        <v>Maximize</v>
      </c>
      <c r="G61" s="798">
        <f t="shared" si="11"/>
        <v>4</v>
      </c>
      <c r="P61" s="799">
        <f t="shared" si="12"/>
        <v>1.2394160583941607</v>
      </c>
      <c r="Q61" s="810">
        <v>2</v>
      </c>
      <c r="R61" s="800">
        <f t="shared" si="7"/>
        <v>2.2000000000000002</v>
      </c>
      <c r="S61" s="810">
        <v>1</v>
      </c>
      <c r="T61" s="800">
        <f t="shared" si="8"/>
        <v>1.1000000000000001</v>
      </c>
      <c r="U61" s="810">
        <v>2</v>
      </c>
      <c r="V61" s="800">
        <f t="shared" si="9"/>
        <v>2.2000000000000002</v>
      </c>
    </row>
    <row r="62" spans="1:22">
      <c r="A62" s="809">
        <v>8</v>
      </c>
      <c r="B62" s="583" t="str">
        <f t="shared" si="10"/>
        <v>Value Impact FFB Purchasing</v>
      </c>
      <c r="C62" s="583" t="s">
        <v>456</v>
      </c>
      <c r="D62" s="809" t="str">
        <f t="shared" si="11"/>
        <v>Rp M</v>
      </c>
      <c r="E62" s="548">
        <f t="shared" si="11"/>
        <v>15.54</v>
      </c>
      <c r="F62" s="809" t="str">
        <f t="shared" si="11"/>
        <v>Maximize</v>
      </c>
      <c r="G62" s="798">
        <f t="shared" si="11"/>
        <v>3</v>
      </c>
      <c r="P62" s="799">
        <f t="shared" si="12"/>
        <v>1.4671814671814674</v>
      </c>
      <c r="Q62" s="810">
        <v>1</v>
      </c>
      <c r="R62" s="800">
        <f t="shared" si="7"/>
        <v>1.1000000000000001</v>
      </c>
      <c r="S62" s="810">
        <v>1</v>
      </c>
      <c r="T62" s="800">
        <f t="shared" si="8"/>
        <v>1.1000000000000001</v>
      </c>
      <c r="U62" s="810">
        <v>2</v>
      </c>
      <c r="V62" s="800">
        <f t="shared" si="9"/>
        <v>2.2000000000000002</v>
      </c>
    </row>
    <row r="63" spans="1:22">
      <c r="A63" s="809">
        <v>9</v>
      </c>
      <c r="B63" s="583" t="str">
        <f t="shared" si="10"/>
        <v>Value Impact Idle Cash Optimization</v>
      </c>
      <c r="C63" s="583" t="s">
        <v>456</v>
      </c>
      <c r="D63" s="809" t="str">
        <f t="shared" si="11"/>
        <v>Rp M</v>
      </c>
      <c r="E63" s="548">
        <f t="shared" si="11"/>
        <v>0.41</v>
      </c>
      <c r="F63" s="809" t="str">
        <f t="shared" si="11"/>
        <v>Maximize</v>
      </c>
      <c r="G63" s="798">
        <f t="shared" si="11"/>
        <v>3</v>
      </c>
      <c r="P63" s="799">
        <f t="shared" si="12"/>
        <v>5.3658536585365857</v>
      </c>
      <c r="Q63" s="810">
        <v>1</v>
      </c>
      <c r="R63" s="800">
        <f t="shared" si="7"/>
        <v>1.1000000000000001</v>
      </c>
      <c r="S63" s="810">
        <v>1</v>
      </c>
      <c r="T63" s="800">
        <f t="shared" si="8"/>
        <v>1.1000000000000001</v>
      </c>
      <c r="U63" s="810">
        <v>2</v>
      </c>
      <c r="V63" s="800">
        <f t="shared" si="9"/>
        <v>2.2000000000000002</v>
      </c>
    </row>
    <row r="64" spans="1:22">
      <c r="A64" s="809">
        <v>10</v>
      </c>
      <c r="B64" s="583" t="str">
        <f t="shared" si="10"/>
        <v>Value Impact Selling Cost Optimization</v>
      </c>
      <c r="C64" s="583" t="s">
        <v>456</v>
      </c>
      <c r="D64" s="809" t="str">
        <f t="shared" si="11"/>
        <v>Rp M</v>
      </c>
      <c r="E64" s="548">
        <f t="shared" si="11"/>
        <v>0.46</v>
      </c>
      <c r="F64" s="809" t="str">
        <f t="shared" si="11"/>
        <v>Maximize</v>
      </c>
      <c r="G64" s="798">
        <f t="shared" si="11"/>
        <v>3</v>
      </c>
      <c r="P64" s="799">
        <f t="shared" si="12"/>
        <v>0</v>
      </c>
      <c r="Q64" s="810">
        <v>1</v>
      </c>
      <c r="R64" s="800">
        <f t="shared" si="7"/>
        <v>0</v>
      </c>
      <c r="S64" s="810">
        <v>1</v>
      </c>
      <c r="T64" s="800">
        <f t="shared" si="8"/>
        <v>0</v>
      </c>
      <c r="U64" s="810">
        <v>2</v>
      </c>
      <c r="V64" s="800">
        <f t="shared" si="9"/>
        <v>0</v>
      </c>
    </row>
    <row r="65" spans="1:22">
      <c r="A65" s="809">
        <v>11</v>
      </c>
      <c r="B65" s="583" t="str">
        <f t="shared" si="10"/>
        <v>Value Impact General Affair &amp; Administration Cost Optimization</v>
      </c>
      <c r="C65" s="583" t="s">
        <v>456</v>
      </c>
      <c r="D65" s="809" t="str">
        <f t="shared" si="11"/>
        <v>Rp M</v>
      </c>
      <c r="E65" s="548">
        <f t="shared" si="11"/>
        <v>8</v>
      </c>
      <c r="F65" s="809" t="str">
        <f t="shared" si="11"/>
        <v>Maximize</v>
      </c>
      <c r="G65" s="798">
        <f t="shared" si="11"/>
        <v>3</v>
      </c>
      <c r="P65" s="799">
        <f t="shared" si="12"/>
        <v>0.16250000000000001</v>
      </c>
      <c r="Q65" s="810">
        <v>1</v>
      </c>
      <c r="R65" s="800">
        <f t="shared" si="7"/>
        <v>0.16250000000000001</v>
      </c>
      <c r="S65" s="810">
        <v>1</v>
      </c>
      <c r="T65" s="800">
        <f t="shared" si="8"/>
        <v>0.16250000000000001</v>
      </c>
      <c r="U65" s="810">
        <v>2</v>
      </c>
      <c r="V65" s="800">
        <f t="shared" si="9"/>
        <v>0.32500000000000001</v>
      </c>
    </row>
    <row r="66" spans="1:22">
      <c r="A66" s="809">
        <v>12</v>
      </c>
      <c r="B66" s="583" t="str">
        <f t="shared" si="10"/>
        <v>Value Impact Business Turnaround</v>
      </c>
      <c r="C66" s="583" t="s">
        <v>456</v>
      </c>
      <c r="D66" s="809" t="str">
        <f t="shared" si="11"/>
        <v>Rp M</v>
      </c>
      <c r="E66" s="548">
        <f t="shared" si="11"/>
        <v>13.9</v>
      </c>
      <c r="F66" s="809" t="str">
        <f t="shared" si="11"/>
        <v>Maximize</v>
      </c>
      <c r="G66" s="798">
        <f t="shared" si="11"/>
        <v>3</v>
      </c>
      <c r="P66" s="799">
        <f t="shared" si="12"/>
        <v>0.37410071942446044</v>
      </c>
      <c r="Q66" s="810">
        <v>1</v>
      </c>
      <c r="R66" s="800">
        <f t="shared" si="7"/>
        <v>0.37410071942446044</v>
      </c>
      <c r="S66" s="810">
        <v>0</v>
      </c>
      <c r="T66" s="800">
        <f t="shared" si="8"/>
        <v>0</v>
      </c>
      <c r="U66" s="810">
        <v>2</v>
      </c>
      <c r="V66" s="800">
        <f t="shared" si="9"/>
        <v>0.74820143884892087</v>
      </c>
    </row>
    <row r="67" spans="1:22">
      <c r="A67" s="809">
        <v>13</v>
      </c>
      <c r="B67" s="583" t="str">
        <f t="shared" si="10"/>
        <v>Value Impact Procurement Excellence</v>
      </c>
      <c r="C67" s="583" t="s">
        <v>456</v>
      </c>
      <c r="D67" s="809" t="str">
        <f t="shared" si="11"/>
        <v>Rp M</v>
      </c>
      <c r="E67" s="548">
        <f t="shared" si="11"/>
        <v>12.11</v>
      </c>
      <c r="F67" s="809" t="str">
        <f t="shared" si="11"/>
        <v>Maximize</v>
      </c>
      <c r="G67" s="798">
        <f t="shared" si="11"/>
        <v>3</v>
      </c>
      <c r="P67" s="799">
        <f t="shared" si="12"/>
        <v>0.93393889347646586</v>
      </c>
      <c r="Q67" s="810">
        <v>1</v>
      </c>
      <c r="R67" s="800">
        <f t="shared" si="7"/>
        <v>0.93393889347646586</v>
      </c>
      <c r="S67" s="810">
        <v>0</v>
      </c>
      <c r="T67" s="800">
        <f t="shared" si="8"/>
        <v>0</v>
      </c>
      <c r="U67" s="810">
        <v>2</v>
      </c>
      <c r="V67" s="800">
        <f t="shared" si="9"/>
        <v>1.8678777869529317</v>
      </c>
    </row>
    <row r="68" spans="1:22">
      <c r="A68" s="811"/>
      <c r="B68" s="811" t="s">
        <v>595</v>
      </c>
      <c r="C68" s="811"/>
      <c r="D68" s="811"/>
      <c r="E68" s="811"/>
      <c r="F68" s="811"/>
      <c r="G68" s="812">
        <f>SUM(G55:G67)</f>
        <v>49</v>
      </c>
      <c r="P68" s="813"/>
      <c r="Q68" s="812">
        <f t="shared" ref="Q68:V68" si="13">SUM(Q55:Q67)</f>
        <v>20</v>
      </c>
      <c r="R68" s="814">
        <f t="shared" si="13"/>
        <v>16.004280070916192</v>
      </c>
      <c r="S68" s="812">
        <f t="shared" si="13"/>
        <v>10</v>
      </c>
      <c r="T68" s="814">
        <f t="shared" si="13"/>
        <v>7.4293702290076329</v>
      </c>
      <c r="U68" s="812">
        <f t="shared" si="13"/>
        <v>30</v>
      </c>
      <c r="V68" s="814">
        <f t="shared" si="13"/>
        <v>21.874819683817115</v>
      </c>
    </row>
    <row r="69" spans="1:22">
      <c r="A69" s="809">
        <v>14</v>
      </c>
      <c r="B69" s="583" t="str">
        <f>B8</f>
        <v>a. Cash Cost Kelapa Sawit</v>
      </c>
      <c r="C69" s="583" t="s">
        <v>462</v>
      </c>
      <c r="D69" s="809" t="str">
        <f t="shared" ref="D69:G71" si="14">D8</f>
        <v>Rp/Kg</v>
      </c>
      <c r="E69" s="801">
        <f t="shared" si="14"/>
        <v>5123</v>
      </c>
      <c r="F69" s="809" t="str">
        <f t="shared" si="14"/>
        <v>Minimize</v>
      </c>
      <c r="G69" s="798">
        <f t="shared" si="14"/>
        <v>4</v>
      </c>
      <c r="P69" s="799">
        <f>S8</f>
        <v>0.97474751318563391</v>
      </c>
      <c r="Q69" s="810">
        <v>4</v>
      </c>
      <c r="R69" s="800">
        <f t="shared" ref="R69:R77" si="15">MIN(1.1*Q69,P69*Q69)</f>
        <v>3.8989900527425356</v>
      </c>
      <c r="S69" s="810">
        <v>6</v>
      </c>
      <c r="T69" s="800">
        <f t="shared" ref="T69:T77" si="16">MIN(1.1*S69,P69*S69)</f>
        <v>5.8484850791138037</v>
      </c>
      <c r="U69" s="810">
        <v>2</v>
      </c>
      <c r="V69" s="800">
        <f t="shared" ref="V69:V77" si="17">MIN(1.1*U69,P69*U69)</f>
        <v>1.9494950263712678</v>
      </c>
    </row>
    <row r="70" spans="1:22">
      <c r="A70" s="809">
        <v>15</v>
      </c>
      <c r="B70" s="583" t="str">
        <f>B9</f>
        <v>b. Cash Cost Teh</v>
      </c>
      <c r="C70" s="583" t="s">
        <v>462</v>
      </c>
      <c r="D70" s="809" t="str">
        <f t="shared" si="14"/>
        <v>Rp/Kg</v>
      </c>
      <c r="E70" s="801">
        <f t="shared" si="14"/>
        <v>17276</v>
      </c>
      <c r="F70" s="809" t="str">
        <f t="shared" si="14"/>
        <v>Minimize</v>
      </c>
      <c r="G70" s="798">
        <f t="shared" si="14"/>
        <v>4</v>
      </c>
      <c r="P70" s="799">
        <f>S9</f>
        <v>0.91876707797394741</v>
      </c>
      <c r="Q70" s="810">
        <v>3</v>
      </c>
      <c r="R70" s="800">
        <f t="shared" si="15"/>
        <v>2.7563012339218425</v>
      </c>
      <c r="S70" s="810">
        <v>5</v>
      </c>
      <c r="T70" s="800">
        <f t="shared" si="16"/>
        <v>4.5938353898697368</v>
      </c>
      <c r="U70" s="810">
        <v>2</v>
      </c>
      <c r="V70" s="800">
        <f t="shared" si="17"/>
        <v>1.8375341559478948</v>
      </c>
    </row>
    <row r="71" spans="1:22">
      <c r="A71" s="809">
        <v>16</v>
      </c>
      <c r="B71" s="583" t="str">
        <f>B10</f>
        <v>c. Cash Cost Kopi</v>
      </c>
      <c r="C71" s="583" t="s">
        <v>462</v>
      </c>
      <c r="D71" s="809" t="str">
        <f t="shared" si="14"/>
        <v>Rp/Kg</v>
      </c>
      <c r="E71" s="801">
        <f t="shared" si="14"/>
        <v>189315</v>
      </c>
      <c r="F71" s="809" t="str">
        <f t="shared" si="14"/>
        <v>Minimize</v>
      </c>
      <c r="G71" s="798">
        <f t="shared" si="14"/>
        <v>4</v>
      </c>
      <c r="P71" s="799">
        <f>S10</f>
        <v>1.3399100031184235</v>
      </c>
      <c r="Q71" s="810">
        <v>3</v>
      </c>
      <c r="R71" s="800">
        <f t="shared" si="15"/>
        <v>3.3000000000000003</v>
      </c>
      <c r="S71" s="810">
        <v>5</v>
      </c>
      <c r="T71" s="800">
        <f t="shared" si="16"/>
        <v>5.5</v>
      </c>
      <c r="U71" s="810">
        <v>2</v>
      </c>
      <c r="V71" s="800">
        <f t="shared" si="17"/>
        <v>2.2000000000000002</v>
      </c>
    </row>
    <row r="72" spans="1:22">
      <c r="A72" s="809">
        <v>17</v>
      </c>
      <c r="B72" s="583" t="str">
        <f>B14</f>
        <v>a.Produktivitas CPO</v>
      </c>
      <c r="C72" s="583" t="s">
        <v>462</v>
      </c>
      <c r="D72" s="809" t="str">
        <f t="shared" ref="D72:G74" si="18">D14</f>
        <v>Ton/Ha</v>
      </c>
      <c r="E72" s="548">
        <f t="shared" si="18"/>
        <v>4.7670000000000003</v>
      </c>
      <c r="F72" s="809" t="str">
        <f t="shared" si="18"/>
        <v>Maximize</v>
      </c>
      <c r="G72" s="798">
        <f t="shared" si="18"/>
        <v>2</v>
      </c>
      <c r="P72" s="799">
        <f>S14</f>
        <v>0.86007971470526523</v>
      </c>
      <c r="Q72" s="810">
        <v>2</v>
      </c>
      <c r="R72" s="800">
        <f t="shared" si="15"/>
        <v>1.7201594294105305</v>
      </c>
      <c r="S72" s="810">
        <v>3</v>
      </c>
      <c r="T72" s="800">
        <f t="shared" si="16"/>
        <v>2.5802391441157955</v>
      </c>
      <c r="U72" s="810">
        <v>1</v>
      </c>
      <c r="V72" s="800">
        <f t="shared" si="17"/>
        <v>0.86007971470526523</v>
      </c>
    </row>
    <row r="73" spans="1:22">
      <c r="A73" s="809">
        <v>18</v>
      </c>
      <c r="B73" s="583" t="str">
        <f>B15</f>
        <v>b.Produktivitas Karet Kering</v>
      </c>
      <c r="C73" s="583" t="s">
        <v>462</v>
      </c>
      <c r="D73" s="809" t="str">
        <f t="shared" si="18"/>
        <v>Ton/Ha</v>
      </c>
      <c r="E73" s="548">
        <f t="shared" si="18"/>
        <v>2.6640000000000001</v>
      </c>
      <c r="F73" s="809" t="str">
        <f t="shared" si="18"/>
        <v>Maximize</v>
      </c>
      <c r="G73" s="798">
        <f t="shared" si="18"/>
        <v>1</v>
      </c>
      <c r="P73" s="799">
        <f>S15</f>
        <v>0.70195195195195192</v>
      </c>
      <c r="Q73" s="810">
        <v>1</v>
      </c>
      <c r="R73" s="800">
        <f t="shared" si="15"/>
        <v>0.70195195195195192</v>
      </c>
      <c r="S73" s="810">
        <v>1</v>
      </c>
      <c r="T73" s="800">
        <f t="shared" si="16"/>
        <v>0.70195195195195192</v>
      </c>
      <c r="U73" s="810">
        <v>0</v>
      </c>
      <c r="V73" s="800">
        <f t="shared" si="17"/>
        <v>0</v>
      </c>
    </row>
    <row r="74" spans="1:22">
      <c r="A74" s="809">
        <v>19</v>
      </c>
      <c r="B74" s="583" t="str">
        <f>B16</f>
        <v>c.Produktivitas Kopi</v>
      </c>
      <c r="C74" s="583" t="s">
        <v>462</v>
      </c>
      <c r="D74" s="809" t="str">
        <f t="shared" si="18"/>
        <v>Ton/Ha</v>
      </c>
      <c r="E74" s="548">
        <f t="shared" si="18"/>
        <v>0.16500000000000001</v>
      </c>
      <c r="F74" s="809" t="str">
        <f t="shared" si="18"/>
        <v>Maximize</v>
      </c>
      <c r="G74" s="798">
        <f t="shared" si="18"/>
        <v>1</v>
      </c>
      <c r="P74" s="799">
        <f>S16</f>
        <v>0.90909090909090906</v>
      </c>
      <c r="Q74" s="810">
        <v>1</v>
      </c>
      <c r="R74" s="800">
        <f t="shared" si="15"/>
        <v>0.90909090909090906</v>
      </c>
      <c r="S74" s="810">
        <v>1</v>
      </c>
      <c r="T74" s="800">
        <f t="shared" si="16"/>
        <v>0.90909090909090906</v>
      </c>
      <c r="U74" s="810">
        <v>0</v>
      </c>
      <c r="V74" s="800">
        <f t="shared" si="17"/>
        <v>0</v>
      </c>
    </row>
    <row r="75" spans="1:22">
      <c r="A75" s="809">
        <v>20</v>
      </c>
      <c r="B75" s="583" t="str">
        <f>B37</f>
        <v>a. Persentase TBM Prima (Kelas A &amp; B)</v>
      </c>
      <c r="C75" s="583" t="s">
        <v>462</v>
      </c>
      <c r="D75" s="809" t="str">
        <f t="shared" ref="D75:G77" si="19">D37</f>
        <v>%</v>
      </c>
      <c r="E75" s="548">
        <f t="shared" si="19"/>
        <v>100</v>
      </c>
      <c r="F75" s="809" t="str">
        <f t="shared" si="19"/>
        <v>Maximize</v>
      </c>
      <c r="G75" s="798">
        <f t="shared" si="19"/>
        <v>2</v>
      </c>
      <c r="P75" s="799">
        <f>S37</f>
        <v>0.85489999999999999</v>
      </c>
      <c r="Q75" s="810">
        <v>2</v>
      </c>
      <c r="R75" s="800">
        <f t="shared" si="15"/>
        <v>1.7098</v>
      </c>
      <c r="S75" s="810">
        <v>3</v>
      </c>
      <c r="T75" s="800">
        <f t="shared" si="16"/>
        <v>2.5647000000000002</v>
      </c>
      <c r="U75" s="810">
        <v>1</v>
      </c>
      <c r="V75" s="800">
        <f t="shared" si="17"/>
        <v>0.85489999999999999</v>
      </c>
    </row>
    <row r="76" spans="1:22">
      <c r="A76" s="809">
        <v>21</v>
      </c>
      <c r="B76" s="583" t="str">
        <f>B38</f>
        <v>b.Persentase TBM III Promosi ke TM</v>
      </c>
      <c r="C76" s="583" t="s">
        <v>462</v>
      </c>
      <c r="D76" s="809" t="str">
        <f t="shared" si="19"/>
        <v>%</v>
      </c>
      <c r="E76" s="548">
        <f t="shared" si="19"/>
        <v>100</v>
      </c>
      <c r="F76" s="809" t="str">
        <f t="shared" si="19"/>
        <v>Maximize</v>
      </c>
      <c r="G76" s="798">
        <f t="shared" si="19"/>
        <v>2</v>
      </c>
      <c r="P76" s="799">
        <f>S38</f>
        <v>0.98150000000000004</v>
      </c>
      <c r="Q76" s="810">
        <v>2</v>
      </c>
      <c r="R76" s="800">
        <f t="shared" si="15"/>
        <v>1.9630000000000001</v>
      </c>
      <c r="S76" s="810">
        <v>3</v>
      </c>
      <c r="T76" s="800">
        <f t="shared" si="16"/>
        <v>2.9445000000000001</v>
      </c>
      <c r="U76" s="810">
        <v>1</v>
      </c>
      <c r="V76" s="800">
        <f t="shared" si="17"/>
        <v>0.98150000000000004</v>
      </c>
    </row>
    <row r="77" spans="1:22">
      <c r="A77" s="809">
        <v>22</v>
      </c>
      <c r="B77" s="583" t="str">
        <f>B39</f>
        <v>c.Produktivitas TBM III Kelapa Sawit</v>
      </c>
      <c r="C77" s="583" t="s">
        <v>462</v>
      </c>
      <c r="D77" s="809" t="str">
        <f t="shared" si="19"/>
        <v>Ton/Ha</v>
      </c>
      <c r="E77" s="548">
        <f t="shared" si="19"/>
        <v>4</v>
      </c>
      <c r="F77" s="809" t="str">
        <f t="shared" si="19"/>
        <v>Maximize</v>
      </c>
      <c r="G77" s="798">
        <f t="shared" si="19"/>
        <v>2</v>
      </c>
      <c r="P77" s="799">
        <f>S39</f>
        <v>0.52</v>
      </c>
      <c r="Q77" s="810">
        <v>2</v>
      </c>
      <c r="R77" s="800">
        <f t="shared" si="15"/>
        <v>1.04</v>
      </c>
      <c r="S77" s="810">
        <v>3</v>
      </c>
      <c r="T77" s="800">
        <f t="shared" si="16"/>
        <v>1.56</v>
      </c>
      <c r="U77" s="810">
        <v>1</v>
      </c>
      <c r="V77" s="800">
        <f t="shared" si="17"/>
        <v>0.52</v>
      </c>
    </row>
    <row r="78" spans="1:22">
      <c r="A78" s="811"/>
      <c r="B78" s="811" t="s">
        <v>596</v>
      </c>
      <c r="C78" s="811"/>
      <c r="D78" s="811"/>
      <c r="E78" s="811"/>
      <c r="F78" s="811"/>
      <c r="G78" s="812">
        <f>SUM(G69:G77)</f>
        <v>22</v>
      </c>
      <c r="P78" s="813"/>
      <c r="Q78" s="812">
        <f t="shared" ref="Q78:V78" si="20">SUM(Q69:Q77)</f>
        <v>20</v>
      </c>
      <c r="R78" s="814">
        <f t="shared" si="20"/>
        <v>17.999293577117768</v>
      </c>
      <c r="S78" s="812">
        <f t="shared" si="20"/>
        <v>30</v>
      </c>
      <c r="T78" s="814">
        <f t="shared" si="20"/>
        <v>27.202802474142196</v>
      </c>
      <c r="U78" s="812">
        <f t="shared" si="20"/>
        <v>10</v>
      </c>
      <c r="V78" s="814">
        <f t="shared" si="20"/>
        <v>9.2035088970244274</v>
      </c>
    </row>
    <row r="79" spans="1:22">
      <c r="A79" s="809">
        <v>23</v>
      </c>
      <c r="B79" s="583" t="str">
        <f>B17</f>
        <v>Perolehan Bahan Baku Pihak-III Kelapa Sawit</v>
      </c>
      <c r="C79" s="583" t="s">
        <v>466</v>
      </c>
      <c r="D79" s="809" t="str">
        <f t="shared" ref="D79:G82" si="21">D17</f>
        <v>Ton</v>
      </c>
      <c r="E79" s="801">
        <f t="shared" si="21"/>
        <v>337496</v>
      </c>
      <c r="F79" s="809" t="str">
        <f t="shared" si="21"/>
        <v>Maximize</v>
      </c>
      <c r="G79" s="798">
        <f t="shared" si="21"/>
        <v>2</v>
      </c>
      <c r="P79" s="799">
        <f>S17</f>
        <v>1.0642022423969468</v>
      </c>
      <c r="Q79" s="810">
        <v>2</v>
      </c>
      <c r="R79" s="800">
        <f t="shared" ref="R79:R86" si="22">MIN(1.1*Q79,P79*Q79)</f>
        <v>2.1284044847938937</v>
      </c>
      <c r="S79" s="810">
        <v>2</v>
      </c>
      <c r="T79" s="800">
        <f t="shared" ref="T79:T86" si="23">MIN(1.1*S79,P79*S79)</f>
        <v>2.1284044847938937</v>
      </c>
      <c r="U79" s="810">
        <v>2</v>
      </c>
      <c r="V79" s="800">
        <f t="shared" ref="V79:V86" si="24">MIN(1.1*U79,P79*U79)</f>
        <v>2.1284044847938937</v>
      </c>
    </row>
    <row r="80" spans="1:22">
      <c r="A80" s="809">
        <v>24</v>
      </c>
      <c r="B80" s="583" t="str">
        <f>B18</f>
        <v>Peremajaan Sawit Rakyat Sebagai Komitmen PSN</v>
      </c>
      <c r="C80" s="583" t="s">
        <v>466</v>
      </c>
      <c r="D80" s="809" t="str">
        <f t="shared" si="21"/>
        <v>Ha</v>
      </c>
      <c r="E80" s="797">
        <f t="shared" si="21"/>
        <v>4906</v>
      </c>
      <c r="F80" s="809" t="str">
        <f t="shared" si="21"/>
        <v>Maximize</v>
      </c>
      <c r="G80" s="798">
        <f t="shared" si="21"/>
        <v>2</v>
      </c>
      <c r="P80" s="799">
        <f>S18</f>
        <v>1.0289441500203833</v>
      </c>
      <c r="Q80" s="810">
        <v>2</v>
      </c>
      <c r="R80" s="800">
        <f t="shared" si="22"/>
        <v>2.0578883000407666</v>
      </c>
      <c r="S80" s="810">
        <v>2</v>
      </c>
      <c r="T80" s="800">
        <f t="shared" si="23"/>
        <v>2.0578883000407666</v>
      </c>
      <c r="U80" s="810">
        <v>2</v>
      </c>
      <c r="V80" s="800">
        <f t="shared" si="24"/>
        <v>2.0578883000407666</v>
      </c>
    </row>
    <row r="81" spans="1:22">
      <c r="A81" s="809">
        <v>25</v>
      </c>
      <c r="B81" s="583" t="str">
        <f>B19</f>
        <v>Sertifikasi RSPO</v>
      </c>
      <c r="C81" s="583" t="s">
        <v>466</v>
      </c>
      <c r="D81" s="809" t="str">
        <f t="shared" si="21"/>
        <v>Unit</v>
      </c>
      <c r="E81" s="548">
        <f t="shared" si="21"/>
        <v>19</v>
      </c>
      <c r="F81" s="809" t="str">
        <f t="shared" si="21"/>
        <v>Maximize</v>
      </c>
      <c r="G81" s="798">
        <f t="shared" si="21"/>
        <v>1</v>
      </c>
      <c r="P81" s="799">
        <f>S19</f>
        <v>0.94736842105263153</v>
      </c>
      <c r="Q81" s="810">
        <v>1</v>
      </c>
      <c r="R81" s="800">
        <f t="shared" si="22"/>
        <v>0.94736842105263153</v>
      </c>
      <c r="S81" s="810">
        <v>1</v>
      </c>
      <c r="T81" s="800">
        <f t="shared" si="23"/>
        <v>0.94736842105263153</v>
      </c>
      <c r="U81" s="810">
        <v>1</v>
      </c>
      <c r="V81" s="800">
        <f t="shared" si="24"/>
        <v>0.94736842105263153</v>
      </c>
    </row>
    <row r="82" spans="1:22">
      <c r="A82" s="809">
        <v>26</v>
      </c>
      <c r="B82" s="583" t="str">
        <f>B20</f>
        <v>Pengukuran Nilai Emisi Karbon</v>
      </c>
      <c r="C82" s="583" t="s">
        <v>466</v>
      </c>
      <c r="D82" s="809" t="str">
        <f t="shared" si="21"/>
        <v>%</v>
      </c>
      <c r="E82" s="548">
        <f t="shared" si="21"/>
        <v>100</v>
      </c>
      <c r="F82" s="809" t="str">
        <f t="shared" si="21"/>
        <v>Maximize</v>
      </c>
      <c r="G82" s="798">
        <f t="shared" si="21"/>
        <v>1</v>
      </c>
      <c r="P82" s="799">
        <f>S20</f>
        <v>1</v>
      </c>
      <c r="Q82" s="810">
        <v>1</v>
      </c>
      <c r="R82" s="800">
        <f t="shared" si="22"/>
        <v>1</v>
      </c>
      <c r="S82" s="810">
        <v>1</v>
      </c>
      <c r="T82" s="800">
        <f t="shared" si="23"/>
        <v>1</v>
      </c>
      <c r="U82" s="810">
        <v>1</v>
      </c>
      <c r="V82" s="800">
        <f t="shared" si="24"/>
        <v>1</v>
      </c>
    </row>
    <row r="83" spans="1:22">
      <c r="A83" s="809">
        <v>27</v>
      </c>
      <c r="B83" s="583" t="str">
        <f>B22</f>
        <v>Sertifikasi ISO 9001, ISO 14001 dan SMK3</v>
      </c>
      <c r="C83" s="583" t="s">
        <v>466</v>
      </c>
      <c r="D83" s="809" t="str">
        <f t="shared" ref="D83:G84" si="25">D22</f>
        <v>Unit</v>
      </c>
      <c r="E83" s="548">
        <f t="shared" si="25"/>
        <v>36</v>
      </c>
      <c r="F83" s="809" t="str">
        <f t="shared" si="25"/>
        <v>Maximize</v>
      </c>
      <c r="G83" s="798">
        <f t="shared" si="25"/>
        <v>1</v>
      </c>
      <c r="P83" s="799">
        <f>S22</f>
        <v>1</v>
      </c>
      <c r="Q83" s="810">
        <v>1</v>
      </c>
      <c r="R83" s="800">
        <f t="shared" si="22"/>
        <v>1</v>
      </c>
      <c r="S83" s="810">
        <v>1</v>
      </c>
      <c r="T83" s="800">
        <f t="shared" si="23"/>
        <v>1</v>
      </c>
      <c r="U83" s="810">
        <v>1</v>
      </c>
      <c r="V83" s="800">
        <f t="shared" si="24"/>
        <v>1</v>
      </c>
    </row>
    <row r="84" spans="1:22">
      <c r="A84" s="809">
        <v>28</v>
      </c>
      <c r="B84" s="583" t="str">
        <f>B23</f>
        <v>Pengelolaan dan Pemantauan Areal High Conservation Value (HCV)</v>
      </c>
      <c r="C84" s="583" t="s">
        <v>466</v>
      </c>
      <c r="D84" s="809" t="str">
        <f t="shared" si="25"/>
        <v>Ha</v>
      </c>
      <c r="E84" s="797">
        <f t="shared" si="25"/>
        <v>1638.69</v>
      </c>
      <c r="F84" s="809" t="str">
        <f t="shared" si="25"/>
        <v>Maximize</v>
      </c>
      <c r="G84" s="798">
        <f t="shared" si="25"/>
        <v>2</v>
      </c>
      <c r="P84" s="799">
        <f>S23</f>
        <v>1</v>
      </c>
      <c r="Q84" s="810">
        <v>1</v>
      </c>
      <c r="R84" s="800">
        <f t="shared" si="22"/>
        <v>1</v>
      </c>
      <c r="S84" s="810">
        <v>1</v>
      </c>
      <c r="T84" s="800">
        <f t="shared" si="23"/>
        <v>1</v>
      </c>
      <c r="U84" s="810">
        <v>1</v>
      </c>
      <c r="V84" s="800">
        <f t="shared" si="24"/>
        <v>1</v>
      </c>
    </row>
    <row r="85" spans="1:22">
      <c r="A85" s="809">
        <v>29</v>
      </c>
      <c r="B85" s="583" t="str">
        <f>B34</f>
        <v>Kecelakaan Kerja Fatal</v>
      </c>
      <c r="C85" s="583" t="s">
        <v>466</v>
      </c>
      <c r="D85" s="809" t="str">
        <f t="shared" ref="D85:G86" si="26">D34</f>
        <v>Kejadian</v>
      </c>
      <c r="E85" s="548">
        <f t="shared" si="26"/>
        <v>0</v>
      </c>
      <c r="F85" s="809" t="str">
        <f t="shared" si="26"/>
        <v>Minimize</v>
      </c>
      <c r="G85" s="798">
        <f t="shared" si="26"/>
        <v>2</v>
      </c>
      <c r="P85" s="799">
        <f>S34</f>
        <v>1.1000000000000001</v>
      </c>
      <c r="Q85" s="810">
        <v>1</v>
      </c>
      <c r="R85" s="800">
        <f t="shared" si="22"/>
        <v>1.1000000000000001</v>
      </c>
      <c r="S85" s="810">
        <v>1</v>
      </c>
      <c r="T85" s="800">
        <f t="shared" si="23"/>
        <v>1.1000000000000001</v>
      </c>
      <c r="U85" s="810">
        <v>1</v>
      </c>
      <c r="V85" s="800">
        <f t="shared" si="24"/>
        <v>1.1000000000000001</v>
      </c>
    </row>
    <row r="86" spans="1:22">
      <c r="A86" s="809">
        <v>30</v>
      </c>
      <c r="B86" s="583" t="str">
        <f>B35</f>
        <v>Sertifikasi PROPER</v>
      </c>
      <c r="C86" s="583" t="s">
        <v>466</v>
      </c>
      <c r="D86" s="809" t="str">
        <f t="shared" si="26"/>
        <v>%</v>
      </c>
      <c r="E86" s="548">
        <f t="shared" si="26"/>
        <v>100</v>
      </c>
      <c r="F86" s="809" t="str">
        <f t="shared" si="26"/>
        <v>Maximize</v>
      </c>
      <c r="G86" s="798">
        <f t="shared" si="26"/>
        <v>2</v>
      </c>
      <c r="P86" s="799">
        <f>S35</f>
        <v>1</v>
      </c>
      <c r="Q86" s="810">
        <v>1</v>
      </c>
      <c r="R86" s="800">
        <f t="shared" si="22"/>
        <v>1</v>
      </c>
      <c r="S86" s="810">
        <v>1</v>
      </c>
      <c r="T86" s="800">
        <f t="shared" si="23"/>
        <v>1</v>
      </c>
      <c r="U86" s="810">
        <v>1</v>
      </c>
      <c r="V86" s="800">
        <f t="shared" si="24"/>
        <v>1</v>
      </c>
    </row>
    <row r="87" spans="1:22">
      <c r="A87" s="811"/>
      <c r="B87" s="811" t="s">
        <v>728</v>
      </c>
      <c r="C87" s="811"/>
      <c r="D87" s="811"/>
      <c r="E87" s="811"/>
      <c r="F87" s="811"/>
      <c r="G87" s="812">
        <f>SUM(G79:G86)</f>
        <v>13</v>
      </c>
      <c r="P87" s="813"/>
      <c r="Q87" s="812">
        <f t="shared" ref="Q87:V87" si="27">SUM(Q79:Q86)</f>
        <v>10</v>
      </c>
      <c r="R87" s="814">
        <f t="shared" si="27"/>
        <v>10.233661205887293</v>
      </c>
      <c r="S87" s="812">
        <f t="shared" si="27"/>
        <v>10</v>
      </c>
      <c r="T87" s="814">
        <f t="shared" si="27"/>
        <v>10.233661205887293</v>
      </c>
      <c r="U87" s="812">
        <f t="shared" si="27"/>
        <v>10</v>
      </c>
      <c r="V87" s="814">
        <f t="shared" si="27"/>
        <v>10.233661205887293</v>
      </c>
    </row>
    <row r="88" spans="1:22">
      <c r="A88" s="809">
        <v>31</v>
      </c>
      <c r="B88" s="583" t="str">
        <f>B21</f>
        <v>Evaluasi Pemahaman Proses Bisnis, Standar Operasional Prosedur dan Instruksi Kerja PT Perkebunan Nusantara IV ke Seluruh Karyawan</v>
      </c>
      <c r="C88" s="583" t="s">
        <v>470</v>
      </c>
      <c r="D88" s="809" t="str">
        <f>D21</f>
        <v>%</v>
      </c>
      <c r="E88" s="548">
        <f>E21</f>
        <v>100</v>
      </c>
      <c r="F88" s="809" t="str">
        <f>F21</f>
        <v>Maximize</v>
      </c>
      <c r="G88" s="798">
        <f>G21</f>
        <v>2</v>
      </c>
      <c r="P88" s="799">
        <f>S21</f>
        <v>1</v>
      </c>
      <c r="Q88" s="810">
        <v>15</v>
      </c>
      <c r="R88" s="800">
        <f>MIN(1.1*Q88,P88*Q88)</f>
        <v>15</v>
      </c>
      <c r="S88" s="810">
        <v>15</v>
      </c>
      <c r="T88" s="800">
        <f>MIN(1.1*S88,P88*S88)</f>
        <v>15</v>
      </c>
      <c r="U88" s="810">
        <v>15</v>
      </c>
      <c r="V88" s="800">
        <f>MIN(1.1*U88,P88*U88)</f>
        <v>15</v>
      </c>
    </row>
    <row r="89" spans="1:22">
      <c r="A89" s="811"/>
      <c r="B89" s="811" t="s">
        <v>597</v>
      </c>
      <c r="C89" s="811"/>
      <c r="D89" s="811"/>
      <c r="E89" s="811"/>
      <c r="F89" s="811"/>
      <c r="G89" s="812">
        <f>SUM(G88)</f>
        <v>2</v>
      </c>
      <c r="P89" s="813"/>
      <c r="Q89" s="812">
        <f t="shared" ref="Q89:V89" si="28">SUM(Q88)</f>
        <v>15</v>
      </c>
      <c r="R89" s="814">
        <f t="shared" si="28"/>
        <v>15</v>
      </c>
      <c r="S89" s="812">
        <f t="shared" si="28"/>
        <v>15</v>
      </c>
      <c r="T89" s="814">
        <f t="shared" si="28"/>
        <v>15</v>
      </c>
      <c r="U89" s="812">
        <f t="shared" si="28"/>
        <v>15</v>
      </c>
      <c r="V89" s="814">
        <f t="shared" si="28"/>
        <v>15</v>
      </c>
    </row>
    <row r="90" spans="1:22">
      <c r="A90" s="809">
        <v>32</v>
      </c>
      <c r="B90" s="583" t="str">
        <f>B40</f>
        <v>Implementasi Risk Control Self Assessment (RCSA) melalui Aplikasi Enterprise Risk Information Nusantara (ERIN)</v>
      </c>
      <c r="C90" s="583" t="s">
        <v>472</v>
      </c>
      <c r="D90" s="809" t="str">
        <f>D40</f>
        <v>%</v>
      </c>
      <c r="E90" s="548">
        <f>E40</f>
        <v>100</v>
      </c>
      <c r="F90" s="809" t="str">
        <f>F40</f>
        <v>Maximize</v>
      </c>
      <c r="G90" s="798">
        <f>G40</f>
        <v>1</v>
      </c>
      <c r="P90" s="799">
        <f>S40</f>
        <v>1</v>
      </c>
      <c r="Q90" s="810">
        <v>10</v>
      </c>
      <c r="R90" s="800">
        <f>MIN(1.1*Q90,P90*Q90)</f>
        <v>10</v>
      </c>
      <c r="S90" s="810">
        <v>10</v>
      </c>
      <c r="T90" s="800">
        <f>MIN(1.1*S90,P90*S90)</f>
        <v>10</v>
      </c>
      <c r="U90" s="810">
        <v>10</v>
      </c>
      <c r="V90" s="800">
        <f>MIN(1.1*U90,P90*U90)</f>
        <v>10</v>
      </c>
    </row>
    <row r="91" spans="1:22">
      <c r="A91" s="811"/>
      <c r="B91" s="811" t="s">
        <v>598</v>
      </c>
      <c r="C91" s="811"/>
      <c r="D91" s="811"/>
      <c r="E91" s="811"/>
      <c r="F91" s="811"/>
      <c r="G91" s="812">
        <f>SUM(G90)</f>
        <v>1</v>
      </c>
      <c r="P91" s="813"/>
      <c r="Q91" s="812">
        <f t="shared" ref="Q91:V91" si="29">SUM(Q90)</f>
        <v>10</v>
      </c>
      <c r="R91" s="814">
        <f t="shared" si="29"/>
        <v>10</v>
      </c>
      <c r="S91" s="812">
        <f t="shared" si="29"/>
        <v>10</v>
      </c>
      <c r="T91" s="814">
        <f t="shared" si="29"/>
        <v>10</v>
      </c>
      <c r="U91" s="812">
        <f t="shared" si="29"/>
        <v>10</v>
      </c>
      <c r="V91" s="814">
        <f t="shared" si="29"/>
        <v>10</v>
      </c>
    </row>
    <row r="92" spans="1:22">
      <c r="A92" s="809">
        <v>33</v>
      </c>
      <c r="B92" s="583" t="str">
        <f>B24</f>
        <v>Penataan komposisi tanaman melalui replanting/konversi/Kerja Sama</v>
      </c>
      <c r="C92" s="583" t="s">
        <v>474</v>
      </c>
      <c r="D92" s="809" t="str">
        <f>D24</f>
        <v>Ha</v>
      </c>
      <c r="E92" s="797">
        <f>E24</f>
        <v>1142</v>
      </c>
      <c r="F92" s="809" t="str">
        <f>F24</f>
        <v>Maximize</v>
      </c>
      <c r="G92" s="798">
        <f>G24</f>
        <v>2</v>
      </c>
      <c r="P92" s="799">
        <f>S24</f>
        <v>1</v>
      </c>
      <c r="Q92" s="810">
        <v>3</v>
      </c>
      <c r="R92" s="800">
        <f t="shared" ref="R92:R97" si="30">MIN(1.1*Q92,P92*Q92)</f>
        <v>3</v>
      </c>
      <c r="S92" s="810">
        <v>3</v>
      </c>
      <c r="T92" s="800">
        <f t="shared" ref="T92:T97" si="31">MIN(1.1*S92,P92*S92)</f>
        <v>3</v>
      </c>
      <c r="U92" s="810">
        <v>3</v>
      </c>
      <c r="V92" s="800">
        <f t="shared" ref="V92:V97" si="32">MIN(1.1*U92,P92*U92)</f>
        <v>3</v>
      </c>
    </row>
    <row r="93" spans="1:22">
      <c r="A93" s="809">
        <v>34</v>
      </c>
      <c r="B93" s="583" t="str">
        <f>B26</f>
        <v>Recovery Asset area okupasi</v>
      </c>
      <c r="C93" s="583" t="s">
        <v>474</v>
      </c>
      <c r="D93" s="809" t="str">
        <f>D26</f>
        <v>Ha</v>
      </c>
      <c r="E93" s="548">
        <f>E26</f>
        <v>60</v>
      </c>
      <c r="F93" s="809" t="str">
        <f>F26</f>
        <v>Maximize</v>
      </c>
      <c r="G93" s="798">
        <f>G26</f>
        <v>2</v>
      </c>
      <c r="P93" s="799">
        <f>S26</f>
        <v>9.166666666666666E-2</v>
      </c>
      <c r="Q93" s="810">
        <v>3</v>
      </c>
      <c r="R93" s="800">
        <f t="shared" si="30"/>
        <v>0.27499999999999997</v>
      </c>
      <c r="S93" s="810">
        <v>3</v>
      </c>
      <c r="T93" s="800">
        <f t="shared" si="31"/>
        <v>0.27499999999999997</v>
      </c>
      <c r="U93" s="810">
        <v>3</v>
      </c>
      <c r="V93" s="800">
        <f t="shared" si="32"/>
        <v>0.27499999999999997</v>
      </c>
    </row>
    <row r="94" spans="1:22">
      <c r="A94" s="809">
        <v>35</v>
      </c>
      <c r="B94" s="583" t="str">
        <f>B28</f>
        <v>Tahap Sidang Panitia A dan/atau Panitia B</v>
      </c>
      <c r="C94" s="583" t="s">
        <v>474</v>
      </c>
      <c r="D94" s="809" t="str">
        <f>D28</f>
        <v>Ha</v>
      </c>
      <c r="E94" s="797">
        <f>E28</f>
        <v>1415.66</v>
      </c>
      <c r="F94" s="809" t="str">
        <f>F28</f>
        <v>Maximize</v>
      </c>
      <c r="G94" s="798">
        <f>G28</f>
        <v>2</v>
      </c>
      <c r="P94" s="799">
        <f>S28</f>
        <v>0</v>
      </c>
      <c r="Q94" s="810">
        <v>3</v>
      </c>
      <c r="R94" s="800">
        <f t="shared" si="30"/>
        <v>0</v>
      </c>
      <c r="S94" s="810">
        <v>3</v>
      </c>
      <c r="T94" s="800">
        <f t="shared" si="31"/>
        <v>0</v>
      </c>
      <c r="U94" s="810">
        <v>3</v>
      </c>
      <c r="V94" s="800">
        <f t="shared" si="32"/>
        <v>0</v>
      </c>
    </row>
    <row r="95" spans="1:22">
      <c r="A95" s="809">
        <v>36</v>
      </c>
      <c r="B95" s="583" t="str">
        <f>B30</f>
        <v>a. Surat Keputusan (SK) Pemberian Hak dan/atau Sertifikat Baru</v>
      </c>
      <c r="C95" s="583" t="s">
        <v>474</v>
      </c>
      <c r="D95" s="809" t="str">
        <f t="shared" ref="D95:G96" si="33">D30</f>
        <v>Ha</v>
      </c>
      <c r="E95" s="797">
        <f t="shared" si="33"/>
        <v>5496.81</v>
      </c>
      <c r="F95" s="809" t="str">
        <f t="shared" si="33"/>
        <v>Maximize</v>
      </c>
      <c r="G95" s="798">
        <f t="shared" si="33"/>
        <v>2</v>
      </c>
      <c r="P95" s="799">
        <f>S30</f>
        <v>0.38413734511471198</v>
      </c>
      <c r="Q95" s="810">
        <v>3</v>
      </c>
      <c r="R95" s="800">
        <f t="shared" si="30"/>
        <v>1.1524120353441361</v>
      </c>
      <c r="S95" s="810">
        <v>3</v>
      </c>
      <c r="T95" s="800">
        <f t="shared" si="31"/>
        <v>1.1524120353441361</v>
      </c>
      <c r="U95" s="810">
        <v>3</v>
      </c>
      <c r="V95" s="800">
        <f t="shared" si="32"/>
        <v>1.1524120353441361</v>
      </c>
    </row>
    <row r="96" spans="1:22">
      <c r="A96" s="809">
        <v>37</v>
      </c>
      <c r="B96" s="583" t="str">
        <f>B31</f>
        <v>b. Tahap Sidang Panitia A dan/atau Panitia B</v>
      </c>
      <c r="C96" s="583" t="s">
        <v>474</v>
      </c>
      <c r="D96" s="809" t="str">
        <f t="shared" si="33"/>
        <v>Ha</v>
      </c>
      <c r="E96" s="797">
        <f t="shared" si="33"/>
        <v>3014.6</v>
      </c>
      <c r="F96" s="809" t="str">
        <f t="shared" si="33"/>
        <v>Maximize</v>
      </c>
      <c r="G96" s="798">
        <f t="shared" si="33"/>
        <v>2</v>
      </c>
      <c r="P96" s="799">
        <f>S31</f>
        <v>0</v>
      </c>
      <c r="Q96" s="810">
        <v>2</v>
      </c>
      <c r="R96" s="800">
        <f t="shared" si="30"/>
        <v>0</v>
      </c>
      <c r="S96" s="810">
        <v>2</v>
      </c>
      <c r="T96" s="800">
        <f t="shared" si="31"/>
        <v>0</v>
      </c>
      <c r="U96" s="810">
        <v>2</v>
      </c>
      <c r="V96" s="800">
        <f t="shared" si="32"/>
        <v>0</v>
      </c>
    </row>
    <row r="97" spans="1:22">
      <c r="A97" s="809">
        <v>38</v>
      </c>
      <c r="B97" s="583" t="str">
        <f>B33</f>
        <v>Monetisasi dan/atau Pelepasan aset non-inti</v>
      </c>
      <c r="C97" s="583" t="s">
        <v>474</v>
      </c>
      <c r="D97" s="809" t="str">
        <f>D33</f>
        <v>Rp M</v>
      </c>
      <c r="E97" s="548">
        <f>E33</f>
        <v>0.6</v>
      </c>
      <c r="F97" s="809" t="str">
        <f>F33</f>
        <v>Maximize</v>
      </c>
      <c r="G97" s="798">
        <f>G33</f>
        <v>1</v>
      </c>
      <c r="P97" s="799">
        <f>S33</f>
        <v>0.75833333333333341</v>
      </c>
      <c r="Q97" s="810">
        <v>1</v>
      </c>
      <c r="R97" s="800">
        <f t="shared" si="30"/>
        <v>0.75833333333333341</v>
      </c>
      <c r="S97" s="810">
        <v>1</v>
      </c>
      <c r="T97" s="800">
        <f t="shared" si="31"/>
        <v>0.75833333333333341</v>
      </c>
      <c r="U97" s="810">
        <v>1</v>
      </c>
      <c r="V97" s="800">
        <f t="shared" si="32"/>
        <v>0.75833333333333341</v>
      </c>
    </row>
    <row r="98" spans="1:22">
      <c r="A98" s="811"/>
      <c r="B98" s="811" t="s">
        <v>599</v>
      </c>
      <c r="C98" s="811"/>
      <c r="D98" s="811"/>
      <c r="E98" s="811"/>
      <c r="F98" s="811"/>
      <c r="G98" s="812">
        <f>SUM(G92:G97)</f>
        <v>11</v>
      </c>
      <c r="P98" s="813"/>
      <c r="Q98" s="812">
        <f t="shared" ref="Q98:V98" si="34">SUM(Q92:Q97)</f>
        <v>15</v>
      </c>
      <c r="R98" s="814">
        <f t="shared" si="34"/>
        <v>5.1857453686774697</v>
      </c>
      <c r="S98" s="812">
        <f t="shared" si="34"/>
        <v>15</v>
      </c>
      <c r="T98" s="814">
        <f t="shared" si="34"/>
        <v>5.1857453686774697</v>
      </c>
      <c r="U98" s="812">
        <f t="shared" si="34"/>
        <v>15</v>
      </c>
      <c r="V98" s="814">
        <f t="shared" si="34"/>
        <v>5.1857453686774697</v>
      </c>
    </row>
    <row r="99" spans="1:22">
      <c r="A99" s="809">
        <v>39</v>
      </c>
      <c r="B99" s="583" t="str">
        <f>B32</f>
        <v>Human Capital Transformation</v>
      </c>
      <c r="C99" s="583" t="s">
        <v>476</v>
      </c>
      <c r="D99" s="809" t="str">
        <f>D32</f>
        <v>%</v>
      </c>
      <c r="E99" s="548">
        <f>E32</f>
        <v>100</v>
      </c>
      <c r="F99" s="809" t="str">
        <f>F32</f>
        <v>Maximize</v>
      </c>
      <c r="G99" s="798">
        <f>G32</f>
        <v>2</v>
      </c>
      <c r="P99" s="799">
        <f>S32</f>
        <v>0.5544</v>
      </c>
      <c r="Q99" s="810">
        <v>10</v>
      </c>
      <c r="R99" s="800">
        <f>MIN(1.1*Q99,P99*Q99)</f>
        <v>5.5440000000000005</v>
      </c>
      <c r="S99" s="810">
        <v>10</v>
      </c>
      <c r="T99" s="800">
        <f>MIN(1.1*S99,P99*S99)</f>
        <v>5.5440000000000005</v>
      </c>
      <c r="U99" s="810">
        <v>10</v>
      </c>
      <c r="V99" s="800">
        <f>MIN(1.1*U99,P99*U99)</f>
        <v>5.5440000000000005</v>
      </c>
    </row>
    <row r="100" spans="1:22">
      <c r="A100" s="811"/>
      <c r="B100" s="811" t="s">
        <v>729</v>
      </c>
      <c r="C100" s="811"/>
      <c r="D100" s="811"/>
      <c r="E100" s="811"/>
      <c r="F100" s="811"/>
      <c r="G100" s="812">
        <f>SUM(G99)</f>
        <v>2</v>
      </c>
      <c r="P100" s="813"/>
      <c r="Q100" s="812">
        <f t="shared" ref="Q100:V100" si="35">SUM(Q99)</f>
        <v>10</v>
      </c>
      <c r="R100" s="814">
        <f t="shared" si="35"/>
        <v>5.5440000000000005</v>
      </c>
      <c r="S100" s="812">
        <f t="shared" si="35"/>
        <v>10</v>
      </c>
      <c r="T100" s="814">
        <f t="shared" si="35"/>
        <v>5.5440000000000005</v>
      </c>
      <c r="U100" s="812">
        <f t="shared" si="35"/>
        <v>10</v>
      </c>
      <c r="V100" s="814">
        <f t="shared" si="35"/>
        <v>5.5440000000000005</v>
      </c>
    </row>
    <row r="101" spans="1:22">
      <c r="A101" s="815"/>
      <c r="B101" s="815" t="s">
        <v>404</v>
      </c>
      <c r="C101" s="815"/>
      <c r="D101" s="815"/>
      <c r="E101" s="815"/>
      <c r="F101" s="815"/>
      <c r="G101" s="816">
        <f>G68+G78+G87+G89+G91+G98+G100</f>
        <v>100</v>
      </c>
      <c r="P101" s="806"/>
      <c r="Q101" s="805">
        <f t="shared" ref="Q101:V101" si="36">Q68+Q78+Q87+Q89+Q91+Q98+Q100</f>
        <v>100</v>
      </c>
      <c r="R101" s="807">
        <f t="shared" si="36"/>
        <v>79.966980222598721</v>
      </c>
      <c r="S101" s="805">
        <f t="shared" si="36"/>
        <v>100</v>
      </c>
      <c r="T101" s="807">
        <f t="shared" si="36"/>
        <v>80.595579277714592</v>
      </c>
      <c r="U101" s="805">
        <f t="shared" si="36"/>
        <v>100</v>
      </c>
      <c r="V101" s="807">
        <f t="shared" si="36"/>
        <v>77.041735155406315</v>
      </c>
    </row>
    <row r="251" spans="1:14">
      <c r="A251" s="26"/>
      <c r="B251" s="175"/>
      <c r="C251" s="175"/>
      <c r="D251" s="26"/>
      <c r="E251" s="26"/>
      <c r="F251" s="26"/>
      <c r="G251" s="26"/>
      <c r="H251" s="26"/>
      <c r="I251" s="26"/>
      <c r="J251" s="26"/>
      <c r="K251" s="26"/>
      <c r="L251" s="26"/>
      <c r="M251" s="26"/>
      <c r="N251" s="26"/>
    </row>
    <row r="252" spans="1:14">
      <c r="A252" s="26"/>
      <c r="B252" s="175"/>
      <c r="C252" s="175"/>
      <c r="D252" s="26"/>
      <c r="E252" s="26"/>
      <c r="F252" s="26"/>
      <c r="G252" s="26"/>
      <c r="H252" s="26"/>
      <c r="I252" s="26"/>
      <c r="J252" s="26"/>
      <c r="K252" s="26"/>
      <c r="L252" s="26"/>
      <c r="M252" s="26"/>
      <c r="N252" s="26"/>
    </row>
    <row r="253" spans="1:14">
      <c r="A253" s="26"/>
      <c r="B253" s="175"/>
      <c r="C253" s="175"/>
      <c r="D253" s="26"/>
      <c r="E253" s="26"/>
      <c r="F253" s="26"/>
      <c r="G253" s="26"/>
      <c r="H253" s="26"/>
      <c r="I253" s="26"/>
      <c r="J253" s="26"/>
      <c r="K253" s="26"/>
      <c r="L253" s="26"/>
      <c r="M253" s="26"/>
      <c r="N253" s="26"/>
    </row>
  </sheetData>
  <autoFilter ref="A4:N52" xr:uid="{00000000-0009-0000-0000-000016000000}"/>
  <mergeCells count="19">
    <mergeCell ref="A12:B12"/>
    <mergeCell ref="H13:H40"/>
    <mergeCell ref="A41:B41"/>
    <mergeCell ref="H42:H50"/>
    <mergeCell ref="K2:L2"/>
    <mergeCell ref="M2:N2"/>
    <mergeCell ref="A4:B4"/>
    <mergeCell ref="H5:H11"/>
    <mergeCell ref="A7:A10"/>
    <mergeCell ref="I2:I3"/>
    <mergeCell ref="J2:J3"/>
    <mergeCell ref="I1:N1"/>
    <mergeCell ref="F1:F3"/>
    <mergeCell ref="G1:H2"/>
    <mergeCell ref="A1:A3"/>
    <mergeCell ref="B1:B3"/>
    <mergeCell ref="C1:C3"/>
    <mergeCell ref="D1:D3"/>
    <mergeCell ref="E1:E3"/>
  </mergeCells>
  <printOptions horizontalCentered="1" gridLines="1"/>
  <pageMargins left="0.7" right="0.7" top="0.75" bottom="0.75" header="0.511811023622047" footer="0.511811023622047"/>
  <pageSetup paperSize="9" fitToHeight="0" pageOrder="overThenDown" orientation="landscape"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38761D"/>
    <outlinePr summaryBelow="0"/>
  </sheetPr>
  <dimension ref="A1:CE90"/>
  <sheetViews>
    <sheetView showGridLines="0" topLeftCell="E34" zoomScaleNormal="100" workbookViewId="0">
      <selection activeCell="K21" sqref="K21"/>
    </sheetView>
  </sheetViews>
  <sheetFormatPr baseColWidth="10" defaultColWidth="12.6640625" defaultRowHeight="13"/>
  <cols>
    <col min="1" max="1" width="5.83203125" style="796" customWidth="1"/>
    <col min="2" max="2" width="44.6640625" style="796" customWidth="1"/>
    <col min="3" max="3" width="43.33203125" style="796" customWidth="1"/>
    <col min="4" max="4" width="8.83203125" style="796" customWidth="1"/>
    <col min="5" max="6" width="12.6640625" style="796"/>
    <col min="7" max="8" width="8" style="796" customWidth="1"/>
    <col min="9" max="16384" width="12.6640625" style="796"/>
  </cols>
  <sheetData>
    <row r="1" spans="1:20" ht="28">
      <c r="A1" s="743" t="s">
        <v>346</v>
      </c>
      <c r="B1" s="743" t="s">
        <v>347</v>
      </c>
      <c r="C1" s="743" t="s">
        <v>662</v>
      </c>
      <c r="D1" s="743" t="s">
        <v>350</v>
      </c>
      <c r="E1" s="743" t="s">
        <v>448</v>
      </c>
      <c r="F1" s="743" t="s">
        <v>354</v>
      </c>
      <c r="G1" s="750" t="s">
        <v>355</v>
      </c>
      <c r="H1" s="750"/>
      <c r="I1" s="744" t="s">
        <v>660</v>
      </c>
      <c r="J1" s="744"/>
      <c r="K1" s="744"/>
      <c r="L1" s="744"/>
      <c r="M1" s="744"/>
      <c r="N1" s="744"/>
      <c r="P1" s="323" t="s">
        <v>358</v>
      </c>
      <c r="Q1" s="323" t="s">
        <v>663</v>
      </c>
      <c r="R1" s="323" t="s">
        <v>360</v>
      </c>
      <c r="S1" s="323" t="s">
        <v>361</v>
      </c>
      <c r="T1" s="323" t="s">
        <v>362</v>
      </c>
    </row>
    <row r="2" spans="1:20">
      <c r="A2" s="743"/>
      <c r="B2" s="743"/>
      <c r="C2" s="743"/>
      <c r="D2" s="743"/>
      <c r="E2" s="743"/>
      <c r="F2" s="743"/>
      <c r="G2" s="750"/>
      <c r="H2" s="750"/>
      <c r="I2" s="744" t="s">
        <v>448</v>
      </c>
      <c r="J2" s="744" t="s">
        <v>450</v>
      </c>
      <c r="K2" s="744" t="s">
        <v>451</v>
      </c>
      <c r="L2" s="744"/>
      <c r="M2" s="744" t="s">
        <v>664</v>
      </c>
      <c r="N2" s="744"/>
    </row>
    <row r="3" spans="1:20">
      <c r="A3" s="743"/>
      <c r="B3" s="743"/>
      <c r="C3" s="743"/>
      <c r="D3" s="743"/>
      <c r="E3" s="743"/>
      <c r="F3" s="743"/>
      <c r="G3" s="425" t="s">
        <v>365</v>
      </c>
      <c r="H3" s="425" t="s">
        <v>366</v>
      </c>
      <c r="I3" s="744"/>
      <c r="J3" s="744"/>
      <c r="K3" s="346" t="s">
        <v>661</v>
      </c>
      <c r="L3" s="346">
        <v>2025</v>
      </c>
      <c r="M3" s="346" t="s">
        <v>661</v>
      </c>
      <c r="N3" s="346">
        <v>2025</v>
      </c>
    </row>
    <row r="4" spans="1:20">
      <c r="A4" s="751" t="s">
        <v>665</v>
      </c>
      <c r="B4" s="751"/>
      <c r="C4" s="426"/>
      <c r="D4" s="427"/>
      <c r="E4" s="428"/>
      <c r="F4" s="427"/>
      <c r="G4" s="427"/>
      <c r="H4" s="427"/>
      <c r="I4" s="350"/>
      <c r="J4" s="350"/>
      <c r="K4" s="351"/>
      <c r="L4" s="351"/>
      <c r="M4" s="351"/>
      <c r="N4" s="352"/>
    </row>
    <row r="5" spans="1:20" ht="14">
      <c r="A5" s="429">
        <v>1</v>
      </c>
      <c r="B5" s="536" t="s">
        <v>666</v>
      </c>
      <c r="C5" s="431" t="s">
        <v>666</v>
      </c>
      <c r="D5" s="432" t="s">
        <v>667</v>
      </c>
      <c r="E5" s="437">
        <v>71.849999999999994</v>
      </c>
      <c r="F5" s="432" t="s">
        <v>373</v>
      </c>
      <c r="G5" s="434">
        <v>7</v>
      </c>
      <c r="H5" s="752">
        <v>30</v>
      </c>
      <c r="I5" s="412">
        <v>71.849999999999994</v>
      </c>
      <c r="J5" s="412">
        <v>134.03</v>
      </c>
      <c r="K5" s="364">
        <f>IFERROR(J5/I5,0)</f>
        <v>1.8654140570633266</v>
      </c>
      <c r="L5" s="364">
        <f>IFERROR(J5/E5,0)</f>
        <v>1.8654140570633266</v>
      </c>
      <c r="M5" s="365">
        <f>IFERROR((MIN(1.1,(J5/I5)))*G5,0)</f>
        <v>7.7000000000000011</v>
      </c>
      <c r="N5" s="365">
        <f>IFERROR((MIN(1.1,(J5/E5)))*G5,0)</f>
        <v>7.7000000000000011</v>
      </c>
      <c r="P5" s="797">
        <f>E5</f>
        <v>71.849999999999994</v>
      </c>
      <c r="Q5" s="548">
        <f>J5</f>
        <v>134.03</v>
      </c>
      <c r="R5" s="798">
        <f>G5</f>
        <v>7</v>
      </c>
      <c r="S5" s="799">
        <f>IFERROR(MAX(0,IF(F5="Minimize",E5/J5,IF(E5&gt;0,J5/E5,IF(J5&gt;0,1.1,E5/J5)))),0)</f>
        <v>1.8654140570633266</v>
      </c>
      <c r="T5" s="800">
        <f>MIN(1.1*R5,S5*R5)</f>
        <v>7.7000000000000011</v>
      </c>
    </row>
    <row r="6" spans="1:20" ht="28">
      <c r="A6" s="438">
        <v>2</v>
      </c>
      <c r="B6" s="439" t="s">
        <v>668</v>
      </c>
      <c r="C6" s="440" t="s">
        <v>669</v>
      </c>
      <c r="D6" s="441" t="s">
        <v>667</v>
      </c>
      <c r="E6" s="505">
        <v>1935.87</v>
      </c>
      <c r="F6" s="441" t="s">
        <v>373</v>
      </c>
      <c r="G6" s="443">
        <v>7</v>
      </c>
      <c r="H6" s="752"/>
      <c r="I6" s="367">
        <v>1935.87</v>
      </c>
      <c r="J6" s="367">
        <v>2022.68</v>
      </c>
      <c r="K6" s="364">
        <f>IFERROR(J6/I6,0)</f>
        <v>1.0448428871773416</v>
      </c>
      <c r="L6" s="364">
        <f>IFERROR(J6/E6,0)</f>
        <v>1.0448428871773416</v>
      </c>
      <c r="M6" s="365">
        <f>IFERROR((MIN(1.1,(J6/I6)))*G6,0)</f>
        <v>7.3139002102413917</v>
      </c>
      <c r="N6" s="365">
        <f>IFERROR((MIN(1.1,(J6/E6)))*G6,0)</f>
        <v>7.3139002102413917</v>
      </c>
      <c r="P6" s="797">
        <f>E6</f>
        <v>1935.87</v>
      </c>
      <c r="Q6" s="797">
        <f>J6</f>
        <v>2022.68</v>
      </c>
      <c r="R6" s="798">
        <f>G6</f>
        <v>7</v>
      </c>
      <c r="S6" s="799">
        <f>IFERROR(MAX(0,IF(F6="Minimize",E6/J6,IF(E6&gt;0,J6/E6,IF(J6&gt;0,1.1,E6/J6)))),0)</f>
        <v>1.0448428871773416</v>
      </c>
      <c r="T6" s="800">
        <f>MIN(1.1*R6,S6*R6)</f>
        <v>7.3139002102413917</v>
      </c>
    </row>
    <row r="7" spans="1:20" ht="14">
      <c r="A7" s="753">
        <v>3</v>
      </c>
      <c r="B7" s="444" t="s">
        <v>480</v>
      </c>
      <c r="C7" s="445"/>
      <c r="D7" s="446"/>
      <c r="E7" s="506"/>
      <c r="F7" s="446"/>
      <c r="G7" s="448"/>
      <c r="H7" s="752"/>
      <c r="I7" s="376"/>
      <c r="J7" s="377"/>
      <c r="K7" s="378"/>
      <c r="L7" s="378"/>
      <c r="M7" s="379"/>
      <c r="N7" s="380"/>
      <c r="P7" s="548"/>
      <c r="Q7" s="548"/>
      <c r="R7" s="798"/>
      <c r="S7" s="799"/>
      <c r="T7" s="800"/>
    </row>
    <row r="8" spans="1:20" ht="56">
      <c r="A8" s="753"/>
      <c r="B8" s="507" t="s">
        <v>670</v>
      </c>
      <c r="C8" s="507" t="s">
        <v>671</v>
      </c>
      <c r="D8" s="509" t="s">
        <v>413</v>
      </c>
      <c r="E8" s="508">
        <v>7571</v>
      </c>
      <c r="F8" s="509" t="s">
        <v>379</v>
      </c>
      <c r="G8" s="510">
        <v>5</v>
      </c>
      <c r="H8" s="752"/>
      <c r="I8" s="452">
        <v>7571</v>
      </c>
      <c r="J8" s="452">
        <v>8167.06</v>
      </c>
      <c r="K8" s="471">
        <f>IFERROR(I8/J8,0)</f>
        <v>0.9270165763444862</v>
      </c>
      <c r="L8" s="471">
        <f>IFERROR(E8/J8,0)</f>
        <v>0.9270165763444862</v>
      </c>
      <c r="M8" s="451">
        <f>IFERROR((MIN(1.1,(I8/J8)))*G8,0)</f>
        <v>4.6350828817224308</v>
      </c>
      <c r="N8" s="451">
        <f>IFERROR((MIN(1.1,(E8/J8)))*G8,0)</f>
        <v>4.6350828817224308</v>
      </c>
      <c r="P8" s="801">
        <f>E8</f>
        <v>7571</v>
      </c>
      <c r="Q8" s="801">
        <f>J8</f>
        <v>8167.06</v>
      </c>
      <c r="R8" s="798">
        <f>G8</f>
        <v>5</v>
      </c>
      <c r="S8" s="799">
        <f>IFERROR(MAX(0,IF(F8="Minimize",E8/J8,IF(E8&gt;0,J8/E8,IF(J8&gt;0,1.1,E8/J8)))),0)</f>
        <v>0.9270165763444862</v>
      </c>
      <c r="T8" s="800">
        <f>MIN(1.1*R8,S8*R8)</f>
        <v>4.6350828817224308</v>
      </c>
    </row>
    <row r="9" spans="1:20" ht="56">
      <c r="A9" s="753"/>
      <c r="B9" s="398" t="s">
        <v>672</v>
      </c>
      <c r="C9" s="398" t="s">
        <v>671</v>
      </c>
      <c r="D9" s="385" t="s">
        <v>413</v>
      </c>
      <c r="E9" s="511">
        <v>15042</v>
      </c>
      <c r="F9" s="385" t="s">
        <v>379</v>
      </c>
      <c r="G9" s="400">
        <v>5</v>
      </c>
      <c r="H9" s="752"/>
      <c r="I9" s="452">
        <v>15042</v>
      </c>
      <c r="J9" s="452">
        <v>25494.53</v>
      </c>
      <c r="K9" s="471">
        <f>IFERROR(I9/J9,0)</f>
        <v>0.59000891563798197</v>
      </c>
      <c r="L9" s="471">
        <f>IFERROR(E9/J9,0)</f>
        <v>0.59000891563798197</v>
      </c>
      <c r="M9" s="451">
        <f>IFERROR((MIN(1.1,(I9/J9)))*G9,0)</f>
        <v>2.9500445781899098</v>
      </c>
      <c r="N9" s="451">
        <f>IFERROR((MIN(1.1,(E9/J9)))*G9,0)</f>
        <v>2.9500445781899098</v>
      </c>
      <c r="P9" s="801">
        <f>E9</f>
        <v>15042</v>
      </c>
      <c r="Q9" s="801">
        <f>J9</f>
        <v>25494.53</v>
      </c>
      <c r="R9" s="798">
        <f>G9</f>
        <v>5</v>
      </c>
      <c r="S9" s="799">
        <f>IFERROR(MAX(0,IF(F9="Minimize",E9/J9,IF(E9&gt;0,J9/E9,IF(J9&gt;0,1.1,E9/J9)))),0)</f>
        <v>0.59000891563798197</v>
      </c>
      <c r="T9" s="800">
        <f>MIN(1.1*R9,S9*R9)</f>
        <v>2.9500445781899098</v>
      </c>
    </row>
    <row r="10" spans="1:20" ht="14">
      <c r="A10" s="385">
        <v>4</v>
      </c>
      <c r="B10" s="477" t="s">
        <v>673</v>
      </c>
      <c r="C10" s="512" t="s">
        <v>674</v>
      </c>
      <c r="D10" s="479" t="s">
        <v>377</v>
      </c>
      <c r="E10" s="513">
        <v>45747</v>
      </c>
      <c r="F10" s="479" t="s">
        <v>379</v>
      </c>
      <c r="G10" s="481">
        <v>6</v>
      </c>
      <c r="H10" s="752"/>
      <c r="I10" s="456">
        <v>0</v>
      </c>
      <c r="J10" s="456">
        <v>0</v>
      </c>
      <c r="K10" s="471">
        <f>IFERROR(I10/J10,0)</f>
        <v>0</v>
      </c>
      <c r="L10" s="471">
        <f>IFERROR(E10/J10,0)</f>
        <v>0</v>
      </c>
      <c r="M10" s="451">
        <f>IFERROR((MIN(1.1,(I10/J10)))*G10,0)</f>
        <v>0</v>
      </c>
      <c r="N10" s="451">
        <f>IFERROR((MIN(1.1,(E10/J10)))*G10,0)</f>
        <v>0</v>
      </c>
      <c r="P10" s="802">
        <f>E10</f>
        <v>45747</v>
      </c>
      <c r="Q10" s="548">
        <f>J10</f>
        <v>0</v>
      </c>
      <c r="R10" s="798">
        <f>G10</f>
        <v>6</v>
      </c>
      <c r="S10" s="799">
        <f>IFERROR(MAX(0,IF(F10="Minimize",E10/J10,IF(E10&gt;0,J10/E10,IF(J10&gt;0,1.1,E10/J10)))),0)</f>
        <v>0</v>
      </c>
      <c r="T10" s="800">
        <f>MIN(1.1*R10,S10*R10)</f>
        <v>0</v>
      </c>
    </row>
    <row r="11" spans="1:20">
      <c r="A11" s="754" t="s">
        <v>675</v>
      </c>
      <c r="B11" s="754"/>
      <c r="C11" s="458"/>
      <c r="D11" s="459"/>
      <c r="E11" s="459"/>
      <c r="F11" s="461"/>
      <c r="G11" s="459"/>
      <c r="H11" s="462"/>
      <c r="I11" s="392"/>
      <c r="J11" s="392"/>
      <c r="K11" s="393"/>
      <c r="L11" s="393"/>
      <c r="M11" s="394"/>
      <c r="N11" s="395"/>
      <c r="P11" s="548"/>
      <c r="Q11" s="548"/>
      <c r="R11" s="798"/>
      <c r="S11" s="799"/>
      <c r="T11" s="800"/>
    </row>
    <row r="12" spans="1:20" ht="14">
      <c r="A12" s="463">
        <v>1</v>
      </c>
      <c r="B12" s="444" t="s">
        <v>485</v>
      </c>
      <c r="C12" s="445"/>
      <c r="D12" s="446"/>
      <c r="E12" s="506"/>
      <c r="F12" s="446"/>
      <c r="G12" s="448"/>
      <c r="H12" s="755">
        <v>40</v>
      </c>
      <c r="I12" s="376"/>
      <c r="J12" s="377"/>
      <c r="K12" s="378"/>
      <c r="L12" s="378"/>
      <c r="M12" s="379"/>
      <c r="N12" s="380"/>
      <c r="P12" s="548"/>
      <c r="Q12" s="548"/>
      <c r="R12" s="798"/>
      <c r="S12" s="799"/>
      <c r="T12" s="800"/>
    </row>
    <row r="13" spans="1:20" ht="28">
      <c r="A13" s="476"/>
      <c r="B13" s="571" t="s">
        <v>676</v>
      </c>
      <c r="C13" s="572" t="s">
        <v>677</v>
      </c>
      <c r="D13" s="482" t="s">
        <v>382</v>
      </c>
      <c r="E13" s="573">
        <v>3.403</v>
      </c>
      <c r="F13" s="509" t="s">
        <v>373</v>
      </c>
      <c r="G13" s="510">
        <v>2</v>
      </c>
      <c r="H13" s="755"/>
      <c r="I13" s="456">
        <v>3.403</v>
      </c>
      <c r="J13" s="456">
        <v>2.92</v>
      </c>
      <c r="K13" s="364">
        <f t="shared" ref="K13:K22" si="0">IFERROR(J13/I13,0)</f>
        <v>0.85806641198942102</v>
      </c>
      <c r="L13" s="364">
        <f>IFERROR(J13/E13,0)</f>
        <v>0.85806641198942102</v>
      </c>
      <c r="M13" s="365">
        <f>IFERROR((MIN(1.1,(J13/I13)))*G13,0)</f>
        <v>1.716132823978842</v>
      </c>
      <c r="N13" s="365">
        <f>IFERROR((MIN(1.1,(J13/E13)))*G13,0)</f>
        <v>1.716132823978842</v>
      </c>
      <c r="P13" s="548">
        <f>E13</f>
        <v>3.403</v>
      </c>
      <c r="Q13" s="548">
        <f t="shared" ref="Q13:Q30" si="1">J13</f>
        <v>2.92</v>
      </c>
      <c r="R13" s="798">
        <f>G13</f>
        <v>2</v>
      </c>
      <c r="S13" s="799">
        <f>IFERROR(MAX(0,IF(F13="Minimize",E13/J13,IF(E13&gt;0,J13/E13,IF(J13&gt;0,1.1,E13/J13)))),0)</f>
        <v>0.85806641198942102</v>
      </c>
      <c r="T13" s="800">
        <f t="shared" ref="T13:T23" si="2">MIN(1.1*R13,S13*R13)</f>
        <v>1.716132823978842</v>
      </c>
    </row>
    <row r="14" spans="1:20" ht="28">
      <c r="A14" s="482"/>
      <c r="B14" s="571" t="s">
        <v>678</v>
      </c>
      <c r="C14" s="574" t="s">
        <v>679</v>
      </c>
      <c r="D14" s="385" t="s">
        <v>382</v>
      </c>
      <c r="E14" s="399">
        <v>0.71699999999999997</v>
      </c>
      <c r="F14" s="385" t="s">
        <v>373</v>
      </c>
      <c r="G14" s="400">
        <v>1</v>
      </c>
      <c r="H14" s="755"/>
      <c r="I14" s="456">
        <v>0.71699999999999997</v>
      </c>
      <c r="J14" s="456">
        <v>0.37</v>
      </c>
      <c r="K14" s="364">
        <f t="shared" si="0"/>
        <v>0.51603905160390517</v>
      </c>
      <c r="L14" s="364">
        <f>IFERROR(J14/E14,0)</f>
        <v>0.51603905160390517</v>
      </c>
      <c r="M14" s="365">
        <f>IFERROR((MIN(1.1,(J14/I14)))*G14,0)</f>
        <v>0.51603905160390517</v>
      </c>
      <c r="N14" s="365">
        <f>IFERROR((MIN(1.1,(J14/E14)))*G14,0)</f>
        <v>0.51603905160390517</v>
      </c>
      <c r="P14" s="548">
        <f>E14</f>
        <v>0.71699999999999997</v>
      </c>
      <c r="Q14" s="548">
        <f t="shared" si="1"/>
        <v>0.37</v>
      </c>
      <c r="R14" s="798">
        <f>G14</f>
        <v>1</v>
      </c>
      <c r="S14" s="799">
        <f>IFERROR(MAX(0,IF(F14="Minimize",E14/J14,IF(E14&gt;0,J14/E14,IF(J14&gt;0,1.1,E14/J14)))),0)</f>
        <v>0.51603905160390517</v>
      </c>
      <c r="T14" s="800">
        <f t="shared" si="2"/>
        <v>0.51603905160390517</v>
      </c>
    </row>
    <row r="15" spans="1:20" ht="28">
      <c r="A15" s="482">
        <v>2</v>
      </c>
      <c r="B15" s="398" t="s">
        <v>680</v>
      </c>
      <c r="C15" s="398" t="s">
        <v>681</v>
      </c>
      <c r="D15" s="385" t="s">
        <v>384</v>
      </c>
      <c r="E15" s="511">
        <v>378753</v>
      </c>
      <c r="F15" s="385" t="s">
        <v>373</v>
      </c>
      <c r="G15" s="400">
        <v>2</v>
      </c>
      <c r="H15" s="755"/>
      <c r="I15" s="410">
        <v>378752.52</v>
      </c>
      <c r="J15" s="410">
        <v>305511.5</v>
      </c>
      <c r="K15" s="364">
        <f t="shared" si="0"/>
        <v>0.80662565624645877</v>
      </c>
      <c r="L15" s="364">
        <f>IFERROR(J15/E15,0)</f>
        <v>0.80662463399629836</v>
      </c>
      <c r="M15" s="365">
        <f>IFERROR((MIN(1.1,(J15/I15)))*G15,0)</f>
        <v>1.6132513124929175</v>
      </c>
      <c r="N15" s="365">
        <f>IFERROR((MIN(1.1,(J15/E15)))*G15,0)</f>
        <v>1.6132492679925967</v>
      </c>
      <c r="P15" s="801">
        <f>E15</f>
        <v>378753</v>
      </c>
      <c r="Q15" s="797">
        <f t="shared" si="1"/>
        <v>305511.5</v>
      </c>
      <c r="R15" s="798">
        <f>G15</f>
        <v>2</v>
      </c>
      <c r="S15" s="799">
        <f>IFERROR(MAX(0,IF(F15="Minimize",E15/J15,IF(E15&gt;0,J15/E15,IF(J15&gt;0,1.1,E15/J15)))),0)</f>
        <v>0.80662463399629836</v>
      </c>
      <c r="T15" s="800">
        <f t="shared" si="2"/>
        <v>1.6132492679925967</v>
      </c>
    </row>
    <row r="16" spans="1:20" ht="28">
      <c r="A16" s="482">
        <v>3</v>
      </c>
      <c r="B16" s="398" t="s">
        <v>389</v>
      </c>
      <c r="C16" s="398" t="s">
        <v>682</v>
      </c>
      <c r="D16" s="385" t="s">
        <v>390</v>
      </c>
      <c r="E16" s="402">
        <v>5568</v>
      </c>
      <c r="F16" s="385" t="s">
        <v>373</v>
      </c>
      <c r="G16" s="400">
        <v>2</v>
      </c>
      <c r="H16" s="755"/>
      <c r="I16" s="410">
        <v>5568</v>
      </c>
      <c r="J16" s="410">
        <v>5592.34</v>
      </c>
      <c r="K16" s="364">
        <f t="shared" si="0"/>
        <v>1.0043714080459771</v>
      </c>
      <c r="L16" s="364">
        <f>IFERROR(J16/E16,0)</f>
        <v>1.0043714080459771</v>
      </c>
      <c r="M16" s="365">
        <f>IFERROR((MIN(1.1,(J16/I16)))*G16,0)</f>
        <v>2.0087428160919543</v>
      </c>
      <c r="N16" s="365">
        <f>IFERROR((MIN(1.1,(J16/E16)))*G16,0)</f>
        <v>2.0087428160919543</v>
      </c>
      <c r="P16" s="797">
        <f>E16</f>
        <v>5568</v>
      </c>
      <c r="Q16" s="797">
        <f t="shared" si="1"/>
        <v>5592.34</v>
      </c>
      <c r="R16" s="798">
        <f>G16</f>
        <v>2</v>
      </c>
      <c r="S16" s="799">
        <f>IFERROR(MAX(0,IF(F16="Minimize",E16/J16,IF(E16&gt;0,J16/E16,IF(J16&gt;0,1.1,E16/J16)))),0)</f>
        <v>1.0043714080459771</v>
      </c>
      <c r="T16" s="800">
        <f t="shared" si="2"/>
        <v>2.0087428160919543</v>
      </c>
    </row>
    <row r="17" spans="1:20" ht="28">
      <c r="A17" s="482">
        <v>4</v>
      </c>
      <c r="B17" s="398" t="s">
        <v>471</v>
      </c>
      <c r="C17" s="398" t="s">
        <v>683</v>
      </c>
      <c r="D17" s="385" t="s">
        <v>394</v>
      </c>
      <c r="E17" s="399">
        <v>22</v>
      </c>
      <c r="F17" s="385" t="s">
        <v>373</v>
      </c>
      <c r="G17" s="400">
        <v>2</v>
      </c>
      <c r="H17" s="755"/>
      <c r="I17" s="456">
        <v>22</v>
      </c>
      <c r="J17" s="456">
        <v>10</v>
      </c>
      <c r="K17" s="364">
        <f t="shared" si="0"/>
        <v>0.45454545454545453</v>
      </c>
      <c r="L17" s="364">
        <f>IFERROR(J17/E17,0)</f>
        <v>0.45454545454545453</v>
      </c>
      <c r="M17" s="365">
        <f>IFERROR((MIN(1.1,(J17/I17)))*G17,0)</f>
        <v>0.90909090909090906</v>
      </c>
      <c r="N17" s="365">
        <f>IFERROR((MIN(1.1,(J17/E17)))*G17,0)</f>
        <v>0.90909090909090906</v>
      </c>
      <c r="P17" s="548">
        <f>E17</f>
        <v>22</v>
      </c>
      <c r="Q17" s="548">
        <f t="shared" si="1"/>
        <v>10</v>
      </c>
      <c r="R17" s="798">
        <f>G17</f>
        <v>2</v>
      </c>
      <c r="S17" s="799">
        <f>IFERROR(MAX(0,IF(F17="Minimize",E17/J17,IF(E17&gt;0,J17/E17,IF(J17&gt;0,1.1,E17/J17)))),0)</f>
        <v>0.45454545454545453</v>
      </c>
      <c r="T17" s="800">
        <f t="shared" si="2"/>
        <v>0.90909090909090906</v>
      </c>
    </row>
    <row r="18" spans="1:20" ht="14">
      <c r="A18" s="482">
        <v>5</v>
      </c>
      <c r="B18" s="398" t="s">
        <v>443</v>
      </c>
      <c r="C18" s="398" t="s">
        <v>684</v>
      </c>
      <c r="D18" s="385" t="s">
        <v>372</v>
      </c>
      <c r="E18" s="399">
        <v>100</v>
      </c>
      <c r="F18" s="385" t="s">
        <v>373</v>
      </c>
      <c r="G18" s="400">
        <v>1</v>
      </c>
      <c r="H18" s="755"/>
      <c r="I18" s="456">
        <v>100</v>
      </c>
      <c r="J18" s="456">
        <v>100</v>
      </c>
      <c r="K18" s="364">
        <f t="shared" si="0"/>
        <v>1</v>
      </c>
      <c r="L18" s="364">
        <f>IFERROR(J18/E18,0)</f>
        <v>1</v>
      </c>
      <c r="M18" s="365">
        <f>IFERROR((MIN(1.1,(J18/I18)))*G18,0)</f>
        <v>1</v>
      </c>
      <c r="N18" s="365">
        <f>IFERROR((MIN(1.1,(J18/E18)))*G18,0)</f>
        <v>1</v>
      </c>
      <c r="P18" s="548">
        <f>E18</f>
        <v>100</v>
      </c>
      <c r="Q18" s="548">
        <f t="shared" si="1"/>
        <v>100</v>
      </c>
      <c r="R18" s="798">
        <f>G18</f>
        <v>1</v>
      </c>
      <c r="S18" s="799">
        <f>IFERROR(MAX(0,IF(F18="Minimize",E18/J18,IF(E18&gt;0,J18/E18,IF(J18&gt;0,1.1,E18/J18)))),0)</f>
        <v>1</v>
      </c>
      <c r="T18" s="800">
        <f t="shared" si="2"/>
        <v>1</v>
      </c>
    </row>
    <row r="19" spans="1:20" ht="42">
      <c r="A19" s="482">
        <v>6</v>
      </c>
      <c r="B19" s="398" t="s">
        <v>685</v>
      </c>
      <c r="C19" s="398" t="s">
        <v>686</v>
      </c>
      <c r="D19" s="385" t="s">
        <v>372</v>
      </c>
      <c r="E19" s="399">
        <v>100</v>
      </c>
      <c r="F19" s="509" t="s">
        <v>373</v>
      </c>
      <c r="G19" s="510">
        <v>2</v>
      </c>
      <c r="H19" s="755"/>
      <c r="I19" s="456">
        <v>100</v>
      </c>
      <c r="J19" s="456">
        <v>100</v>
      </c>
      <c r="K19" s="364">
        <f t="shared" si="0"/>
        <v>1</v>
      </c>
      <c r="L19" s="364">
        <f>IFERROR(J19/E19,0)</f>
        <v>1</v>
      </c>
      <c r="M19" s="365">
        <f>IFERROR((MIN(1.1,(J19/I19)))*G19,0)</f>
        <v>2</v>
      </c>
      <c r="N19" s="365">
        <f>IFERROR((MIN(1.1,(J19/E19)))*G19,0)</f>
        <v>2</v>
      </c>
      <c r="P19" s="548">
        <f>E19</f>
        <v>100</v>
      </c>
      <c r="Q19" s="548">
        <f t="shared" si="1"/>
        <v>100</v>
      </c>
      <c r="R19" s="798">
        <f>G19</f>
        <v>2</v>
      </c>
      <c r="S19" s="799">
        <f>IFERROR(MAX(0,IF(F19="Minimize",E19/J19,IF(E19&gt;0,J19/E19,IF(J19&gt;0,1.1,E19/J19)))),0)</f>
        <v>1</v>
      </c>
      <c r="T19" s="800">
        <f t="shared" si="2"/>
        <v>2</v>
      </c>
    </row>
    <row r="20" spans="1:20" ht="28">
      <c r="A20" s="482">
        <v>7</v>
      </c>
      <c r="B20" s="398" t="s">
        <v>687</v>
      </c>
      <c r="C20" s="398" t="s">
        <v>688</v>
      </c>
      <c r="D20" s="385" t="s">
        <v>394</v>
      </c>
      <c r="E20" s="399">
        <v>21</v>
      </c>
      <c r="F20" s="509" t="s">
        <v>373</v>
      </c>
      <c r="G20" s="510">
        <v>2</v>
      </c>
      <c r="H20" s="755"/>
      <c r="I20" s="456">
        <v>21</v>
      </c>
      <c r="J20" s="456">
        <v>0</v>
      </c>
      <c r="K20" s="364">
        <f t="shared" si="0"/>
        <v>0</v>
      </c>
      <c r="L20" s="364">
        <f>IFERROR(J20/E20,0)</f>
        <v>0</v>
      </c>
      <c r="M20" s="365">
        <f>IFERROR((MIN(1.1,(J20/I20)))*G20,0)</f>
        <v>0</v>
      </c>
      <c r="N20" s="365">
        <f>IFERROR((MIN(1.1,(J20/E20)))*G20,0)</f>
        <v>0</v>
      </c>
      <c r="P20" s="548">
        <f>E20</f>
        <v>21</v>
      </c>
      <c r="Q20" s="548">
        <f t="shared" si="1"/>
        <v>0</v>
      </c>
      <c r="R20" s="798">
        <f>G20</f>
        <v>2</v>
      </c>
      <c r="S20" s="799">
        <f>IFERROR(MAX(0,IF(F20="Minimize",E20/J20,IF(E20&gt;0,J20/E20,IF(J20&gt;0,1.1,E20/J20)))),0)</f>
        <v>0</v>
      </c>
      <c r="T20" s="800">
        <f t="shared" si="2"/>
        <v>0</v>
      </c>
    </row>
    <row r="21" spans="1:20" ht="28">
      <c r="A21" s="482">
        <v>8</v>
      </c>
      <c r="B21" s="398" t="s">
        <v>689</v>
      </c>
      <c r="C21" s="398" t="s">
        <v>690</v>
      </c>
      <c r="D21" s="385" t="s">
        <v>390</v>
      </c>
      <c r="E21" s="409">
        <v>859.8</v>
      </c>
      <c r="F21" s="509" t="s">
        <v>373</v>
      </c>
      <c r="G21" s="510">
        <v>2</v>
      </c>
      <c r="H21" s="755"/>
      <c r="I21" s="456">
        <v>859.8</v>
      </c>
      <c r="J21" s="456">
        <v>859.8</v>
      </c>
      <c r="K21" s="364">
        <f t="shared" si="0"/>
        <v>1</v>
      </c>
      <c r="L21" s="364">
        <f>IFERROR(J21/E21,0)</f>
        <v>1</v>
      </c>
      <c r="M21" s="365">
        <f>IFERROR((MIN(1.1,(J21/I21)))*G21,0)</f>
        <v>2</v>
      </c>
      <c r="N21" s="365">
        <f>IFERROR((MIN(1.1,(J21/E21)))*G21,0)</f>
        <v>2</v>
      </c>
      <c r="P21" s="797">
        <f>E21</f>
        <v>859.8</v>
      </c>
      <c r="Q21" s="548">
        <f t="shared" si="1"/>
        <v>859.8</v>
      </c>
      <c r="R21" s="798">
        <f>G21</f>
        <v>2</v>
      </c>
      <c r="S21" s="799">
        <f>IFERROR(MAX(0,IF(F21="Minimize",E21/J21,IF(E21&gt;0,J21/E21,IF(J21&gt;0,1.1,E21/J21)))),0)</f>
        <v>1</v>
      </c>
      <c r="T21" s="800">
        <f t="shared" si="2"/>
        <v>2</v>
      </c>
    </row>
    <row r="22" spans="1:20" ht="28">
      <c r="A22" s="482">
        <v>9</v>
      </c>
      <c r="B22" s="398" t="s">
        <v>691</v>
      </c>
      <c r="C22" s="398" t="s">
        <v>692</v>
      </c>
      <c r="D22" s="385" t="s">
        <v>390</v>
      </c>
      <c r="E22" s="402">
        <v>3521.88</v>
      </c>
      <c r="F22" s="385" t="s">
        <v>373</v>
      </c>
      <c r="G22" s="400">
        <v>2</v>
      </c>
      <c r="H22" s="755"/>
      <c r="I22" s="410">
        <v>3521.88</v>
      </c>
      <c r="J22" s="410">
        <v>2979</v>
      </c>
      <c r="K22" s="364">
        <f t="shared" si="0"/>
        <v>0.84585505468670141</v>
      </c>
      <c r="L22" s="364">
        <f>IFERROR(J22/E22,0)</f>
        <v>0.84585505468670141</v>
      </c>
      <c r="M22" s="365">
        <f>IFERROR((MIN(1.1,(J22/I22)))*G22,0)</f>
        <v>1.6917101093734028</v>
      </c>
      <c r="N22" s="365">
        <f>IFERROR((MIN(1.1,(J22/E22)))*G22,0)</f>
        <v>1.6917101093734028</v>
      </c>
      <c r="P22" s="797">
        <f>E22</f>
        <v>3521.88</v>
      </c>
      <c r="Q22" s="797">
        <f t="shared" si="1"/>
        <v>2979</v>
      </c>
      <c r="R22" s="798">
        <f>G22</f>
        <v>2</v>
      </c>
      <c r="S22" s="799">
        <f>IFERROR(MAX(0,IF(F22="Minimize",E22/J22,IF(E22&gt;0,J22/E22,IF(J22&gt;0,1.1,E22/J22)))),0)</f>
        <v>0.84585505468670141</v>
      </c>
      <c r="T22" s="800">
        <f t="shared" si="2"/>
        <v>1.6917101093734028</v>
      </c>
    </row>
    <row r="23" spans="1:20" ht="28">
      <c r="A23" s="482">
        <v>10</v>
      </c>
      <c r="B23" s="398" t="s">
        <v>693</v>
      </c>
      <c r="C23" s="398" t="s">
        <v>694</v>
      </c>
      <c r="D23" s="385" t="s">
        <v>377</v>
      </c>
      <c r="E23" s="406">
        <v>45930</v>
      </c>
      <c r="F23" s="385" t="s">
        <v>379</v>
      </c>
      <c r="G23" s="400">
        <v>1</v>
      </c>
      <c r="H23" s="755"/>
      <c r="I23" s="575">
        <v>1</v>
      </c>
      <c r="J23" s="456">
        <v>1</v>
      </c>
      <c r="K23" s="471">
        <f>IFERROR(I23/J23,0)</f>
        <v>1</v>
      </c>
      <c r="L23" s="471">
        <f>IFERROR(J23/E23,0)</f>
        <v>2.1772262138036142E-5</v>
      </c>
      <c r="M23" s="451">
        <v>1.1000000000000001</v>
      </c>
      <c r="N23" s="451">
        <f>IFERROR((MIN(1.1,(E23/J23)))*G23,0)</f>
        <v>1.1000000000000001</v>
      </c>
      <c r="P23" s="803">
        <f>E23</f>
        <v>45930</v>
      </c>
      <c r="Q23" s="548">
        <f t="shared" si="1"/>
        <v>1</v>
      </c>
      <c r="R23" s="798">
        <f>G23</f>
        <v>1</v>
      </c>
      <c r="S23" s="799">
        <f>IF(J23&lt;=E23,1.1,IFERROR(E23/J23,0))</f>
        <v>1.1000000000000001</v>
      </c>
      <c r="T23" s="800">
        <f t="shared" si="2"/>
        <v>1.1000000000000001</v>
      </c>
    </row>
    <row r="24" spans="1:20" ht="14">
      <c r="A24" s="385">
        <v>11</v>
      </c>
      <c r="B24" s="398" t="s">
        <v>475</v>
      </c>
      <c r="C24" s="397"/>
      <c r="D24" s="385" t="s">
        <v>377</v>
      </c>
      <c r="E24" s="82" t="s">
        <v>508</v>
      </c>
      <c r="F24" s="385" t="s">
        <v>373</v>
      </c>
      <c r="G24" s="400">
        <v>2</v>
      </c>
      <c r="H24" s="755"/>
      <c r="I24" s="575">
        <v>0</v>
      </c>
      <c r="J24" s="456">
        <v>0</v>
      </c>
      <c r="K24" s="364">
        <f>IFERROR(J24/I24,0)</f>
        <v>0</v>
      </c>
      <c r="L24" s="364">
        <f>IFERROR(J24/E24,0)</f>
        <v>0</v>
      </c>
      <c r="M24" s="365">
        <f>IFERROR((MIN(1.1,(J24/I24)))*G24,0)</f>
        <v>0</v>
      </c>
      <c r="N24" s="365">
        <f>IFERROR((MIN(1.1,(J24/E24)))*G24,0)</f>
        <v>0</v>
      </c>
      <c r="P24" s="548" t="str">
        <f>E24</f>
        <v>TW II</v>
      </c>
      <c r="Q24" s="548">
        <f t="shared" si="1"/>
        <v>0</v>
      </c>
      <c r="R24" s="798">
        <f>G24</f>
        <v>2</v>
      </c>
      <c r="S24" s="799"/>
      <c r="T24" s="800"/>
    </row>
    <row r="25" spans="1:20" ht="14">
      <c r="A25" s="385">
        <v>12</v>
      </c>
      <c r="B25" s="398" t="s">
        <v>695</v>
      </c>
      <c r="C25" s="397" t="s">
        <v>696</v>
      </c>
      <c r="D25" s="385" t="s">
        <v>390</v>
      </c>
      <c r="E25" s="82">
        <v>200.2</v>
      </c>
      <c r="F25" s="385" t="s">
        <v>373</v>
      </c>
      <c r="G25" s="400">
        <v>2</v>
      </c>
      <c r="H25" s="755"/>
      <c r="I25" s="456">
        <v>200.2</v>
      </c>
      <c r="J25" s="456">
        <v>36.31</v>
      </c>
      <c r="K25" s="364">
        <f>IFERROR(J25/I25,0)</f>
        <v>0.18136863136863138</v>
      </c>
      <c r="L25" s="364">
        <f>IFERROR(J25/E25,0)</f>
        <v>0.18136863136863138</v>
      </c>
      <c r="M25" s="365">
        <f>IFERROR((MIN(1.1,(J25/I25)))*G25,0)</f>
        <v>0.36273726273726276</v>
      </c>
      <c r="N25" s="365">
        <f>IFERROR((MIN(1.1,(J25/E25)))*G25,0)</f>
        <v>0.36273726273726276</v>
      </c>
      <c r="P25" s="548">
        <f>E25</f>
        <v>200.2</v>
      </c>
      <c r="Q25" s="548">
        <f t="shared" si="1"/>
        <v>36.31</v>
      </c>
      <c r="R25" s="798">
        <f>G25</f>
        <v>2</v>
      </c>
      <c r="S25" s="799">
        <f>IFERROR(MAX(0,IF(F25="Minimize",E25/J25,IF(E25&gt;0,J25/E25,IF(J25&gt;0,1.1,E25/J25)))),0)</f>
        <v>0.18136863136863138</v>
      </c>
      <c r="T25" s="800">
        <f t="shared" ref="T25:T30" si="3">MIN(1.1*R25,S25*R25)</f>
        <v>0.36273726273726276</v>
      </c>
    </row>
    <row r="26" spans="1:20" ht="28">
      <c r="A26" s="385">
        <v>13</v>
      </c>
      <c r="B26" s="398" t="s">
        <v>745</v>
      </c>
      <c r="C26" s="397" t="s">
        <v>700</v>
      </c>
      <c r="D26" s="385" t="s">
        <v>390</v>
      </c>
      <c r="E26" s="401">
        <v>1880.35</v>
      </c>
      <c r="F26" s="385" t="s">
        <v>373</v>
      </c>
      <c r="G26" s="400">
        <v>2</v>
      </c>
      <c r="H26" s="755"/>
      <c r="I26" s="410">
        <v>1880.35</v>
      </c>
      <c r="J26" s="410">
        <v>4645.6400000000003</v>
      </c>
      <c r="K26" s="364">
        <f>IFERROR(J26/I26,0)</f>
        <v>2.4706251495732179</v>
      </c>
      <c r="L26" s="364">
        <f>IFERROR(J26/E26,0)</f>
        <v>2.4706251495732179</v>
      </c>
      <c r="M26" s="365">
        <f>IFERROR((MIN(1.1,(J26/I26)))*G26,0)</f>
        <v>2.2000000000000002</v>
      </c>
      <c r="N26" s="365">
        <f>IFERROR((MIN(1.1,(J26/E26)))*G26,0)</f>
        <v>2.2000000000000002</v>
      </c>
      <c r="P26" s="797">
        <f>E26</f>
        <v>1880.35</v>
      </c>
      <c r="Q26" s="797">
        <f t="shared" si="1"/>
        <v>4645.6400000000003</v>
      </c>
      <c r="R26" s="798">
        <f>G26</f>
        <v>2</v>
      </c>
      <c r="S26" s="799">
        <f>IFERROR(MAX(0,IF(F26="Minimize",E26/J26,IF(E26&gt;0,J26/E26,IF(J26&gt;0,1.1,E26/J26)))),0)</f>
        <v>2.4706251495732179</v>
      </c>
      <c r="T26" s="800">
        <f t="shared" si="3"/>
        <v>2.2000000000000002</v>
      </c>
    </row>
    <row r="27" spans="1:20" ht="28">
      <c r="A27" s="491">
        <v>14</v>
      </c>
      <c r="B27" s="398" t="s">
        <v>403</v>
      </c>
      <c r="C27" s="398" t="s">
        <v>702</v>
      </c>
      <c r="D27" s="385" t="s">
        <v>372</v>
      </c>
      <c r="E27" s="399">
        <v>100</v>
      </c>
      <c r="F27" s="385" t="s">
        <v>373</v>
      </c>
      <c r="G27" s="400">
        <v>2</v>
      </c>
      <c r="H27" s="755"/>
      <c r="I27" s="456">
        <v>100</v>
      </c>
      <c r="J27" s="456">
        <v>74.900000000000006</v>
      </c>
      <c r="K27" s="364">
        <f>IFERROR(J27/I27,0)</f>
        <v>0.74900000000000011</v>
      </c>
      <c r="L27" s="364">
        <f>IFERROR(J27/E27,0)</f>
        <v>0.74900000000000011</v>
      </c>
      <c r="M27" s="365">
        <f>IFERROR((MIN(1.1,(J27/I27)))*G27,0)</f>
        <v>1.4980000000000002</v>
      </c>
      <c r="N27" s="365">
        <f>IFERROR((MIN(1.1,(J27/E27)))*G27,0)</f>
        <v>1.4980000000000002</v>
      </c>
      <c r="P27" s="548">
        <f>E27</f>
        <v>100</v>
      </c>
      <c r="Q27" s="548">
        <f t="shared" si="1"/>
        <v>74.900000000000006</v>
      </c>
      <c r="R27" s="798">
        <f>G27</f>
        <v>2</v>
      </c>
      <c r="S27" s="799">
        <f>IFERROR(MAX(0,IF(F27="Minimize",E27/J27,IF(E27&gt;0,J27/E27,IF(J27&gt;0,1.1,E27/J27)))),0)</f>
        <v>0.74900000000000011</v>
      </c>
      <c r="T27" s="800">
        <f t="shared" si="3"/>
        <v>1.4980000000000002</v>
      </c>
    </row>
    <row r="28" spans="1:20" ht="28">
      <c r="A28" s="491">
        <v>15</v>
      </c>
      <c r="B28" s="398" t="s">
        <v>703</v>
      </c>
      <c r="C28" s="397" t="s">
        <v>704</v>
      </c>
      <c r="D28" s="385" t="s">
        <v>667</v>
      </c>
      <c r="E28" s="399">
        <v>32.74</v>
      </c>
      <c r="F28" s="385" t="s">
        <v>373</v>
      </c>
      <c r="G28" s="400">
        <v>2</v>
      </c>
      <c r="H28" s="755"/>
      <c r="I28" s="456">
        <v>32.74</v>
      </c>
      <c r="J28" s="456">
        <v>21.89</v>
      </c>
      <c r="K28" s="364">
        <f>IFERROR(J28/I28,0)</f>
        <v>0.66860109957238845</v>
      </c>
      <c r="L28" s="364">
        <f>IFERROR(J28/E28,0)</f>
        <v>0.66860109957238845</v>
      </c>
      <c r="M28" s="365">
        <f>IFERROR((MIN(1.1,(J28/I28)))*G28,0)</f>
        <v>1.3372021991447769</v>
      </c>
      <c r="N28" s="365">
        <f>IFERROR((MIN(1.1,(J28/E28)))*G28,0)</f>
        <v>1.3372021991447769</v>
      </c>
      <c r="P28" s="548">
        <f>E28</f>
        <v>32.74</v>
      </c>
      <c r="Q28" s="548">
        <f t="shared" si="1"/>
        <v>21.89</v>
      </c>
      <c r="R28" s="798">
        <f>G28</f>
        <v>2</v>
      </c>
      <c r="S28" s="799">
        <f>IFERROR(MAX(0,IF(F28="Minimize",E28/J28,IF(E28&gt;0,J28/E28,IF(J28&gt;0,1.1,E28/J28)))),0)</f>
        <v>0.66860109957238845</v>
      </c>
      <c r="T28" s="800">
        <f t="shared" si="3"/>
        <v>1.3372021991447769</v>
      </c>
    </row>
    <row r="29" spans="1:20" ht="28">
      <c r="A29" s="491">
        <v>16</v>
      </c>
      <c r="B29" s="398" t="s">
        <v>705</v>
      </c>
      <c r="C29" s="398" t="s">
        <v>706</v>
      </c>
      <c r="D29" s="385" t="s">
        <v>707</v>
      </c>
      <c r="E29" s="399">
        <v>0</v>
      </c>
      <c r="F29" s="385" t="s">
        <v>379</v>
      </c>
      <c r="G29" s="400">
        <v>2</v>
      </c>
      <c r="H29" s="755"/>
      <c r="I29" s="456">
        <v>0</v>
      </c>
      <c r="J29" s="456">
        <v>0</v>
      </c>
      <c r="K29" s="471">
        <f>IFERROR(I29/J29,0)</f>
        <v>0</v>
      </c>
      <c r="L29" s="471">
        <f>IFERROR(E29/J29,0)</f>
        <v>0</v>
      </c>
      <c r="M29" s="451">
        <v>2</v>
      </c>
      <c r="N29" s="451">
        <v>2</v>
      </c>
      <c r="P29" s="548">
        <f>E29</f>
        <v>0</v>
      </c>
      <c r="Q29" s="548">
        <f t="shared" si="1"/>
        <v>0</v>
      </c>
      <c r="R29" s="798">
        <f>G29</f>
        <v>2</v>
      </c>
      <c r="S29" s="799">
        <f>IF(J29&lt;=E29,1.1,IFERROR(E29/J29,0))</f>
        <v>1.1000000000000001</v>
      </c>
      <c r="T29" s="800">
        <f t="shared" si="3"/>
        <v>2.2000000000000002</v>
      </c>
    </row>
    <row r="30" spans="1:20" ht="28">
      <c r="A30" s="576">
        <v>17</v>
      </c>
      <c r="B30" s="577" t="s">
        <v>708</v>
      </c>
      <c r="C30" s="578" t="s">
        <v>709</v>
      </c>
      <c r="D30" s="479" t="s">
        <v>372</v>
      </c>
      <c r="E30" s="544">
        <v>100</v>
      </c>
      <c r="F30" s="479" t="s">
        <v>373</v>
      </c>
      <c r="G30" s="481">
        <v>2</v>
      </c>
      <c r="H30" s="755"/>
      <c r="I30" s="456">
        <v>100</v>
      </c>
      <c r="J30" s="456">
        <v>100</v>
      </c>
      <c r="K30" s="364">
        <f>IFERROR(J30/I30,0)</f>
        <v>1</v>
      </c>
      <c r="L30" s="364">
        <f>IFERROR(J30/E30,0)</f>
        <v>1</v>
      </c>
      <c r="M30" s="365">
        <f>IFERROR((MIN(1.1,(J30/I30)))*G30,0)</f>
        <v>2</v>
      </c>
      <c r="N30" s="365">
        <f>IFERROR((MIN(1.1,(J30/E30)))*G30,0)</f>
        <v>2</v>
      </c>
      <c r="P30" s="548">
        <f>E30</f>
        <v>100</v>
      </c>
      <c r="Q30" s="548">
        <f t="shared" si="1"/>
        <v>100</v>
      </c>
      <c r="R30" s="798">
        <f>G30</f>
        <v>2</v>
      </c>
      <c r="S30" s="799">
        <f>IFERROR(MAX(0,IF(F30="Minimize",E30/J30,IF(E30&gt;0,J30/E30,IF(J30&gt;0,1.1,E30/J30)))),0)</f>
        <v>1</v>
      </c>
      <c r="T30" s="800">
        <f t="shared" si="3"/>
        <v>2</v>
      </c>
    </row>
    <row r="31" spans="1:20">
      <c r="A31" s="484">
        <v>18</v>
      </c>
      <c r="B31" s="475" t="s">
        <v>710</v>
      </c>
      <c r="C31" s="445"/>
      <c r="D31" s="446"/>
      <c r="E31" s="506"/>
      <c r="F31" s="446"/>
      <c r="G31" s="448"/>
      <c r="H31" s="755"/>
      <c r="I31" s="376"/>
      <c r="J31" s="377"/>
      <c r="K31" s="378"/>
      <c r="L31" s="378"/>
      <c r="M31" s="379"/>
      <c r="N31" s="380"/>
      <c r="P31" s="548"/>
      <c r="Q31" s="548"/>
      <c r="R31" s="798"/>
      <c r="S31" s="799"/>
      <c r="T31" s="800"/>
    </row>
    <row r="32" spans="1:20" ht="14">
      <c r="A32" s="476"/>
      <c r="B32" s="536" t="s">
        <v>711</v>
      </c>
      <c r="C32" s="579" t="s">
        <v>712</v>
      </c>
      <c r="D32" s="509" t="s">
        <v>372</v>
      </c>
      <c r="E32" s="573">
        <v>100</v>
      </c>
      <c r="F32" s="509" t="s">
        <v>373</v>
      </c>
      <c r="G32" s="510">
        <v>2</v>
      </c>
      <c r="H32" s="755"/>
      <c r="I32" s="456">
        <v>100</v>
      </c>
      <c r="J32" s="456">
        <v>29.2</v>
      </c>
      <c r="K32" s="364">
        <f>IFERROR(J32/I32,0)</f>
        <v>0.29199999999999998</v>
      </c>
      <c r="L32" s="364">
        <f>IFERROR(J32/E32,0)</f>
        <v>0.29199999999999998</v>
      </c>
      <c r="M32" s="365">
        <f>IFERROR((MIN(1.1,(J32/I32)))*G32,0)</f>
        <v>0.58399999999999996</v>
      </c>
      <c r="N32" s="365">
        <f>IFERROR((MIN(1.1,(J32/E32)))*G32,0)</f>
        <v>0.58399999999999996</v>
      </c>
      <c r="P32" s="548">
        <f>E32</f>
        <v>100</v>
      </c>
      <c r="Q32" s="548">
        <f>J32</f>
        <v>29.2</v>
      </c>
      <c r="R32" s="798">
        <f>G32</f>
        <v>2</v>
      </c>
      <c r="S32" s="799">
        <f>IFERROR(MAX(0,IF(F32="Minimize",E32/J32,IF(E32&gt;0,J32/E32,IF(J32&gt;0,1.1,E32/J32)))),0)</f>
        <v>0.29199999999999998</v>
      </c>
      <c r="T32" s="800">
        <f>MIN(1.1*R32,S32*R32)</f>
        <v>0.58399999999999996</v>
      </c>
    </row>
    <row r="33" spans="1:22" ht="14">
      <c r="A33" s="476"/>
      <c r="B33" s="536" t="s">
        <v>713</v>
      </c>
      <c r="C33" s="50" t="s">
        <v>714</v>
      </c>
      <c r="D33" s="385" t="s">
        <v>372</v>
      </c>
      <c r="E33" s="399">
        <v>100</v>
      </c>
      <c r="F33" s="509" t="s">
        <v>373</v>
      </c>
      <c r="G33" s="400">
        <v>2</v>
      </c>
      <c r="H33" s="755"/>
      <c r="I33" s="456">
        <v>100</v>
      </c>
      <c r="J33" s="456">
        <v>58.9</v>
      </c>
      <c r="K33" s="364">
        <f>IFERROR(J33/I33,0)</f>
        <v>0.58899999999999997</v>
      </c>
      <c r="L33" s="364">
        <f>IFERROR(J33/E33,0)</f>
        <v>0.58899999999999997</v>
      </c>
      <c r="M33" s="365">
        <f>IFERROR((MIN(1.1,(J33/I33)))*G33,0)</f>
        <v>1.1779999999999999</v>
      </c>
      <c r="N33" s="365">
        <f>IFERROR((MIN(1.1,(J33/E33)))*G33,0)</f>
        <v>1.1779999999999999</v>
      </c>
      <c r="P33" s="548">
        <f>E33</f>
        <v>100</v>
      </c>
      <c r="Q33" s="548">
        <f>J33</f>
        <v>58.9</v>
      </c>
      <c r="R33" s="798">
        <f>G33</f>
        <v>2</v>
      </c>
      <c r="S33" s="799">
        <f>IFERROR(MAX(0,IF(F33="Minimize",E33/J33,IF(E33&gt;0,J33/E33,IF(J33&gt;0,1.1,E33/J33)))),0)</f>
        <v>0.58899999999999997</v>
      </c>
      <c r="T33" s="800">
        <f>MIN(1.1*R33,S33*R33)</f>
        <v>1.1779999999999999</v>
      </c>
    </row>
    <row r="34" spans="1:22" ht="28">
      <c r="A34" s="580"/>
      <c r="B34" s="536" t="s">
        <v>715</v>
      </c>
      <c r="C34" s="398" t="s">
        <v>716</v>
      </c>
      <c r="D34" s="385" t="s">
        <v>382</v>
      </c>
      <c r="E34" s="399">
        <v>3</v>
      </c>
      <c r="F34" s="509" t="s">
        <v>373</v>
      </c>
      <c r="G34" s="510">
        <v>2</v>
      </c>
      <c r="H34" s="755"/>
      <c r="I34" s="456">
        <v>3</v>
      </c>
      <c r="J34" s="456">
        <v>0.88</v>
      </c>
      <c r="K34" s="364">
        <f>IFERROR(J34/I34,0)</f>
        <v>0.29333333333333333</v>
      </c>
      <c r="L34" s="364">
        <f>IFERROR(J34/E34,0)</f>
        <v>0.29333333333333333</v>
      </c>
      <c r="M34" s="365">
        <f>IFERROR((MIN(1.1,(J34/I34)))*G34,0)</f>
        <v>0.58666666666666667</v>
      </c>
      <c r="N34" s="365">
        <f>IFERROR((MIN(1.1,(J34/E34)))*G34,0)</f>
        <v>0.58666666666666667</v>
      </c>
      <c r="P34" s="548">
        <f>E34</f>
        <v>3</v>
      </c>
      <c r="Q34" s="548">
        <f>J34</f>
        <v>0.88</v>
      </c>
      <c r="R34" s="798">
        <f>G34</f>
        <v>2</v>
      </c>
      <c r="S34" s="799">
        <f>IFERROR(MAX(0,IF(F34="Minimize",E34/J34,IF(E34&gt;0,J34/E34,IF(J34&gt;0,1.1,E34/J34)))),0)</f>
        <v>0.29333333333333333</v>
      </c>
      <c r="T34" s="800">
        <f>MIN(1.1*R34,S34*R34)</f>
        <v>0.58666666666666667</v>
      </c>
    </row>
    <row r="35" spans="1:22" ht="42">
      <c r="A35" s="491">
        <v>19</v>
      </c>
      <c r="B35" s="398" t="s">
        <v>717</v>
      </c>
      <c r="C35" s="398" t="s">
        <v>718</v>
      </c>
      <c r="D35" s="385" t="s">
        <v>372</v>
      </c>
      <c r="E35" s="399">
        <v>100</v>
      </c>
      <c r="F35" s="509" t="s">
        <v>373</v>
      </c>
      <c r="G35" s="400">
        <v>1</v>
      </c>
      <c r="H35" s="755"/>
      <c r="I35" s="456">
        <v>100</v>
      </c>
      <c r="J35" s="456">
        <v>100</v>
      </c>
      <c r="K35" s="364">
        <f>IFERROR(J35/I35,0)</f>
        <v>1</v>
      </c>
      <c r="L35" s="364">
        <f>IFERROR(J35/E35,0)</f>
        <v>1</v>
      </c>
      <c r="M35" s="365">
        <f>IFERROR((MIN(1.1,(J35/I35)))*G35,0)</f>
        <v>1</v>
      </c>
      <c r="N35" s="365">
        <f>IFERROR((MIN(1.1,(J35/E35)))*G35,0)</f>
        <v>1</v>
      </c>
      <c r="P35" s="548">
        <f>E35</f>
        <v>100</v>
      </c>
      <c r="Q35" s="548">
        <f>J35</f>
        <v>100</v>
      </c>
      <c r="R35" s="798">
        <f>G35</f>
        <v>1</v>
      </c>
      <c r="S35" s="799">
        <f>IFERROR(MAX(0,IF(F35="Minimize",E35/J35,IF(E35&gt;0,J35/E35,IF(J35&gt;0,1.1,E35/J35)))),0)</f>
        <v>1</v>
      </c>
      <c r="T35" s="800">
        <f>MIN(1.1*R35,S35*R35)</f>
        <v>1</v>
      </c>
    </row>
    <row r="36" spans="1:22">
      <c r="A36" s="754" t="s">
        <v>719</v>
      </c>
      <c r="B36" s="754"/>
      <c r="C36" s="495"/>
      <c r="D36" s="496"/>
      <c r="E36" s="496"/>
      <c r="F36" s="498"/>
      <c r="G36" s="496"/>
      <c r="H36" s="457"/>
      <c r="I36" s="350"/>
      <c r="J36" s="350"/>
      <c r="K36" s="413"/>
      <c r="L36" s="413"/>
      <c r="M36" s="414"/>
      <c r="N36" s="415"/>
      <c r="P36" s="548"/>
      <c r="Q36" s="548"/>
      <c r="R36" s="798"/>
      <c r="S36" s="799"/>
      <c r="T36" s="800"/>
    </row>
    <row r="37" spans="1:22" ht="28">
      <c r="A37" s="429">
        <v>1</v>
      </c>
      <c r="B37" s="501" t="s">
        <v>491</v>
      </c>
      <c r="C37" s="411" t="s">
        <v>720</v>
      </c>
      <c r="D37" s="353" t="s">
        <v>667</v>
      </c>
      <c r="E37" s="87">
        <v>254</v>
      </c>
      <c r="F37" s="500" t="s">
        <v>373</v>
      </c>
      <c r="G37" s="356">
        <v>5</v>
      </c>
      <c r="H37" s="756">
        <v>30</v>
      </c>
      <c r="I37" s="412">
        <v>254</v>
      </c>
      <c r="J37" s="412">
        <v>90.49</v>
      </c>
      <c r="K37" s="364">
        <f t="shared" ref="K37:K43" si="4">IFERROR(J37/I37,0)</f>
        <v>0.35625984251968501</v>
      </c>
      <c r="L37" s="364">
        <f>IFERROR(J37/E37,0)</f>
        <v>0.35625984251968501</v>
      </c>
      <c r="M37" s="365">
        <f>IFERROR((MIN(1.1,(J37/I37)))*G37,0)</f>
        <v>1.7812992125984251</v>
      </c>
      <c r="N37" s="365">
        <f>IFERROR((MIN(1.1,(J37/E37)))*G37,0)</f>
        <v>1.7812992125984251</v>
      </c>
      <c r="P37" s="548">
        <f>E37</f>
        <v>254</v>
      </c>
      <c r="Q37" s="548">
        <f t="shared" ref="Q37:Q43" si="5">J37</f>
        <v>90.49</v>
      </c>
      <c r="R37" s="798">
        <f>G37</f>
        <v>5</v>
      </c>
      <c r="S37" s="799">
        <f>IFERROR(MAX(0,IF(F37="Minimize",E37/J37,IF(E37&gt;0,J37/E37,IF(J37&gt;0,1.1,E37/J37)))),0)</f>
        <v>0.35625984251968501</v>
      </c>
      <c r="T37" s="800">
        <f t="shared" ref="T37:T43" si="6">MIN(1.1*R37,S37*R37)</f>
        <v>1.7812992125984251</v>
      </c>
    </row>
    <row r="38" spans="1:22" ht="56">
      <c r="A38" s="482">
        <v>2</v>
      </c>
      <c r="B38" s="499" t="s">
        <v>504</v>
      </c>
      <c r="C38" s="398" t="s">
        <v>723</v>
      </c>
      <c r="D38" s="385" t="s">
        <v>667</v>
      </c>
      <c r="E38" s="82">
        <v>40.1</v>
      </c>
      <c r="F38" s="568" t="s">
        <v>373</v>
      </c>
      <c r="G38" s="400">
        <v>5</v>
      </c>
      <c r="H38" s="756"/>
      <c r="I38" s="456">
        <v>40.1</v>
      </c>
      <c r="J38" s="456">
        <v>23.56</v>
      </c>
      <c r="K38" s="364">
        <f t="shared" si="4"/>
        <v>0.58753117206982541</v>
      </c>
      <c r="L38" s="364">
        <f>IFERROR(J38/E38,0)</f>
        <v>0.58753117206982541</v>
      </c>
      <c r="M38" s="365">
        <f>IFERROR((MIN(1.1,(J38/I38)))*G38,0)</f>
        <v>2.937655860349127</v>
      </c>
      <c r="N38" s="365">
        <f>IFERROR((MIN(1.1,(J38/E38)))*G38,0)</f>
        <v>2.937655860349127</v>
      </c>
      <c r="P38" s="548">
        <f>E38</f>
        <v>40.1</v>
      </c>
      <c r="Q38" s="548">
        <f t="shared" si="5"/>
        <v>23.56</v>
      </c>
      <c r="R38" s="798">
        <f>G38</f>
        <v>5</v>
      </c>
      <c r="S38" s="799">
        <f>IFERROR(MAX(0,IF(F38="Minimize",E38/J38,IF(E38&gt;0,J38/E38,IF(J38&gt;0,1.1,E38/J38)))),0)</f>
        <v>0.58753117206982541</v>
      </c>
      <c r="T38" s="800">
        <f t="shared" si="6"/>
        <v>2.937655860349127</v>
      </c>
    </row>
    <row r="39" spans="1:22" ht="14">
      <c r="A39" s="482">
        <v>3</v>
      </c>
      <c r="B39" s="499" t="s">
        <v>547</v>
      </c>
      <c r="C39" s="50" t="s">
        <v>724</v>
      </c>
      <c r="D39" s="385" t="s">
        <v>667</v>
      </c>
      <c r="E39" s="82">
        <v>0.86</v>
      </c>
      <c r="F39" s="568" t="s">
        <v>373</v>
      </c>
      <c r="G39" s="400">
        <v>4</v>
      </c>
      <c r="H39" s="756"/>
      <c r="I39" s="456">
        <v>0.86</v>
      </c>
      <c r="J39" s="456">
        <v>-42.3</v>
      </c>
      <c r="K39" s="364">
        <f t="shared" si="4"/>
        <v>-49.186046511627907</v>
      </c>
      <c r="L39" s="364">
        <f>IFERROR(J39/E39,0)</f>
        <v>-49.186046511627907</v>
      </c>
      <c r="M39" s="365">
        <v>0</v>
      </c>
      <c r="N39" s="365">
        <v>0</v>
      </c>
      <c r="P39" s="548">
        <f>E39</f>
        <v>0.86</v>
      </c>
      <c r="Q39" s="548">
        <f t="shared" si="5"/>
        <v>-42.3</v>
      </c>
      <c r="R39" s="798">
        <f>G39</f>
        <v>4</v>
      </c>
      <c r="S39" s="799">
        <f>IFERROR(MAX(0,IF(F39="Minimize",E39/J39,IF(E39&gt;0,J39/E39,IF(J39&gt;0,1.1,E39/J39)))),0)</f>
        <v>0</v>
      </c>
      <c r="T39" s="800">
        <f t="shared" si="6"/>
        <v>0</v>
      </c>
    </row>
    <row r="40" spans="1:22" ht="14">
      <c r="A40" s="482">
        <v>4</v>
      </c>
      <c r="B40" s="499" t="s">
        <v>528</v>
      </c>
      <c r="C40" s="50" t="s">
        <v>724</v>
      </c>
      <c r="D40" s="385" t="s">
        <v>667</v>
      </c>
      <c r="E40" s="82">
        <v>0.41</v>
      </c>
      <c r="F40" s="568" t="s">
        <v>373</v>
      </c>
      <c r="G40" s="400">
        <v>4</v>
      </c>
      <c r="H40" s="756"/>
      <c r="I40" s="456">
        <v>0.41</v>
      </c>
      <c r="J40" s="456">
        <v>1.99</v>
      </c>
      <c r="K40" s="364">
        <f t="shared" si="4"/>
        <v>4.8536585365853657</v>
      </c>
      <c r="L40" s="364">
        <f>IFERROR(J40/E40,0)</f>
        <v>4.8536585365853657</v>
      </c>
      <c r="M40" s="365">
        <f>IFERROR((MIN(1.1,(J40/I40)))*G40,0)</f>
        <v>4.4000000000000004</v>
      </c>
      <c r="N40" s="365">
        <f>IFERROR((MIN(1.1,(J40/E40)))*G40,0)</f>
        <v>4.4000000000000004</v>
      </c>
      <c r="P40" s="548">
        <f>E40</f>
        <v>0.41</v>
      </c>
      <c r="Q40" s="548">
        <f t="shared" si="5"/>
        <v>1.99</v>
      </c>
      <c r="R40" s="798">
        <f>G40</f>
        <v>4</v>
      </c>
      <c r="S40" s="799">
        <f>IFERROR(MAX(0,IF(F40="Minimize",E40/J40,IF(E40&gt;0,J40/E40,IF(J40&gt;0,1.1,E40/J40)))),0)</f>
        <v>4.8536585365853657</v>
      </c>
      <c r="T40" s="800">
        <f t="shared" si="6"/>
        <v>4.4000000000000004</v>
      </c>
    </row>
    <row r="41" spans="1:22" ht="28">
      <c r="A41" s="482">
        <v>5</v>
      </c>
      <c r="B41" s="499" t="s">
        <v>535</v>
      </c>
      <c r="C41" s="50" t="s">
        <v>722</v>
      </c>
      <c r="D41" s="385" t="s">
        <v>667</v>
      </c>
      <c r="E41" s="581">
        <v>4.7</v>
      </c>
      <c r="F41" s="568" t="s">
        <v>373</v>
      </c>
      <c r="G41" s="400">
        <v>4</v>
      </c>
      <c r="H41" s="756"/>
      <c r="I41" s="456">
        <v>4.7</v>
      </c>
      <c r="J41" s="456">
        <v>-37.01</v>
      </c>
      <c r="K41" s="364">
        <f t="shared" si="4"/>
        <v>-7.8744680851063826</v>
      </c>
      <c r="L41" s="364">
        <f>IFERROR(J41/E41,0)</f>
        <v>-7.8744680851063826</v>
      </c>
      <c r="M41" s="365">
        <v>0</v>
      </c>
      <c r="N41" s="365">
        <v>0</v>
      </c>
      <c r="P41" s="850">
        <f>E41</f>
        <v>4.7</v>
      </c>
      <c r="Q41" s="548">
        <f t="shared" si="5"/>
        <v>-37.01</v>
      </c>
      <c r="R41" s="798">
        <f>G41</f>
        <v>4</v>
      </c>
      <c r="S41" s="799">
        <f>IFERROR(MAX(0,IF(F41="Minimize",E41/J41,IF(E41&gt;0,J41/E41,IF(J41&gt;0,1.1,E41/J41)))),0)</f>
        <v>0</v>
      </c>
      <c r="T41" s="800">
        <f t="shared" si="6"/>
        <v>0</v>
      </c>
    </row>
    <row r="42" spans="1:22" ht="42">
      <c r="A42" s="482">
        <v>6</v>
      </c>
      <c r="B42" s="499" t="s">
        <v>515</v>
      </c>
      <c r="C42" s="50" t="s">
        <v>725</v>
      </c>
      <c r="D42" s="385" t="s">
        <v>667</v>
      </c>
      <c r="E42" s="82">
        <v>10</v>
      </c>
      <c r="F42" s="568" t="s">
        <v>373</v>
      </c>
      <c r="G42" s="400">
        <v>4</v>
      </c>
      <c r="H42" s="756"/>
      <c r="I42" s="456">
        <v>10.06</v>
      </c>
      <c r="J42" s="456">
        <v>-0.66</v>
      </c>
      <c r="K42" s="364">
        <f t="shared" si="4"/>
        <v>-6.560636182902585E-2</v>
      </c>
      <c r="L42" s="364">
        <f>IFERROR(J42/E42,0)</f>
        <v>-6.6000000000000003E-2</v>
      </c>
      <c r="M42" s="365">
        <v>0</v>
      </c>
      <c r="N42" s="365">
        <v>0</v>
      </c>
      <c r="P42" s="548">
        <f>E42</f>
        <v>10</v>
      </c>
      <c r="Q42" s="548">
        <f t="shared" si="5"/>
        <v>-0.66</v>
      </c>
      <c r="R42" s="798">
        <f>G42</f>
        <v>4</v>
      </c>
      <c r="S42" s="799">
        <f>IFERROR(MAX(0,IF(F42="Minimize",E42/J42,IF(E42&gt;0,J42/E42,IF(J42&gt;0,1.1,E42/J42)))),0)</f>
        <v>0</v>
      </c>
      <c r="T42" s="800">
        <f t="shared" si="6"/>
        <v>0</v>
      </c>
    </row>
    <row r="43" spans="1:22" ht="28">
      <c r="A43" s="482">
        <v>7</v>
      </c>
      <c r="B43" s="499" t="s">
        <v>505</v>
      </c>
      <c r="C43" s="50" t="s">
        <v>726</v>
      </c>
      <c r="D43" s="385" t="s">
        <v>667</v>
      </c>
      <c r="E43" s="82">
        <v>10.87</v>
      </c>
      <c r="F43" s="568" t="s">
        <v>373</v>
      </c>
      <c r="G43" s="400">
        <v>4</v>
      </c>
      <c r="H43" s="756"/>
      <c r="I43" s="456">
        <v>10.87</v>
      </c>
      <c r="J43" s="456">
        <v>10.92</v>
      </c>
      <c r="K43" s="364">
        <f t="shared" si="4"/>
        <v>1.0045998160073597</v>
      </c>
      <c r="L43" s="364">
        <f>IFERROR(J43/E43,0)</f>
        <v>1.0045998160073597</v>
      </c>
      <c r="M43" s="365">
        <f>IFERROR((MIN(1.1,(J43/I43)))*G43,0)</f>
        <v>4.0183992640294388</v>
      </c>
      <c r="N43" s="365">
        <f>IFERROR((MIN(1.1,(J43/E43)))*G43,0)</f>
        <v>4.0183992640294388</v>
      </c>
      <c r="P43" s="548">
        <f>E43</f>
        <v>10.87</v>
      </c>
      <c r="Q43" s="548">
        <f t="shared" si="5"/>
        <v>10.92</v>
      </c>
      <c r="R43" s="798">
        <f>G43</f>
        <v>4</v>
      </c>
      <c r="S43" s="799">
        <f>IFERROR(MAX(0,IF(F43="Minimize",E43/J43,IF(E43&gt;0,J43/E43,IF(J43&gt;0,1.1,E43/J43)))),0)</f>
        <v>1.0045998160073597</v>
      </c>
      <c r="T43" s="800">
        <f t="shared" si="6"/>
        <v>4.0183992640294388</v>
      </c>
    </row>
    <row r="44" spans="1:22">
      <c r="A44" s="502"/>
      <c r="B44" s="503"/>
      <c r="C44" s="503"/>
      <c r="D44" s="421"/>
      <c r="E44" s="421"/>
      <c r="F44" s="421"/>
      <c r="G44" s="504"/>
      <c r="H44" s="419">
        <f>SUM(H5:H43)</f>
        <v>100</v>
      </c>
      <c r="I44" s="421"/>
      <c r="J44" s="421"/>
      <c r="K44" s="423"/>
      <c r="L44" s="423"/>
      <c r="M44" s="420">
        <f>SUM(M5:M43)</f>
        <v>63.037955158311362</v>
      </c>
      <c r="N44" s="420">
        <f>SUM(N5:N43)</f>
        <v>63.037953113811042</v>
      </c>
      <c r="P44" s="804" t="s">
        <v>404</v>
      </c>
      <c r="Q44" s="804"/>
      <c r="R44" s="805">
        <f>SUM(R5:R43)</f>
        <v>100</v>
      </c>
      <c r="S44" s="806">
        <f>IFERROR(T44/R44,0)</f>
        <v>0.63237953113811041</v>
      </c>
      <c r="T44" s="807">
        <f>SUM(T5:T43)</f>
        <v>63.237953113811045</v>
      </c>
    </row>
    <row r="46" spans="1:22" ht="16">
      <c r="A46" s="808" t="s">
        <v>748</v>
      </c>
    </row>
    <row r="47" spans="1:22" ht="28">
      <c r="A47" s="323" t="s">
        <v>346</v>
      </c>
      <c r="B47" s="323" t="s">
        <v>347</v>
      </c>
      <c r="C47" s="323" t="s">
        <v>587</v>
      </c>
      <c r="D47" s="323" t="s">
        <v>350</v>
      </c>
      <c r="E47" s="323" t="s">
        <v>448</v>
      </c>
      <c r="F47" s="323" t="s">
        <v>354</v>
      </c>
      <c r="G47" s="323" t="s">
        <v>588</v>
      </c>
      <c r="P47" s="323" t="s">
        <v>367</v>
      </c>
      <c r="Q47" s="323" t="s">
        <v>589</v>
      </c>
      <c r="R47" s="323" t="s">
        <v>590</v>
      </c>
      <c r="S47" s="323" t="s">
        <v>591</v>
      </c>
      <c r="T47" s="323" t="s">
        <v>592</v>
      </c>
      <c r="U47" s="323" t="s">
        <v>593</v>
      </c>
      <c r="V47" s="323" t="s">
        <v>594</v>
      </c>
    </row>
    <row r="48" spans="1:22">
      <c r="A48" s="809">
        <v>1</v>
      </c>
      <c r="B48" s="583" t="str">
        <f>B5</f>
        <v>EBITDA Operasional</v>
      </c>
      <c r="C48" s="583" t="s">
        <v>456</v>
      </c>
      <c r="D48" s="809" t="str">
        <f t="shared" ref="D48:G49" si="7">D5</f>
        <v>Rp M</v>
      </c>
      <c r="E48" s="797">
        <f t="shared" si="7"/>
        <v>71.849999999999994</v>
      </c>
      <c r="F48" s="809" t="str">
        <f t="shared" si="7"/>
        <v>Maximize</v>
      </c>
      <c r="G48" s="798">
        <f t="shared" si="7"/>
        <v>7</v>
      </c>
      <c r="P48" s="799">
        <f>S5</f>
        <v>1.8654140570633266</v>
      </c>
      <c r="Q48" s="810">
        <v>3</v>
      </c>
      <c r="R48" s="800">
        <f t="shared" ref="R48:R58" si="8">MIN(1.1*Q48,P48*Q48)</f>
        <v>3.3000000000000003</v>
      </c>
      <c r="S48" s="810">
        <v>1</v>
      </c>
      <c r="T48" s="800">
        <f t="shared" ref="T48:T58" si="9">MIN(1.1*S48,P48*S48)</f>
        <v>1.1000000000000001</v>
      </c>
      <c r="U48" s="810">
        <v>4</v>
      </c>
      <c r="V48" s="800">
        <f t="shared" ref="V48:V58" si="10">MIN(1.1*U48,P48*U48)</f>
        <v>4.4000000000000004</v>
      </c>
    </row>
    <row r="49" spans="1:22">
      <c r="A49" s="809">
        <v>2</v>
      </c>
      <c r="B49" s="583" t="str">
        <f>B6</f>
        <v>Total Revenue</v>
      </c>
      <c r="C49" s="583" t="s">
        <v>456</v>
      </c>
      <c r="D49" s="809" t="str">
        <f t="shared" si="7"/>
        <v>Rp M</v>
      </c>
      <c r="E49" s="797">
        <f t="shared" si="7"/>
        <v>1935.87</v>
      </c>
      <c r="F49" s="809" t="str">
        <f t="shared" si="7"/>
        <v>Maximize</v>
      </c>
      <c r="G49" s="798">
        <f t="shared" si="7"/>
        <v>7</v>
      </c>
      <c r="P49" s="799">
        <f>S6</f>
        <v>1.0448428871773416</v>
      </c>
      <c r="Q49" s="810">
        <v>3</v>
      </c>
      <c r="R49" s="800">
        <f t="shared" si="8"/>
        <v>3.1345286615320251</v>
      </c>
      <c r="S49" s="810">
        <v>1</v>
      </c>
      <c r="T49" s="800">
        <f t="shared" si="9"/>
        <v>1.0448428871773416</v>
      </c>
      <c r="U49" s="810">
        <v>4</v>
      </c>
      <c r="V49" s="800">
        <f t="shared" si="10"/>
        <v>4.1793715487093666</v>
      </c>
    </row>
    <row r="50" spans="1:22">
      <c r="A50" s="809">
        <v>3</v>
      </c>
      <c r="B50" s="583" t="str">
        <f>B10</f>
        <v>Penyampaian Data LAI Tahun 2024</v>
      </c>
      <c r="C50" s="583" t="s">
        <v>456</v>
      </c>
      <c r="D50" s="809" t="str">
        <f>D10</f>
        <v>Waktu</v>
      </c>
      <c r="E50" s="802">
        <f>E10</f>
        <v>45747</v>
      </c>
      <c r="F50" s="809" t="str">
        <f>F10</f>
        <v>Minimize</v>
      </c>
      <c r="G50" s="798">
        <f>G10</f>
        <v>6</v>
      </c>
      <c r="P50" s="799">
        <f>S10</f>
        <v>0</v>
      </c>
      <c r="Q50" s="810">
        <v>2</v>
      </c>
      <c r="R50" s="800">
        <f t="shared" si="8"/>
        <v>0</v>
      </c>
      <c r="S50" s="810">
        <v>1</v>
      </c>
      <c r="T50" s="800">
        <f t="shared" si="9"/>
        <v>0</v>
      </c>
      <c r="U50" s="810">
        <v>4</v>
      </c>
      <c r="V50" s="800">
        <f t="shared" si="10"/>
        <v>0</v>
      </c>
    </row>
    <row r="51" spans="1:22">
      <c r="A51" s="809">
        <v>4</v>
      </c>
      <c r="B51" s="583" t="str">
        <f>B23</f>
        <v>Penyampaian RKAP</v>
      </c>
      <c r="C51" s="583" t="s">
        <v>456</v>
      </c>
      <c r="D51" s="809" t="str">
        <f>D23</f>
        <v>Waktu</v>
      </c>
      <c r="E51" s="803">
        <f>E23</f>
        <v>45930</v>
      </c>
      <c r="F51" s="809" t="str">
        <f>F23</f>
        <v>Minimize</v>
      </c>
      <c r="G51" s="798">
        <f>G23</f>
        <v>1</v>
      </c>
      <c r="P51" s="799">
        <f>S23</f>
        <v>1.1000000000000001</v>
      </c>
      <c r="Q51" s="810">
        <v>0</v>
      </c>
      <c r="R51" s="800">
        <f t="shared" si="8"/>
        <v>0</v>
      </c>
      <c r="S51" s="810">
        <v>0</v>
      </c>
      <c r="T51" s="800">
        <f t="shared" si="9"/>
        <v>0</v>
      </c>
      <c r="U51" s="810">
        <v>1</v>
      </c>
      <c r="V51" s="800">
        <f t="shared" si="10"/>
        <v>1.1000000000000001</v>
      </c>
    </row>
    <row r="52" spans="1:22">
      <c r="A52" s="809">
        <v>5</v>
      </c>
      <c r="B52" s="583" t="str">
        <f t="shared" ref="B52:B58" si="11">B37</f>
        <v>Value Impact Operational Excellence-CPO</v>
      </c>
      <c r="C52" s="583" t="s">
        <v>456</v>
      </c>
      <c r="D52" s="809" t="str">
        <f t="shared" ref="D52:G58" si="12">D37</f>
        <v>Rp M</v>
      </c>
      <c r="E52" s="548">
        <f t="shared" si="12"/>
        <v>254</v>
      </c>
      <c r="F52" s="809" t="str">
        <f t="shared" si="12"/>
        <v>Maximize</v>
      </c>
      <c r="G52" s="798">
        <f t="shared" si="12"/>
        <v>5</v>
      </c>
      <c r="P52" s="799">
        <f t="shared" ref="P52:P58" si="13">S37</f>
        <v>0.35625984251968501</v>
      </c>
      <c r="Q52" s="810">
        <v>2</v>
      </c>
      <c r="R52" s="800">
        <f t="shared" si="8"/>
        <v>0.71251968503937002</v>
      </c>
      <c r="S52" s="810">
        <v>1</v>
      </c>
      <c r="T52" s="800">
        <f t="shared" si="9"/>
        <v>0.35625984251968501</v>
      </c>
      <c r="U52" s="810">
        <v>3</v>
      </c>
      <c r="V52" s="800">
        <f t="shared" si="10"/>
        <v>1.068779527559055</v>
      </c>
    </row>
    <row r="53" spans="1:22">
      <c r="A53" s="809">
        <v>6</v>
      </c>
      <c r="B53" s="583" t="str">
        <f t="shared" si="11"/>
        <v>Value Impact Revenue Enhancement</v>
      </c>
      <c r="C53" s="583" t="s">
        <v>456</v>
      </c>
      <c r="D53" s="809" t="str">
        <f t="shared" si="12"/>
        <v>Rp M</v>
      </c>
      <c r="E53" s="548">
        <f t="shared" si="12"/>
        <v>40.1</v>
      </c>
      <c r="F53" s="809" t="str">
        <f t="shared" si="12"/>
        <v>Maximize</v>
      </c>
      <c r="G53" s="798">
        <f t="shared" si="12"/>
        <v>5</v>
      </c>
      <c r="P53" s="799">
        <f t="shared" si="13"/>
        <v>0.58753117206982541</v>
      </c>
      <c r="Q53" s="810">
        <v>2</v>
      </c>
      <c r="R53" s="800">
        <f t="shared" si="8"/>
        <v>1.1750623441396508</v>
      </c>
      <c r="S53" s="810">
        <v>1</v>
      </c>
      <c r="T53" s="800">
        <f t="shared" si="9"/>
        <v>0.58753117206982541</v>
      </c>
      <c r="U53" s="810">
        <v>3</v>
      </c>
      <c r="V53" s="800">
        <f t="shared" si="10"/>
        <v>1.7625935162094764</v>
      </c>
    </row>
    <row r="54" spans="1:22">
      <c r="A54" s="809">
        <v>7</v>
      </c>
      <c r="B54" s="583" t="str">
        <f t="shared" si="11"/>
        <v>Value Impact FFB Purchasing</v>
      </c>
      <c r="C54" s="583" t="s">
        <v>456</v>
      </c>
      <c r="D54" s="809" t="str">
        <f t="shared" si="12"/>
        <v>Rp M</v>
      </c>
      <c r="E54" s="548">
        <f t="shared" si="12"/>
        <v>0.86</v>
      </c>
      <c r="F54" s="809" t="str">
        <f t="shared" si="12"/>
        <v>Maximize</v>
      </c>
      <c r="G54" s="798">
        <f t="shared" si="12"/>
        <v>4</v>
      </c>
      <c r="P54" s="799">
        <f t="shared" si="13"/>
        <v>0</v>
      </c>
      <c r="Q54" s="810">
        <v>2</v>
      </c>
      <c r="R54" s="800">
        <f t="shared" si="8"/>
        <v>0</v>
      </c>
      <c r="S54" s="810">
        <v>1</v>
      </c>
      <c r="T54" s="800">
        <f t="shared" si="9"/>
        <v>0</v>
      </c>
      <c r="U54" s="810">
        <v>3</v>
      </c>
      <c r="V54" s="800">
        <f t="shared" si="10"/>
        <v>0</v>
      </c>
    </row>
    <row r="55" spans="1:22">
      <c r="A55" s="809">
        <v>8</v>
      </c>
      <c r="B55" s="583" t="str">
        <f t="shared" si="11"/>
        <v>Value Impact Idle Cash Optimization</v>
      </c>
      <c r="C55" s="583" t="s">
        <v>456</v>
      </c>
      <c r="D55" s="809" t="str">
        <f t="shared" si="12"/>
        <v>Rp M</v>
      </c>
      <c r="E55" s="548">
        <f t="shared" si="12"/>
        <v>0.41</v>
      </c>
      <c r="F55" s="809" t="str">
        <f t="shared" si="12"/>
        <v>Maximize</v>
      </c>
      <c r="G55" s="798">
        <f t="shared" si="12"/>
        <v>4</v>
      </c>
      <c r="P55" s="799">
        <f t="shared" si="13"/>
        <v>4.8536585365853657</v>
      </c>
      <c r="Q55" s="810">
        <v>2</v>
      </c>
      <c r="R55" s="800">
        <f t="shared" si="8"/>
        <v>2.2000000000000002</v>
      </c>
      <c r="S55" s="810">
        <v>1</v>
      </c>
      <c r="T55" s="800">
        <f t="shared" si="9"/>
        <v>1.1000000000000001</v>
      </c>
      <c r="U55" s="810">
        <v>2</v>
      </c>
      <c r="V55" s="800">
        <f t="shared" si="10"/>
        <v>2.2000000000000002</v>
      </c>
    </row>
    <row r="56" spans="1:22">
      <c r="A56" s="809">
        <v>9</v>
      </c>
      <c r="B56" s="583" t="str">
        <f t="shared" si="11"/>
        <v>Value Impact General Affair &amp; Administration Cost Optimization</v>
      </c>
      <c r="C56" s="583" t="s">
        <v>456</v>
      </c>
      <c r="D56" s="809" t="str">
        <f t="shared" si="12"/>
        <v>Rp M</v>
      </c>
      <c r="E56" s="850">
        <f t="shared" si="12"/>
        <v>4.7</v>
      </c>
      <c r="F56" s="809" t="str">
        <f t="shared" si="12"/>
        <v>Maximize</v>
      </c>
      <c r="G56" s="798">
        <f t="shared" si="12"/>
        <v>4</v>
      </c>
      <c r="P56" s="799">
        <f t="shared" si="13"/>
        <v>0</v>
      </c>
      <c r="Q56" s="810">
        <v>2</v>
      </c>
      <c r="R56" s="800">
        <f t="shared" si="8"/>
        <v>0</v>
      </c>
      <c r="S56" s="810">
        <v>1</v>
      </c>
      <c r="T56" s="800">
        <f t="shared" si="9"/>
        <v>0</v>
      </c>
      <c r="U56" s="810">
        <v>2</v>
      </c>
      <c r="V56" s="800">
        <f t="shared" si="10"/>
        <v>0</v>
      </c>
    </row>
    <row r="57" spans="1:22">
      <c r="A57" s="809">
        <v>10</v>
      </c>
      <c r="B57" s="583" t="str">
        <f t="shared" si="11"/>
        <v>Value Impact Business Turnaround</v>
      </c>
      <c r="C57" s="583" t="s">
        <v>456</v>
      </c>
      <c r="D57" s="809" t="str">
        <f t="shared" si="12"/>
        <v>Rp M</v>
      </c>
      <c r="E57" s="548">
        <f t="shared" si="12"/>
        <v>10</v>
      </c>
      <c r="F57" s="809" t="str">
        <f t="shared" si="12"/>
        <v>Maximize</v>
      </c>
      <c r="G57" s="798">
        <f t="shared" si="12"/>
        <v>4</v>
      </c>
      <c r="P57" s="799">
        <f t="shared" si="13"/>
        <v>0</v>
      </c>
      <c r="Q57" s="810">
        <v>1</v>
      </c>
      <c r="R57" s="800">
        <f t="shared" si="8"/>
        <v>0</v>
      </c>
      <c r="S57" s="810">
        <v>1</v>
      </c>
      <c r="T57" s="800">
        <f t="shared" si="9"/>
        <v>0</v>
      </c>
      <c r="U57" s="810">
        <v>2</v>
      </c>
      <c r="V57" s="800">
        <f t="shared" si="10"/>
        <v>0</v>
      </c>
    </row>
    <row r="58" spans="1:22">
      <c r="A58" s="809">
        <v>11</v>
      </c>
      <c r="B58" s="583" t="str">
        <f t="shared" si="11"/>
        <v>Value Impact Procurement Excellence</v>
      </c>
      <c r="C58" s="583" t="s">
        <v>456</v>
      </c>
      <c r="D58" s="809" t="str">
        <f t="shared" si="12"/>
        <v>Rp M</v>
      </c>
      <c r="E58" s="548">
        <f t="shared" si="12"/>
        <v>10.87</v>
      </c>
      <c r="F58" s="809" t="str">
        <f t="shared" si="12"/>
        <v>Maximize</v>
      </c>
      <c r="G58" s="798">
        <f t="shared" si="12"/>
        <v>4</v>
      </c>
      <c r="P58" s="799">
        <f t="shared" si="13"/>
        <v>1.0045998160073597</v>
      </c>
      <c r="Q58" s="810">
        <v>1</v>
      </c>
      <c r="R58" s="800">
        <f t="shared" si="8"/>
        <v>1.0045998160073597</v>
      </c>
      <c r="S58" s="810">
        <v>1</v>
      </c>
      <c r="T58" s="800">
        <f t="shared" si="9"/>
        <v>1.0045998160073597</v>
      </c>
      <c r="U58" s="810">
        <v>2</v>
      </c>
      <c r="V58" s="800">
        <f t="shared" si="10"/>
        <v>2.0091996320147194</v>
      </c>
    </row>
    <row r="59" spans="1:22">
      <c r="A59" s="811"/>
      <c r="B59" s="811" t="s">
        <v>595</v>
      </c>
      <c r="C59" s="811"/>
      <c r="D59" s="811"/>
      <c r="E59" s="811"/>
      <c r="F59" s="811"/>
      <c r="G59" s="812">
        <f>SUM(G48:G58)</f>
        <v>51</v>
      </c>
      <c r="P59" s="813"/>
      <c r="Q59" s="812">
        <f t="shared" ref="Q59:V59" si="14">SUM(Q48:Q58)</f>
        <v>20</v>
      </c>
      <c r="R59" s="814">
        <f t="shared" si="14"/>
        <v>11.526710506718405</v>
      </c>
      <c r="S59" s="812">
        <f t="shared" si="14"/>
        <v>10</v>
      </c>
      <c r="T59" s="814">
        <f t="shared" si="14"/>
        <v>5.1932337177742127</v>
      </c>
      <c r="U59" s="812">
        <f t="shared" si="14"/>
        <v>30</v>
      </c>
      <c r="V59" s="814">
        <f t="shared" si="14"/>
        <v>16.719944224492618</v>
      </c>
    </row>
    <row r="60" spans="1:22">
      <c r="A60" s="809">
        <v>12</v>
      </c>
      <c r="B60" s="583" t="str">
        <f>B8</f>
        <v>a. Cash Cost Kelapa Sawit</v>
      </c>
      <c r="C60" s="583" t="s">
        <v>462</v>
      </c>
      <c r="D60" s="809" t="str">
        <f t="shared" ref="D60:G61" si="15">D8</f>
        <v>Rp/Kg</v>
      </c>
      <c r="E60" s="801">
        <f t="shared" si="15"/>
        <v>7571</v>
      </c>
      <c r="F60" s="809" t="str">
        <f t="shared" si="15"/>
        <v>Minimize</v>
      </c>
      <c r="G60" s="798">
        <f t="shared" si="15"/>
        <v>5</v>
      </c>
      <c r="P60" s="799">
        <f>S8</f>
        <v>0.9270165763444862</v>
      </c>
      <c r="Q60" s="810">
        <v>6</v>
      </c>
      <c r="R60" s="800">
        <f t="shared" ref="R60:R66" si="16">MIN(1.1*Q60,P60*Q60)</f>
        <v>5.5620994580669176</v>
      </c>
      <c r="S60" s="810">
        <v>8</v>
      </c>
      <c r="T60" s="800">
        <f t="shared" ref="T60:T66" si="17">MIN(1.1*S60,P60*S60)</f>
        <v>7.4161326107558896</v>
      </c>
      <c r="U60" s="810">
        <v>3</v>
      </c>
      <c r="V60" s="800">
        <f t="shared" ref="V60:V66" si="18">MIN(1.1*U60,P60*U60)</f>
        <v>2.7810497290334588</v>
      </c>
    </row>
    <row r="61" spans="1:22">
      <c r="A61" s="809">
        <v>13</v>
      </c>
      <c r="B61" s="583" t="str">
        <f>B9</f>
        <v>b. Cash Cost Karet</v>
      </c>
      <c r="C61" s="583" t="s">
        <v>462</v>
      </c>
      <c r="D61" s="809" t="str">
        <f t="shared" si="15"/>
        <v>Rp/Kg</v>
      </c>
      <c r="E61" s="801">
        <f t="shared" si="15"/>
        <v>15042</v>
      </c>
      <c r="F61" s="809" t="str">
        <f t="shared" si="15"/>
        <v>Minimize</v>
      </c>
      <c r="G61" s="798">
        <f t="shared" si="15"/>
        <v>5</v>
      </c>
      <c r="P61" s="799">
        <f>S9</f>
        <v>0.59000891563798197</v>
      </c>
      <c r="Q61" s="810">
        <v>5</v>
      </c>
      <c r="R61" s="800">
        <f t="shared" si="16"/>
        <v>2.9500445781899098</v>
      </c>
      <c r="S61" s="810">
        <v>8</v>
      </c>
      <c r="T61" s="800">
        <f t="shared" si="17"/>
        <v>4.7200713251038557</v>
      </c>
      <c r="U61" s="810">
        <v>3</v>
      </c>
      <c r="V61" s="800">
        <f t="shared" si="18"/>
        <v>1.7700267469139459</v>
      </c>
    </row>
    <row r="62" spans="1:22">
      <c r="A62" s="809">
        <v>14</v>
      </c>
      <c r="B62" s="583" t="str">
        <f>B13</f>
        <v>a.Produktivitas CPO</v>
      </c>
      <c r="C62" s="583" t="s">
        <v>462</v>
      </c>
      <c r="D62" s="809" t="str">
        <f t="shared" ref="D62:G63" si="19">D13</f>
        <v>Ton/Ha</v>
      </c>
      <c r="E62" s="548">
        <f t="shared" si="19"/>
        <v>3.403</v>
      </c>
      <c r="F62" s="809" t="str">
        <f t="shared" si="19"/>
        <v>Maximize</v>
      </c>
      <c r="G62" s="798">
        <f t="shared" si="19"/>
        <v>2</v>
      </c>
      <c r="P62" s="799">
        <f>S13</f>
        <v>0.85806641198942102</v>
      </c>
      <c r="Q62" s="810">
        <v>2</v>
      </c>
      <c r="R62" s="800">
        <f t="shared" si="16"/>
        <v>1.716132823978842</v>
      </c>
      <c r="S62" s="810">
        <v>3</v>
      </c>
      <c r="T62" s="800">
        <f t="shared" si="17"/>
        <v>2.5741992359682628</v>
      </c>
      <c r="U62" s="810">
        <v>1</v>
      </c>
      <c r="V62" s="800">
        <f t="shared" si="18"/>
        <v>0.85806641198942102</v>
      </c>
    </row>
    <row r="63" spans="1:22">
      <c r="A63" s="809">
        <v>15</v>
      </c>
      <c r="B63" s="583" t="str">
        <f>B14</f>
        <v>b.Produktivitas Karet Kering</v>
      </c>
      <c r="C63" s="583" t="s">
        <v>462</v>
      </c>
      <c r="D63" s="809" t="str">
        <f t="shared" si="19"/>
        <v>Ton/Ha</v>
      </c>
      <c r="E63" s="548">
        <f t="shared" si="19"/>
        <v>0.71699999999999997</v>
      </c>
      <c r="F63" s="809" t="str">
        <f t="shared" si="19"/>
        <v>Maximize</v>
      </c>
      <c r="G63" s="798">
        <f t="shared" si="19"/>
        <v>1</v>
      </c>
      <c r="P63" s="799">
        <f>S14</f>
        <v>0.51603905160390517</v>
      </c>
      <c r="Q63" s="810">
        <v>1</v>
      </c>
      <c r="R63" s="800">
        <f t="shared" si="16"/>
        <v>0.51603905160390517</v>
      </c>
      <c r="S63" s="810">
        <v>2</v>
      </c>
      <c r="T63" s="800">
        <f t="shared" si="17"/>
        <v>1.0320781032078103</v>
      </c>
      <c r="U63" s="810">
        <v>0</v>
      </c>
      <c r="V63" s="800">
        <f t="shared" si="18"/>
        <v>0</v>
      </c>
    </row>
    <row r="64" spans="1:22">
      <c r="A64" s="809">
        <v>16</v>
      </c>
      <c r="B64" s="583" t="str">
        <f>B32</f>
        <v>a. Persentase TBM Prima (Kelas A &amp; B)</v>
      </c>
      <c r="C64" s="583" t="s">
        <v>462</v>
      </c>
      <c r="D64" s="809" t="str">
        <f t="shared" ref="D64:G66" si="20">D32</f>
        <v>%</v>
      </c>
      <c r="E64" s="548">
        <f t="shared" si="20"/>
        <v>100</v>
      </c>
      <c r="F64" s="809" t="str">
        <f t="shared" si="20"/>
        <v>Maximize</v>
      </c>
      <c r="G64" s="798">
        <f t="shared" si="20"/>
        <v>2</v>
      </c>
      <c r="P64" s="799">
        <f>S32</f>
        <v>0.29199999999999998</v>
      </c>
      <c r="Q64" s="810">
        <v>2</v>
      </c>
      <c r="R64" s="800">
        <f t="shared" si="16"/>
        <v>0.58399999999999996</v>
      </c>
      <c r="S64" s="810">
        <v>3</v>
      </c>
      <c r="T64" s="800">
        <f t="shared" si="17"/>
        <v>0.87599999999999989</v>
      </c>
      <c r="U64" s="810">
        <v>1</v>
      </c>
      <c r="V64" s="800">
        <f t="shared" si="18"/>
        <v>0.29199999999999998</v>
      </c>
    </row>
    <row r="65" spans="1:22">
      <c r="A65" s="809">
        <v>17</v>
      </c>
      <c r="B65" s="583" t="str">
        <f>B33</f>
        <v>b.Persentase TBM III Promosi ke TM</v>
      </c>
      <c r="C65" s="583" t="s">
        <v>462</v>
      </c>
      <c r="D65" s="809" t="str">
        <f t="shared" si="20"/>
        <v>%</v>
      </c>
      <c r="E65" s="548">
        <f t="shared" si="20"/>
        <v>100</v>
      </c>
      <c r="F65" s="809" t="str">
        <f t="shared" si="20"/>
        <v>Maximize</v>
      </c>
      <c r="G65" s="798">
        <f t="shared" si="20"/>
        <v>2</v>
      </c>
      <c r="P65" s="799">
        <f>S33</f>
        <v>0.58899999999999997</v>
      </c>
      <c r="Q65" s="810">
        <v>2</v>
      </c>
      <c r="R65" s="800">
        <f t="shared" si="16"/>
        <v>1.1779999999999999</v>
      </c>
      <c r="S65" s="810">
        <v>3</v>
      </c>
      <c r="T65" s="800">
        <f t="shared" si="17"/>
        <v>1.7669999999999999</v>
      </c>
      <c r="U65" s="810">
        <v>1</v>
      </c>
      <c r="V65" s="800">
        <f t="shared" si="18"/>
        <v>0.58899999999999997</v>
      </c>
    </row>
    <row r="66" spans="1:22">
      <c r="A66" s="809">
        <v>18</v>
      </c>
      <c r="B66" s="583" t="str">
        <f>B34</f>
        <v>c.Produktivitas TBM III Kelapa Sawit</v>
      </c>
      <c r="C66" s="583" t="s">
        <v>462</v>
      </c>
      <c r="D66" s="809" t="str">
        <f t="shared" si="20"/>
        <v>Ton/Ha</v>
      </c>
      <c r="E66" s="548">
        <f t="shared" si="20"/>
        <v>3</v>
      </c>
      <c r="F66" s="809" t="str">
        <f t="shared" si="20"/>
        <v>Maximize</v>
      </c>
      <c r="G66" s="798">
        <f t="shared" si="20"/>
        <v>2</v>
      </c>
      <c r="P66" s="799">
        <f>S34</f>
        <v>0.29333333333333333</v>
      </c>
      <c r="Q66" s="810">
        <v>2</v>
      </c>
      <c r="R66" s="800">
        <f t="shared" si="16"/>
        <v>0.58666666666666667</v>
      </c>
      <c r="S66" s="810">
        <v>3</v>
      </c>
      <c r="T66" s="800">
        <f t="shared" si="17"/>
        <v>0.88</v>
      </c>
      <c r="U66" s="810">
        <v>1</v>
      </c>
      <c r="V66" s="800">
        <f t="shared" si="18"/>
        <v>0.29333333333333333</v>
      </c>
    </row>
    <row r="67" spans="1:22">
      <c r="A67" s="811"/>
      <c r="B67" s="811" t="s">
        <v>596</v>
      </c>
      <c r="C67" s="811"/>
      <c r="D67" s="811"/>
      <c r="E67" s="811"/>
      <c r="F67" s="811"/>
      <c r="G67" s="812">
        <f>SUM(G60:G66)</f>
        <v>19</v>
      </c>
      <c r="P67" s="813"/>
      <c r="Q67" s="812">
        <f t="shared" ref="Q67:V67" si="21">SUM(Q60:Q66)</f>
        <v>20</v>
      </c>
      <c r="R67" s="814">
        <f t="shared" si="21"/>
        <v>13.092982578506241</v>
      </c>
      <c r="S67" s="812">
        <f t="shared" si="21"/>
        <v>30</v>
      </c>
      <c r="T67" s="814">
        <f t="shared" si="21"/>
        <v>19.265481275035818</v>
      </c>
      <c r="U67" s="812">
        <f t="shared" si="21"/>
        <v>10</v>
      </c>
      <c r="V67" s="814">
        <f t="shared" si="21"/>
        <v>6.5834762212701587</v>
      </c>
    </row>
    <row r="68" spans="1:22">
      <c r="A68" s="809">
        <v>19</v>
      </c>
      <c r="B68" s="583" t="str">
        <f>B15</f>
        <v>Perolehan Bahan Baku Pihak-III Kelapa Sawit</v>
      </c>
      <c r="C68" s="583" t="s">
        <v>466</v>
      </c>
      <c r="D68" s="809" t="str">
        <f t="shared" ref="D68:G71" si="22">D15</f>
        <v>Ton</v>
      </c>
      <c r="E68" s="801">
        <f t="shared" si="22"/>
        <v>378753</v>
      </c>
      <c r="F68" s="809" t="str">
        <f t="shared" si="22"/>
        <v>Maximize</v>
      </c>
      <c r="G68" s="798">
        <f t="shared" si="22"/>
        <v>2</v>
      </c>
      <c r="P68" s="799">
        <f>S15</f>
        <v>0.80662463399629836</v>
      </c>
      <c r="Q68" s="810">
        <v>2</v>
      </c>
      <c r="R68" s="800">
        <f t="shared" ref="R68:R75" si="23">MIN(1.1*Q68,P68*Q68)</f>
        <v>1.6132492679925967</v>
      </c>
      <c r="S68" s="810">
        <v>2</v>
      </c>
      <c r="T68" s="800">
        <f t="shared" ref="T68:T75" si="24">MIN(1.1*S68,P68*S68)</f>
        <v>1.6132492679925967</v>
      </c>
      <c r="U68" s="810">
        <v>2</v>
      </c>
      <c r="V68" s="800">
        <f t="shared" ref="V68:V75" si="25">MIN(1.1*U68,P68*U68)</f>
        <v>1.6132492679925967</v>
      </c>
    </row>
    <row r="69" spans="1:22">
      <c r="A69" s="809">
        <v>20</v>
      </c>
      <c r="B69" s="583" t="str">
        <f>B16</f>
        <v>Peremajaan Sawit Rakyat Sebagai Komitmen PSN</v>
      </c>
      <c r="C69" s="583" t="s">
        <v>466</v>
      </c>
      <c r="D69" s="809" t="str">
        <f t="shared" si="22"/>
        <v>Ha</v>
      </c>
      <c r="E69" s="797">
        <f t="shared" si="22"/>
        <v>5568</v>
      </c>
      <c r="F69" s="809" t="str">
        <f t="shared" si="22"/>
        <v>Maximize</v>
      </c>
      <c r="G69" s="798">
        <f t="shared" si="22"/>
        <v>2</v>
      </c>
      <c r="P69" s="799">
        <f>S16</f>
        <v>1.0043714080459771</v>
      </c>
      <c r="Q69" s="810">
        <v>2</v>
      </c>
      <c r="R69" s="800">
        <f t="shared" si="23"/>
        <v>2.0087428160919543</v>
      </c>
      <c r="S69" s="810">
        <v>2</v>
      </c>
      <c r="T69" s="800">
        <f t="shared" si="24"/>
        <v>2.0087428160919543</v>
      </c>
      <c r="U69" s="810">
        <v>2</v>
      </c>
      <c r="V69" s="800">
        <f t="shared" si="25"/>
        <v>2.0087428160919543</v>
      </c>
    </row>
    <row r="70" spans="1:22">
      <c r="A70" s="809">
        <v>21</v>
      </c>
      <c r="B70" s="583" t="str">
        <f>B17</f>
        <v>Sertifikasi RSPO</v>
      </c>
      <c r="C70" s="583" t="s">
        <v>466</v>
      </c>
      <c r="D70" s="809" t="str">
        <f t="shared" si="22"/>
        <v>Unit</v>
      </c>
      <c r="E70" s="548">
        <f t="shared" si="22"/>
        <v>22</v>
      </c>
      <c r="F70" s="809" t="str">
        <f t="shared" si="22"/>
        <v>Maximize</v>
      </c>
      <c r="G70" s="798">
        <f t="shared" si="22"/>
        <v>2</v>
      </c>
      <c r="P70" s="799">
        <f>S17</f>
        <v>0.45454545454545453</v>
      </c>
      <c r="Q70" s="810">
        <v>1</v>
      </c>
      <c r="R70" s="800">
        <f t="shared" si="23"/>
        <v>0.45454545454545453</v>
      </c>
      <c r="S70" s="810">
        <v>1</v>
      </c>
      <c r="T70" s="800">
        <f t="shared" si="24"/>
        <v>0.45454545454545453</v>
      </c>
      <c r="U70" s="810">
        <v>1</v>
      </c>
      <c r="V70" s="800">
        <f t="shared" si="25"/>
        <v>0.45454545454545453</v>
      </c>
    </row>
    <row r="71" spans="1:22">
      <c r="A71" s="809">
        <v>22</v>
      </c>
      <c r="B71" s="583" t="str">
        <f>B18</f>
        <v>Pengukuran Nilai Emisi Karbon</v>
      </c>
      <c r="C71" s="583" t="s">
        <v>466</v>
      </c>
      <c r="D71" s="809" t="str">
        <f t="shared" si="22"/>
        <v>%</v>
      </c>
      <c r="E71" s="548">
        <f t="shared" si="22"/>
        <v>100</v>
      </c>
      <c r="F71" s="809" t="str">
        <f t="shared" si="22"/>
        <v>Maximize</v>
      </c>
      <c r="G71" s="798">
        <f t="shared" si="22"/>
        <v>1</v>
      </c>
      <c r="P71" s="799">
        <f>S18</f>
        <v>1</v>
      </c>
      <c r="Q71" s="810">
        <v>1</v>
      </c>
      <c r="R71" s="800">
        <f t="shared" si="23"/>
        <v>1</v>
      </c>
      <c r="S71" s="810">
        <v>1</v>
      </c>
      <c r="T71" s="800">
        <f t="shared" si="24"/>
        <v>1</v>
      </c>
      <c r="U71" s="810">
        <v>1</v>
      </c>
      <c r="V71" s="800">
        <f t="shared" si="25"/>
        <v>1</v>
      </c>
    </row>
    <row r="72" spans="1:22">
      <c r="A72" s="809">
        <v>23</v>
      </c>
      <c r="B72" s="583" t="str">
        <f>B20</f>
        <v>Sertifikasi ISO 9001, ISO 14001 dan SMK3</v>
      </c>
      <c r="C72" s="583" t="s">
        <v>466</v>
      </c>
      <c r="D72" s="809" t="str">
        <f t="shared" ref="D72:G73" si="26">D20</f>
        <v>Unit</v>
      </c>
      <c r="E72" s="548">
        <f t="shared" si="26"/>
        <v>21</v>
      </c>
      <c r="F72" s="809" t="str">
        <f t="shared" si="26"/>
        <v>Maximize</v>
      </c>
      <c r="G72" s="798">
        <f t="shared" si="26"/>
        <v>2</v>
      </c>
      <c r="P72" s="799">
        <f>S20</f>
        <v>0</v>
      </c>
      <c r="Q72" s="810">
        <v>1</v>
      </c>
      <c r="R72" s="800">
        <f t="shared" si="23"/>
        <v>0</v>
      </c>
      <c r="S72" s="810">
        <v>1</v>
      </c>
      <c r="T72" s="800">
        <f t="shared" si="24"/>
        <v>0</v>
      </c>
      <c r="U72" s="810">
        <v>1</v>
      </c>
      <c r="V72" s="800">
        <f t="shared" si="25"/>
        <v>0</v>
      </c>
    </row>
    <row r="73" spans="1:22">
      <c r="A73" s="809">
        <v>24</v>
      </c>
      <c r="B73" s="583" t="str">
        <f>B21</f>
        <v>Pengelolaan dan Pemantauan Areal High Conservation Value (HCV)</v>
      </c>
      <c r="C73" s="583" t="s">
        <v>466</v>
      </c>
      <c r="D73" s="809" t="str">
        <f t="shared" si="26"/>
        <v>Ha</v>
      </c>
      <c r="E73" s="797">
        <f t="shared" si="26"/>
        <v>859.8</v>
      </c>
      <c r="F73" s="809" t="str">
        <f t="shared" si="26"/>
        <v>Maximize</v>
      </c>
      <c r="G73" s="798">
        <f t="shared" si="26"/>
        <v>2</v>
      </c>
      <c r="P73" s="799">
        <f>S21</f>
        <v>1</v>
      </c>
      <c r="Q73" s="810">
        <v>1</v>
      </c>
      <c r="R73" s="800">
        <f t="shared" si="23"/>
        <v>1</v>
      </c>
      <c r="S73" s="810">
        <v>1</v>
      </c>
      <c r="T73" s="800">
        <f t="shared" si="24"/>
        <v>1</v>
      </c>
      <c r="U73" s="810">
        <v>1</v>
      </c>
      <c r="V73" s="800">
        <f t="shared" si="25"/>
        <v>1</v>
      </c>
    </row>
    <row r="74" spans="1:22">
      <c r="A74" s="809">
        <v>25</v>
      </c>
      <c r="B74" s="583" t="str">
        <f>B29</f>
        <v>Kecelakaan Kerja Fatal</v>
      </c>
      <c r="C74" s="583" t="s">
        <v>466</v>
      </c>
      <c r="D74" s="809" t="str">
        <f t="shared" ref="D74:G75" si="27">D29</f>
        <v>Kejadian</v>
      </c>
      <c r="E74" s="548">
        <f t="shared" si="27"/>
        <v>0</v>
      </c>
      <c r="F74" s="809" t="str">
        <f t="shared" si="27"/>
        <v>Minimize</v>
      </c>
      <c r="G74" s="798">
        <f t="shared" si="27"/>
        <v>2</v>
      </c>
      <c r="P74" s="799">
        <f>S29</f>
        <v>1.1000000000000001</v>
      </c>
      <c r="Q74" s="810">
        <v>1</v>
      </c>
      <c r="R74" s="800">
        <f t="shared" si="23"/>
        <v>1.1000000000000001</v>
      </c>
      <c r="S74" s="810">
        <v>1</v>
      </c>
      <c r="T74" s="800">
        <f t="shared" si="24"/>
        <v>1.1000000000000001</v>
      </c>
      <c r="U74" s="810">
        <v>1</v>
      </c>
      <c r="V74" s="800">
        <f t="shared" si="25"/>
        <v>1.1000000000000001</v>
      </c>
    </row>
    <row r="75" spans="1:22">
      <c r="A75" s="809">
        <v>26</v>
      </c>
      <c r="B75" s="583" t="str">
        <f>B30</f>
        <v>Sertifikasi PROPER</v>
      </c>
      <c r="C75" s="583" t="s">
        <v>466</v>
      </c>
      <c r="D75" s="809" t="str">
        <f t="shared" si="27"/>
        <v>%</v>
      </c>
      <c r="E75" s="548">
        <f t="shared" si="27"/>
        <v>100</v>
      </c>
      <c r="F75" s="809" t="str">
        <f t="shared" si="27"/>
        <v>Maximize</v>
      </c>
      <c r="G75" s="798">
        <f t="shared" si="27"/>
        <v>2</v>
      </c>
      <c r="P75" s="799">
        <f>S30</f>
        <v>1</v>
      </c>
      <c r="Q75" s="810">
        <v>1</v>
      </c>
      <c r="R75" s="800">
        <f t="shared" si="23"/>
        <v>1</v>
      </c>
      <c r="S75" s="810">
        <v>1</v>
      </c>
      <c r="T75" s="800">
        <f t="shared" si="24"/>
        <v>1</v>
      </c>
      <c r="U75" s="810">
        <v>1</v>
      </c>
      <c r="V75" s="800">
        <f t="shared" si="25"/>
        <v>1</v>
      </c>
    </row>
    <row r="76" spans="1:22">
      <c r="A76" s="811"/>
      <c r="B76" s="811" t="s">
        <v>728</v>
      </c>
      <c r="C76" s="811"/>
      <c r="D76" s="811"/>
      <c r="E76" s="811"/>
      <c r="F76" s="811"/>
      <c r="G76" s="812">
        <f>SUM(G68:G75)</f>
        <v>15</v>
      </c>
      <c r="P76" s="813"/>
      <c r="Q76" s="812">
        <f t="shared" ref="Q76:V76" si="28">SUM(Q68:Q75)</f>
        <v>10</v>
      </c>
      <c r="R76" s="814">
        <f t="shared" si="28"/>
        <v>8.1765375386300061</v>
      </c>
      <c r="S76" s="812">
        <f t="shared" si="28"/>
        <v>10</v>
      </c>
      <c r="T76" s="814">
        <f t="shared" si="28"/>
        <v>8.1765375386300061</v>
      </c>
      <c r="U76" s="812">
        <f t="shared" si="28"/>
        <v>10</v>
      </c>
      <c r="V76" s="814">
        <f t="shared" si="28"/>
        <v>8.1765375386300061</v>
      </c>
    </row>
    <row r="77" spans="1:22">
      <c r="A77" s="809">
        <v>27</v>
      </c>
      <c r="B77" s="583" t="str">
        <f>B19</f>
        <v>Evaluasi Pemahaman Proses Bisnis, Standar Operasional Prosedur dan Instruksi Kerja PT Perkebunan Nusantara IV ke Seluruh Karyawan</v>
      </c>
      <c r="C77" s="583" t="s">
        <v>470</v>
      </c>
      <c r="D77" s="809" t="str">
        <f>D19</f>
        <v>%</v>
      </c>
      <c r="E77" s="548">
        <f>E19</f>
        <v>100</v>
      </c>
      <c r="F77" s="809" t="str">
        <f>F19</f>
        <v>Maximize</v>
      </c>
      <c r="G77" s="798">
        <f>G19</f>
        <v>2</v>
      </c>
      <c r="P77" s="799">
        <f>S19</f>
        <v>1</v>
      </c>
      <c r="Q77" s="810">
        <v>15</v>
      </c>
      <c r="R77" s="800">
        <f>MIN(1.1*Q77,P77*Q77)</f>
        <v>15</v>
      </c>
      <c r="S77" s="810">
        <v>15</v>
      </c>
      <c r="T77" s="800">
        <f>MIN(1.1*S77,P77*S77)</f>
        <v>15</v>
      </c>
      <c r="U77" s="810">
        <v>15</v>
      </c>
      <c r="V77" s="800">
        <f>MIN(1.1*U77,P77*U77)</f>
        <v>15</v>
      </c>
    </row>
    <row r="78" spans="1:22">
      <c r="A78" s="811"/>
      <c r="B78" s="811" t="s">
        <v>597</v>
      </c>
      <c r="C78" s="811"/>
      <c r="D78" s="811"/>
      <c r="E78" s="811"/>
      <c r="F78" s="811"/>
      <c r="G78" s="812">
        <f>SUM(G77)</f>
        <v>2</v>
      </c>
      <c r="P78" s="813"/>
      <c r="Q78" s="812">
        <f t="shared" ref="Q78:V78" si="29">SUM(Q77)</f>
        <v>15</v>
      </c>
      <c r="R78" s="814">
        <f t="shared" si="29"/>
        <v>15</v>
      </c>
      <c r="S78" s="812">
        <f t="shared" si="29"/>
        <v>15</v>
      </c>
      <c r="T78" s="814">
        <f t="shared" si="29"/>
        <v>15</v>
      </c>
      <c r="U78" s="812">
        <f t="shared" si="29"/>
        <v>15</v>
      </c>
      <c r="V78" s="814">
        <f t="shared" si="29"/>
        <v>15</v>
      </c>
    </row>
    <row r="79" spans="1:22">
      <c r="A79" s="809">
        <v>28</v>
      </c>
      <c r="B79" s="583" t="str">
        <f>B35</f>
        <v>Implementasi Risk Control Self Assessment (RCSA) melalui Aplikasi Enterprise Risk Information Nusantara (ERIN)</v>
      </c>
      <c r="C79" s="583" t="s">
        <v>472</v>
      </c>
      <c r="D79" s="809" t="str">
        <f>D35</f>
        <v>%</v>
      </c>
      <c r="E79" s="548">
        <f>E35</f>
        <v>100</v>
      </c>
      <c r="F79" s="809" t="str">
        <f>F35</f>
        <v>Maximize</v>
      </c>
      <c r="G79" s="798">
        <f>G35</f>
        <v>1</v>
      </c>
      <c r="P79" s="799">
        <f>S35</f>
        <v>1</v>
      </c>
      <c r="Q79" s="810">
        <v>10</v>
      </c>
      <c r="R79" s="800">
        <f>MIN(1.1*Q79,P79*Q79)</f>
        <v>10</v>
      </c>
      <c r="S79" s="810">
        <v>10</v>
      </c>
      <c r="T79" s="800">
        <f>MIN(1.1*S79,P79*S79)</f>
        <v>10</v>
      </c>
      <c r="U79" s="810">
        <v>10</v>
      </c>
      <c r="V79" s="800">
        <f>MIN(1.1*U79,P79*U79)</f>
        <v>10</v>
      </c>
    </row>
    <row r="80" spans="1:22">
      <c r="A80" s="811"/>
      <c r="B80" s="811" t="s">
        <v>598</v>
      </c>
      <c r="C80" s="811"/>
      <c r="D80" s="811"/>
      <c r="E80" s="811"/>
      <c r="F80" s="811"/>
      <c r="G80" s="812">
        <f>SUM(G79)</f>
        <v>1</v>
      </c>
      <c r="P80" s="813"/>
      <c r="Q80" s="812">
        <f t="shared" ref="Q80:V80" si="30">SUM(Q79)</f>
        <v>10</v>
      </c>
      <c r="R80" s="814">
        <f t="shared" si="30"/>
        <v>10</v>
      </c>
      <c r="S80" s="812">
        <f t="shared" si="30"/>
        <v>10</v>
      </c>
      <c r="T80" s="814">
        <f t="shared" si="30"/>
        <v>10</v>
      </c>
      <c r="U80" s="812">
        <f t="shared" si="30"/>
        <v>10</v>
      </c>
      <c r="V80" s="814">
        <f t="shared" si="30"/>
        <v>10</v>
      </c>
    </row>
    <row r="81" spans="1:22">
      <c r="A81" s="809">
        <v>29</v>
      </c>
      <c r="B81" s="583" t="str">
        <f>B22</f>
        <v>Penataan komposisi tanaman melalui replanting/konversi/Kerja Sama</v>
      </c>
      <c r="C81" s="583" t="s">
        <v>474</v>
      </c>
      <c r="D81" s="809" t="str">
        <f>D22</f>
        <v>Ha</v>
      </c>
      <c r="E81" s="797">
        <f>E22</f>
        <v>3521.88</v>
      </c>
      <c r="F81" s="809" t="str">
        <f>F22</f>
        <v>Maximize</v>
      </c>
      <c r="G81" s="798">
        <f>G22</f>
        <v>2</v>
      </c>
      <c r="P81" s="799">
        <f>S22</f>
        <v>0.84585505468670141</v>
      </c>
      <c r="Q81" s="810">
        <v>4</v>
      </c>
      <c r="R81" s="800">
        <f>MIN(1.1*Q81,P81*Q81)</f>
        <v>3.3834202187468057</v>
      </c>
      <c r="S81" s="810">
        <v>4</v>
      </c>
      <c r="T81" s="800">
        <f>MIN(1.1*S81,P81*S81)</f>
        <v>3.3834202187468057</v>
      </c>
      <c r="U81" s="810">
        <v>4</v>
      </c>
      <c r="V81" s="800">
        <f>MIN(1.1*U81,P81*U81)</f>
        <v>3.3834202187468057</v>
      </c>
    </row>
    <row r="82" spans="1:22">
      <c r="A82" s="809">
        <v>30</v>
      </c>
      <c r="B82" s="583" t="str">
        <f>B25</f>
        <v>Recovery Asset area okupasi</v>
      </c>
      <c r="C82" s="583" t="s">
        <v>474</v>
      </c>
      <c r="D82" s="809" t="str">
        <f t="shared" ref="D82:G83" si="31">D25</f>
        <v>Ha</v>
      </c>
      <c r="E82" s="548">
        <f t="shared" si="31"/>
        <v>200.2</v>
      </c>
      <c r="F82" s="809" t="str">
        <f t="shared" si="31"/>
        <v>Maximize</v>
      </c>
      <c r="G82" s="798">
        <f t="shared" si="31"/>
        <v>2</v>
      </c>
      <c r="P82" s="799">
        <f>S25</f>
        <v>0.18136863136863138</v>
      </c>
      <c r="Q82" s="810">
        <v>4</v>
      </c>
      <c r="R82" s="800">
        <f>MIN(1.1*Q82,P82*Q82)</f>
        <v>0.72547452547452551</v>
      </c>
      <c r="S82" s="810">
        <v>4</v>
      </c>
      <c r="T82" s="800">
        <f>MIN(1.1*S82,P82*S82)</f>
        <v>0.72547452547452551</v>
      </c>
      <c r="U82" s="810">
        <v>4</v>
      </c>
      <c r="V82" s="800">
        <f>MIN(1.1*U82,P82*U82)</f>
        <v>0.72547452547452551</v>
      </c>
    </row>
    <row r="83" spans="1:22">
      <c r="A83" s="809">
        <v>31</v>
      </c>
      <c r="B83" s="583" t="str">
        <f>B26</f>
        <v>Tahap Sidang Panitia A dan/atau Panitia B</v>
      </c>
      <c r="C83" s="583" t="s">
        <v>474</v>
      </c>
      <c r="D83" s="809" t="str">
        <f t="shared" si="31"/>
        <v>Ha</v>
      </c>
      <c r="E83" s="797">
        <f t="shared" si="31"/>
        <v>1880.35</v>
      </c>
      <c r="F83" s="809" t="str">
        <f t="shared" si="31"/>
        <v>Maximize</v>
      </c>
      <c r="G83" s="798">
        <f t="shared" si="31"/>
        <v>2</v>
      </c>
      <c r="P83" s="799">
        <f>S26</f>
        <v>2.4706251495732179</v>
      </c>
      <c r="Q83" s="810">
        <v>4</v>
      </c>
      <c r="R83" s="800">
        <f>MIN(1.1*Q83,P83*Q83)</f>
        <v>4.4000000000000004</v>
      </c>
      <c r="S83" s="810">
        <v>4</v>
      </c>
      <c r="T83" s="800">
        <f>MIN(1.1*S83,P83*S83)</f>
        <v>4.4000000000000004</v>
      </c>
      <c r="U83" s="810">
        <v>4</v>
      </c>
      <c r="V83" s="800">
        <f>MIN(1.1*U83,P83*U83)</f>
        <v>4.4000000000000004</v>
      </c>
    </row>
    <row r="84" spans="1:22">
      <c r="A84" s="809">
        <v>32</v>
      </c>
      <c r="B84" s="583" t="str">
        <f>B28</f>
        <v>Monetisasi dan/atau Pelepasan aset non-inti</v>
      </c>
      <c r="C84" s="583" t="s">
        <v>474</v>
      </c>
      <c r="D84" s="809" t="str">
        <f>D28</f>
        <v>Rp M</v>
      </c>
      <c r="E84" s="548">
        <f>E28</f>
        <v>32.74</v>
      </c>
      <c r="F84" s="809" t="str">
        <f>F28</f>
        <v>Maximize</v>
      </c>
      <c r="G84" s="798">
        <f>G28</f>
        <v>2</v>
      </c>
      <c r="P84" s="799">
        <f>S28</f>
        <v>0.66860109957238845</v>
      </c>
      <c r="Q84" s="810">
        <v>3</v>
      </c>
      <c r="R84" s="800">
        <f>MIN(1.1*Q84,P84*Q84)</f>
        <v>2.0058032987171655</v>
      </c>
      <c r="S84" s="810">
        <v>3</v>
      </c>
      <c r="T84" s="800">
        <f>MIN(1.1*S84,P84*S84)</f>
        <v>2.0058032987171655</v>
      </c>
      <c r="U84" s="810">
        <v>3</v>
      </c>
      <c r="V84" s="800">
        <f>MIN(1.1*U84,P84*U84)</f>
        <v>2.0058032987171655</v>
      </c>
    </row>
    <row r="85" spans="1:22">
      <c r="A85" s="811"/>
      <c r="B85" s="811" t="s">
        <v>599</v>
      </c>
      <c r="C85" s="811"/>
      <c r="D85" s="811"/>
      <c r="E85" s="811"/>
      <c r="F85" s="811"/>
      <c r="G85" s="812">
        <f>SUM(G81:G84)</f>
        <v>8</v>
      </c>
      <c r="P85" s="813"/>
      <c r="Q85" s="812">
        <f t="shared" ref="Q85:V85" si="32">SUM(Q81:Q84)</f>
        <v>15</v>
      </c>
      <c r="R85" s="814">
        <f t="shared" si="32"/>
        <v>10.514698042938496</v>
      </c>
      <c r="S85" s="812">
        <f t="shared" si="32"/>
        <v>15</v>
      </c>
      <c r="T85" s="814">
        <f t="shared" si="32"/>
        <v>10.514698042938496</v>
      </c>
      <c r="U85" s="812">
        <f t="shared" si="32"/>
        <v>15</v>
      </c>
      <c r="V85" s="814">
        <f t="shared" si="32"/>
        <v>10.514698042938496</v>
      </c>
    </row>
    <row r="86" spans="1:22">
      <c r="A86" s="809">
        <v>33</v>
      </c>
      <c r="B86" s="583" t="str">
        <f>B27</f>
        <v>Human Capital Transformation</v>
      </c>
      <c r="C86" s="583" t="s">
        <v>476</v>
      </c>
      <c r="D86" s="809" t="str">
        <f>D27</f>
        <v>%</v>
      </c>
      <c r="E86" s="548">
        <f>E27</f>
        <v>100</v>
      </c>
      <c r="F86" s="809" t="str">
        <f>F27</f>
        <v>Maximize</v>
      </c>
      <c r="G86" s="798">
        <f>G27</f>
        <v>2</v>
      </c>
      <c r="P86" s="799">
        <f>S27</f>
        <v>0.74900000000000011</v>
      </c>
      <c r="Q86" s="810">
        <v>10</v>
      </c>
      <c r="R86" s="800">
        <f>MIN(1.1*Q86,P86*Q86)</f>
        <v>7.4900000000000011</v>
      </c>
      <c r="S86" s="810">
        <v>10</v>
      </c>
      <c r="T86" s="800">
        <f>MIN(1.1*S86,P86*S86)</f>
        <v>7.4900000000000011</v>
      </c>
      <c r="U86" s="810">
        <v>10</v>
      </c>
      <c r="V86" s="800">
        <f>MIN(1.1*U86,P86*U86)</f>
        <v>7.4900000000000011</v>
      </c>
    </row>
    <row r="87" spans="1:22">
      <c r="A87" s="811"/>
      <c r="B87" s="811" t="s">
        <v>729</v>
      </c>
      <c r="C87" s="811"/>
      <c r="D87" s="811"/>
      <c r="E87" s="811"/>
      <c r="F87" s="811"/>
      <c r="G87" s="812">
        <f>SUM(G86)</f>
        <v>2</v>
      </c>
      <c r="P87" s="813"/>
      <c r="Q87" s="812">
        <f t="shared" ref="Q87:V87" si="33">SUM(Q86)</f>
        <v>10</v>
      </c>
      <c r="R87" s="814">
        <f t="shared" si="33"/>
        <v>7.4900000000000011</v>
      </c>
      <c r="S87" s="812">
        <f t="shared" si="33"/>
        <v>10</v>
      </c>
      <c r="T87" s="814">
        <f t="shared" si="33"/>
        <v>7.4900000000000011</v>
      </c>
      <c r="U87" s="812">
        <f t="shared" si="33"/>
        <v>10</v>
      </c>
      <c r="V87" s="814">
        <f t="shared" si="33"/>
        <v>7.4900000000000011</v>
      </c>
    </row>
    <row r="88" spans="1:22">
      <c r="A88" s="809">
        <v>34</v>
      </c>
      <c r="B88" s="583" t="str">
        <f>B24</f>
        <v>Pembangunan Pabrik Pengolahan Inti Sawit</v>
      </c>
      <c r="C88" s="583" t="s">
        <v>733</v>
      </c>
      <c r="D88" s="809" t="str">
        <f>D24</f>
        <v>Waktu</v>
      </c>
      <c r="E88" s="548" t="str">
        <f>E24</f>
        <v>TW II</v>
      </c>
      <c r="F88" s="809" t="str">
        <f>F24</f>
        <v>Maximize</v>
      </c>
      <c r="G88" s="798">
        <f>G24</f>
        <v>2</v>
      </c>
      <c r="P88" s="799">
        <f>S24</f>
        <v>0</v>
      </c>
      <c r="Q88" s="810">
        <v>0</v>
      </c>
      <c r="R88" s="800">
        <f>MIN(1.1*Q88,P88*Q88)</f>
        <v>0</v>
      </c>
      <c r="S88" s="810">
        <v>0</v>
      </c>
      <c r="T88" s="800">
        <f>MIN(1.1*S88,P88*S88)</f>
        <v>0</v>
      </c>
      <c r="U88" s="810">
        <v>0</v>
      </c>
      <c r="V88" s="800">
        <f>MIN(1.1*U88,P88*U88)</f>
        <v>0</v>
      </c>
    </row>
    <row r="89" spans="1:22">
      <c r="A89" s="811"/>
      <c r="B89" s="811" t="s">
        <v>734</v>
      </c>
      <c r="C89" s="811"/>
      <c r="D89" s="811"/>
      <c r="E89" s="811"/>
      <c r="F89" s="811"/>
      <c r="G89" s="812">
        <f>SUM(G88)</f>
        <v>2</v>
      </c>
      <c r="P89" s="813"/>
      <c r="Q89" s="812">
        <f t="shared" ref="Q89:V89" si="34">SUM(Q88)</f>
        <v>0</v>
      </c>
      <c r="R89" s="814">
        <f t="shared" si="34"/>
        <v>0</v>
      </c>
      <c r="S89" s="812">
        <f t="shared" si="34"/>
        <v>0</v>
      </c>
      <c r="T89" s="814">
        <f t="shared" si="34"/>
        <v>0</v>
      </c>
      <c r="U89" s="812">
        <f t="shared" si="34"/>
        <v>0</v>
      </c>
      <c r="V89" s="814">
        <f t="shared" si="34"/>
        <v>0</v>
      </c>
    </row>
    <row r="90" spans="1:22">
      <c r="A90" s="815"/>
      <c r="B90" s="815" t="s">
        <v>404</v>
      </c>
      <c r="C90" s="815"/>
      <c r="D90" s="815"/>
      <c r="E90" s="815"/>
      <c r="F90" s="815"/>
      <c r="G90" s="816">
        <f>G59+G67+G76+G78+G80+G85+G87</f>
        <v>98</v>
      </c>
      <c r="P90" s="806"/>
      <c r="Q90" s="805">
        <f t="shared" ref="Q90:V90" si="35">Q59+Q67+Q76+Q78+Q80+Q85+Q87</f>
        <v>100</v>
      </c>
      <c r="R90" s="807">
        <f t="shared" si="35"/>
        <v>75.800928666793141</v>
      </c>
      <c r="S90" s="805">
        <f t="shared" si="35"/>
        <v>100</v>
      </c>
      <c r="T90" s="807">
        <f t="shared" si="35"/>
        <v>75.639950574378531</v>
      </c>
      <c r="U90" s="805">
        <f t="shared" si="35"/>
        <v>100</v>
      </c>
      <c r="V90" s="807">
        <f t="shared" si="35"/>
        <v>74.484656027331269</v>
      </c>
    </row>
  </sheetData>
  <autoFilter ref="A4:N44" xr:uid="{00000000-0009-0000-0000-000017000000}"/>
  <mergeCells count="19">
    <mergeCell ref="A11:B11"/>
    <mergeCell ref="H12:H35"/>
    <mergeCell ref="A36:B36"/>
    <mergeCell ref="H37:H43"/>
    <mergeCell ref="K2:L2"/>
    <mergeCell ref="M2:N2"/>
    <mergeCell ref="A4:B4"/>
    <mergeCell ref="H5:H10"/>
    <mergeCell ref="A7:A9"/>
    <mergeCell ref="I2:I3"/>
    <mergeCell ref="J2:J3"/>
    <mergeCell ref="I1:N1"/>
    <mergeCell ref="F1:F3"/>
    <mergeCell ref="G1:H2"/>
    <mergeCell ref="A1:A3"/>
    <mergeCell ref="B1:B3"/>
    <mergeCell ref="C1:C3"/>
    <mergeCell ref="D1:D3"/>
    <mergeCell ref="E1:E3"/>
  </mergeCells>
  <pageMargins left="0.7" right="0.7" top="0.75" bottom="0.75"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37665"/>
    <outlinePr summaryBelow="0"/>
  </sheetPr>
  <dimension ref="A1:CE83"/>
  <sheetViews>
    <sheetView showGridLines="0" zoomScaleNormal="100" workbookViewId="0">
      <pane xSplit="8" ySplit="4" topLeftCell="I5" activePane="bottomRight" state="frozen"/>
      <selection pane="topRight" activeCell="I1" sqref="I1"/>
      <selection pane="bottomLeft" activeCell="A5" sqref="A5"/>
      <selection pane="bottomRight" sqref="A1:XFD1048576"/>
    </sheetView>
  </sheetViews>
  <sheetFormatPr baseColWidth="10" defaultColWidth="12.6640625" defaultRowHeight="13"/>
  <cols>
    <col min="1" max="1" width="5.83203125" style="796" customWidth="1"/>
    <col min="2" max="2" width="44.6640625" style="796" customWidth="1"/>
    <col min="3" max="3" width="43.33203125" style="796" customWidth="1"/>
    <col min="4" max="4" width="8.83203125" style="796" customWidth="1"/>
    <col min="5" max="5" width="12.6640625" style="796"/>
    <col min="6" max="7" width="10.6640625" style="796" customWidth="1"/>
    <col min="8" max="8" width="9.83203125" style="796" customWidth="1"/>
    <col min="9" max="16384" width="12.6640625" style="796"/>
  </cols>
  <sheetData>
    <row r="1" spans="1:20" ht="28">
      <c r="A1" s="760" t="s">
        <v>346</v>
      </c>
      <c r="B1" s="760" t="s">
        <v>347</v>
      </c>
      <c r="C1" s="760" t="s">
        <v>662</v>
      </c>
      <c r="D1" s="760" t="s">
        <v>350</v>
      </c>
      <c r="E1" s="760" t="s">
        <v>448</v>
      </c>
      <c r="F1" s="760" t="s">
        <v>354</v>
      </c>
      <c r="G1" s="761" t="s">
        <v>355</v>
      </c>
      <c r="H1" s="761"/>
      <c r="I1" s="744" t="s">
        <v>660</v>
      </c>
      <c r="J1" s="744"/>
      <c r="K1" s="744"/>
      <c r="L1" s="744"/>
      <c r="M1" s="744"/>
      <c r="N1" s="744"/>
      <c r="P1" s="323" t="s">
        <v>358</v>
      </c>
      <c r="Q1" s="323" t="s">
        <v>663</v>
      </c>
      <c r="R1" s="323" t="s">
        <v>360</v>
      </c>
      <c r="S1" s="323" t="s">
        <v>361</v>
      </c>
      <c r="T1" s="323" t="s">
        <v>362</v>
      </c>
    </row>
    <row r="2" spans="1:20">
      <c r="A2" s="760"/>
      <c r="B2" s="760"/>
      <c r="C2" s="760"/>
      <c r="D2" s="760"/>
      <c r="E2" s="760"/>
      <c r="F2" s="760"/>
      <c r="G2" s="761"/>
      <c r="H2" s="761"/>
      <c r="I2" s="744" t="s">
        <v>448</v>
      </c>
      <c r="J2" s="744" t="s">
        <v>450</v>
      </c>
      <c r="K2" s="744" t="s">
        <v>451</v>
      </c>
      <c r="L2" s="744"/>
      <c r="M2" s="744" t="s">
        <v>664</v>
      </c>
      <c r="N2" s="744"/>
    </row>
    <row r="3" spans="1:20">
      <c r="A3" s="760"/>
      <c r="B3" s="760"/>
      <c r="C3" s="760"/>
      <c r="D3" s="760"/>
      <c r="E3" s="760"/>
      <c r="F3" s="760"/>
      <c r="G3" s="582" t="s">
        <v>365</v>
      </c>
      <c r="H3" s="582" t="s">
        <v>366</v>
      </c>
      <c r="I3" s="744"/>
      <c r="J3" s="744"/>
      <c r="K3" s="346" t="s">
        <v>661</v>
      </c>
      <c r="L3" s="346">
        <v>2025</v>
      </c>
      <c r="M3" s="346" t="s">
        <v>661</v>
      </c>
      <c r="N3" s="346">
        <v>2025</v>
      </c>
    </row>
    <row r="4" spans="1:20">
      <c r="A4" s="751" t="s">
        <v>665</v>
      </c>
      <c r="B4" s="751"/>
      <c r="C4" s="426"/>
      <c r="D4" s="427"/>
      <c r="E4" s="428"/>
      <c r="F4" s="427"/>
      <c r="G4" s="427"/>
      <c r="H4" s="427"/>
      <c r="I4" s="350"/>
      <c r="J4" s="350"/>
      <c r="K4" s="351"/>
      <c r="L4" s="351"/>
      <c r="M4" s="351"/>
      <c r="N4" s="352"/>
    </row>
    <row r="5" spans="1:20" ht="14">
      <c r="A5" s="429">
        <v>1</v>
      </c>
      <c r="B5" s="430" t="s">
        <v>666</v>
      </c>
      <c r="C5" s="431" t="s">
        <v>666</v>
      </c>
      <c r="D5" s="432" t="s">
        <v>667</v>
      </c>
      <c r="E5" s="437">
        <v>673.68</v>
      </c>
      <c r="F5" s="432" t="s">
        <v>373</v>
      </c>
      <c r="G5" s="434">
        <v>7</v>
      </c>
      <c r="H5" s="752">
        <v>30</v>
      </c>
      <c r="I5" s="396">
        <v>673.74</v>
      </c>
      <c r="J5" s="396">
        <v>534.64</v>
      </c>
      <c r="K5" s="364">
        <f>IFERROR(J5/I5,0)</f>
        <v>0.79354053492445153</v>
      </c>
      <c r="L5" s="364">
        <f>IFERROR(J5/E5,0)</f>
        <v>0.79361121007006297</v>
      </c>
      <c r="M5" s="365">
        <f>IFERROR(IF(J5&lt;=0,0, MIN(1,J5/I5)*G5),0)</f>
        <v>5.5547837444711607</v>
      </c>
      <c r="N5" s="365">
        <f>IFERROR((MIN(1.1,(J5/E5)))*G5,0)</f>
        <v>5.5552784704904408</v>
      </c>
      <c r="P5" s="797">
        <f>E5</f>
        <v>673.68</v>
      </c>
      <c r="Q5" s="548">
        <f>J5</f>
        <v>534.64</v>
      </c>
      <c r="R5" s="798">
        <f>G5</f>
        <v>7</v>
      </c>
      <c r="S5" s="799">
        <f>IFERROR(MAX(0,IF(F5="Minimize",E5/J5,IF(E5&gt;0,J5/E5,IF(J5&gt;0,1.1,E5/J5)))),0)</f>
        <v>0.79361121007006297</v>
      </c>
      <c r="T5" s="800">
        <f>MIN(1.1*R5,S5*R5)</f>
        <v>5.5552784704904408</v>
      </c>
    </row>
    <row r="6" spans="1:20" ht="28">
      <c r="A6" s="438">
        <v>2</v>
      </c>
      <c r="B6" s="439" t="s">
        <v>668</v>
      </c>
      <c r="C6" s="440" t="s">
        <v>669</v>
      </c>
      <c r="D6" s="441" t="s">
        <v>667</v>
      </c>
      <c r="E6" s="505">
        <v>1874.5</v>
      </c>
      <c r="F6" s="441" t="s">
        <v>373</v>
      </c>
      <c r="G6" s="443">
        <v>7</v>
      </c>
      <c r="H6" s="752"/>
      <c r="I6" s="396">
        <v>1874.5</v>
      </c>
      <c r="J6" s="396">
        <v>1705.59</v>
      </c>
      <c r="K6" s="364">
        <f>IFERROR(J6/I6,0)</f>
        <v>0.90989063750333421</v>
      </c>
      <c r="L6" s="364">
        <f>IFERROR(J6/E6,0)</f>
        <v>0.90989063750333421</v>
      </c>
      <c r="M6" s="365">
        <f>IFERROR((MIN(1.1,(J6/I6)))*G6,0)</f>
        <v>6.3692344625233392</v>
      </c>
      <c r="N6" s="365">
        <f>IFERROR((MIN(1.1,(J6/E6)))*G6,0)</f>
        <v>6.3692344625233392</v>
      </c>
      <c r="P6" s="797">
        <f>E6</f>
        <v>1874.5</v>
      </c>
      <c r="Q6" s="548">
        <f>J6</f>
        <v>1705.59</v>
      </c>
      <c r="R6" s="798">
        <f>G6</f>
        <v>7</v>
      </c>
      <c r="S6" s="799">
        <f>IFERROR(MAX(0,IF(F6="Minimize",E6/J6,IF(E6&gt;0,J6/E6,IF(J6&gt;0,1.1,E6/J6)))),0)</f>
        <v>0.90989063750333421</v>
      </c>
      <c r="T6" s="800">
        <f>MIN(1.1*R6,S6*R6)</f>
        <v>6.3692344625233392</v>
      </c>
    </row>
    <row r="7" spans="1:20" ht="14">
      <c r="A7" s="753">
        <v>3</v>
      </c>
      <c r="B7" s="444" t="s">
        <v>480</v>
      </c>
      <c r="C7" s="445"/>
      <c r="D7" s="446"/>
      <c r="E7" s="506"/>
      <c r="F7" s="446"/>
      <c r="G7" s="448"/>
      <c r="H7" s="752"/>
      <c r="I7" s="376"/>
      <c r="J7" s="377"/>
      <c r="K7" s="378"/>
      <c r="L7" s="378"/>
      <c r="M7" s="379"/>
      <c r="N7" s="380"/>
      <c r="P7" s="548"/>
      <c r="Q7" s="548"/>
      <c r="R7" s="798"/>
      <c r="S7" s="799"/>
      <c r="T7" s="800"/>
    </row>
    <row r="8" spans="1:20" ht="56">
      <c r="A8" s="753"/>
      <c r="B8" s="507" t="s">
        <v>670</v>
      </c>
      <c r="C8" s="507" t="s">
        <v>671</v>
      </c>
      <c r="D8" s="509" t="s">
        <v>413</v>
      </c>
      <c r="E8" s="508">
        <v>4446</v>
      </c>
      <c r="F8" s="509" t="s">
        <v>379</v>
      </c>
      <c r="G8" s="510">
        <v>5</v>
      </c>
      <c r="H8" s="752"/>
      <c r="I8" s="584">
        <v>4445.67</v>
      </c>
      <c r="J8" s="416">
        <v>5461.69</v>
      </c>
      <c r="K8" s="471">
        <f>IFERROR(I8/J8,0)</f>
        <v>0.81397333059913701</v>
      </c>
      <c r="L8" s="471">
        <f>IFERROR(E8/J8,0)</f>
        <v>0.81403375145788215</v>
      </c>
      <c r="M8" s="451">
        <f>IFERROR((MIN(1.1,(I8/J8)))*G8,0)</f>
        <v>4.0698666529956853</v>
      </c>
      <c r="N8" s="451">
        <f>IFERROR((MIN(1.1,(E8/J8)))*G8,0)</f>
        <v>4.0701687572894105</v>
      </c>
      <c r="P8" s="801">
        <f>E8</f>
        <v>4446</v>
      </c>
      <c r="Q8" s="548">
        <f>J8</f>
        <v>5461.69</v>
      </c>
      <c r="R8" s="798">
        <f>G8</f>
        <v>5</v>
      </c>
      <c r="S8" s="799">
        <f>IFERROR(MAX(0,IF(F8="Minimize",E8/J8,IF(E8&gt;0,J8/E8,IF(J8&gt;0,1.1,E8/J8)))),0)</f>
        <v>0.81403375145788215</v>
      </c>
      <c r="T8" s="800">
        <f>MIN(1.1*R8,S8*R8)</f>
        <v>4.0701687572894105</v>
      </c>
    </row>
    <row r="9" spans="1:20" ht="56">
      <c r="A9" s="753"/>
      <c r="B9" s="398" t="s">
        <v>672</v>
      </c>
      <c r="C9" s="398" t="s">
        <v>671</v>
      </c>
      <c r="D9" s="385" t="s">
        <v>413</v>
      </c>
      <c r="E9" s="511">
        <v>15144</v>
      </c>
      <c r="F9" s="385" t="s">
        <v>379</v>
      </c>
      <c r="G9" s="400">
        <v>5</v>
      </c>
      <c r="H9" s="752"/>
      <c r="I9" s="584">
        <v>15143.98</v>
      </c>
      <c r="J9" s="416">
        <v>13176.38</v>
      </c>
      <c r="K9" s="471">
        <f>IFERROR(I9/J9,0)</f>
        <v>1.1493278123429955</v>
      </c>
      <c r="L9" s="471">
        <f>IFERROR(E9/J9,0)</f>
        <v>1.1493293302105738</v>
      </c>
      <c r="M9" s="451">
        <f>IFERROR((MIN(1.1,(I9/J9)))*G9,0)</f>
        <v>5.5</v>
      </c>
      <c r="N9" s="451">
        <f>IFERROR((MIN(1.1,(E9/J9)))*G9,0)</f>
        <v>5.5</v>
      </c>
      <c r="P9" s="801">
        <f>E9</f>
        <v>15144</v>
      </c>
      <c r="Q9" s="548">
        <f>J9</f>
        <v>13176.38</v>
      </c>
      <c r="R9" s="798">
        <f>G9</f>
        <v>5</v>
      </c>
      <c r="S9" s="799">
        <f>IFERROR(MAX(0,IF(F9="Minimize",E9/J9,IF(E9&gt;0,J9/E9,IF(J9&gt;0,1.1,E9/J9)))),0)</f>
        <v>1.1493293302105738</v>
      </c>
      <c r="T9" s="800">
        <f>MIN(1.1*R9,S9*R9)</f>
        <v>5.5</v>
      </c>
    </row>
    <row r="10" spans="1:20" ht="14">
      <c r="A10" s="476">
        <v>4</v>
      </c>
      <c r="B10" s="477" t="s">
        <v>673</v>
      </c>
      <c r="C10" s="512" t="s">
        <v>674</v>
      </c>
      <c r="D10" s="479" t="s">
        <v>377</v>
      </c>
      <c r="E10" s="513">
        <v>45747</v>
      </c>
      <c r="F10" s="479" t="s">
        <v>379</v>
      </c>
      <c r="G10" s="481">
        <v>6</v>
      </c>
      <c r="H10" s="752"/>
      <c r="I10" s="456">
        <v>0</v>
      </c>
      <c r="J10" s="456">
        <v>0</v>
      </c>
      <c r="K10" s="471">
        <f>IFERROR(I10/J10,0)</f>
        <v>0</v>
      </c>
      <c r="L10" s="471">
        <f>IFERROR(E10/J10,0)</f>
        <v>0</v>
      </c>
      <c r="M10" s="451">
        <f>IFERROR((MIN(1.1,(I10/J10)))*G10,0)</f>
        <v>0</v>
      </c>
      <c r="N10" s="451">
        <f>IFERROR((MIN(1.1,(E10/J10)))*G10,0)</f>
        <v>0</v>
      </c>
      <c r="P10" s="802">
        <f>E10</f>
        <v>45747</v>
      </c>
      <c r="Q10" s="548">
        <f>J10</f>
        <v>0</v>
      </c>
      <c r="R10" s="798">
        <f>G10</f>
        <v>6</v>
      </c>
      <c r="S10" s="799">
        <f>IFERROR(MAX(0,IF(F10="Minimize",E10/J10,IF(E10&gt;0,J10/E10,IF(J10&gt;0,1.1,E10/J10)))),0)</f>
        <v>0</v>
      </c>
      <c r="T10" s="800">
        <f>MIN(1.1*R10,S10*R10)</f>
        <v>0</v>
      </c>
    </row>
    <row r="11" spans="1:20">
      <c r="A11" s="754" t="s">
        <v>675</v>
      </c>
      <c r="B11" s="754"/>
      <c r="C11" s="458"/>
      <c r="D11" s="459"/>
      <c r="E11" s="459"/>
      <c r="F11" s="461"/>
      <c r="G11" s="459"/>
      <c r="H11" s="462"/>
      <c r="I11" s="392"/>
      <c r="J11" s="392"/>
      <c r="K11" s="393"/>
      <c r="L11" s="393"/>
      <c r="M11" s="394"/>
      <c r="N11" s="395"/>
      <c r="P11" s="548"/>
      <c r="Q11" s="548"/>
      <c r="R11" s="798"/>
      <c r="S11" s="799"/>
      <c r="T11" s="800"/>
    </row>
    <row r="12" spans="1:20" ht="14">
      <c r="A12" s="463">
        <v>1</v>
      </c>
      <c r="B12" s="444" t="s">
        <v>485</v>
      </c>
      <c r="C12" s="445"/>
      <c r="D12" s="446"/>
      <c r="E12" s="506"/>
      <c r="F12" s="446"/>
      <c r="G12" s="448"/>
      <c r="H12" s="755">
        <v>40</v>
      </c>
      <c r="I12" s="376"/>
      <c r="J12" s="377"/>
      <c r="K12" s="378"/>
      <c r="L12" s="378"/>
      <c r="M12" s="379"/>
      <c r="N12" s="380"/>
      <c r="P12" s="548"/>
      <c r="Q12" s="548"/>
      <c r="R12" s="798"/>
      <c r="S12" s="799"/>
      <c r="T12" s="800"/>
    </row>
    <row r="13" spans="1:20" ht="28">
      <c r="A13" s="438"/>
      <c r="B13" s="464" t="s">
        <v>676</v>
      </c>
      <c r="C13" s="465" t="s">
        <v>677</v>
      </c>
      <c r="D13" s="429" t="s">
        <v>382</v>
      </c>
      <c r="E13" s="516">
        <v>4.9969999999999999</v>
      </c>
      <c r="F13" s="432" t="s">
        <v>373</v>
      </c>
      <c r="G13" s="434">
        <v>3</v>
      </c>
      <c r="H13" s="755"/>
      <c r="I13" s="396">
        <f>E13</f>
        <v>4.9969999999999999</v>
      </c>
      <c r="J13" s="396">
        <v>3.47</v>
      </c>
      <c r="K13" s="364">
        <f t="shared" ref="K13:K22" si="0">IFERROR(J13/I13,0)</f>
        <v>0.69441664998999408</v>
      </c>
      <c r="L13" s="364">
        <f>IFERROR(J13/E13,0)</f>
        <v>0.69441664998999408</v>
      </c>
      <c r="M13" s="365">
        <f>IFERROR((MIN(1.1,(J13/I13)))*G13,0)</f>
        <v>2.0832499499699821</v>
      </c>
      <c r="N13" s="365">
        <f>IFERROR((MIN(1.1,(J13/E13)))*G13,0)</f>
        <v>2.0832499499699821</v>
      </c>
      <c r="P13" s="548">
        <f>E13</f>
        <v>4.9969999999999999</v>
      </c>
      <c r="Q13" s="548">
        <f t="shared" ref="Q13:Q26" si="1">J13</f>
        <v>3.47</v>
      </c>
      <c r="R13" s="798">
        <f>G13</f>
        <v>3</v>
      </c>
      <c r="S13" s="799">
        <f>IFERROR(MAX(0,IF(F13="Minimize",E13/J13,IF(E13&gt;0,J13/E13,IF(J13&gt;0,1.1,E13/J13)))),0)</f>
        <v>0.69441664998999408</v>
      </c>
      <c r="T13" s="800">
        <f t="shared" ref="T13:T26" si="2">MIN(1.1*R13,S13*R13)</f>
        <v>2.0832499499699821</v>
      </c>
    </row>
    <row r="14" spans="1:20" ht="28">
      <c r="A14" s="429"/>
      <c r="B14" s="464" t="s">
        <v>678</v>
      </c>
      <c r="C14" s="468" t="s">
        <v>679</v>
      </c>
      <c r="D14" s="353" t="s">
        <v>382</v>
      </c>
      <c r="E14" s="518">
        <v>1.47</v>
      </c>
      <c r="F14" s="353" t="s">
        <v>373</v>
      </c>
      <c r="G14" s="356">
        <v>3</v>
      </c>
      <c r="H14" s="755"/>
      <c r="I14" s="567">
        <f>E14</f>
        <v>1.47</v>
      </c>
      <c r="J14" s="396">
        <v>0.91</v>
      </c>
      <c r="K14" s="364">
        <f t="shared" si="0"/>
        <v>0.61904761904761907</v>
      </c>
      <c r="L14" s="364">
        <f>IFERROR(J14/E14,0)</f>
        <v>0.61904761904761907</v>
      </c>
      <c r="M14" s="365">
        <f>IFERROR((MIN(1.1,(J14/I14)))*G14,0)</f>
        <v>1.8571428571428572</v>
      </c>
      <c r="N14" s="365">
        <f>IFERROR((MIN(1.1,(J14/E14)))*G14,0)</f>
        <v>1.8571428571428572</v>
      </c>
      <c r="P14" s="879">
        <f>E14</f>
        <v>1.47</v>
      </c>
      <c r="Q14" s="548">
        <f t="shared" si="1"/>
        <v>0.91</v>
      </c>
      <c r="R14" s="798">
        <f>G14</f>
        <v>3</v>
      </c>
      <c r="S14" s="799">
        <f>IFERROR(MAX(0,IF(F14="Minimize",E14/J14,IF(E14&gt;0,J14/E14,IF(J14&gt;0,1.1,E14/J14)))),0)</f>
        <v>0.61904761904761907</v>
      </c>
      <c r="T14" s="800">
        <f t="shared" si="2"/>
        <v>1.8571428571428572</v>
      </c>
    </row>
    <row r="15" spans="1:20" ht="28">
      <c r="A15" s="429">
        <v>2</v>
      </c>
      <c r="B15" s="354" t="s">
        <v>680</v>
      </c>
      <c r="C15" s="354" t="s">
        <v>681</v>
      </c>
      <c r="D15" s="353" t="s">
        <v>384</v>
      </c>
      <c r="E15" s="381">
        <v>210000</v>
      </c>
      <c r="F15" s="353" t="s">
        <v>373</v>
      </c>
      <c r="G15" s="356">
        <v>3</v>
      </c>
      <c r="H15" s="755"/>
      <c r="I15" s="383">
        <v>210000</v>
      </c>
      <c r="J15" s="383">
        <v>182168.07</v>
      </c>
      <c r="K15" s="364">
        <f t="shared" si="0"/>
        <v>0.86746699999999999</v>
      </c>
      <c r="L15" s="364">
        <f>IFERROR(J15/E15,0)</f>
        <v>0.86746699999999999</v>
      </c>
      <c r="M15" s="365">
        <f>IFERROR((MIN(1.1,(J15/I15)))*G15,0)</f>
        <v>2.602401</v>
      </c>
      <c r="N15" s="365">
        <f>IFERROR((MIN(1.1,(J15/E15)))*G15,0)</f>
        <v>2.602401</v>
      </c>
      <c r="P15" s="801">
        <f>E15</f>
        <v>210000</v>
      </c>
      <c r="Q15" s="801">
        <f t="shared" si="1"/>
        <v>182168.07</v>
      </c>
      <c r="R15" s="798">
        <f>G15</f>
        <v>3</v>
      </c>
      <c r="S15" s="799">
        <f>IFERROR(MAX(0,IF(F15="Minimize",E15/J15,IF(E15&gt;0,J15/E15,IF(J15&gt;0,1.1,E15/J15)))),0)</f>
        <v>0.86746699999999999</v>
      </c>
      <c r="T15" s="800">
        <f t="shared" si="2"/>
        <v>2.602401</v>
      </c>
    </row>
    <row r="16" spans="1:20" ht="28">
      <c r="A16" s="429">
        <v>3</v>
      </c>
      <c r="B16" s="354" t="s">
        <v>389</v>
      </c>
      <c r="C16" s="354" t="s">
        <v>682</v>
      </c>
      <c r="D16" s="353" t="s">
        <v>390</v>
      </c>
      <c r="E16" s="362">
        <v>1225</v>
      </c>
      <c r="F16" s="353" t="s">
        <v>373</v>
      </c>
      <c r="G16" s="356">
        <v>3</v>
      </c>
      <c r="H16" s="755"/>
      <c r="I16" s="412">
        <v>1225</v>
      </c>
      <c r="J16" s="412">
        <v>1432.94</v>
      </c>
      <c r="K16" s="364">
        <f t="shared" si="0"/>
        <v>1.1697469387755102</v>
      </c>
      <c r="L16" s="364">
        <f>IFERROR(J16/E16,0)</f>
        <v>1.1697469387755102</v>
      </c>
      <c r="M16" s="365">
        <f>IFERROR((MIN(1.1,(J16/I16)))*G16,0)</f>
        <v>3.3000000000000003</v>
      </c>
      <c r="N16" s="365">
        <f>IFERROR((MIN(1.1,(J16/E16)))*G16,0)</f>
        <v>3.3000000000000003</v>
      </c>
      <c r="P16" s="797">
        <f>E16</f>
        <v>1225</v>
      </c>
      <c r="Q16" s="548">
        <f t="shared" si="1"/>
        <v>1432.94</v>
      </c>
      <c r="R16" s="798">
        <f>G16</f>
        <v>3</v>
      </c>
      <c r="S16" s="799">
        <f>IFERROR(MAX(0,IF(F16="Minimize",E16/J16,IF(E16&gt;0,J16/E16,IF(J16&gt;0,1.1,E16/J16)))),0)</f>
        <v>1.1697469387755102</v>
      </c>
      <c r="T16" s="800">
        <f t="shared" si="2"/>
        <v>3.3000000000000003</v>
      </c>
    </row>
    <row r="17" spans="1:20" ht="28">
      <c r="A17" s="429">
        <v>4</v>
      </c>
      <c r="B17" s="354" t="s">
        <v>471</v>
      </c>
      <c r="C17" s="354" t="s">
        <v>683</v>
      </c>
      <c r="D17" s="353" t="s">
        <v>394</v>
      </c>
      <c r="E17" s="387">
        <v>9</v>
      </c>
      <c r="F17" s="353" t="s">
        <v>373</v>
      </c>
      <c r="G17" s="356">
        <v>2</v>
      </c>
      <c r="H17" s="755"/>
      <c r="I17" s="412">
        <v>9</v>
      </c>
      <c r="J17" s="412">
        <v>7</v>
      </c>
      <c r="K17" s="364">
        <f t="shared" si="0"/>
        <v>0.77777777777777779</v>
      </c>
      <c r="L17" s="364">
        <f>IFERROR(J17/E17,0)</f>
        <v>0.77777777777777779</v>
      </c>
      <c r="M17" s="365">
        <f>IFERROR((MIN(1.1,(J17/I17)))*G17,0)</f>
        <v>1.5555555555555556</v>
      </c>
      <c r="N17" s="365">
        <f>IFERROR((MIN(1.1,(J17/E17)))*G17,0)</f>
        <v>1.5555555555555556</v>
      </c>
      <c r="P17" s="548">
        <f>E17</f>
        <v>9</v>
      </c>
      <c r="Q17" s="548">
        <f t="shared" si="1"/>
        <v>7</v>
      </c>
      <c r="R17" s="798">
        <f>G17</f>
        <v>2</v>
      </c>
      <c r="S17" s="799">
        <f>IFERROR(MAX(0,IF(F17="Minimize",E17/J17,IF(E17&gt;0,J17/E17,IF(J17&gt;0,1.1,E17/J17)))),0)</f>
        <v>0.77777777777777779</v>
      </c>
      <c r="T17" s="800">
        <f t="shared" si="2"/>
        <v>1.5555555555555556</v>
      </c>
    </row>
    <row r="18" spans="1:20" ht="14">
      <c r="A18" s="429">
        <v>5</v>
      </c>
      <c r="B18" s="354" t="s">
        <v>443</v>
      </c>
      <c r="C18" s="354" t="s">
        <v>684</v>
      </c>
      <c r="D18" s="353" t="s">
        <v>372</v>
      </c>
      <c r="E18" s="387">
        <v>100</v>
      </c>
      <c r="F18" s="353" t="s">
        <v>373</v>
      </c>
      <c r="G18" s="356">
        <v>2</v>
      </c>
      <c r="H18" s="755"/>
      <c r="I18" s="412">
        <v>100</v>
      </c>
      <c r="J18" s="412">
        <v>100</v>
      </c>
      <c r="K18" s="364">
        <f t="shared" si="0"/>
        <v>1</v>
      </c>
      <c r="L18" s="364">
        <f>IFERROR(J18/E18,0)</f>
        <v>1</v>
      </c>
      <c r="M18" s="365">
        <f>IFERROR((MIN(1.1,(J18/I18)))*G18,0)</f>
        <v>2</v>
      </c>
      <c r="N18" s="365">
        <f>IFERROR((MIN(1.1,(J18/E18)))*G18,0)</f>
        <v>2</v>
      </c>
      <c r="P18" s="548">
        <f>E18</f>
        <v>100</v>
      </c>
      <c r="Q18" s="548">
        <f t="shared" si="1"/>
        <v>100</v>
      </c>
      <c r="R18" s="798">
        <f>G18</f>
        <v>2</v>
      </c>
      <c r="S18" s="799">
        <f>IFERROR(MAX(0,IF(F18="Minimize",E18/J18,IF(E18&gt;0,J18/E18,IF(J18&gt;0,1.1,E18/J18)))),0)</f>
        <v>1</v>
      </c>
      <c r="T18" s="800">
        <f t="shared" si="2"/>
        <v>2</v>
      </c>
    </row>
    <row r="19" spans="1:20" ht="42">
      <c r="A19" s="429">
        <v>6</v>
      </c>
      <c r="B19" s="354" t="s">
        <v>685</v>
      </c>
      <c r="C19" s="354" t="s">
        <v>686</v>
      </c>
      <c r="D19" s="353" t="s">
        <v>372</v>
      </c>
      <c r="E19" s="387">
        <v>100</v>
      </c>
      <c r="F19" s="432" t="s">
        <v>373</v>
      </c>
      <c r="G19" s="434">
        <v>2</v>
      </c>
      <c r="H19" s="755"/>
      <c r="I19" s="412">
        <v>100</v>
      </c>
      <c r="J19" s="412">
        <v>100</v>
      </c>
      <c r="K19" s="364">
        <f t="shared" si="0"/>
        <v>1</v>
      </c>
      <c r="L19" s="364">
        <f>IFERROR(J19/E19,0)</f>
        <v>1</v>
      </c>
      <c r="M19" s="365">
        <f>IFERROR((MIN(1.1,(J19/I19)))*G19,0)</f>
        <v>2</v>
      </c>
      <c r="N19" s="365">
        <f>IFERROR((MIN(1.1,(J19/E19)))*G19,0)</f>
        <v>2</v>
      </c>
      <c r="P19" s="548">
        <f>E19</f>
        <v>100</v>
      </c>
      <c r="Q19" s="548">
        <f t="shared" si="1"/>
        <v>100</v>
      </c>
      <c r="R19" s="798">
        <f>G19</f>
        <v>2</v>
      </c>
      <c r="S19" s="799">
        <f>IFERROR(MAX(0,IF(F19="Minimize",E19/J19,IF(E19&gt;0,J19/E19,IF(J19&gt;0,1.1,E19/J19)))),0)</f>
        <v>1</v>
      </c>
      <c r="T19" s="800">
        <f t="shared" si="2"/>
        <v>2</v>
      </c>
    </row>
    <row r="20" spans="1:20" ht="28">
      <c r="A20" s="429">
        <v>7</v>
      </c>
      <c r="B20" s="354" t="s">
        <v>687</v>
      </c>
      <c r="C20" s="354" t="s">
        <v>688</v>
      </c>
      <c r="D20" s="353" t="s">
        <v>394</v>
      </c>
      <c r="E20" s="387">
        <v>3</v>
      </c>
      <c r="F20" s="432" t="s">
        <v>373</v>
      </c>
      <c r="G20" s="434">
        <v>2</v>
      </c>
      <c r="H20" s="755"/>
      <c r="I20" s="412">
        <v>3</v>
      </c>
      <c r="J20" s="412">
        <v>3</v>
      </c>
      <c r="K20" s="364">
        <f t="shared" si="0"/>
        <v>1</v>
      </c>
      <c r="L20" s="364">
        <f>IFERROR(J20/E20,0)</f>
        <v>1</v>
      </c>
      <c r="M20" s="365">
        <f>IFERROR((MIN(1.1,(J20/I20)))*G20,0)</f>
        <v>2</v>
      </c>
      <c r="N20" s="365">
        <f>IFERROR((MIN(1.1,(J20/E20)))*G20,0)</f>
        <v>2</v>
      </c>
      <c r="P20" s="548">
        <f>E20</f>
        <v>3</v>
      </c>
      <c r="Q20" s="548">
        <f t="shared" si="1"/>
        <v>3</v>
      </c>
      <c r="R20" s="798">
        <f>G20</f>
        <v>2</v>
      </c>
      <c r="S20" s="799">
        <f>IFERROR(MAX(0,IF(F20="Minimize",E20/J20,IF(E20&gt;0,J20/E20,IF(J20&gt;0,1.1,E20/J20)))),0)</f>
        <v>1</v>
      </c>
      <c r="T20" s="800">
        <f t="shared" si="2"/>
        <v>2</v>
      </c>
    </row>
    <row r="21" spans="1:20" ht="28">
      <c r="A21" s="429">
        <v>8</v>
      </c>
      <c r="B21" s="354" t="s">
        <v>689</v>
      </c>
      <c r="C21" s="354" t="s">
        <v>690</v>
      </c>
      <c r="D21" s="353" t="s">
        <v>390</v>
      </c>
      <c r="E21" s="403">
        <v>8212.1299999999992</v>
      </c>
      <c r="F21" s="432" t="s">
        <v>373</v>
      </c>
      <c r="G21" s="434">
        <v>2</v>
      </c>
      <c r="H21" s="755"/>
      <c r="I21" s="396">
        <v>8212.1299999999992</v>
      </c>
      <c r="J21" s="396">
        <v>3539.59</v>
      </c>
      <c r="K21" s="364">
        <f t="shared" si="0"/>
        <v>0.43101972326302684</v>
      </c>
      <c r="L21" s="364">
        <f>IFERROR(J21/E21,0)</f>
        <v>0.43101972326302684</v>
      </c>
      <c r="M21" s="365">
        <f>IFERROR((MIN(1.1,(J21/I21)))*G21,0)</f>
        <v>0.86203944652605369</v>
      </c>
      <c r="N21" s="365">
        <f>IFERROR((MIN(1.1,(J21/E21)))*G21,0)</f>
        <v>0.86203944652605369</v>
      </c>
      <c r="P21" s="797">
        <f>E21</f>
        <v>8212.1299999999992</v>
      </c>
      <c r="Q21" s="548">
        <f t="shared" si="1"/>
        <v>3539.59</v>
      </c>
      <c r="R21" s="798">
        <f>G21</f>
        <v>2</v>
      </c>
      <c r="S21" s="799">
        <f>IFERROR(MAX(0,IF(F21="Minimize",E21/J21,IF(E21&gt;0,J21/E21,IF(J21&gt;0,1.1,E21/J21)))),0)</f>
        <v>0.43101972326302684</v>
      </c>
      <c r="T21" s="800">
        <f t="shared" si="2"/>
        <v>0.86203944652605369</v>
      </c>
    </row>
    <row r="22" spans="1:20" ht="28">
      <c r="A22" s="429">
        <v>9</v>
      </c>
      <c r="B22" s="354" t="s">
        <v>691</v>
      </c>
      <c r="C22" s="354" t="s">
        <v>692</v>
      </c>
      <c r="D22" s="353" t="s">
        <v>390</v>
      </c>
      <c r="E22" s="362">
        <v>850.5</v>
      </c>
      <c r="F22" s="353" t="s">
        <v>373</v>
      </c>
      <c r="G22" s="356">
        <v>2</v>
      </c>
      <c r="H22" s="755"/>
      <c r="I22" s="412">
        <v>850.5</v>
      </c>
      <c r="J22" s="412">
        <v>850.5</v>
      </c>
      <c r="K22" s="364">
        <f t="shared" si="0"/>
        <v>1</v>
      </c>
      <c r="L22" s="364">
        <f>IFERROR(J22/E22,0)</f>
        <v>1</v>
      </c>
      <c r="M22" s="365">
        <f>IFERROR((MIN(1.1,(J22/I22)))*G22,0)</f>
        <v>2</v>
      </c>
      <c r="N22" s="365">
        <f>IFERROR((MIN(1.1,(J22/E22)))*G22,0)</f>
        <v>2</v>
      </c>
      <c r="P22" s="797">
        <f>E22</f>
        <v>850.5</v>
      </c>
      <c r="Q22" s="548">
        <f t="shared" si="1"/>
        <v>850.5</v>
      </c>
      <c r="R22" s="798">
        <f>G22</f>
        <v>2</v>
      </c>
      <c r="S22" s="799">
        <f>IFERROR(MAX(0,IF(F22="Minimize",E22/J22,IF(E22&gt;0,J22/E22,IF(J22&gt;0,1.1,E22/J22)))),0)</f>
        <v>1</v>
      </c>
      <c r="T22" s="800">
        <f t="shared" si="2"/>
        <v>2</v>
      </c>
    </row>
    <row r="23" spans="1:20" ht="14">
      <c r="A23" s="385">
        <v>10</v>
      </c>
      <c r="B23" s="398" t="s">
        <v>693</v>
      </c>
      <c r="C23" s="398"/>
      <c r="D23" s="385" t="s">
        <v>377</v>
      </c>
      <c r="E23" s="406">
        <v>45930</v>
      </c>
      <c r="F23" s="385" t="s">
        <v>379</v>
      </c>
      <c r="G23" s="400">
        <v>2</v>
      </c>
      <c r="H23" s="755"/>
      <c r="I23" s="406">
        <v>45930</v>
      </c>
      <c r="J23" s="406">
        <v>45899</v>
      </c>
      <c r="K23" s="471">
        <f>IFERROR(I23/J23,0)</f>
        <v>1.0006753959781258</v>
      </c>
      <c r="L23" s="471">
        <f>IFERROR(E23/J23,0)</f>
        <v>1.0006753959781258</v>
      </c>
      <c r="M23" s="451">
        <v>2.2000000000000002</v>
      </c>
      <c r="N23" s="451">
        <v>2.2000000000000002</v>
      </c>
      <c r="P23" s="803">
        <f>E23</f>
        <v>45930</v>
      </c>
      <c r="Q23" s="803">
        <f t="shared" si="1"/>
        <v>45899</v>
      </c>
      <c r="R23" s="798">
        <f>G23</f>
        <v>2</v>
      </c>
      <c r="S23" s="799">
        <f>IF(J23&lt;=E23,1.1,IFERROR(E23/J23,0))</f>
        <v>1.1000000000000001</v>
      </c>
      <c r="T23" s="800">
        <f t="shared" si="2"/>
        <v>2.2000000000000002</v>
      </c>
    </row>
    <row r="24" spans="1:20" ht="28">
      <c r="A24" s="491">
        <v>11</v>
      </c>
      <c r="B24" s="398" t="s">
        <v>403</v>
      </c>
      <c r="C24" s="398" t="s">
        <v>702</v>
      </c>
      <c r="D24" s="385" t="s">
        <v>372</v>
      </c>
      <c r="E24" s="399">
        <v>100</v>
      </c>
      <c r="F24" s="385" t="s">
        <v>373</v>
      </c>
      <c r="G24" s="400">
        <v>2</v>
      </c>
      <c r="H24" s="755"/>
      <c r="I24" s="456">
        <v>100</v>
      </c>
      <c r="J24" s="456">
        <v>78.34</v>
      </c>
      <c r="K24" s="364">
        <f>IFERROR(J24/I24,0)</f>
        <v>0.78339999999999999</v>
      </c>
      <c r="L24" s="364">
        <f>IFERROR(J24/E24,0)</f>
        <v>0.78339999999999999</v>
      </c>
      <c r="M24" s="365">
        <f>IFERROR((MIN(1.1,(J24/I24)))*G24,0)</f>
        <v>1.5668</v>
      </c>
      <c r="N24" s="365">
        <f>IFERROR((MIN(1.1,(J24/E24)))*G24,0)</f>
        <v>1.5668</v>
      </c>
      <c r="P24" s="548">
        <f>E24</f>
        <v>100</v>
      </c>
      <c r="Q24" s="548">
        <f t="shared" si="1"/>
        <v>78.34</v>
      </c>
      <c r="R24" s="798">
        <f>G24</f>
        <v>2</v>
      </c>
      <c r="S24" s="799">
        <f>IFERROR(MAX(0,IF(F24="Minimize",E24/J24,IF(E24&gt;0,J24/E24,IF(J24&gt;0,1.1,E24/J24)))),0)</f>
        <v>0.78339999999999999</v>
      </c>
      <c r="T24" s="800">
        <f t="shared" si="2"/>
        <v>1.5668</v>
      </c>
    </row>
    <row r="25" spans="1:20" ht="28">
      <c r="A25" s="491">
        <v>12</v>
      </c>
      <c r="B25" s="398" t="s">
        <v>705</v>
      </c>
      <c r="C25" s="398" t="s">
        <v>706</v>
      </c>
      <c r="D25" s="385" t="s">
        <v>707</v>
      </c>
      <c r="E25" s="399">
        <v>0</v>
      </c>
      <c r="F25" s="385" t="s">
        <v>379</v>
      </c>
      <c r="G25" s="400">
        <v>2</v>
      </c>
      <c r="H25" s="755"/>
      <c r="I25" s="456">
        <v>0</v>
      </c>
      <c r="J25" s="456">
        <v>0</v>
      </c>
      <c r="K25" s="471">
        <f>IFERROR(I25/J25,0)</f>
        <v>0</v>
      </c>
      <c r="L25" s="471">
        <f>IFERROR(E25/J25,0)</f>
        <v>0</v>
      </c>
      <c r="M25" s="451">
        <v>2</v>
      </c>
      <c r="N25" s="451">
        <v>2</v>
      </c>
      <c r="P25" s="548">
        <f>E25</f>
        <v>0</v>
      </c>
      <c r="Q25" s="548">
        <f t="shared" si="1"/>
        <v>0</v>
      </c>
      <c r="R25" s="798">
        <f>G25</f>
        <v>2</v>
      </c>
      <c r="S25" s="799">
        <f>IF(J25&lt;=E25,1.1,IFERROR(E25/J25,0))</f>
        <v>1.1000000000000001</v>
      </c>
      <c r="T25" s="800">
        <f t="shared" si="2"/>
        <v>2.2000000000000002</v>
      </c>
    </row>
    <row r="26" spans="1:20" ht="28">
      <c r="A26" s="463">
        <v>13</v>
      </c>
      <c r="B26" s="439" t="s">
        <v>708</v>
      </c>
      <c r="C26" s="492" t="s">
        <v>709</v>
      </c>
      <c r="D26" s="441" t="s">
        <v>372</v>
      </c>
      <c r="E26" s="520">
        <v>100</v>
      </c>
      <c r="F26" s="441" t="s">
        <v>373</v>
      </c>
      <c r="G26" s="443">
        <v>2</v>
      </c>
      <c r="H26" s="755"/>
      <c r="I26" s="412">
        <v>100</v>
      </c>
      <c r="J26" s="412">
        <v>100</v>
      </c>
      <c r="K26" s="364">
        <f>IFERROR(J26/I26,0)</f>
        <v>1</v>
      </c>
      <c r="L26" s="364">
        <f>IFERROR(J26/E26,0)</f>
        <v>1</v>
      </c>
      <c r="M26" s="365">
        <f>IFERROR((MIN(1.1,(J26/I26)))*G26,0)</f>
        <v>2</v>
      </c>
      <c r="N26" s="365">
        <f>IFERROR((MIN(1.1,(J26/E26)))*G26,0)</f>
        <v>2</v>
      </c>
      <c r="P26" s="548">
        <f>E26</f>
        <v>100</v>
      </c>
      <c r="Q26" s="548">
        <f t="shared" si="1"/>
        <v>100</v>
      </c>
      <c r="R26" s="798">
        <f>G26</f>
        <v>2</v>
      </c>
      <c r="S26" s="799">
        <f>IFERROR(MAX(0,IF(F26="Minimize",E26/J26,IF(E26&gt;0,J26/E26,IF(J26&gt;0,1.1,E26/J26)))),0)</f>
        <v>1</v>
      </c>
      <c r="T26" s="800">
        <f t="shared" si="2"/>
        <v>2</v>
      </c>
    </row>
    <row r="27" spans="1:20">
      <c r="A27" s="484">
        <v>14</v>
      </c>
      <c r="B27" s="475" t="s">
        <v>710</v>
      </c>
      <c r="C27" s="445"/>
      <c r="D27" s="446"/>
      <c r="E27" s="506"/>
      <c r="F27" s="446"/>
      <c r="G27" s="448"/>
      <c r="H27" s="755"/>
      <c r="I27" s="376"/>
      <c r="J27" s="377"/>
      <c r="K27" s="378"/>
      <c r="L27" s="378"/>
      <c r="M27" s="379"/>
      <c r="N27" s="380"/>
      <c r="P27" s="548"/>
      <c r="Q27" s="548"/>
      <c r="R27" s="798"/>
      <c r="S27" s="799"/>
      <c r="T27" s="800"/>
    </row>
    <row r="28" spans="1:20" ht="14">
      <c r="A28" s="438"/>
      <c r="B28" s="430" t="s">
        <v>711</v>
      </c>
      <c r="C28" s="493" t="s">
        <v>712</v>
      </c>
      <c r="D28" s="432" t="s">
        <v>372</v>
      </c>
      <c r="E28" s="516">
        <v>100</v>
      </c>
      <c r="F28" s="432" t="s">
        <v>373</v>
      </c>
      <c r="G28" s="434">
        <v>2</v>
      </c>
      <c r="H28" s="755"/>
      <c r="I28" s="412">
        <v>100</v>
      </c>
      <c r="J28" s="412">
        <v>88.7</v>
      </c>
      <c r="K28" s="364">
        <f>IFERROR(J28/I28,0)</f>
        <v>0.88700000000000001</v>
      </c>
      <c r="L28" s="364">
        <f>IFERROR(J28/E28,0)</f>
        <v>0.88700000000000001</v>
      </c>
      <c r="M28" s="365">
        <f>IFERROR((MIN(1.1,(J28/I28)))*G28,0)</f>
        <v>1.774</v>
      </c>
      <c r="N28" s="365">
        <f>IFERROR((MIN(1.1,(J28/E28)))*G28,0)</f>
        <v>1.774</v>
      </c>
      <c r="P28" s="548">
        <f>E28</f>
        <v>100</v>
      </c>
      <c r="Q28" s="548">
        <f>J28</f>
        <v>88.7</v>
      </c>
      <c r="R28" s="798">
        <f>G28</f>
        <v>2</v>
      </c>
      <c r="S28" s="799">
        <f>IFERROR(MAX(0,IF(F28="Minimize",E28/J28,IF(E28&gt;0,J28/E28,IF(J28&gt;0,1.1,E28/J28)))),0)</f>
        <v>0.88700000000000001</v>
      </c>
      <c r="T28" s="800">
        <f>MIN(1.1*R28,S28*R28)</f>
        <v>1.774</v>
      </c>
    </row>
    <row r="29" spans="1:20" ht="14">
      <c r="A29" s="438"/>
      <c r="B29" s="430" t="s">
        <v>713</v>
      </c>
      <c r="C29" s="411" t="s">
        <v>714</v>
      </c>
      <c r="D29" s="353" t="s">
        <v>372</v>
      </c>
      <c r="E29" s="387">
        <v>100</v>
      </c>
      <c r="F29" s="432" t="s">
        <v>373</v>
      </c>
      <c r="G29" s="356">
        <v>2</v>
      </c>
      <c r="H29" s="755"/>
      <c r="I29" s="412">
        <v>100</v>
      </c>
      <c r="J29" s="412">
        <v>100</v>
      </c>
      <c r="K29" s="364">
        <f>IFERROR(J29/I29,0)</f>
        <v>1</v>
      </c>
      <c r="L29" s="364">
        <f>IFERROR(J29/E29,0)</f>
        <v>1</v>
      </c>
      <c r="M29" s="365">
        <f>IFERROR((MIN(1.1,(J29/I29)))*G29,0)</f>
        <v>2</v>
      </c>
      <c r="N29" s="365">
        <f>IFERROR((MIN(1.1,(J29/E29)))*G29,0)</f>
        <v>2</v>
      </c>
      <c r="P29" s="548">
        <f>E29</f>
        <v>100</v>
      </c>
      <c r="Q29" s="548">
        <f>J29</f>
        <v>100</v>
      </c>
      <c r="R29" s="798">
        <f>G29</f>
        <v>2</v>
      </c>
      <c r="S29" s="799">
        <f>IFERROR(MAX(0,IF(F29="Minimize",E29/J29,IF(E29&gt;0,J29/E29,IF(J29&gt;0,1.1,E29/J29)))),0)</f>
        <v>1</v>
      </c>
      <c r="T29" s="800">
        <f>MIN(1.1*R29,S29*R29)</f>
        <v>2</v>
      </c>
    </row>
    <row r="30" spans="1:20" ht="28">
      <c r="A30" s="494"/>
      <c r="B30" s="430" t="s">
        <v>715</v>
      </c>
      <c r="C30" s="354" t="s">
        <v>716</v>
      </c>
      <c r="D30" s="353" t="s">
        <v>382</v>
      </c>
      <c r="E30" s="387">
        <v>4</v>
      </c>
      <c r="F30" s="432" t="s">
        <v>373</v>
      </c>
      <c r="G30" s="434">
        <v>2</v>
      </c>
      <c r="H30" s="755"/>
      <c r="I30" s="412">
        <v>4</v>
      </c>
      <c r="J30" s="412">
        <v>0.38</v>
      </c>
      <c r="K30" s="364">
        <f>IFERROR(J30/I30,0)</f>
        <v>9.5000000000000001E-2</v>
      </c>
      <c r="L30" s="364">
        <f>IFERROR(J30/E30,0)</f>
        <v>9.5000000000000001E-2</v>
      </c>
      <c r="M30" s="365">
        <f>IFERROR((MIN(1.1,(J30/I30)))*G30,0)</f>
        <v>0.19</v>
      </c>
      <c r="N30" s="365">
        <f>IFERROR((MIN(1.1,(J30/E30)))*G30,0)</f>
        <v>0.19</v>
      </c>
      <c r="P30" s="548">
        <f>E30</f>
        <v>4</v>
      </c>
      <c r="Q30" s="548">
        <f>J30</f>
        <v>0.38</v>
      </c>
      <c r="R30" s="798">
        <f>G30</f>
        <v>2</v>
      </c>
      <c r="S30" s="799">
        <f>IFERROR(MAX(0,IF(F30="Minimize",E30/J30,IF(E30&gt;0,J30/E30,IF(J30&gt;0,1.1,E30/J30)))),0)</f>
        <v>9.5000000000000001E-2</v>
      </c>
      <c r="T30" s="800">
        <f>MIN(1.1*R30,S30*R30)</f>
        <v>0.19</v>
      </c>
    </row>
    <row r="31" spans="1:20" ht="42">
      <c r="A31" s="490">
        <v>15</v>
      </c>
      <c r="B31" s="354" t="s">
        <v>717</v>
      </c>
      <c r="C31" s="354" t="s">
        <v>718</v>
      </c>
      <c r="D31" s="353" t="s">
        <v>372</v>
      </c>
      <c r="E31" s="387">
        <v>100</v>
      </c>
      <c r="F31" s="432" t="s">
        <v>373</v>
      </c>
      <c r="G31" s="356">
        <v>2</v>
      </c>
      <c r="H31" s="755"/>
      <c r="I31" s="412">
        <v>100</v>
      </c>
      <c r="J31" s="412">
        <v>100</v>
      </c>
      <c r="K31" s="364">
        <f>IFERROR(J31/I31,0)</f>
        <v>1</v>
      </c>
      <c r="L31" s="364">
        <f>IFERROR(J31/E31,0)</f>
        <v>1</v>
      </c>
      <c r="M31" s="365">
        <f>IFERROR((MIN(1.1,(J31/I31)))*G31,0)</f>
        <v>2</v>
      </c>
      <c r="N31" s="365">
        <f>IFERROR((MIN(1.1,(J31/E31)))*G31,0)</f>
        <v>2</v>
      </c>
      <c r="P31" s="548">
        <f>E31</f>
        <v>100</v>
      </c>
      <c r="Q31" s="548">
        <f>J31</f>
        <v>100</v>
      </c>
      <c r="R31" s="798">
        <f>G31</f>
        <v>2</v>
      </c>
      <c r="S31" s="799">
        <f>IFERROR(MAX(0,IF(F31="Minimize",E31/J31,IF(E31&gt;0,J31/E31,IF(J31&gt;0,1.1,E31/J31)))),0)</f>
        <v>1</v>
      </c>
      <c r="T31" s="800">
        <f>MIN(1.1*R31,S31*R31)</f>
        <v>2</v>
      </c>
    </row>
    <row r="32" spans="1:20">
      <c r="A32" s="754" t="s">
        <v>719</v>
      </c>
      <c r="B32" s="754"/>
      <c r="C32" s="495"/>
      <c r="D32" s="496"/>
      <c r="E32" s="496"/>
      <c r="F32" s="498"/>
      <c r="G32" s="496"/>
      <c r="H32" s="457"/>
      <c r="I32" s="350"/>
      <c r="J32" s="350"/>
      <c r="K32" s="413"/>
      <c r="L32" s="413"/>
      <c r="M32" s="414"/>
      <c r="N32" s="415"/>
      <c r="P32" s="548"/>
      <c r="Q32" s="548"/>
      <c r="R32" s="798"/>
      <c r="S32" s="799"/>
      <c r="T32" s="800"/>
    </row>
    <row r="33" spans="1:22" ht="28">
      <c r="A33" s="429">
        <v>1</v>
      </c>
      <c r="B33" s="501" t="s">
        <v>491</v>
      </c>
      <c r="C33" s="411" t="s">
        <v>720</v>
      </c>
      <c r="D33" s="353" t="s">
        <v>667</v>
      </c>
      <c r="E33" s="87">
        <v>381</v>
      </c>
      <c r="F33" s="500" t="s">
        <v>373</v>
      </c>
      <c r="G33" s="356">
        <v>4</v>
      </c>
      <c r="H33" s="756">
        <v>30</v>
      </c>
      <c r="I33" s="416">
        <v>381</v>
      </c>
      <c r="J33" s="416">
        <v>-8.68</v>
      </c>
      <c r="K33" s="364">
        <f t="shared" ref="K33:K40" si="3">IFERROR(J33/I33,0)</f>
        <v>-2.2782152230971128E-2</v>
      </c>
      <c r="L33" s="364">
        <f>IFERROR(J33/E33,0)</f>
        <v>-2.2782152230971128E-2</v>
      </c>
      <c r="M33" s="365">
        <f>IFERROR(IF(J33&lt;=0,0, MIN(1, J33/I33)*G33),0)</f>
        <v>0</v>
      </c>
      <c r="N33" s="365">
        <v>0</v>
      </c>
      <c r="P33" s="548">
        <f>E33</f>
        <v>381</v>
      </c>
      <c r="Q33" s="548">
        <f t="shared" ref="Q33:Q40" si="4">J33</f>
        <v>-8.68</v>
      </c>
      <c r="R33" s="798">
        <f>G33</f>
        <v>4</v>
      </c>
      <c r="S33" s="799">
        <f>IFERROR(MAX(0,IF(F33="Minimize",E33/J33,IF(E33&gt;0,J33/E33,IF(J33&gt;0,1.1,E33/J33)))),0)</f>
        <v>0</v>
      </c>
      <c r="T33" s="800">
        <f t="shared" ref="T33:T40" si="5">MIN(1.1*R33,S33*R33)</f>
        <v>0</v>
      </c>
    </row>
    <row r="34" spans="1:22" ht="14">
      <c r="A34" s="482">
        <v>2</v>
      </c>
      <c r="B34" s="501" t="s">
        <v>495</v>
      </c>
      <c r="C34" s="354"/>
      <c r="D34" s="353" t="s">
        <v>667</v>
      </c>
      <c r="E34" s="87">
        <v>13.35</v>
      </c>
      <c r="F34" s="500" t="s">
        <v>373</v>
      </c>
      <c r="G34" s="356">
        <v>4</v>
      </c>
      <c r="H34" s="756"/>
      <c r="I34" s="416">
        <v>13.35</v>
      </c>
      <c r="J34" s="416">
        <v>89.85</v>
      </c>
      <c r="K34" s="364">
        <f t="shared" si="3"/>
        <v>6.7303370786516847</v>
      </c>
      <c r="L34" s="364">
        <f>IFERROR(J34/E34,0)</f>
        <v>6.7303370786516847</v>
      </c>
      <c r="M34" s="365">
        <f>IFERROR((MIN(1.1,(J34/I34)))*G34,0)</f>
        <v>4.4000000000000004</v>
      </c>
      <c r="N34" s="365">
        <f>IFERROR((MIN(1.1,(J34/E34)))*G34,0)</f>
        <v>4.4000000000000004</v>
      </c>
      <c r="P34" s="548">
        <f>E34</f>
        <v>13.35</v>
      </c>
      <c r="Q34" s="548">
        <f t="shared" si="4"/>
        <v>89.85</v>
      </c>
      <c r="R34" s="798">
        <f>G34</f>
        <v>4</v>
      </c>
      <c r="S34" s="799">
        <f>IFERROR(MAX(0,IF(F34="Minimize",E34/J34,IF(E34&gt;0,J34/E34,IF(J34&gt;0,1.1,E34/J34)))),0)</f>
        <v>6.7303370786516847</v>
      </c>
      <c r="T34" s="800">
        <f t="shared" si="5"/>
        <v>4.4000000000000004</v>
      </c>
    </row>
    <row r="35" spans="1:22" ht="56">
      <c r="A35" s="482">
        <v>3</v>
      </c>
      <c r="B35" s="501" t="s">
        <v>504</v>
      </c>
      <c r="C35" s="354" t="s">
        <v>723</v>
      </c>
      <c r="D35" s="353" t="s">
        <v>667</v>
      </c>
      <c r="E35" s="87">
        <v>9.6</v>
      </c>
      <c r="F35" s="500" t="s">
        <v>373</v>
      </c>
      <c r="G35" s="356">
        <v>4</v>
      </c>
      <c r="H35" s="756"/>
      <c r="I35" s="416">
        <v>9.6199999999999992</v>
      </c>
      <c r="J35" s="416">
        <v>2.52</v>
      </c>
      <c r="K35" s="364">
        <f t="shared" si="3"/>
        <v>0.26195426195426197</v>
      </c>
      <c r="L35" s="364">
        <f>IFERROR(J35/E35,0)</f>
        <v>0.26250000000000001</v>
      </c>
      <c r="M35" s="365">
        <f>IFERROR((MIN(1.1,(J35/I35)))*G35,0)</f>
        <v>1.0478170478170479</v>
      </c>
      <c r="N35" s="365">
        <f>IFERROR((MIN(1.1,(J35/E35)))*G35,0)</f>
        <v>1.05</v>
      </c>
      <c r="P35" s="548">
        <f>E35</f>
        <v>9.6</v>
      </c>
      <c r="Q35" s="548">
        <f t="shared" si="4"/>
        <v>2.52</v>
      </c>
      <c r="R35" s="798">
        <f>G35</f>
        <v>4</v>
      </c>
      <c r="S35" s="799">
        <f>IFERROR(MAX(0,IF(F35="Minimize",E35/J35,IF(E35&gt;0,J35/E35,IF(J35&gt;0,1.1,E35/J35)))),0)</f>
        <v>0.26250000000000001</v>
      </c>
      <c r="T35" s="800">
        <f t="shared" si="5"/>
        <v>1.05</v>
      </c>
    </row>
    <row r="36" spans="1:22" ht="14">
      <c r="A36" s="482">
        <v>4</v>
      </c>
      <c r="B36" s="501" t="s">
        <v>547</v>
      </c>
      <c r="C36" s="411" t="s">
        <v>724</v>
      </c>
      <c r="D36" s="353" t="s">
        <v>667</v>
      </c>
      <c r="E36" s="87">
        <v>8.44</v>
      </c>
      <c r="F36" s="500" t="s">
        <v>373</v>
      </c>
      <c r="G36" s="356">
        <v>3</v>
      </c>
      <c r="H36" s="756"/>
      <c r="I36" s="416" t="s">
        <v>749</v>
      </c>
      <c r="J36" s="416">
        <v>-1.77</v>
      </c>
      <c r="K36" s="364">
        <f t="shared" si="3"/>
        <v>-4.8641221374045802</v>
      </c>
      <c r="L36" s="364">
        <f>IFERROR(J36/E36,0)</f>
        <v>-0.20971563981042657</v>
      </c>
      <c r="M36" s="365">
        <f>IFERROR((MIN(1.1,(J36/I36)))*G36,0)</f>
        <v>-14.592366412213741</v>
      </c>
      <c r="N36" s="365">
        <v>0</v>
      </c>
      <c r="P36" s="548">
        <f>E36</f>
        <v>8.44</v>
      </c>
      <c r="Q36" s="548">
        <f t="shared" si="4"/>
        <v>-1.77</v>
      </c>
      <c r="R36" s="798">
        <f>G36</f>
        <v>3</v>
      </c>
      <c r="S36" s="799">
        <f>IFERROR(MAX(0,IF(F36="Minimize",E36/J36,IF(E36&gt;0,J36/E36,IF(J36&gt;0,1.1,E36/J36)))),0)</f>
        <v>0</v>
      </c>
      <c r="T36" s="800">
        <f t="shared" si="5"/>
        <v>0</v>
      </c>
    </row>
    <row r="37" spans="1:22" ht="14">
      <c r="A37" s="482">
        <v>5</v>
      </c>
      <c r="B37" s="501" t="s">
        <v>528</v>
      </c>
      <c r="C37" s="411" t="s">
        <v>724</v>
      </c>
      <c r="D37" s="353" t="s">
        <v>667</v>
      </c>
      <c r="E37" s="87">
        <v>0.2</v>
      </c>
      <c r="F37" s="500" t="s">
        <v>373</v>
      </c>
      <c r="G37" s="356">
        <v>3</v>
      </c>
      <c r="H37" s="756"/>
      <c r="I37" s="416">
        <v>0.2</v>
      </c>
      <c r="J37" s="416">
        <v>0.92</v>
      </c>
      <c r="K37" s="364">
        <f t="shared" si="3"/>
        <v>4.5999999999999996</v>
      </c>
      <c r="L37" s="364">
        <f>IFERROR(J37/E37,0)</f>
        <v>4.5999999999999996</v>
      </c>
      <c r="M37" s="365">
        <f>IFERROR((MIN(1.1,(J37/I37)))*G37,0)</f>
        <v>3.3000000000000003</v>
      </c>
      <c r="N37" s="365">
        <f>IFERROR((MIN(1.1,(J37/E37)))*G37,0)</f>
        <v>3.3000000000000003</v>
      </c>
      <c r="P37" s="548">
        <f>E37</f>
        <v>0.2</v>
      </c>
      <c r="Q37" s="548">
        <f t="shared" si="4"/>
        <v>0.92</v>
      </c>
      <c r="R37" s="798">
        <f>G37</f>
        <v>3</v>
      </c>
      <c r="S37" s="799">
        <f>IFERROR(MAX(0,IF(F37="Minimize",E37/J37,IF(E37&gt;0,J37/E37,IF(J37&gt;0,1.1,E37/J37)))),0)</f>
        <v>4.5999999999999996</v>
      </c>
      <c r="T37" s="800">
        <f t="shared" si="5"/>
        <v>3.3000000000000003</v>
      </c>
    </row>
    <row r="38" spans="1:22" ht="28">
      <c r="A38" s="482">
        <v>6</v>
      </c>
      <c r="B38" s="501" t="s">
        <v>535</v>
      </c>
      <c r="C38" s="411" t="s">
        <v>722</v>
      </c>
      <c r="D38" s="353" t="s">
        <v>667</v>
      </c>
      <c r="E38" s="87">
        <v>8</v>
      </c>
      <c r="F38" s="500" t="s">
        <v>373</v>
      </c>
      <c r="G38" s="356">
        <v>4</v>
      </c>
      <c r="H38" s="756"/>
      <c r="I38" s="416">
        <v>8</v>
      </c>
      <c r="J38" s="416">
        <v>-28.78</v>
      </c>
      <c r="K38" s="364">
        <f t="shared" si="3"/>
        <v>-3.5975000000000001</v>
      </c>
      <c r="L38" s="364">
        <f>IFERROR(J38/E38,0)</f>
        <v>-3.5975000000000001</v>
      </c>
      <c r="M38" s="365">
        <v>0</v>
      </c>
      <c r="N38" s="365">
        <v>0</v>
      </c>
      <c r="P38" s="548">
        <f>E38</f>
        <v>8</v>
      </c>
      <c r="Q38" s="548">
        <f t="shared" si="4"/>
        <v>-28.78</v>
      </c>
      <c r="R38" s="798">
        <f>G38</f>
        <v>4</v>
      </c>
      <c r="S38" s="799">
        <f>IFERROR(MAX(0,IF(F38="Minimize",E38/J38,IF(E38&gt;0,J38/E38,IF(J38&gt;0,1.1,E38/J38)))),0)</f>
        <v>0</v>
      </c>
      <c r="T38" s="800">
        <f t="shared" si="5"/>
        <v>0</v>
      </c>
    </row>
    <row r="39" spans="1:22" ht="42">
      <c r="A39" s="482">
        <v>7</v>
      </c>
      <c r="B39" s="501" t="s">
        <v>515</v>
      </c>
      <c r="C39" s="411" t="s">
        <v>725</v>
      </c>
      <c r="D39" s="353" t="s">
        <v>667</v>
      </c>
      <c r="E39" s="87">
        <v>2.6</v>
      </c>
      <c r="F39" s="500" t="s">
        <v>373</v>
      </c>
      <c r="G39" s="356">
        <v>4</v>
      </c>
      <c r="H39" s="756"/>
      <c r="I39" s="416">
        <v>2.6</v>
      </c>
      <c r="J39" s="416">
        <v>-0.71</v>
      </c>
      <c r="K39" s="364">
        <f t="shared" si="3"/>
        <v>-0.27307692307692305</v>
      </c>
      <c r="L39" s="364">
        <f>IFERROR(J39/E39,0)</f>
        <v>-0.27307692307692305</v>
      </c>
      <c r="M39" s="365">
        <v>0</v>
      </c>
      <c r="N39" s="365">
        <v>0</v>
      </c>
      <c r="P39" s="548">
        <f>E39</f>
        <v>2.6</v>
      </c>
      <c r="Q39" s="548">
        <f t="shared" si="4"/>
        <v>-0.71</v>
      </c>
      <c r="R39" s="798">
        <f>G39</f>
        <v>4</v>
      </c>
      <c r="S39" s="799">
        <f>IFERROR(MAX(0,IF(F39="Minimize",E39/J39,IF(E39&gt;0,J39/E39,IF(J39&gt;0,1.1,E39/J39)))),0)</f>
        <v>0</v>
      </c>
      <c r="T39" s="800">
        <f t="shared" si="5"/>
        <v>0</v>
      </c>
    </row>
    <row r="40" spans="1:22" ht="28">
      <c r="A40" s="429">
        <v>8</v>
      </c>
      <c r="B40" s="501" t="s">
        <v>505</v>
      </c>
      <c r="C40" s="411" t="s">
        <v>726</v>
      </c>
      <c r="D40" s="353" t="s">
        <v>667</v>
      </c>
      <c r="E40" s="87">
        <v>6.83</v>
      </c>
      <c r="F40" s="500" t="s">
        <v>373</v>
      </c>
      <c r="G40" s="356">
        <v>4</v>
      </c>
      <c r="H40" s="756"/>
      <c r="I40" s="416">
        <v>6.83</v>
      </c>
      <c r="J40" s="416">
        <v>5.73</v>
      </c>
      <c r="K40" s="364">
        <f t="shared" si="3"/>
        <v>0.83894582723279654</v>
      </c>
      <c r="L40" s="364">
        <f>IFERROR(J40/E40,0)</f>
        <v>0.83894582723279654</v>
      </c>
      <c r="M40" s="365">
        <f>IFERROR((MIN(1.1,(J40/I40)))*G40,0)</f>
        <v>3.3557833089311861</v>
      </c>
      <c r="N40" s="365">
        <f>IFERROR((MIN(1.1,(J40/E40)))*G40,0)</f>
        <v>3.3557833089311861</v>
      </c>
      <c r="P40" s="548">
        <f>E40</f>
        <v>6.83</v>
      </c>
      <c r="Q40" s="548">
        <f t="shared" si="4"/>
        <v>5.73</v>
      </c>
      <c r="R40" s="798">
        <f>G40</f>
        <v>4</v>
      </c>
      <c r="S40" s="799">
        <f>IFERROR(MAX(0,IF(F40="Minimize",E40/J40,IF(E40&gt;0,J40/E40,IF(J40&gt;0,1.1,E40/J40)))),0)</f>
        <v>0.83894582723279654</v>
      </c>
      <c r="T40" s="800">
        <f t="shared" si="5"/>
        <v>3.3557833089311861</v>
      </c>
    </row>
    <row r="41" spans="1:22">
      <c r="A41" s="502"/>
      <c r="B41" s="503"/>
      <c r="C41" s="503"/>
      <c r="D41" s="421"/>
      <c r="E41" s="421"/>
      <c r="F41" s="421"/>
      <c r="G41" s="504"/>
      <c r="H41" s="419">
        <f>SUM(H5:H40)</f>
        <v>100</v>
      </c>
      <c r="I41" s="421"/>
      <c r="J41" s="421"/>
      <c r="K41" s="423"/>
      <c r="L41" s="423"/>
      <c r="M41" s="420">
        <f>SUM(M5:M40)</f>
        <v>52.996307613719125</v>
      </c>
      <c r="N41" s="420">
        <f>SUM(N5:N40)</f>
        <v>67.591653808428816</v>
      </c>
      <c r="P41" s="804" t="s">
        <v>404</v>
      </c>
      <c r="Q41" s="804"/>
      <c r="R41" s="805">
        <f>SUM(R5:R40)</f>
        <v>100</v>
      </c>
      <c r="S41" s="806">
        <f>IFERROR(T41/R41,0)</f>
        <v>0.6779165380842882</v>
      </c>
      <c r="T41" s="807">
        <f>SUM(T5:T40)</f>
        <v>67.791653808428819</v>
      </c>
    </row>
    <row r="43" spans="1:22" ht="16">
      <c r="A43" s="808" t="s">
        <v>750</v>
      </c>
    </row>
    <row r="44" spans="1:22" ht="28">
      <c r="A44" s="323" t="s">
        <v>346</v>
      </c>
      <c r="B44" s="323" t="s">
        <v>347</v>
      </c>
      <c r="C44" s="323" t="s">
        <v>587</v>
      </c>
      <c r="D44" s="323" t="s">
        <v>350</v>
      </c>
      <c r="E44" s="323" t="s">
        <v>448</v>
      </c>
      <c r="F44" s="323" t="s">
        <v>354</v>
      </c>
      <c r="G44" s="323" t="s">
        <v>588</v>
      </c>
      <c r="P44" s="323" t="s">
        <v>367</v>
      </c>
      <c r="Q44" s="323" t="s">
        <v>589</v>
      </c>
      <c r="R44" s="323" t="s">
        <v>590</v>
      </c>
      <c r="S44" s="323" t="s">
        <v>591</v>
      </c>
      <c r="T44" s="323" t="s">
        <v>592</v>
      </c>
      <c r="U44" s="323" t="s">
        <v>593</v>
      </c>
      <c r="V44" s="323" t="s">
        <v>594</v>
      </c>
    </row>
    <row r="45" spans="1:22">
      <c r="A45" s="809">
        <v>1</v>
      </c>
      <c r="B45" s="583" t="str">
        <f>B5</f>
        <v>EBITDA Operasional</v>
      </c>
      <c r="C45" s="583" t="s">
        <v>456</v>
      </c>
      <c r="D45" s="809" t="str">
        <f t="shared" ref="D45:G46" si="6">D5</f>
        <v>Rp M</v>
      </c>
      <c r="E45" s="797">
        <f t="shared" si="6"/>
        <v>673.68</v>
      </c>
      <c r="F45" s="809" t="str">
        <f t="shared" si="6"/>
        <v>Maximize</v>
      </c>
      <c r="G45" s="798">
        <f t="shared" si="6"/>
        <v>7</v>
      </c>
      <c r="P45" s="799">
        <f>S5</f>
        <v>0.79361121007006297</v>
      </c>
      <c r="Q45" s="810">
        <v>3</v>
      </c>
      <c r="R45" s="800">
        <f t="shared" ref="R45:R56" si="7">MIN(1.1*Q45,P45*Q45)</f>
        <v>2.3808336302101889</v>
      </c>
      <c r="S45" s="810">
        <v>1</v>
      </c>
      <c r="T45" s="800">
        <f t="shared" ref="T45:T56" si="8">MIN(1.1*S45,P45*S45)</f>
        <v>0.79361121007006297</v>
      </c>
      <c r="U45" s="810">
        <v>4</v>
      </c>
      <c r="V45" s="800">
        <f t="shared" ref="V45:V56" si="9">MIN(1.1*U45,P45*U45)</f>
        <v>3.1744448402802519</v>
      </c>
    </row>
    <row r="46" spans="1:22">
      <c r="A46" s="809">
        <v>2</v>
      </c>
      <c r="B46" s="583" t="str">
        <f>B6</f>
        <v>Total Revenue</v>
      </c>
      <c r="C46" s="583" t="s">
        <v>456</v>
      </c>
      <c r="D46" s="809" t="str">
        <f t="shared" si="6"/>
        <v>Rp M</v>
      </c>
      <c r="E46" s="797">
        <f t="shared" si="6"/>
        <v>1874.5</v>
      </c>
      <c r="F46" s="809" t="str">
        <f t="shared" si="6"/>
        <v>Maximize</v>
      </c>
      <c r="G46" s="798">
        <f t="shared" si="6"/>
        <v>7</v>
      </c>
      <c r="P46" s="799">
        <f>S6</f>
        <v>0.90989063750333421</v>
      </c>
      <c r="Q46" s="810">
        <v>3</v>
      </c>
      <c r="R46" s="800">
        <f t="shared" si="7"/>
        <v>2.7296719125100024</v>
      </c>
      <c r="S46" s="810">
        <v>1</v>
      </c>
      <c r="T46" s="800">
        <f t="shared" si="8"/>
        <v>0.90989063750333421</v>
      </c>
      <c r="U46" s="810">
        <v>4</v>
      </c>
      <c r="V46" s="800">
        <f t="shared" si="9"/>
        <v>3.6395625500133368</v>
      </c>
    </row>
    <row r="47" spans="1:22">
      <c r="A47" s="809">
        <v>3</v>
      </c>
      <c r="B47" s="583" t="str">
        <f>B10</f>
        <v>Penyampaian Data LAI Tahun 2024</v>
      </c>
      <c r="C47" s="583" t="s">
        <v>456</v>
      </c>
      <c r="D47" s="809" t="str">
        <f>D10</f>
        <v>Waktu</v>
      </c>
      <c r="E47" s="802">
        <f>E10</f>
        <v>45747</v>
      </c>
      <c r="F47" s="809" t="str">
        <f>F10</f>
        <v>Minimize</v>
      </c>
      <c r="G47" s="798">
        <f>G10</f>
        <v>6</v>
      </c>
      <c r="P47" s="799">
        <f>S10</f>
        <v>0</v>
      </c>
      <c r="Q47" s="810">
        <v>2</v>
      </c>
      <c r="R47" s="800">
        <f t="shared" si="7"/>
        <v>0</v>
      </c>
      <c r="S47" s="810">
        <v>1</v>
      </c>
      <c r="T47" s="800">
        <f t="shared" si="8"/>
        <v>0</v>
      </c>
      <c r="U47" s="810">
        <v>4</v>
      </c>
      <c r="V47" s="800">
        <f t="shared" si="9"/>
        <v>0</v>
      </c>
    </row>
    <row r="48" spans="1:22">
      <c r="A48" s="809">
        <v>4</v>
      </c>
      <c r="B48" s="583" t="str">
        <f>B23</f>
        <v>Penyampaian RKAP</v>
      </c>
      <c r="C48" s="583" t="s">
        <v>456</v>
      </c>
      <c r="D48" s="809" t="str">
        <f>D23</f>
        <v>Waktu</v>
      </c>
      <c r="E48" s="803">
        <f>E23</f>
        <v>45930</v>
      </c>
      <c r="F48" s="809" t="str">
        <f>F23</f>
        <v>Minimize</v>
      </c>
      <c r="G48" s="798">
        <f>G23</f>
        <v>2</v>
      </c>
      <c r="P48" s="799">
        <f>S23</f>
        <v>1.1000000000000001</v>
      </c>
      <c r="Q48" s="810">
        <v>1</v>
      </c>
      <c r="R48" s="800">
        <f t="shared" si="7"/>
        <v>1.1000000000000001</v>
      </c>
      <c r="S48" s="810">
        <v>0</v>
      </c>
      <c r="T48" s="800">
        <f t="shared" si="8"/>
        <v>0</v>
      </c>
      <c r="U48" s="810">
        <v>1</v>
      </c>
      <c r="V48" s="800">
        <f t="shared" si="9"/>
        <v>1.1000000000000001</v>
      </c>
    </row>
    <row r="49" spans="1:22">
      <c r="A49" s="809">
        <v>5</v>
      </c>
      <c r="B49" s="583" t="str">
        <f t="shared" ref="B49:B56" si="10">B33</f>
        <v>Value Impact Operational Excellence-CPO</v>
      </c>
      <c r="C49" s="583" t="s">
        <v>456</v>
      </c>
      <c r="D49" s="809" t="str">
        <f t="shared" ref="D49:G56" si="11">D33</f>
        <v>Rp M</v>
      </c>
      <c r="E49" s="548">
        <f t="shared" si="11"/>
        <v>381</v>
      </c>
      <c r="F49" s="809" t="str">
        <f t="shared" si="11"/>
        <v>Maximize</v>
      </c>
      <c r="G49" s="798">
        <f t="shared" si="11"/>
        <v>4</v>
      </c>
      <c r="P49" s="799">
        <f t="shared" ref="P49:P56" si="12">S33</f>
        <v>0</v>
      </c>
      <c r="Q49" s="810">
        <v>2</v>
      </c>
      <c r="R49" s="800">
        <f t="shared" si="7"/>
        <v>0</v>
      </c>
      <c r="S49" s="810">
        <v>1</v>
      </c>
      <c r="T49" s="800">
        <f t="shared" si="8"/>
        <v>0</v>
      </c>
      <c r="U49" s="810">
        <v>3</v>
      </c>
      <c r="V49" s="800">
        <f t="shared" si="9"/>
        <v>0</v>
      </c>
    </row>
    <row r="50" spans="1:22">
      <c r="A50" s="809">
        <v>6</v>
      </c>
      <c r="B50" s="583" t="str">
        <f t="shared" si="10"/>
        <v>Value Impact Cash Cost Optimization</v>
      </c>
      <c r="C50" s="583" t="s">
        <v>456</v>
      </c>
      <c r="D50" s="809" t="str">
        <f t="shared" si="11"/>
        <v>Rp M</v>
      </c>
      <c r="E50" s="548">
        <f t="shared" si="11"/>
        <v>13.35</v>
      </c>
      <c r="F50" s="809" t="str">
        <f t="shared" si="11"/>
        <v>Maximize</v>
      </c>
      <c r="G50" s="798">
        <f t="shared" si="11"/>
        <v>4</v>
      </c>
      <c r="P50" s="799">
        <f t="shared" si="12"/>
        <v>6.7303370786516847</v>
      </c>
      <c r="Q50" s="810">
        <v>2</v>
      </c>
      <c r="R50" s="800">
        <f t="shared" si="7"/>
        <v>2.2000000000000002</v>
      </c>
      <c r="S50" s="810">
        <v>1</v>
      </c>
      <c r="T50" s="800">
        <f t="shared" si="8"/>
        <v>1.1000000000000001</v>
      </c>
      <c r="U50" s="810">
        <v>2</v>
      </c>
      <c r="V50" s="800">
        <f t="shared" si="9"/>
        <v>2.2000000000000002</v>
      </c>
    </row>
    <row r="51" spans="1:22">
      <c r="A51" s="809">
        <v>7</v>
      </c>
      <c r="B51" s="583" t="str">
        <f t="shared" si="10"/>
        <v>Value Impact Revenue Enhancement</v>
      </c>
      <c r="C51" s="583" t="s">
        <v>456</v>
      </c>
      <c r="D51" s="809" t="str">
        <f t="shared" si="11"/>
        <v>Rp M</v>
      </c>
      <c r="E51" s="548">
        <f t="shared" si="11"/>
        <v>9.6</v>
      </c>
      <c r="F51" s="809" t="str">
        <f t="shared" si="11"/>
        <v>Maximize</v>
      </c>
      <c r="G51" s="798">
        <f t="shared" si="11"/>
        <v>4</v>
      </c>
      <c r="P51" s="799">
        <f t="shared" si="12"/>
        <v>0.26250000000000001</v>
      </c>
      <c r="Q51" s="810">
        <v>2</v>
      </c>
      <c r="R51" s="800">
        <f t="shared" si="7"/>
        <v>0.52500000000000002</v>
      </c>
      <c r="S51" s="810">
        <v>1</v>
      </c>
      <c r="T51" s="800">
        <f t="shared" si="8"/>
        <v>0.26250000000000001</v>
      </c>
      <c r="U51" s="810">
        <v>2</v>
      </c>
      <c r="V51" s="800">
        <f t="shared" si="9"/>
        <v>0.52500000000000002</v>
      </c>
    </row>
    <row r="52" spans="1:22">
      <c r="A52" s="809">
        <v>8</v>
      </c>
      <c r="B52" s="583" t="str">
        <f t="shared" si="10"/>
        <v>Value Impact FFB Purchasing</v>
      </c>
      <c r="C52" s="583" t="s">
        <v>456</v>
      </c>
      <c r="D52" s="809" t="str">
        <f t="shared" si="11"/>
        <v>Rp M</v>
      </c>
      <c r="E52" s="548">
        <f t="shared" si="11"/>
        <v>8.44</v>
      </c>
      <c r="F52" s="809" t="str">
        <f t="shared" si="11"/>
        <v>Maximize</v>
      </c>
      <c r="G52" s="798">
        <f t="shared" si="11"/>
        <v>3</v>
      </c>
      <c r="P52" s="799">
        <f t="shared" si="12"/>
        <v>0</v>
      </c>
      <c r="Q52" s="810">
        <v>1</v>
      </c>
      <c r="R52" s="800">
        <f t="shared" si="7"/>
        <v>0</v>
      </c>
      <c r="S52" s="810">
        <v>1</v>
      </c>
      <c r="T52" s="800">
        <f t="shared" si="8"/>
        <v>0</v>
      </c>
      <c r="U52" s="810">
        <v>2</v>
      </c>
      <c r="V52" s="800">
        <f t="shared" si="9"/>
        <v>0</v>
      </c>
    </row>
    <row r="53" spans="1:22">
      <c r="A53" s="809">
        <v>9</v>
      </c>
      <c r="B53" s="583" t="str">
        <f t="shared" si="10"/>
        <v>Value Impact Idle Cash Optimization</v>
      </c>
      <c r="C53" s="583" t="s">
        <v>456</v>
      </c>
      <c r="D53" s="809" t="str">
        <f t="shared" si="11"/>
        <v>Rp M</v>
      </c>
      <c r="E53" s="548">
        <f t="shared" si="11"/>
        <v>0.2</v>
      </c>
      <c r="F53" s="809" t="str">
        <f t="shared" si="11"/>
        <v>Maximize</v>
      </c>
      <c r="G53" s="798">
        <f t="shared" si="11"/>
        <v>3</v>
      </c>
      <c r="P53" s="799">
        <f t="shared" si="12"/>
        <v>4.5999999999999996</v>
      </c>
      <c r="Q53" s="810">
        <v>1</v>
      </c>
      <c r="R53" s="800">
        <f t="shared" si="7"/>
        <v>1.1000000000000001</v>
      </c>
      <c r="S53" s="810">
        <v>0</v>
      </c>
      <c r="T53" s="800">
        <f t="shared" si="8"/>
        <v>0</v>
      </c>
      <c r="U53" s="810">
        <v>2</v>
      </c>
      <c r="V53" s="800">
        <f t="shared" si="9"/>
        <v>2.2000000000000002</v>
      </c>
    </row>
    <row r="54" spans="1:22">
      <c r="A54" s="809">
        <v>10</v>
      </c>
      <c r="B54" s="583" t="str">
        <f t="shared" si="10"/>
        <v>Value Impact General Affair &amp; Administration Cost Optimization</v>
      </c>
      <c r="C54" s="583" t="s">
        <v>456</v>
      </c>
      <c r="D54" s="809" t="str">
        <f t="shared" si="11"/>
        <v>Rp M</v>
      </c>
      <c r="E54" s="548">
        <f t="shared" si="11"/>
        <v>8</v>
      </c>
      <c r="F54" s="809" t="str">
        <f t="shared" si="11"/>
        <v>Maximize</v>
      </c>
      <c r="G54" s="798">
        <f t="shared" si="11"/>
        <v>4</v>
      </c>
      <c r="P54" s="799">
        <f t="shared" si="12"/>
        <v>0</v>
      </c>
      <c r="Q54" s="810">
        <v>1</v>
      </c>
      <c r="R54" s="800">
        <f t="shared" si="7"/>
        <v>0</v>
      </c>
      <c r="S54" s="810">
        <v>1</v>
      </c>
      <c r="T54" s="800">
        <f t="shared" si="8"/>
        <v>0</v>
      </c>
      <c r="U54" s="810">
        <v>2</v>
      </c>
      <c r="V54" s="800">
        <f t="shared" si="9"/>
        <v>0</v>
      </c>
    </row>
    <row r="55" spans="1:22">
      <c r="A55" s="809">
        <v>11</v>
      </c>
      <c r="B55" s="583" t="str">
        <f t="shared" si="10"/>
        <v>Value Impact Business Turnaround</v>
      </c>
      <c r="C55" s="583" t="s">
        <v>456</v>
      </c>
      <c r="D55" s="809" t="str">
        <f t="shared" si="11"/>
        <v>Rp M</v>
      </c>
      <c r="E55" s="548">
        <f t="shared" si="11"/>
        <v>2.6</v>
      </c>
      <c r="F55" s="809" t="str">
        <f t="shared" si="11"/>
        <v>Maximize</v>
      </c>
      <c r="G55" s="798">
        <f t="shared" si="11"/>
        <v>4</v>
      </c>
      <c r="P55" s="799">
        <f t="shared" si="12"/>
        <v>0</v>
      </c>
      <c r="Q55" s="810">
        <v>1</v>
      </c>
      <c r="R55" s="800">
        <f t="shared" si="7"/>
        <v>0</v>
      </c>
      <c r="S55" s="810">
        <v>1</v>
      </c>
      <c r="T55" s="800">
        <f t="shared" si="8"/>
        <v>0</v>
      </c>
      <c r="U55" s="810">
        <v>2</v>
      </c>
      <c r="V55" s="800">
        <f t="shared" si="9"/>
        <v>0</v>
      </c>
    </row>
    <row r="56" spans="1:22">
      <c r="A56" s="809">
        <v>12</v>
      </c>
      <c r="B56" s="583" t="str">
        <f t="shared" si="10"/>
        <v>Value Impact Procurement Excellence</v>
      </c>
      <c r="C56" s="583" t="s">
        <v>456</v>
      </c>
      <c r="D56" s="809" t="str">
        <f t="shared" si="11"/>
        <v>Rp M</v>
      </c>
      <c r="E56" s="548">
        <f t="shared" si="11"/>
        <v>6.83</v>
      </c>
      <c r="F56" s="809" t="str">
        <f t="shared" si="11"/>
        <v>Maximize</v>
      </c>
      <c r="G56" s="798">
        <f t="shared" si="11"/>
        <v>4</v>
      </c>
      <c r="P56" s="799">
        <f t="shared" si="12"/>
        <v>0.83894582723279654</v>
      </c>
      <c r="Q56" s="810">
        <v>1</v>
      </c>
      <c r="R56" s="800">
        <f t="shared" si="7"/>
        <v>0.83894582723279654</v>
      </c>
      <c r="S56" s="810">
        <v>1</v>
      </c>
      <c r="T56" s="800">
        <f t="shared" si="8"/>
        <v>0.83894582723279654</v>
      </c>
      <c r="U56" s="810">
        <v>2</v>
      </c>
      <c r="V56" s="800">
        <f t="shared" si="9"/>
        <v>1.6778916544655931</v>
      </c>
    </row>
    <row r="57" spans="1:22">
      <c r="A57" s="811"/>
      <c r="B57" s="811" t="s">
        <v>595</v>
      </c>
      <c r="C57" s="811"/>
      <c r="D57" s="811"/>
      <c r="E57" s="811"/>
      <c r="F57" s="811"/>
      <c r="G57" s="812">
        <f>SUM(G45:G56)</f>
        <v>52</v>
      </c>
      <c r="P57" s="813"/>
      <c r="Q57" s="812">
        <f t="shared" ref="Q57:V57" si="13">SUM(Q45:Q56)</f>
        <v>20</v>
      </c>
      <c r="R57" s="814">
        <f t="shared" si="13"/>
        <v>10.874451369952988</v>
      </c>
      <c r="S57" s="812">
        <f t="shared" si="13"/>
        <v>10</v>
      </c>
      <c r="T57" s="814">
        <f t="shared" si="13"/>
        <v>3.904947674806194</v>
      </c>
      <c r="U57" s="812">
        <f t="shared" si="13"/>
        <v>30</v>
      </c>
      <c r="V57" s="814">
        <f t="shared" si="13"/>
        <v>14.516899044759185</v>
      </c>
    </row>
    <row r="58" spans="1:22">
      <c r="A58" s="809">
        <v>13</v>
      </c>
      <c r="B58" s="583" t="str">
        <f>B8</f>
        <v>a. Cash Cost Kelapa Sawit</v>
      </c>
      <c r="C58" s="583" t="s">
        <v>462</v>
      </c>
      <c r="D58" s="809" t="str">
        <f t="shared" ref="D58:G59" si="14">D8</f>
        <v>Rp/Kg</v>
      </c>
      <c r="E58" s="801">
        <f t="shared" si="14"/>
        <v>4446</v>
      </c>
      <c r="F58" s="809" t="str">
        <f t="shared" si="14"/>
        <v>Minimize</v>
      </c>
      <c r="G58" s="798">
        <f t="shared" si="14"/>
        <v>5</v>
      </c>
      <c r="P58" s="799">
        <f>S8</f>
        <v>0.81403375145788215</v>
      </c>
      <c r="Q58" s="810">
        <v>4</v>
      </c>
      <c r="R58" s="800">
        <f t="shared" ref="R58:R64" si="15">MIN(1.1*Q58,P58*Q58)</f>
        <v>3.2561350058315286</v>
      </c>
      <c r="S58" s="810">
        <v>7</v>
      </c>
      <c r="T58" s="800">
        <f t="shared" ref="T58:T64" si="16">MIN(1.1*S58,P58*S58)</f>
        <v>5.6982362602051753</v>
      </c>
      <c r="U58" s="810">
        <v>2</v>
      </c>
      <c r="V58" s="800">
        <f t="shared" ref="V58:V64" si="17">MIN(1.1*U58,P58*U58)</f>
        <v>1.6280675029157643</v>
      </c>
    </row>
    <row r="59" spans="1:22">
      <c r="A59" s="809">
        <v>14</v>
      </c>
      <c r="B59" s="583" t="str">
        <f>B9</f>
        <v>b. Cash Cost Karet</v>
      </c>
      <c r="C59" s="583" t="s">
        <v>462</v>
      </c>
      <c r="D59" s="809" t="str">
        <f t="shared" si="14"/>
        <v>Rp/Kg</v>
      </c>
      <c r="E59" s="801">
        <f t="shared" si="14"/>
        <v>15144</v>
      </c>
      <c r="F59" s="809" t="str">
        <f t="shared" si="14"/>
        <v>Minimize</v>
      </c>
      <c r="G59" s="798">
        <f t="shared" si="14"/>
        <v>5</v>
      </c>
      <c r="P59" s="799">
        <f>S9</f>
        <v>1.1493293302105738</v>
      </c>
      <c r="Q59" s="810">
        <v>4</v>
      </c>
      <c r="R59" s="800">
        <f t="shared" si="15"/>
        <v>4.4000000000000004</v>
      </c>
      <c r="S59" s="810">
        <v>7</v>
      </c>
      <c r="T59" s="800">
        <f t="shared" si="16"/>
        <v>7.7000000000000011</v>
      </c>
      <c r="U59" s="810">
        <v>2</v>
      </c>
      <c r="V59" s="800">
        <f t="shared" si="17"/>
        <v>2.2000000000000002</v>
      </c>
    </row>
    <row r="60" spans="1:22">
      <c r="A60" s="809">
        <v>15</v>
      </c>
      <c r="B60" s="583" t="str">
        <f>B13</f>
        <v>a.Produktivitas CPO</v>
      </c>
      <c r="C60" s="583" t="s">
        <v>462</v>
      </c>
      <c r="D60" s="809" t="str">
        <f t="shared" ref="D60:G61" si="18">D13</f>
        <v>Ton/Ha</v>
      </c>
      <c r="E60" s="548">
        <f t="shared" si="18"/>
        <v>4.9969999999999999</v>
      </c>
      <c r="F60" s="809" t="str">
        <f t="shared" si="18"/>
        <v>Maximize</v>
      </c>
      <c r="G60" s="798">
        <f t="shared" si="18"/>
        <v>3</v>
      </c>
      <c r="P60" s="799">
        <f>S13</f>
        <v>0.69441664998999408</v>
      </c>
      <c r="Q60" s="810">
        <v>3</v>
      </c>
      <c r="R60" s="800">
        <f t="shared" si="15"/>
        <v>2.0832499499699821</v>
      </c>
      <c r="S60" s="810">
        <v>4</v>
      </c>
      <c r="T60" s="800">
        <f t="shared" si="16"/>
        <v>2.7776665999599763</v>
      </c>
      <c r="U60" s="810">
        <v>2</v>
      </c>
      <c r="V60" s="800">
        <f t="shared" si="17"/>
        <v>1.3888332999799882</v>
      </c>
    </row>
    <row r="61" spans="1:22">
      <c r="A61" s="809">
        <v>16</v>
      </c>
      <c r="B61" s="583" t="str">
        <f>B14</f>
        <v>b.Produktivitas Karet Kering</v>
      </c>
      <c r="C61" s="583" t="s">
        <v>462</v>
      </c>
      <c r="D61" s="809" t="str">
        <f t="shared" si="18"/>
        <v>Ton/Ha</v>
      </c>
      <c r="E61" s="879">
        <f t="shared" si="18"/>
        <v>1.47</v>
      </c>
      <c r="F61" s="809" t="str">
        <f t="shared" si="18"/>
        <v>Maximize</v>
      </c>
      <c r="G61" s="798">
        <f t="shared" si="18"/>
        <v>3</v>
      </c>
      <c r="P61" s="799">
        <f>S14</f>
        <v>0.61904761904761907</v>
      </c>
      <c r="Q61" s="810">
        <v>3</v>
      </c>
      <c r="R61" s="800">
        <f t="shared" si="15"/>
        <v>1.8571428571428572</v>
      </c>
      <c r="S61" s="810">
        <v>4</v>
      </c>
      <c r="T61" s="800">
        <f t="shared" si="16"/>
        <v>2.4761904761904763</v>
      </c>
      <c r="U61" s="810">
        <v>1</v>
      </c>
      <c r="V61" s="800">
        <f t="shared" si="17"/>
        <v>0.61904761904761907</v>
      </c>
    </row>
    <row r="62" spans="1:22">
      <c r="A62" s="809">
        <v>17</v>
      </c>
      <c r="B62" s="583" t="str">
        <f>B28</f>
        <v>a. Persentase TBM Prima (Kelas A &amp; B)</v>
      </c>
      <c r="C62" s="583" t="s">
        <v>462</v>
      </c>
      <c r="D62" s="809" t="str">
        <f t="shared" ref="D62:G64" si="19">D28</f>
        <v>%</v>
      </c>
      <c r="E62" s="548">
        <f t="shared" si="19"/>
        <v>100</v>
      </c>
      <c r="F62" s="809" t="str">
        <f t="shared" si="19"/>
        <v>Maximize</v>
      </c>
      <c r="G62" s="798">
        <f t="shared" si="19"/>
        <v>2</v>
      </c>
      <c r="P62" s="799">
        <f>S28</f>
        <v>0.88700000000000001</v>
      </c>
      <c r="Q62" s="810">
        <v>2</v>
      </c>
      <c r="R62" s="800">
        <f t="shared" si="15"/>
        <v>1.774</v>
      </c>
      <c r="S62" s="810">
        <v>3</v>
      </c>
      <c r="T62" s="800">
        <f t="shared" si="16"/>
        <v>2.661</v>
      </c>
      <c r="U62" s="810">
        <v>1</v>
      </c>
      <c r="V62" s="800">
        <f t="shared" si="17"/>
        <v>0.88700000000000001</v>
      </c>
    </row>
    <row r="63" spans="1:22">
      <c r="A63" s="809">
        <v>18</v>
      </c>
      <c r="B63" s="583" t="str">
        <f>B29</f>
        <v>b.Persentase TBM III Promosi ke TM</v>
      </c>
      <c r="C63" s="583" t="s">
        <v>462</v>
      </c>
      <c r="D63" s="809" t="str">
        <f t="shared" si="19"/>
        <v>%</v>
      </c>
      <c r="E63" s="548">
        <f t="shared" si="19"/>
        <v>100</v>
      </c>
      <c r="F63" s="809" t="str">
        <f t="shared" si="19"/>
        <v>Maximize</v>
      </c>
      <c r="G63" s="798">
        <f t="shared" si="19"/>
        <v>2</v>
      </c>
      <c r="P63" s="799">
        <f>S29</f>
        <v>1</v>
      </c>
      <c r="Q63" s="810">
        <v>2</v>
      </c>
      <c r="R63" s="800">
        <f t="shared" si="15"/>
        <v>2</v>
      </c>
      <c r="S63" s="810">
        <v>3</v>
      </c>
      <c r="T63" s="800">
        <f t="shared" si="16"/>
        <v>3</v>
      </c>
      <c r="U63" s="810">
        <v>1</v>
      </c>
      <c r="V63" s="800">
        <f t="shared" si="17"/>
        <v>1</v>
      </c>
    </row>
    <row r="64" spans="1:22">
      <c r="A64" s="809">
        <v>19</v>
      </c>
      <c r="B64" s="583" t="str">
        <f>B30</f>
        <v>c.Produktivitas TBM III Kelapa Sawit</v>
      </c>
      <c r="C64" s="583" t="s">
        <v>462</v>
      </c>
      <c r="D64" s="809" t="str">
        <f t="shared" si="19"/>
        <v>Ton/Ha</v>
      </c>
      <c r="E64" s="548">
        <f t="shared" si="19"/>
        <v>4</v>
      </c>
      <c r="F64" s="809" t="str">
        <f t="shared" si="19"/>
        <v>Maximize</v>
      </c>
      <c r="G64" s="798">
        <f t="shared" si="19"/>
        <v>2</v>
      </c>
      <c r="P64" s="799">
        <f>S30</f>
        <v>9.5000000000000001E-2</v>
      </c>
      <c r="Q64" s="810">
        <v>2</v>
      </c>
      <c r="R64" s="800">
        <f t="shared" si="15"/>
        <v>0.19</v>
      </c>
      <c r="S64" s="810">
        <v>2</v>
      </c>
      <c r="T64" s="800">
        <f t="shared" si="16"/>
        <v>0.19</v>
      </c>
      <c r="U64" s="810">
        <v>1</v>
      </c>
      <c r="V64" s="800">
        <f t="shared" si="17"/>
        <v>9.5000000000000001E-2</v>
      </c>
    </row>
    <row r="65" spans="1:22">
      <c r="A65" s="811"/>
      <c r="B65" s="811" t="s">
        <v>596</v>
      </c>
      <c r="C65" s="811"/>
      <c r="D65" s="811"/>
      <c r="E65" s="811"/>
      <c r="F65" s="811"/>
      <c r="G65" s="812">
        <f>SUM(G58:G64)</f>
        <v>22</v>
      </c>
      <c r="P65" s="813"/>
      <c r="Q65" s="812">
        <f t="shared" ref="Q65:V65" si="20">SUM(Q58:Q64)</f>
        <v>20</v>
      </c>
      <c r="R65" s="814">
        <f t="shared" si="20"/>
        <v>15.56052781294437</v>
      </c>
      <c r="S65" s="812">
        <f t="shared" si="20"/>
        <v>30</v>
      </c>
      <c r="T65" s="814">
        <f t="shared" si="20"/>
        <v>24.503093336355629</v>
      </c>
      <c r="U65" s="812">
        <f t="shared" si="20"/>
        <v>10</v>
      </c>
      <c r="V65" s="814">
        <f t="shared" si="20"/>
        <v>7.8179484219433713</v>
      </c>
    </row>
    <row r="66" spans="1:22">
      <c r="A66" s="809">
        <v>20</v>
      </c>
      <c r="B66" s="583" t="str">
        <f>B15</f>
        <v>Perolehan Bahan Baku Pihak-III Kelapa Sawit</v>
      </c>
      <c r="C66" s="583" t="s">
        <v>466</v>
      </c>
      <c r="D66" s="809" t="str">
        <f t="shared" ref="D66:G69" si="21">D15</f>
        <v>Ton</v>
      </c>
      <c r="E66" s="801">
        <f t="shared" si="21"/>
        <v>210000</v>
      </c>
      <c r="F66" s="809" t="str">
        <f t="shared" si="21"/>
        <v>Maximize</v>
      </c>
      <c r="G66" s="798">
        <f t="shared" si="21"/>
        <v>3</v>
      </c>
      <c r="P66" s="799">
        <f>S15</f>
        <v>0.86746699999999999</v>
      </c>
      <c r="Q66" s="810">
        <v>2</v>
      </c>
      <c r="R66" s="800">
        <f t="shared" ref="R66:R73" si="22">MIN(1.1*Q66,P66*Q66)</f>
        <v>1.734934</v>
      </c>
      <c r="S66" s="810">
        <v>2</v>
      </c>
      <c r="T66" s="800">
        <f t="shared" ref="T66:T73" si="23">MIN(1.1*S66,P66*S66)</f>
        <v>1.734934</v>
      </c>
      <c r="U66" s="810">
        <v>2</v>
      </c>
      <c r="V66" s="800">
        <f t="shared" ref="V66:V73" si="24">MIN(1.1*U66,P66*U66)</f>
        <v>1.734934</v>
      </c>
    </row>
    <row r="67" spans="1:22">
      <c r="A67" s="809">
        <v>21</v>
      </c>
      <c r="B67" s="583" t="str">
        <f>B16</f>
        <v>Peremajaan Sawit Rakyat Sebagai Komitmen PSN</v>
      </c>
      <c r="C67" s="583" t="s">
        <v>466</v>
      </c>
      <c r="D67" s="809" t="str">
        <f t="shared" si="21"/>
        <v>Ha</v>
      </c>
      <c r="E67" s="797">
        <f t="shared" si="21"/>
        <v>1225</v>
      </c>
      <c r="F67" s="809" t="str">
        <f t="shared" si="21"/>
        <v>Maximize</v>
      </c>
      <c r="G67" s="798">
        <f t="shared" si="21"/>
        <v>3</v>
      </c>
      <c r="P67" s="799">
        <f>S16</f>
        <v>1.1697469387755102</v>
      </c>
      <c r="Q67" s="810">
        <v>2</v>
      </c>
      <c r="R67" s="800">
        <f t="shared" si="22"/>
        <v>2.2000000000000002</v>
      </c>
      <c r="S67" s="810">
        <v>2</v>
      </c>
      <c r="T67" s="800">
        <f t="shared" si="23"/>
        <v>2.2000000000000002</v>
      </c>
      <c r="U67" s="810">
        <v>2</v>
      </c>
      <c r="V67" s="800">
        <f t="shared" si="24"/>
        <v>2.2000000000000002</v>
      </c>
    </row>
    <row r="68" spans="1:22">
      <c r="A68" s="809">
        <v>22</v>
      </c>
      <c r="B68" s="583" t="str">
        <f>B17</f>
        <v>Sertifikasi RSPO</v>
      </c>
      <c r="C68" s="583" t="s">
        <v>466</v>
      </c>
      <c r="D68" s="809" t="str">
        <f t="shared" si="21"/>
        <v>Unit</v>
      </c>
      <c r="E68" s="548">
        <f t="shared" si="21"/>
        <v>9</v>
      </c>
      <c r="F68" s="809" t="str">
        <f t="shared" si="21"/>
        <v>Maximize</v>
      </c>
      <c r="G68" s="798">
        <f t="shared" si="21"/>
        <v>2</v>
      </c>
      <c r="P68" s="799">
        <f>S17</f>
        <v>0.77777777777777779</v>
      </c>
      <c r="Q68" s="810">
        <v>1</v>
      </c>
      <c r="R68" s="800">
        <f t="shared" si="22"/>
        <v>0.77777777777777779</v>
      </c>
      <c r="S68" s="810">
        <v>1</v>
      </c>
      <c r="T68" s="800">
        <f t="shared" si="23"/>
        <v>0.77777777777777779</v>
      </c>
      <c r="U68" s="810">
        <v>1</v>
      </c>
      <c r="V68" s="800">
        <f t="shared" si="24"/>
        <v>0.77777777777777779</v>
      </c>
    </row>
    <row r="69" spans="1:22">
      <c r="A69" s="809">
        <v>23</v>
      </c>
      <c r="B69" s="583" t="str">
        <f>B18</f>
        <v>Pengukuran Nilai Emisi Karbon</v>
      </c>
      <c r="C69" s="583" t="s">
        <v>466</v>
      </c>
      <c r="D69" s="809" t="str">
        <f t="shared" si="21"/>
        <v>%</v>
      </c>
      <c r="E69" s="548">
        <f t="shared" si="21"/>
        <v>100</v>
      </c>
      <c r="F69" s="809" t="str">
        <f t="shared" si="21"/>
        <v>Maximize</v>
      </c>
      <c r="G69" s="798">
        <f t="shared" si="21"/>
        <v>2</v>
      </c>
      <c r="P69" s="799">
        <f>S18</f>
        <v>1</v>
      </c>
      <c r="Q69" s="810">
        <v>1</v>
      </c>
      <c r="R69" s="800">
        <f t="shared" si="22"/>
        <v>1</v>
      </c>
      <c r="S69" s="810">
        <v>1</v>
      </c>
      <c r="T69" s="800">
        <f t="shared" si="23"/>
        <v>1</v>
      </c>
      <c r="U69" s="810">
        <v>1</v>
      </c>
      <c r="V69" s="800">
        <f t="shared" si="24"/>
        <v>1</v>
      </c>
    </row>
    <row r="70" spans="1:22">
      <c r="A70" s="809">
        <v>24</v>
      </c>
      <c r="B70" s="583" t="str">
        <f>B20</f>
        <v>Sertifikasi ISO 9001, ISO 14001 dan SMK3</v>
      </c>
      <c r="C70" s="583" t="s">
        <v>466</v>
      </c>
      <c r="D70" s="809" t="str">
        <f t="shared" ref="D70:G71" si="25">D20</f>
        <v>Unit</v>
      </c>
      <c r="E70" s="548">
        <f t="shared" si="25"/>
        <v>3</v>
      </c>
      <c r="F70" s="809" t="str">
        <f t="shared" si="25"/>
        <v>Maximize</v>
      </c>
      <c r="G70" s="798">
        <f t="shared" si="25"/>
        <v>2</v>
      </c>
      <c r="P70" s="799">
        <f>S20</f>
        <v>1</v>
      </c>
      <c r="Q70" s="810">
        <v>1</v>
      </c>
      <c r="R70" s="800">
        <f t="shared" si="22"/>
        <v>1</v>
      </c>
      <c r="S70" s="810">
        <v>1</v>
      </c>
      <c r="T70" s="800">
        <f t="shared" si="23"/>
        <v>1</v>
      </c>
      <c r="U70" s="810">
        <v>1</v>
      </c>
      <c r="V70" s="800">
        <f t="shared" si="24"/>
        <v>1</v>
      </c>
    </row>
    <row r="71" spans="1:22">
      <c r="A71" s="809">
        <v>25</v>
      </c>
      <c r="B71" s="583" t="str">
        <f>B21</f>
        <v>Pengelolaan dan Pemantauan Areal High Conservation Value (HCV)</v>
      </c>
      <c r="C71" s="583" t="s">
        <v>466</v>
      </c>
      <c r="D71" s="809" t="str">
        <f t="shared" si="25"/>
        <v>Ha</v>
      </c>
      <c r="E71" s="797">
        <f t="shared" si="25"/>
        <v>8212.1299999999992</v>
      </c>
      <c r="F71" s="809" t="str">
        <f t="shared" si="25"/>
        <v>Maximize</v>
      </c>
      <c r="G71" s="798">
        <f t="shared" si="25"/>
        <v>2</v>
      </c>
      <c r="P71" s="799">
        <f>S21</f>
        <v>0.43101972326302684</v>
      </c>
      <c r="Q71" s="810">
        <v>1</v>
      </c>
      <c r="R71" s="800">
        <f t="shared" si="22"/>
        <v>0.43101972326302684</v>
      </c>
      <c r="S71" s="810">
        <v>1</v>
      </c>
      <c r="T71" s="800">
        <f t="shared" si="23"/>
        <v>0.43101972326302684</v>
      </c>
      <c r="U71" s="810">
        <v>1</v>
      </c>
      <c r="V71" s="800">
        <f t="shared" si="24"/>
        <v>0.43101972326302684</v>
      </c>
    </row>
    <row r="72" spans="1:22">
      <c r="A72" s="809">
        <v>26</v>
      </c>
      <c r="B72" s="583" t="str">
        <f>B25</f>
        <v>Kecelakaan Kerja Fatal</v>
      </c>
      <c r="C72" s="583" t="s">
        <v>466</v>
      </c>
      <c r="D72" s="809" t="str">
        <f t="shared" ref="D72:G73" si="26">D25</f>
        <v>Kejadian</v>
      </c>
      <c r="E72" s="548">
        <f t="shared" si="26"/>
        <v>0</v>
      </c>
      <c r="F72" s="809" t="str">
        <f t="shared" si="26"/>
        <v>Minimize</v>
      </c>
      <c r="G72" s="798">
        <f t="shared" si="26"/>
        <v>2</v>
      </c>
      <c r="P72" s="799">
        <f>S25</f>
        <v>1.1000000000000001</v>
      </c>
      <c r="Q72" s="810">
        <v>1</v>
      </c>
      <c r="R72" s="800">
        <f t="shared" si="22"/>
        <v>1.1000000000000001</v>
      </c>
      <c r="S72" s="810">
        <v>1</v>
      </c>
      <c r="T72" s="800">
        <f t="shared" si="23"/>
        <v>1.1000000000000001</v>
      </c>
      <c r="U72" s="810">
        <v>1</v>
      </c>
      <c r="V72" s="800">
        <f t="shared" si="24"/>
        <v>1.1000000000000001</v>
      </c>
    </row>
    <row r="73" spans="1:22">
      <c r="A73" s="809">
        <v>27</v>
      </c>
      <c r="B73" s="583" t="str">
        <f>B26</f>
        <v>Sertifikasi PROPER</v>
      </c>
      <c r="C73" s="583" t="s">
        <v>466</v>
      </c>
      <c r="D73" s="809" t="str">
        <f t="shared" si="26"/>
        <v>%</v>
      </c>
      <c r="E73" s="548">
        <f t="shared" si="26"/>
        <v>100</v>
      </c>
      <c r="F73" s="809" t="str">
        <f t="shared" si="26"/>
        <v>Maximize</v>
      </c>
      <c r="G73" s="798">
        <f t="shared" si="26"/>
        <v>2</v>
      </c>
      <c r="P73" s="799">
        <f>S26</f>
        <v>1</v>
      </c>
      <c r="Q73" s="810">
        <v>1</v>
      </c>
      <c r="R73" s="800">
        <f t="shared" si="22"/>
        <v>1</v>
      </c>
      <c r="S73" s="810">
        <v>1</v>
      </c>
      <c r="T73" s="800">
        <f t="shared" si="23"/>
        <v>1</v>
      </c>
      <c r="U73" s="810">
        <v>1</v>
      </c>
      <c r="V73" s="800">
        <f t="shared" si="24"/>
        <v>1</v>
      </c>
    </row>
    <row r="74" spans="1:22">
      <c r="A74" s="811"/>
      <c r="B74" s="811" t="s">
        <v>728</v>
      </c>
      <c r="C74" s="811"/>
      <c r="D74" s="811"/>
      <c r="E74" s="811"/>
      <c r="F74" s="811"/>
      <c r="G74" s="812">
        <f>SUM(G66:G73)</f>
        <v>18</v>
      </c>
      <c r="P74" s="813"/>
      <c r="Q74" s="812">
        <f t="shared" ref="Q74:V74" si="27">SUM(Q66:Q73)</f>
        <v>10</v>
      </c>
      <c r="R74" s="814">
        <f t="shared" si="27"/>
        <v>9.2437315010408039</v>
      </c>
      <c r="S74" s="812">
        <f t="shared" si="27"/>
        <v>10</v>
      </c>
      <c r="T74" s="814">
        <f t="shared" si="27"/>
        <v>9.2437315010408039</v>
      </c>
      <c r="U74" s="812">
        <f t="shared" si="27"/>
        <v>10</v>
      </c>
      <c r="V74" s="814">
        <f t="shared" si="27"/>
        <v>9.2437315010408039</v>
      </c>
    </row>
    <row r="75" spans="1:22">
      <c r="A75" s="809">
        <v>28</v>
      </c>
      <c r="B75" s="583" t="str">
        <f>B19</f>
        <v>Evaluasi Pemahaman Proses Bisnis, Standar Operasional Prosedur dan Instruksi Kerja PT Perkebunan Nusantara IV ke Seluruh Karyawan</v>
      </c>
      <c r="C75" s="583" t="s">
        <v>470</v>
      </c>
      <c r="D75" s="809" t="str">
        <f>D19</f>
        <v>%</v>
      </c>
      <c r="E75" s="548">
        <f>E19</f>
        <v>100</v>
      </c>
      <c r="F75" s="809" t="str">
        <f>F19</f>
        <v>Maximize</v>
      </c>
      <c r="G75" s="798">
        <f>G19</f>
        <v>2</v>
      </c>
      <c r="P75" s="799">
        <f>S19</f>
        <v>1</v>
      </c>
      <c r="Q75" s="810">
        <v>15</v>
      </c>
      <c r="R75" s="800">
        <f>MIN(1.1*Q75,P75*Q75)</f>
        <v>15</v>
      </c>
      <c r="S75" s="810">
        <v>15</v>
      </c>
      <c r="T75" s="800">
        <f>MIN(1.1*S75,P75*S75)</f>
        <v>15</v>
      </c>
      <c r="U75" s="810">
        <v>15</v>
      </c>
      <c r="V75" s="800">
        <f>MIN(1.1*U75,P75*U75)</f>
        <v>15</v>
      </c>
    </row>
    <row r="76" spans="1:22">
      <c r="A76" s="811"/>
      <c r="B76" s="811" t="s">
        <v>597</v>
      </c>
      <c r="C76" s="811"/>
      <c r="D76" s="811"/>
      <c r="E76" s="811"/>
      <c r="F76" s="811"/>
      <c r="G76" s="812">
        <f>SUM(G75)</f>
        <v>2</v>
      </c>
      <c r="P76" s="813"/>
      <c r="Q76" s="812">
        <f t="shared" ref="Q76:V76" si="28">SUM(Q75)</f>
        <v>15</v>
      </c>
      <c r="R76" s="814">
        <f t="shared" si="28"/>
        <v>15</v>
      </c>
      <c r="S76" s="812">
        <f t="shared" si="28"/>
        <v>15</v>
      </c>
      <c r="T76" s="814">
        <f t="shared" si="28"/>
        <v>15</v>
      </c>
      <c r="U76" s="812">
        <f t="shared" si="28"/>
        <v>15</v>
      </c>
      <c r="V76" s="814">
        <f t="shared" si="28"/>
        <v>15</v>
      </c>
    </row>
    <row r="77" spans="1:22">
      <c r="A77" s="809">
        <v>29</v>
      </c>
      <c r="B77" s="583" t="str">
        <f>B31</f>
        <v>Implementasi Risk Control Self Assessment (RCSA) melalui Aplikasi Enterprise Risk Information Nusantara (ERIN)</v>
      </c>
      <c r="C77" s="583" t="s">
        <v>472</v>
      </c>
      <c r="D77" s="809" t="str">
        <f>D31</f>
        <v>%</v>
      </c>
      <c r="E77" s="548">
        <f>E31</f>
        <v>100</v>
      </c>
      <c r="F77" s="809" t="str">
        <f>F31</f>
        <v>Maximize</v>
      </c>
      <c r="G77" s="798">
        <f>G31</f>
        <v>2</v>
      </c>
      <c r="P77" s="799">
        <f>S31</f>
        <v>1</v>
      </c>
      <c r="Q77" s="810">
        <v>10</v>
      </c>
      <c r="R77" s="800">
        <f>MIN(1.1*Q77,P77*Q77)</f>
        <v>10</v>
      </c>
      <c r="S77" s="810">
        <v>10</v>
      </c>
      <c r="T77" s="800">
        <f>MIN(1.1*S77,P77*S77)</f>
        <v>10</v>
      </c>
      <c r="U77" s="810">
        <v>10</v>
      </c>
      <c r="V77" s="800">
        <f>MIN(1.1*U77,P77*U77)</f>
        <v>10</v>
      </c>
    </row>
    <row r="78" spans="1:22">
      <c r="A78" s="811"/>
      <c r="B78" s="811" t="s">
        <v>598</v>
      </c>
      <c r="C78" s="811"/>
      <c r="D78" s="811"/>
      <c r="E78" s="811"/>
      <c r="F78" s="811"/>
      <c r="G78" s="812">
        <f>SUM(G77)</f>
        <v>2</v>
      </c>
      <c r="P78" s="813"/>
      <c r="Q78" s="812">
        <f t="shared" ref="Q78:V78" si="29">SUM(Q77)</f>
        <v>10</v>
      </c>
      <c r="R78" s="814">
        <f t="shared" si="29"/>
        <v>10</v>
      </c>
      <c r="S78" s="812">
        <f t="shared" si="29"/>
        <v>10</v>
      </c>
      <c r="T78" s="814">
        <f t="shared" si="29"/>
        <v>10</v>
      </c>
      <c r="U78" s="812">
        <f t="shared" si="29"/>
        <v>10</v>
      </c>
      <c r="V78" s="814">
        <f t="shared" si="29"/>
        <v>10</v>
      </c>
    </row>
    <row r="79" spans="1:22">
      <c r="A79" s="809">
        <v>30</v>
      </c>
      <c r="B79" s="583" t="str">
        <f>B22</f>
        <v>Penataan komposisi tanaman melalui replanting/konversi/Kerja Sama</v>
      </c>
      <c r="C79" s="583" t="s">
        <v>474</v>
      </c>
      <c r="D79" s="809" t="str">
        <f>D22</f>
        <v>Ha</v>
      </c>
      <c r="E79" s="797">
        <f>E22</f>
        <v>850.5</v>
      </c>
      <c r="F79" s="809" t="str">
        <f>F22</f>
        <v>Maximize</v>
      </c>
      <c r="G79" s="798">
        <f>G22</f>
        <v>2</v>
      </c>
      <c r="P79" s="799">
        <f>S22</f>
        <v>1</v>
      </c>
      <c r="Q79" s="810">
        <v>15</v>
      </c>
      <c r="R79" s="800">
        <f>MIN(1.1*Q79,P79*Q79)</f>
        <v>15</v>
      </c>
      <c r="S79" s="810">
        <v>15</v>
      </c>
      <c r="T79" s="800">
        <f>MIN(1.1*S79,P79*S79)</f>
        <v>15</v>
      </c>
      <c r="U79" s="810">
        <v>15</v>
      </c>
      <c r="V79" s="800">
        <f>MIN(1.1*U79,P79*U79)</f>
        <v>15</v>
      </c>
    </row>
    <row r="80" spans="1:22">
      <c r="A80" s="811"/>
      <c r="B80" s="811" t="s">
        <v>599</v>
      </c>
      <c r="C80" s="811"/>
      <c r="D80" s="811"/>
      <c r="E80" s="811"/>
      <c r="F80" s="811"/>
      <c r="G80" s="812">
        <f>SUM(G79)</f>
        <v>2</v>
      </c>
      <c r="P80" s="813"/>
      <c r="Q80" s="812">
        <f t="shared" ref="Q80:V80" si="30">SUM(Q79)</f>
        <v>15</v>
      </c>
      <c r="R80" s="814">
        <f t="shared" si="30"/>
        <v>15</v>
      </c>
      <c r="S80" s="812">
        <f t="shared" si="30"/>
        <v>15</v>
      </c>
      <c r="T80" s="814">
        <f t="shared" si="30"/>
        <v>15</v>
      </c>
      <c r="U80" s="812">
        <f t="shared" si="30"/>
        <v>15</v>
      </c>
      <c r="V80" s="814">
        <f t="shared" si="30"/>
        <v>15</v>
      </c>
    </row>
    <row r="81" spans="1:22">
      <c r="A81" s="809">
        <v>31</v>
      </c>
      <c r="B81" s="583" t="str">
        <f>B24</f>
        <v>Human Capital Transformation</v>
      </c>
      <c r="C81" s="583" t="s">
        <v>476</v>
      </c>
      <c r="D81" s="809" t="str">
        <f>D24</f>
        <v>%</v>
      </c>
      <c r="E81" s="548">
        <f>E24</f>
        <v>100</v>
      </c>
      <c r="F81" s="809" t="str">
        <f>F24</f>
        <v>Maximize</v>
      </c>
      <c r="G81" s="798">
        <f>G24</f>
        <v>2</v>
      </c>
      <c r="P81" s="799">
        <f>S24</f>
        <v>0.78339999999999999</v>
      </c>
      <c r="Q81" s="810">
        <v>10</v>
      </c>
      <c r="R81" s="800">
        <f>MIN(1.1*Q81,P81*Q81)</f>
        <v>7.8339999999999996</v>
      </c>
      <c r="S81" s="810">
        <v>10</v>
      </c>
      <c r="T81" s="800">
        <f>MIN(1.1*S81,P81*S81)</f>
        <v>7.8339999999999996</v>
      </c>
      <c r="U81" s="810">
        <v>10</v>
      </c>
      <c r="V81" s="800">
        <f>MIN(1.1*U81,P81*U81)</f>
        <v>7.8339999999999996</v>
      </c>
    </row>
    <row r="82" spans="1:22">
      <c r="A82" s="811"/>
      <c r="B82" s="811" t="s">
        <v>729</v>
      </c>
      <c r="C82" s="811"/>
      <c r="D82" s="811"/>
      <c r="E82" s="811"/>
      <c r="F82" s="811"/>
      <c r="G82" s="812">
        <f>SUM(G81)</f>
        <v>2</v>
      </c>
      <c r="P82" s="813"/>
      <c r="Q82" s="812">
        <f t="shared" ref="Q82:V82" si="31">SUM(Q81)</f>
        <v>10</v>
      </c>
      <c r="R82" s="814">
        <f t="shared" si="31"/>
        <v>7.8339999999999996</v>
      </c>
      <c r="S82" s="812">
        <f t="shared" si="31"/>
        <v>10</v>
      </c>
      <c r="T82" s="814">
        <f t="shared" si="31"/>
        <v>7.8339999999999996</v>
      </c>
      <c r="U82" s="812">
        <f t="shared" si="31"/>
        <v>10</v>
      </c>
      <c r="V82" s="814">
        <f t="shared" si="31"/>
        <v>7.8339999999999996</v>
      </c>
    </row>
    <row r="83" spans="1:22">
      <c r="A83" s="815"/>
      <c r="B83" s="815" t="s">
        <v>404</v>
      </c>
      <c r="C83" s="815"/>
      <c r="D83" s="815"/>
      <c r="E83" s="815"/>
      <c r="F83" s="815"/>
      <c r="G83" s="816">
        <f>G57+G65+G74+G76+G78+G80+G82</f>
        <v>100</v>
      </c>
      <c r="P83" s="806"/>
      <c r="Q83" s="805">
        <f t="shared" ref="Q83:V83" si="32">Q57+Q65+Q74+Q76+Q78+Q80+Q82</f>
        <v>100</v>
      </c>
      <c r="R83" s="807">
        <f t="shared" si="32"/>
        <v>83.512710683938167</v>
      </c>
      <c r="S83" s="805">
        <f t="shared" si="32"/>
        <v>100</v>
      </c>
      <c r="T83" s="807">
        <f t="shared" si="32"/>
        <v>85.48577251220263</v>
      </c>
      <c r="U83" s="805">
        <f t="shared" si="32"/>
        <v>100</v>
      </c>
      <c r="V83" s="807">
        <f t="shared" si="32"/>
        <v>79.412578967743372</v>
      </c>
    </row>
  </sheetData>
  <autoFilter ref="A4:N41" xr:uid="{00000000-0009-0000-0000-000018000000}"/>
  <mergeCells count="19">
    <mergeCell ref="A11:B11"/>
    <mergeCell ref="H12:H31"/>
    <mergeCell ref="A32:B32"/>
    <mergeCell ref="H33:H40"/>
    <mergeCell ref="K2:L2"/>
    <mergeCell ref="M2:N2"/>
    <mergeCell ref="A4:B4"/>
    <mergeCell ref="H5:H10"/>
    <mergeCell ref="A7:A9"/>
    <mergeCell ref="I2:I3"/>
    <mergeCell ref="J2:J3"/>
    <mergeCell ref="I1:N1"/>
    <mergeCell ref="F1:F3"/>
    <mergeCell ref="G1:H2"/>
    <mergeCell ref="A1:A3"/>
    <mergeCell ref="B1:B3"/>
    <mergeCell ref="C1:C3"/>
    <mergeCell ref="D1:D3"/>
    <mergeCell ref="E1:E3"/>
  </mergeCells>
  <pageMargins left="0.7" right="0.7" top="0.75" bottom="0.75"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59A84"/>
    <outlinePr summaryBelow="0"/>
  </sheetPr>
  <dimension ref="A1:CE72"/>
  <sheetViews>
    <sheetView showGridLines="0" zoomScale="91" zoomScaleNormal="150" workbookViewId="0">
      <pane xSplit="4" topLeftCell="E1" activePane="topRight" state="frozen"/>
      <selection pane="topRight" activeCell="A27" sqref="A1:XFD1048576"/>
    </sheetView>
  </sheetViews>
  <sheetFormatPr baseColWidth="10" defaultColWidth="12.6640625" defaultRowHeight="13"/>
  <cols>
    <col min="1" max="1" width="5.83203125" style="796" customWidth="1"/>
    <col min="2" max="2" width="44.6640625" style="796" customWidth="1"/>
    <col min="3" max="3" width="43.33203125" style="796" customWidth="1"/>
    <col min="4" max="4" width="8.83203125" style="796" customWidth="1"/>
    <col min="5" max="6" width="12.6640625" style="796"/>
    <col min="7" max="8" width="8" style="796" customWidth="1"/>
    <col min="9" max="16384" width="12.6640625" style="796"/>
  </cols>
  <sheetData>
    <row r="1" spans="1:20" ht="28">
      <c r="A1" s="760" t="s">
        <v>346</v>
      </c>
      <c r="B1" s="760" t="s">
        <v>347</v>
      </c>
      <c r="C1" s="760" t="s">
        <v>662</v>
      </c>
      <c r="D1" s="760" t="s">
        <v>350</v>
      </c>
      <c r="E1" s="760" t="s">
        <v>448</v>
      </c>
      <c r="F1" s="760" t="s">
        <v>354</v>
      </c>
      <c r="G1" s="761" t="s">
        <v>355</v>
      </c>
      <c r="H1" s="761"/>
      <c r="I1" s="744" t="s">
        <v>660</v>
      </c>
      <c r="J1" s="744"/>
      <c r="K1" s="744"/>
      <c r="L1" s="744"/>
      <c r="M1" s="744"/>
      <c r="N1" s="744"/>
      <c r="P1" s="323" t="s">
        <v>358</v>
      </c>
      <c r="Q1" s="323" t="s">
        <v>663</v>
      </c>
      <c r="R1" s="323" t="s">
        <v>360</v>
      </c>
      <c r="S1" s="323" t="s">
        <v>361</v>
      </c>
      <c r="T1" s="323" t="s">
        <v>362</v>
      </c>
    </row>
    <row r="2" spans="1:20">
      <c r="A2" s="760"/>
      <c r="B2" s="760"/>
      <c r="C2" s="760"/>
      <c r="D2" s="760"/>
      <c r="E2" s="760"/>
      <c r="F2" s="760"/>
      <c r="G2" s="761"/>
      <c r="H2" s="761"/>
      <c r="I2" s="744" t="s">
        <v>448</v>
      </c>
      <c r="J2" s="744" t="s">
        <v>450</v>
      </c>
      <c r="K2" s="744" t="s">
        <v>451</v>
      </c>
      <c r="L2" s="744"/>
      <c r="M2" s="744" t="s">
        <v>664</v>
      </c>
      <c r="N2" s="744"/>
    </row>
    <row r="3" spans="1:20">
      <c r="A3" s="760"/>
      <c r="B3" s="760"/>
      <c r="C3" s="760"/>
      <c r="D3" s="760"/>
      <c r="E3" s="760"/>
      <c r="F3" s="760"/>
      <c r="G3" s="582" t="s">
        <v>365</v>
      </c>
      <c r="H3" s="582" t="s">
        <v>366</v>
      </c>
      <c r="I3" s="744"/>
      <c r="J3" s="744"/>
      <c r="K3" s="346" t="s">
        <v>661</v>
      </c>
      <c r="L3" s="346">
        <v>2025</v>
      </c>
      <c r="M3" s="346" t="s">
        <v>661</v>
      </c>
      <c r="N3" s="346">
        <v>2025</v>
      </c>
    </row>
    <row r="4" spans="1:20">
      <c r="A4" s="751" t="s">
        <v>665</v>
      </c>
      <c r="B4" s="751"/>
      <c r="C4" s="426"/>
      <c r="D4" s="427"/>
      <c r="E4" s="428"/>
      <c r="F4" s="427"/>
      <c r="G4" s="427"/>
      <c r="H4" s="427"/>
      <c r="I4" s="350"/>
      <c r="J4" s="350"/>
      <c r="K4" s="351"/>
      <c r="L4" s="351"/>
      <c r="M4" s="351"/>
      <c r="N4" s="352"/>
    </row>
    <row r="5" spans="1:20" ht="14">
      <c r="A5" s="429">
        <v>1</v>
      </c>
      <c r="B5" s="430" t="s">
        <v>666</v>
      </c>
      <c r="C5" s="431" t="s">
        <v>666</v>
      </c>
      <c r="D5" s="432" t="s">
        <v>667</v>
      </c>
      <c r="E5" s="437">
        <v>772.24</v>
      </c>
      <c r="F5" s="432" t="s">
        <v>373</v>
      </c>
      <c r="G5" s="434">
        <v>8</v>
      </c>
      <c r="H5" s="752">
        <v>30</v>
      </c>
      <c r="I5" s="412">
        <v>772.24</v>
      </c>
      <c r="J5" s="367">
        <v>1011.69</v>
      </c>
      <c r="K5" s="364">
        <f>IFERROR(J5/I5,0)</f>
        <v>1.3100719983424842</v>
      </c>
      <c r="L5" s="364">
        <f>IFERROR(J5/E5,0)</f>
        <v>1.3100719983424842</v>
      </c>
      <c r="M5" s="365">
        <f>IFERROR((MIN(1.1,(J5/I5)))*G5,0)</f>
        <v>8.8000000000000007</v>
      </c>
      <c r="N5" s="365">
        <f>IFERROR((MIN(1.1,(J5/E5)))*G5,0)</f>
        <v>8.8000000000000007</v>
      </c>
      <c r="P5" s="797">
        <f>E5</f>
        <v>772.24</v>
      </c>
      <c r="Q5" s="797">
        <f>J5</f>
        <v>1011.69</v>
      </c>
      <c r="R5" s="798">
        <f>G5</f>
        <v>8</v>
      </c>
      <c r="S5" s="799">
        <f>IFERROR(MAX(0,IF(F5="Minimize",E5/J5,IF(E5&gt;0,J5/E5,IF(J5&gt;0,1.1,E5/J5)))),0)</f>
        <v>1.3100719983424842</v>
      </c>
      <c r="T5" s="800">
        <f>MIN(1.1*R5,S5*R5)</f>
        <v>8.8000000000000007</v>
      </c>
    </row>
    <row r="6" spans="1:20" ht="28">
      <c r="A6" s="353">
        <v>2</v>
      </c>
      <c r="B6" s="354" t="s">
        <v>668</v>
      </c>
      <c r="C6" s="354" t="s">
        <v>669</v>
      </c>
      <c r="D6" s="353" t="s">
        <v>667</v>
      </c>
      <c r="E6" s="362">
        <v>1955.68</v>
      </c>
      <c r="F6" s="353" t="s">
        <v>373</v>
      </c>
      <c r="G6" s="356">
        <v>8</v>
      </c>
      <c r="H6" s="752"/>
      <c r="I6" s="367">
        <v>1955.68</v>
      </c>
      <c r="J6" s="367">
        <v>2141.6</v>
      </c>
      <c r="K6" s="364">
        <f>IFERROR(J6/I6,0)</f>
        <v>1.0950666775750633</v>
      </c>
      <c r="L6" s="364">
        <f>IFERROR(J6/E6,0)</f>
        <v>1.0950666775750633</v>
      </c>
      <c r="M6" s="365">
        <f>IFERROR((MIN(1.1,(J6/I6)))*G6,0)</f>
        <v>8.7605334206005061</v>
      </c>
      <c r="N6" s="365">
        <f>IFERROR((MIN(1.1,(J6/E6)))*G6,0)</f>
        <v>8.7605334206005061</v>
      </c>
      <c r="P6" s="797">
        <f>E6</f>
        <v>1955.68</v>
      </c>
      <c r="Q6" s="797">
        <f>J6</f>
        <v>2141.6</v>
      </c>
      <c r="R6" s="798">
        <f>G6</f>
        <v>8</v>
      </c>
      <c r="S6" s="799">
        <f>IFERROR(MAX(0,IF(F6="Minimize",E6/J6,IF(E6&gt;0,J6/E6,IF(J6&gt;0,1.1,E6/J6)))),0)</f>
        <v>1.0950666775750633</v>
      </c>
      <c r="T6" s="800">
        <f>MIN(1.1*R6,S6*R6)</f>
        <v>8.7605334206005061</v>
      </c>
    </row>
    <row r="7" spans="1:20" ht="56">
      <c r="A7" s="353">
        <v>3</v>
      </c>
      <c r="B7" s="354" t="s">
        <v>440</v>
      </c>
      <c r="C7" s="354" t="s">
        <v>671</v>
      </c>
      <c r="D7" s="353" t="s">
        <v>413</v>
      </c>
      <c r="E7" s="381">
        <v>3853</v>
      </c>
      <c r="F7" s="353" t="s">
        <v>379</v>
      </c>
      <c r="G7" s="356">
        <v>8</v>
      </c>
      <c r="H7" s="752"/>
      <c r="I7" s="367">
        <v>3853</v>
      </c>
      <c r="J7" s="367">
        <v>4603.9799999999996</v>
      </c>
      <c r="K7" s="364">
        <f>IFERROR(I7/J7,0)</f>
        <v>0.83688460853435509</v>
      </c>
      <c r="L7" s="364">
        <f>IFERROR(E7/J7,0)</f>
        <v>0.83688460853435509</v>
      </c>
      <c r="M7" s="365">
        <f>IFERROR((MIN(1.1,(I7/J7)))*G7,0)</f>
        <v>6.6950768682748407</v>
      </c>
      <c r="N7" s="365">
        <f>IFERROR((MIN(1.1,(E7/J7)))*G7,0)</f>
        <v>6.6950768682748407</v>
      </c>
      <c r="P7" s="801">
        <f>E7</f>
        <v>3853</v>
      </c>
      <c r="Q7" s="797">
        <f>J7</f>
        <v>4603.9799999999996</v>
      </c>
      <c r="R7" s="798">
        <f>G7</f>
        <v>8</v>
      </c>
      <c r="S7" s="799">
        <f>IFERROR(MAX(0,IF(F7="Minimize",E7/J7,IF(E7&gt;0,J7/E7,IF(J7&gt;0,1.1,E7/J7)))),0)</f>
        <v>0.83688460853435509</v>
      </c>
      <c r="T7" s="800">
        <f>MIN(1.1*R7,S7*R7)</f>
        <v>6.6950768682748407</v>
      </c>
    </row>
    <row r="8" spans="1:20" ht="14">
      <c r="A8" s="353">
        <v>4</v>
      </c>
      <c r="B8" s="454" t="s">
        <v>673</v>
      </c>
      <c r="C8" s="440" t="s">
        <v>674</v>
      </c>
      <c r="D8" s="441" t="s">
        <v>377</v>
      </c>
      <c r="E8" s="543">
        <v>45747</v>
      </c>
      <c r="F8" s="441" t="s">
        <v>379</v>
      </c>
      <c r="G8" s="443">
        <v>6</v>
      </c>
      <c r="H8" s="752"/>
      <c r="I8" s="412">
        <v>0</v>
      </c>
      <c r="J8" s="412">
        <v>0</v>
      </c>
      <c r="K8" s="364">
        <f>IFERROR(I8/J8,0)</f>
        <v>0</v>
      </c>
      <c r="L8" s="364">
        <f>IFERROR(E8/J8,0)</f>
        <v>0</v>
      </c>
      <c r="M8" s="365">
        <f>IFERROR((MIN(1.1,(I8/J8)))*G8,0)</f>
        <v>0</v>
      </c>
      <c r="N8" s="365">
        <f>IFERROR((MIN(1.1,(E8/J8)))*G8,0)</f>
        <v>0</v>
      </c>
      <c r="P8" s="802">
        <f>E8</f>
        <v>45747</v>
      </c>
      <c r="Q8" s="548">
        <f>J8</f>
        <v>0</v>
      </c>
      <c r="R8" s="798">
        <f>G8</f>
        <v>6</v>
      </c>
      <c r="S8" s="799">
        <f>IFERROR(MAX(0,IF(F8="Minimize",E8/J8,IF(E8&gt;0,J8/E8,IF(J8&gt;0,1.1,E8/J8)))),0)</f>
        <v>0</v>
      </c>
      <c r="T8" s="800">
        <f>MIN(1.1*R8,S8*R8)</f>
        <v>0</v>
      </c>
    </row>
    <row r="9" spans="1:20">
      <c r="A9" s="754" t="s">
        <v>675</v>
      </c>
      <c r="B9" s="754"/>
      <c r="C9" s="458"/>
      <c r="D9" s="459"/>
      <c r="E9" s="459"/>
      <c r="F9" s="461"/>
      <c r="G9" s="459"/>
      <c r="H9" s="462"/>
      <c r="I9" s="392"/>
      <c r="J9" s="392"/>
      <c r="K9" s="393"/>
      <c r="L9" s="393"/>
      <c r="M9" s="394"/>
      <c r="N9" s="395"/>
      <c r="P9" s="548"/>
      <c r="Q9" s="548"/>
      <c r="R9" s="798"/>
      <c r="S9" s="799"/>
      <c r="T9" s="800"/>
    </row>
    <row r="10" spans="1:20" ht="28">
      <c r="A10" s="353">
        <v>1</v>
      </c>
      <c r="B10" s="464" t="s">
        <v>381</v>
      </c>
      <c r="C10" s="465" t="s">
        <v>677</v>
      </c>
      <c r="D10" s="429" t="s">
        <v>382</v>
      </c>
      <c r="E10" s="516">
        <v>4.7430000000000003</v>
      </c>
      <c r="F10" s="432" t="s">
        <v>373</v>
      </c>
      <c r="G10" s="434">
        <v>5</v>
      </c>
      <c r="H10" s="755">
        <f>SUM(G10:G24)</f>
        <v>40</v>
      </c>
      <c r="I10" s="412">
        <v>4.74</v>
      </c>
      <c r="J10" s="412">
        <v>4.09</v>
      </c>
      <c r="K10" s="364">
        <f t="shared" ref="K10:K18" si="0">IFERROR(J10/I10,0)</f>
        <v>0.86286919831223619</v>
      </c>
      <c r="L10" s="364">
        <f>IFERROR(J10/E10,0)</f>
        <v>0.86232342399325312</v>
      </c>
      <c r="M10" s="365">
        <f>IFERROR((MIN(1.1,(J10/I10)))*G10,0)</f>
        <v>4.314345991561181</v>
      </c>
      <c r="N10" s="365">
        <f>IFERROR((MIN(1.1,(J10/E10)))*G10,0)</f>
        <v>4.3116171199662654</v>
      </c>
      <c r="P10" s="548">
        <f>E10</f>
        <v>4.7430000000000003</v>
      </c>
      <c r="Q10" s="548">
        <f t="shared" ref="Q10:Q24" si="1">J10</f>
        <v>4.09</v>
      </c>
      <c r="R10" s="798">
        <f>G10</f>
        <v>5</v>
      </c>
      <c r="S10" s="799">
        <f>IFERROR(MAX(0,IF(F10="Minimize",E10/J10,IF(E10&gt;0,J10/E10,IF(J10&gt;0,1.1,E10/J10)))),0)</f>
        <v>0.86232342399325312</v>
      </c>
      <c r="T10" s="800">
        <f t="shared" ref="T10:T24" si="2">MIN(1.1*R10,S10*R10)</f>
        <v>4.3116171199662654</v>
      </c>
    </row>
    <row r="11" spans="1:20" ht="28">
      <c r="A11" s="353">
        <v>2</v>
      </c>
      <c r="B11" s="354" t="s">
        <v>680</v>
      </c>
      <c r="C11" s="354" t="s">
        <v>681</v>
      </c>
      <c r="D11" s="353" t="s">
        <v>384</v>
      </c>
      <c r="E11" s="381">
        <v>175441</v>
      </c>
      <c r="F11" s="353" t="s">
        <v>373</v>
      </c>
      <c r="G11" s="356">
        <v>4</v>
      </c>
      <c r="H11" s="755"/>
      <c r="I11" s="412">
        <v>175440</v>
      </c>
      <c r="J11" s="367">
        <v>125749.15</v>
      </c>
      <c r="K11" s="364">
        <f t="shared" si="0"/>
        <v>0.71676442088463288</v>
      </c>
      <c r="L11" s="364">
        <f>IFERROR(J11/E11,0)</f>
        <v>0.71676033538340522</v>
      </c>
      <c r="M11" s="365">
        <f>IFERROR((MIN(1.1,(J11/I11)))*G11,0)</f>
        <v>2.8670576835385315</v>
      </c>
      <c r="N11" s="365">
        <f>IFERROR((MIN(1.1,(J11/E11)))*G11,0)</f>
        <v>2.8670413415336209</v>
      </c>
      <c r="P11" s="801">
        <f>E11</f>
        <v>175441</v>
      </c>
      <c r="Q11" s="797">
        <f t="shared" si="1"/>
        <v>125749.15</v>
      </c>
      <c r="R11" s="798">
        <f>G11</f>
        <v>4</v>
      </c>
      <c r="S11" s="799">
        <f>IFERROR(MAX(0,IF(F11="Minimize",E11/J11,IF(E11&gt;0,J11/E11,IF(J11&gt;0,1.1,E11/J11)))),0)</f>
        <v>0.71676033538340522</v>
      </c>
      <c r="T11" s="800">
        <f t="shared" si="2"/>
        <v>2.8670413415336209</v>
      </c>
    </row>
    <row r="12" spans="1:20" ht="28">
      <c r="A12" s="429">
        <v>3</v>
      </c>
      <c r="B12" s="354" t="s">
        <v>389</v>
      </c>
      <c r="C12" s="354" t="s">
        <v>682</v>
      </c>
      <c r="D12" s="353" t="s">
        <v>390</v>
      </c>
      <c r="E12" s="362">
        <v>1660</v>
      </c>
      <c r="F12" s="353" t="s">
        <v>373</v>
      </c>
      <c r="G12" s="356">
        <v>4</v>
      </c>
      <c r="H12" s="755"/>
      <c r="I12" s="412">
        <v>1660</v>
      </c>
      <c r="J12" s="412">
        <v>1190.01</v>
      </c>
      <c r="K12" s="364">
        <f t="shared" si="0"/>
        <v>0.71687349397590361</v>
      </c>
      <c r="L12" s="364">
        <f>IFERROR(J12/E12,0)</f>
        <v>0.71687349397590361</v>
      </c>
      <c r="M12" s="365">
        <f>IFERROR((MIN(1.1,(J12/I12)))*G12,0)</f>
        <v>2.8674939759036144</v>
      </c>
      <c r="N12" s="365">
        <f>IFERROR((MIN(1.1,(J12/E12)))*G12,0)</f>
        <v>2.8674939759036144</v>
      </c>
      <c r="P12" s="797">
        <f>E12</f>
        <v>1660</v>
      </c>
      <c r="Q12" s="548">
        <f t="shared" si="1"/>
        <v>1190.01</v>
      </c>
      <c r="R12" s="798">
        <f>G12</f>
        <v>4</v>
      </c>
      <c r="S12" s="799">
        <f>IFERROR(MAX(0,IF(F12="Minimize",E12/J12,IF(E12&gt;0,J12/E12,IF(J12&gt;0,1.1,E12/J12)))),0)</f>
        <v>0.71687349397590361</v>
      </c>
      <c r="T12" s="800">
        <f t="shared" si="2"/>
        <v>2.8674939759036144</v>
      </c>
    </row>
    <row r="13" spans="1:20" ht="28">
      <c r="A13" s="429">
        <v>4</v>
      </c>
      <c r="B13" s="354" t="s">
        <v>471</v>
      </c>
      <c r="C13" s="354" t="s">
        <v>683</v>
      </c>
      <c r="D13" s="353" t="s">
        <v>394</v>
      </c>
      <c r="E13" s="387">
        <v>12</v>
      </c>
      <c r="F13" s="353" t="s">
        <v>373</v>
      </c>
      <c r="G13" s="356">
        <v>3</v>
      </c>
      <c r="H13" s="755"/>
      <c r="I13" s="412">
        <v>12</v>
      </c>
      <c r="J13" s="412">
        <v>12</v>
      </c>
      <c r="K13" s="364">
        <f t="shared" si="0"/>
        <v>1</v>
      </c>
      <c r="L13" s="364">
        <f>IFERROR(J13/E13,0)</f>
        <v>1</v>
      </c>
      <c r="M13" s="365">
        <f>IFERROR((MIN(1.1,(J13/I13)))*G13,0)</f>
        <v>3</v>
      </c>
      <c r="N13" s="365">
        <f>IFERROR((MIN(1.1,(J13/E13)))*G13,0)</f>
        <v>3</v>
      </c>
      <c r="P13" s="548">
        <f>E13</f>
        <v>12</v>
      </c>
      <c r="Q13" s="548">
        <f t="shared" si="1"/>
        <v>12</v>
      </c>
      <c r="R13" s="798">
        <f>G13</f>
        <v>3</v>
      </c>
      <c r="S13" s="799">
        <f>IFERROR(MAX(0,IF(F13="Minimize",E13/J13,IF(E13&gt;0,J13/E13,IF(J13&gt;0,1.1,E13/J13)))),0)</f>
        <v>1</v>
      </c>
      <c r="T13" s="800">
        <f t="shared" si="2"/>
        <v>3</v>
      </c>
    </row>
    <row r="14" spans="1:20" ht="14">
      <c r="A14" s="429">
        <v>5</v>
      </c>
      <c r="B14" s="354" t="s">
        <v>443</v>
      </c>
      <c r="C14" s="354" t="s">
        <v>684</v>
      </c>
      <c r="D14" s="353" t="s">
        <v>372</v>
      </c>
      <c r="E14" s="387">
        <v>100</v>
      </c>
      <c r="F14" s="353" t="s">
        <v>373</v>
      </c>
      <c r="G14" s="356">
        <v>2</v>
      </c>
      <c r="H14" s="755"/>
      <c r="I14" s="412">
        <v>100</v>
      </c>
      <c r="J14" s="412">
        <v>100</v>
      </c>
      <c r="K14" s="364">
        <f t="shared" si="0"/>
        <v>1</v>
      </c>
      <c r="L14" s="364">
        <f>IFERROR(J14/E14,0)</f>
        <v>1</v>
      </c>
      <c r="M14" s="365">
        <f>IFERROR((MIN(1.1,(J14/I14)))*G14,0)</f>
        <v>2</v>
      </c>
      <c r="N14" s="365">
        <f>IFERROR((MIN(1.1,(J14/E14)))*G14,0)</f>
        <v>2</v>
      </c>
      <c r="P14" s="548">
        <f>E14</f>
        <v>100</v>
      </c>
      <c r="Q14" s="548">
        <f t="shared" si="1"/>
        <v>100</v>
      </c>
      <c r="R14" s="798">
        <f>G14</f>
        <v>2</v>
      </c>
      <c r="S14" s="799">
        <f>IFERROR(MAX(0,IF(F14="Minimize",E14/J14,IF(E14&gt;0,J14/E14,IF(J14&gt;0,1.1,E14/J14)))),0)</f>
        <v>1</v>
      </c>
      <c r="T14" s="800">
        <f t="shared" si="2"/>
        <v>2</v>
      </c>
    </row>
    <row r="15" spans="1:20" ht="42">
      <c r="A15" s="429">
        <v>6</v>
      </c>
      <c r="B15" s="354" t="s">
        <v>685</v>
      </c>
      <c r="C15" s="354" t="s">
        <v>686</v>
      </c>
      <c r="D15" s="353" t="s">
        <v>372</v>
      </c>
      <c r="E15" s="387">
        <v>100</v>
      </c>
      <c r="F15" s="432" t="s">
        <v>373</v>
      </c>
      <c r="G15" s="434">
        <v>3</v>
      </c>
      <c r="H15" s="755"/>
      <c r="I15" s="412">
        <v>100</v>
      </c>
      <c r="J15" s="412">
        <v>100</v>
      </c>
      <c r="K15" s="364">
        <f t="shared" si="0"/>
        <v>1</v>
      </c>
      <c r="L15" s="364">
        <f>IFERROR(J15/E15,0)</f>
        <v>1</v>
      </c>
      <c r="M15" s="365">
        <f>IFERROR((MIN(1.1,(J15/I15)))*G15,0)</f>
        <v>3</v>
      </c>
      <c r="N15" s="365">
        <f>IFERROR((MIN(1.1,(J15/E15)))*G15,0)</f>
        <v>3</v>
      </c>
      <c r="P15" s="548">
        <f>E15</f>
        <v>100</v>
      </c>
      <c r="Q15" s="548">
        <f t="shared" si="1"/>
        <v>100</v>
      </c>
      <c r="R15" s="798">
        <f>G15</f>
        <v>3</v>
      </c>
      <c r="S15" s="799">
        <f>IFERROR(MAX(0,IF(F15="Minimize",E15/J15,IF(E15&gt;0,J15/E15,IF(J15&gt;0,1.1,E15/J15)))),0)</f>
        <v>1</v>
      </c>
      <c r="T15" s="800">
        <f t="shared" si="2"/>
        <v>3</v>
      </c>
    </row>
    <row r="16" spans="1:20" ht="28">
      <c r="A16" s="429">
        <v>7</v>
      </c>
      <c r="B16" s="354" t="s">
        <v>687</v>
      </c>
      <c r="C16" s="354" t="s">
        <v>688</v>
      </c>
      <c r="D16" s="353" t="s">
        <v>394</v>
      </c>
      <c r="E16" s="387">
        <v>27</v>
      </c>
      <c r="F16" s="432" t="s">
        <v>373</v>
      </c>
      <c r="G16" s="434">
        <v>2</v>
      </c>
      <c r="H16" s="755"/>
      <c r="I16" s="412">
        <v>27</v>
      </c>
      <c r="J16" s="412">
        <v>27</v>
      </c>
      <c r="K16" s="364">
        <f t="shared" si="0"/>
        <v>1</v>
      </c>
      <c r="L16" s="364">
        <f>IFERROR(J16/E16,0)</f>
        <v>1</v>
      </c>
      <c r="M16" s="365">
        <f>IFERROR((MIN(1.1,(J16/I16)))*G16,0)</f>
        <v>2</v>
      </c>
      <c r="N16" s="365">
        <f>IFERROR((MIN(1.1,(J16/E16)))*G16,0)</f>
        <v>2</v>
      </c>
      <c r="P16" s="548">
        <f>E16</f>
        <v>27</v>
      </c>
      <c r="Q16" s="548">
        <f t="shared" si="1"/>
        <v>27</v>
      </c>
      <c r="R16" s="798">
        <f>G16</f>
        <v>2</v>
      </c>
      <c r="S16" s="799">
        <f>IFERROR(MAX(0,IF(F16="Minimize",E16/J16,IF(E16&gt;0,J16/E16,IF(J16&gt;0,1.1,E16/J16)))),0)</f>
        <v>1</v>
      </c>
      <c r="T16" s="800">
        <f t="shared" si="2"/>
        <v>2</v>
      </c>
    </row>
    <row r="17" spans="1:20" ht="28">
      <c r="A17" s="429">
        <v>8</v>
      </c>
      <c r="B17" s="354" t="s">
        <v>689</v>
      </c>
      <c r="C17" s="354" t="s">
        <v>690</v>
      </c>
      <c r="D17" s="353" t="s">
        <v>390</v>
      </c>
      <c r="E17" s="403">
        <v>194.16</v>
      </c>
      <c r="F17" s="432" t="s">
        <v>373</v>
      </c>
      <c r="G17" s="434">
        <v>2</v>
      </c>
      <c r="H17" s="755"/>
      <c r="I17" s="412">
        <v>194.16</v>
      </c>
      <c r="J17" s="412">
        <v>194.16</v>
      </c>
      <c r="K17" s="364">
        <f t="shared" si="0"/>
        <v>1</v>
      </c>
      <c r="L17" s="364">
        <f>IFERROR(J17/E17,0)</f>
        <v>1</v>
      </c>
      <c r="M17" s="365">
        <f>IFERROR((MIN(1.1,(J17/I17)))*G17,0)</f>
        <v>2</v>
      </c>
      <c r="N17" s="365">
        <f>IFERROR((MIN(1.1,(J17/E17)))*G17,0)</f>
        <v>2</v>
      </c>
      <c r="P17" s="797">
        <f>E17</f>
        <v>194.16</v>
      </c>
      <c r="Q17" s="548">
        <f t="shared" si="1"/>
        <v>194.16</v>
      </c>
      <c r="R17" s="798">
        <f>G17</f>
        <v>2</v>
      </c>
      <c r="S17" s="799">
        <f>IFERROR(MAX(0,IF(F17="Minimize",E17/J17,IF(E17&gt;0,J17/E17,IF(J17&gt;0,1.1,E17/J17)))),0)</f>
        <v>1</v>
      </c>
      <c r="T17" s="800">
        <f t="shared" si="2"/>
        <v>2</v>
      </c>
    </row>
    <row r="18" spans="1:20" ht="28">
      <c r="A18" s="429">
        <v>9</v>
      </c>
      <c r="B18" s="354" t="s">
        <v>691</v>
      </c>
      <c r="C18" s="354" t="s">
        <v>692</v>
      </c>
      <c r="D18" s="353" t="s">
        <v>390</v>
      </c>
      <c r="E18" s="362">
        <v>309.60000000000002</v>
      </c>
      <c r="F18" s="353" t="s">
        <v>373</v>
      </c>
      <c r="G18" s="356">
        <v>3</v>
      </c>
      <c r="H18" s="755"/>
      <c r="I18" s="412">
        <v>309.60000000000002</v>
      </c>
      <c r="J18" s="412">
        <v>0</v>
      </c>
      <c r="K18" s="364">
        <f t="shared" si="0"/>
        <v>0</v>
      </c>
      <c r="L18" s="364">
        <f>IFERROR(J18/E18,0)</f>
        <v>0</v>
      </c>
      <c r="M18" s="365">
        <f>IFERROR((MIN(1.1,(J18/I18)))*G18,0)</f>
        <v>0</v>
      </c>
      <c r="N18" s="365">
        <f>IFERROR((MIN(1.1,(J18/E18)))*G18,0)</f>
        <v>0</v>
      </c>
      <c r="P18" s="797">
        <f>E18</f>
        <v>309.60000000000002</v>
      </c>
      <c r="Q18" s="548">
        <f t="shared" si="1"/>
        <v>0</v>
      </c>
      <c r="R18" s="798">
        <f>G18</f>
        <v>3</v>
      </c>
      <c r="S18" s="799">
        <f>IFERROR(MAX(0,IF(F18="Minimize",E18/J18,IF(E18&gt;0,J18/E18,IF(J18&gt;0,1.1,E18/J18)))),0)</f>
        <v>0</v>
      </c>
      <c r="T18" s="800">
        <f t="shared" si="2"/>
        <v>0</v>
      </c>
    </row>
    <row r="19" spans="1:20" ht="14">
      <c r="A19" s="491">
        <v>10</v>
      </c>
      <c r="B19" s="354" t="s">
        <v>693</v>
      </c>
      <c r="C19" s="354"/>
      <c r="D19" s="353" t="s">
        <v>377</v>
      </c>
      <c r="E19" s="407">
        <v>45930</v>
      </c>
      <c r="F19" s="353" t="s">
        <v>379</v>
      </c>
      <c r="G19" s="356">
        <v>2</v>
      </c>
      <c r="H19" s="755"/>
      <c r="I19" s="407">
        <v>45930</v>
      </c>
      <c r="J19" s="407">
        <v>45838</v>
      </c>
      <c r="K19" s="364">
        <f>IFERROR(I19/J19,0)</f>
        <v>1.0020070683712203</v>
      </c>
      <c r="L19" s="364">
        <f>IFERROR(E19/J19,0)</f>
        <v>1.0020070683712203</v>
      </c>
      <c r="M19" s="365">
        <v>2.2000000000000002</v>
      </c>
      <c r="N19" s="365">
        <v>2.2000000000000002</v>
      </c>
      <c r="P19" s="803">
        <f>E19</f>
        <v>45930</v>
      </c>
      <c r="Q19" s="803">
        <f t="shared" si="1"/>
        <v>45838</v>
      </c>
      <c r="R19" s="798">
        <f>G19</f>
        <v>2</v>
      </c>
      <c r="S19" s="799">
        <f>IF(J19&lt;=E19,1.1,IFERROR(E19/J19,0))</f>
        <v>1.1000000000000001</v>
      </c>
      <c r="T19" s="800">
        <f t="shared" si="2"/>
        <v>2.2000000000000002</v>
      </c>
    </row>
    <row r="20" spans="1:20" ht="28">
      <c r="A20" s="385">
        <v>11</v>
      </c>
      <c r="B20" s="354" t="s">
        <v>403</v>
      </c>
      <c r="C20" s="354" t="s">
        <v>702</v>
      </c>
      <c r="D20" s="353" t="s">
        <v>372</v>
      </c>
      <c r="E20" s="387">
        <v>100</v>
      </c>
      <c r="F20" s="353" t="s">
        <v>373</v>
      </c>
      <c r="G20" s="356">
        <v>2</v>
      </c>
      <c r="H20" s="755"/>
      <c r="I20" s="456">
        <v>100</v>
      </c>
      <c r="J20" s="412">
        <v>259</v>
      </c>
      <c r="K20" s="364">
        <f>IFERROR(J20/I20,0)</f>
        <v>2.59</v>
      </c>
      <c r="L20" s="364">
        <f>IFERROR(J20/E20,0)</f>
        <v>2.59</v>
      </c>
      <c r="M20" s="365">
        <f>IFERROR((MIN(1.1,(J20/I20)))*G20,0)</f>
        <v>2.2000000000000002</v>
      </c>
      <c r="N20" s="365">
        <f>IFERROR((MIN(1.1,(J20/E20)))*G20,0)</f>
        <v>2.2000000000000002</v>
      </c>
      <c r="P20" s="548">
        <f>E20</f>
        <v>100</v>
      </c>
      <c r="Q20" s="548">
        <f t="shared" si="1"/>
        <v>259</v>
      </c>
      <c r="R20" s="798">
        <f>G20</f>
        <v>2</v>
      </c>
      <c r="S20" s="799">
        <f>IFERROR(MAX(0,IF(F20="Minimize",E20/J20,IF(E20&gt;0,J20/E20,IF(J20&gt;0,1.1,E20/J20)))),0)</f>
        <v>2.59</v>
      </c>
      <c r="T20" s="800">
        <f t="shared" si="2"/>
        <v>2.2000000000000002</v>
      </c>
    </row>
    <row r="21" spans="1:20" ht="28">
      <c r="A21" s="385">
        <v>12</v>
      </c>
      <c r="B21" s="354" t="s">
        <v>705</v>
      </c>
      <c r="C21" s="354" t="s">
        <v>706</v>
      </c>
      <c r="D21" s="353" t="s">
        <v>707</v>
      </c>
      <c r="E21" s="387">
        <v>0</v>
      </c>
      <c r="F21" s="353" t="s">
        <v>379</v>
      </c>
      <c r="G21" s="356">
        <v>2</v>
      </c>
      <c r="H21" s="755"/>
      <c r="I21" s="412">
        <v>0</v>
      </c>
      <c r="J21" s="412">
        <v>0</v>
      </c>
      <c r="K21" s="364">
        <f>IFERROR(I21/J21,0)</f>
        <v>0</v>
      </c>
      <c r="L21" s="364">
        <f>IFERROR(E21/J21,0)</f>
        <v>0</v>
      </c>
      <c r="M21" s="365">
        <v>2</v>
      </c>
      <c r="N21" s="365">
        <v>2</v>
      </c>
      <c r="P21" s="548">
        <f>E21</f>
        <v>0</v>
      </c>
      <c r="Q21" s="548">
        <f t="shared" si="1"/>
        <v>0</v>
      </c>
      <c r="R21" s="798">
        <f>G21</f>
        <v>2</v>
      </c>
      <c r="S21" s="799">
        <f>IF(J21&lt;=E21,1.1,IFERROR(E21/J21,0))</f>
        <v>1.1000000000000001</v>
      </c>
      <c r="T21" s="800">
        <f t="shared" si="2"/>
        <v>2.2000000000000002</v>
      </c>
    </row>
    <row r="22" spans="1:20" ht="28">
      <c r="A22" s="385">
        <v>13</v>
      </c>
      <c r="B22" s="354" t="s">
        <v>708</v>
      </c>
      <c r="C22" s="411" t="s">
        <v>709</v>
      </c>
      <c r="D22" s="353" t="s">
        <v>372</v>
      </c>
      <c r="E22" s="387">
        <v>100</v>
      </c>
      <c r="F22" s="353" t="s">
        <v>373</v>
      </c>
      <c r="G22" s="356">
        <v>2</v>
      </c>
      <c r="H22" s="755"/>
      <c r="I22" s="412">
        <v>100</v>
      </c>
      <c r="J22" s="412">
        <v>100</v>
      </c>
      <c r="K22" s="364">
        <f>IFERROR(J22/I22,0)</f>
        <v>1</v>
      </c>
      <c r="L22" s="364">
        <f>IFERROR(J22/E22,0)</f>
        <v>1</v>
      </c>
      <c r="M22" s="365">
        <f>IFERROR((MIN(1.1,(J22/I22)))*G22,0)</f>
        <v>2</v>
      </c>
      <c r="N22" s="365">
        <f>IFERROR((MIN(1.1,(J22/E22)))*G22,0)</f>
        <v>2</v>
      </c>
      <c r="P22" s="548">
        <f>E22</f>
        <v>100</v>
      </c>
      <c r="Q22" s="548">
        <f t="shared" si="1"/>
        <v>100</v>
      </c>
      <c r="R22" s="798">
        <f>G22</f>
        <v>2</v>
      </c>
      <c r="S22" s="799">
        <f>IFERROR(MAX(0,IF(F22="Minimize",E22/J22,IF(E22&gt;0,J22/E22,IF(J22&gt;0,1.1,E22/J22)))),0)</f>
        <v>1</v>
      </c>
      <c r="T22" s="800">
        <f t="shared" si="2"/>
        <v>2</v>
      </c>
    </row>
    <row r="23" spans="1:20" ht="14">
      <c r="A23" s="353">
        <v>14</v>
      </c>
      <c r="B23" s="354" t="s">
        <v>751</v>
      </c>
      <c r="C23" s="336" t="s">
        <v>712</v>
      </c>
      <c r="D23" s="353" t="s">
        <v>372</v>
      </c>
      <c r="E23" s="387">
        <v>100</v>
      </c>
      <c r="F23" s="353" t="s">
        <v>373</v>
      </c>
      <c r="G23" s="356">
        <v>2</v>
      </c>
      <c r="H23" s="755"/>
      <c r="I23" s="412">
        <v>100</v>
      </c>
      <c r="J23" s="412">
        <v>75.8</v>
      </c>
      <c r="K23" s="364">
        <f>IFERROR(J23/I23,0)</f>
        <v>0.75800000000000001</v>
      </c>
      <c r="L23" s="364">
        <f>IFERROR(J23/E23,0)</f>
        <v>0.75800000000000001</v>
      </c>
      <c r="M23" s="365">
        <f>IFERROR((MIN(1.1,(J23/I23)))*G23,0)</f>
        <v>1.516</v>
      </c>
      <c r="N23" s="365">
        <f>IFERROR((MIN(1.1,(J23/E23)))*G23,0)</f>
        <v>1.516</v>
      </c>
      <c r="P23" s="548">
        <f>E23</f>
        <v>100</v>
      </c>
      <c r="Q23" s="548">
        <f t="shared" si="1"/>
        <v>75.8</v>
      </c>
      <c r="R23" s="798">
        <f>G23</f>
        <v>2</v>
      </c>
      <c r="S23" s="799">
        <f>IFERROR(MAX(0,IF(F23="Minimize",E23/J23,IF(E23&gt;0,J23/E23,IF(J23&gt;0,1.1,E23/J23)))),0)</f>
        <v>0.75800000000000001</v>
      </c>
      <c r="T23" s="800">
        <f t="shared" si="2"/>
        <v>1.516</v>
      </c>
    </row>
    <row r="24" spans="1:20" ht="42">
      <c r="A24" s="353">
        <v>15</v>
      </c>
      <c r="B24" s="354" t="s">
        <v>717</v>
      </c>
      <c r="C24" s="354" t="s">
        <v>718</v>
      </c>
      <c r="D24" s="353" t="s">
        <v>372</v>
      </c>
      <c r="E24" s="387">
        <v>100</v>
      </c>
      <c r="F24" s="432" t="s">
        <v>373</v>
      </c>
      <c r="G24" s="356">
        <v>2</v>
      </c>
      <c r="H24" s="755"/>
      <c r="I24" s="412">
        <v>100</v>
      </c>
      <c r="J24" s="412">
        <v>100</v>
      </c>
      <c r="K24" s="364">
        <f>IFERROR(J24/I24,0)</f>
        <v>1</v>
      </c>
      <c r="L24" s="364">
        <f>IFERROR(J24/E24,0)</f>
        <v>1</v>
      </c>
      <c r="M24" s="365">
        <f>IFERROR((MIN(1.1,(J24/I24)))*G24,0)</f>
        <v>2</v>
      </c>
      <c r="N24" s="365">
        <f>IFERROR((MIN(1.1,(J24/E24)))*G24,0)</f>
        <v>2</v>
      </c>
      <c r="P24" s="548">
        <f>E24</f>
        <v>100</v>
      </c>
      <c r="Q24" s="548">
        <f t="shared" si="1"/>
        <v>100</v>
      </c>
      <c r="R24" s="798">
        <f>G24</f>
        <v>2</v>
      </c>
      <c r="S24" s="799">
        <f>IFERROR(MAX(0,IF(F24="Minimize",E24/J24,IF(E24&gt;0,J24/E24,IF(J24&gt;0,1.1,E24/J24)))),0)</f>
        <v>1</v>
      </c>
      <c r="T24" s="800">
        <f t="shared" si="2"/>
        <v>2</v>
      </c>
    </row>
    <row r="25" spans="1:20">
      <c r="A25" s="754" t="s">
        <v>719</v>
      </c>
      <c r="B25" s="754"/>
      <c r="C25" s="495"/>
      <c r="D25" s="496"/>
      <c r="E25" s="496"/>
      <c r="F25" s="498"/>
      <c r="G25" s="496"/>
      <c r="H25" s="457"/>
      <c r="I25" s="350"/>
      <c r="J25" s="350"/>
      <c r="K25" s="413"/>
      <c r="L25" s="413"/>
      <c r="M25" s="414"/>
      <c r="N25" s="415"/>
      <c r="P25" s="548"/>
      <c r="Q25" s="548"/>
      <c r="R25" s="798"/>
      <c r="S25" s="799"/>
      <c r="T25" s="800"/>
    </row>
    <row r="26" spans="1:20" ht="28">
      <c r="A26" s="482">
        <v>1</v>
      </c>
      <c r="B26" s="499" t="s">
        <v>491</v>
      </c>
      <c r="C26" s="50" t="s">
        <v>720</v>
      </c>
      <c r="D26" s="385" t="s">
        <v>667</v>
      </c>
      <c r="E26" s="82">
        <v>389</v>
      </c>
      <c r="F26" s="568" t="s">
        <v>373</v>
      </c>
      <c r="G26" s="400">
        <v>4</v>
      </c>
      <c r="H26" s="759">
        <v>30</v>
      </c>
      <c r="I26" s="456">
        <v>389</v>
      </c>
      <c r="J26" s="456">
        <v>200</v>
      </c>
      <c r="K26" s="364">
        <f t="shared" ref="K26:K33" si="3">IFERROR(J26/I26,0)</f>
        <v>0.51413881748071977</v>
      </c>
      <c r="L26" s="364">
        <f>IFERROR(J26/E26,0)</f>
        <v>0.51413881748071977</v>
      </c>
      <c r="M26" s="365">
        <f>IFERROR((MIN(1.1,(J26/I26)))*G26,0)</f>
        <v>2.0565552699228791</v>
      </c>
      <c r="N26" s="365">
        <f>IFERROR((MIN(1.1,(J26/E26)))*G26,0)</f>
        <v>2.0565552699228791</v>
      </c>
      <c r="P26" s="548">
        <f>E26</f>
        <v>389</v>
      </c>
      <c r="Q26" s="548">
        <f t="shared" ref="Q26:Q33" si="4">J26</f>
        <v>200</v>
      </c>
      <c r="R26" s="798">
        <f>G26</f>
        <v>4</v>
      </c>
      <c r="S26" s="799">
        <f>IFERROR(MAX(0,IF(F26="Minimize",E26/J26,IF(E26&gt;0,J26/E26,IF(J26&gt;0,1.1,E26/J26)))),0)</f>
        <v>0.51413881748071977</v>
      </c>
      <c r="T26" s="800">
        <f t="shared" ref="T26:T33" si="5">MIN(1.1*R26,S26*R26)</f>
        <v>2.0565552699228791</v>
      </c>
    </row>
    <row r="27" spans="1:20" ht="14">
      <c r="A27" s="482">
        <v>2</v>
      </c>
      <c r="B27" s="499" t="s">
        <v>493</v>
      </c>
      <c r="C27" s="398"/>
      <c r="D27" s="385" t="s">
        <v>667</v>
      </c>
      <c r="E27" s="82">
        <v>117</v>
      </c>
      <c r="F27" s="568" t="s">
        <v>373</v>
      </c>
      <c r="G27" s="400">
        <v>4</v>
      </c>
      <c r="H27" s="759"/>
      <c r="I27" s="456">
        <v>117</v>
      </c>
      <c r="J27" s="456">
        <v>59.7</v>
      </c>
      <c r="K27" s="364">
        <f t="shared" si="3"/>
        <v>0.51025641025641033</v>
      </c>
      <c r="L27" s="364">
        <f>IFERROR(J27/E27,0)</f>
        <v>0.51025641025641033</v>
      </c>
      <c r="M27" s="365">
        <f>IFERROR((MIN(1.1,(J27/I27)))*G27,0)</f>
        <v>2.0410256410256413</v>
      </c>
      <c r="N27" s="365">
        <f>IFERROR((MIN(1.1,(J27/E27)))*G27,0)</f>
        <v>2.0410256410256413</v>
      </c>
      <c r="P27" s="548">
        <f>E27</f>
        <v>117</v>
      </c>
      <c r="Q27" s="548">
        <f t="shared" si="4"/>
        <v>59.7</v>
      </c>
      <c r="R27" s="798">
        <f>G27</f>
        <v>4</v>
      </c>
      <c r="S27" s="799">
        <f>IFERROR(MAX(0,IF(F27="Minimize",E27/J27,IF(E27&gt;0,J27/E27,IF(J27&gt;0,1.1,E27/J27)))),0)</f>
        <v>0.51025641025641033</v>
      </c>
      <c r="T27" s="800">
        <f t="shared" si="5"/>
        <v>2.0410256410256413</v>
      </c>
    </row>
    <row r="28" spans="1:20" ht="14">
      <c r="A28" s="482">
        <v>3</v>
      </c>
      <c r="B28" s="499" t="s">
        <v>495</v>
      </c>
      <c r="C28" s="398"/>
      <c r="D28" s="385" t="s">
        <v>667</v>
      </c>
      <c r="E28" s="82">
        <v>16.079999999999998</v>
      </c>
      <c r="F28" s="568" t="s">
        <v>373</v>
      </c>
      <c r="G28" s="400">
        <v>4</v>
      </c>
      <c r="H28" s="759"/>
      <c r="I28" s="456">
        <v>16.079999999999998</v>
      </c>
      <c r="J28" s="456">
        <v>16.341999999999999</v>
      </c>
      <c r="K28" s="364">
        <f t="shared" si="3"/>
        <v>1.0162935323383084</v>
      </c>
      <c r="L28" s="364">
        <f>IFERROR(J28/E28,0)</f>
        <v>1.0162935323383084</v>
      </c>
      <c r="M28" s="365">
        <f>IFERROR((MIN(1.1,(J28/I28)))*G28,0)</f>
        <v>4.0651741293532337</v>
      </c>
      <c r="N28" s="365">
        <f>IFERROR((MIN(1.1,(J28/E28)))*G28,0)</f>
        <v>4.0651741293532337</v>
      </c>
      <c r="P28" s="548">
        <f>E28</f>
        <v>16.079999999999998</v>
      </c>
      <c r="Q28" s="548">
        <f t="shared" si="4"/>
        <v>16.341999999999999</v>
      </c>
      <c r="R28" s="798">
        <f>G28</f>
        <v>4</v>
      </c>
      <c r="S28" s="799">
        <f>IFERROR(MAX(0,IF(F28="Minimize",E28/J28,IF(E28&gt;0,J28/E28,IF(J28&gt;0,1.1,E28/J28)))),0)</f>
        <v>1.0162935323383084</v>
      </c>
      <c r="T28" s="800">
        <f t="shared" si="5"/>
        <v>4.0651741293532337</v>
      </c>
    </row>
    <row r="29" spans="1:20" ht="56">
      <c r="A29" s="482">
        <v>4</v>
      </c>
      <c r="B29" s="499" t="s">
        <v>504</v>
      </c>
      <c r="C29" s="398" t="s">
        <v>723</v>
      </c>
      <c r="D29" s="385" t="s">
        <v>667</v>
      </c>
      <c r="E29" s="82">
        <v>9.4</v>
      </c>
      <c r="F29" s="568" t="s">
        <v>373</v>
      </c>
      <c r="G29" s="400">
        <v>4</v>
      </c>
      <c r="H29" s="759"/>
      <c r="I29" s="456">
        <v>9.4</v>
      </c>
      <c r="J29" s="456">
        <v>7.8</v>
      </c>
      <c r="K29" s="364">
        <f t="shared" si="3"/>
        <v>0.82978723404255317</v>
      </c>
      <c r="L29" s="364">
        <f>IFERROR(J29/E29,0)</f>
        <v>0.82978723404255317</v>
      </c>
      <c r="M29" s="365">
        <f>IFERROR((MIN(1.1,(J29/I29)))*G29,0)</f>
        <v>3.3191489361702127</v>
      </c>
      <c r="N29" s="365">
        <f>IFERROR((MIN(1.1,(J29/E29)))*G29,0)</f>
        <v>3.3191489361702127</v>
      </c>
      <c r="P29" s="548">
        <f>E29</f>
        <v>9.4</v>
      </c>
      <c r="Q29" s="548">
        <f t="shared" si="4"/>
        <v>7.8</v>
      </c>
      <c r="R29" s="798">
        <f>G29</f>
        <v>4</v>
      </c>
      <c r="S29" s="799">
        <f>IFERROR(MAX(0,IF(F29="Minimize",E29/J29,IF(E29&gt;0,J29/E29,IF(J29&gt;0,1.1,E29/J29)))),0)</f>
        <v>0.82978723404255317</v>
      </c>
      <c r="T29" s="800">
        <f t="shared" si="5"/>
        <v>3.3191489361702127</v>
      </c>
    </row>
    <row r="30" spans="1:20" ht="14">
      <c r="A30" s="482">
        <v>5</v>
      </c>
      <c r="B30" s="499" t="s">
        <v>547</v>
      </c>
      <c r="C30" s="50" t="s">
        <v>724</v>
      </c>
      <c r="D30" s="385" t="s">
        <v>667</v>
      </c>
      <c r="E30" s="82">
        <v>23.17</v>
      </c>
      <c r="F30" s="568" t="s">
        <v>373</v>
      </c>
      <c r="G30" s="400">
        <v>4</v>
      </c>
      <c r="H30" s="759"/>
      <c r="I30" s="456">
        <v>23.17</v>
      </c>
      <c r="J30" s="456">
        <v>-5</v>
      </c>
      <c r="K30" s="364">
        <f t="shared" si="3"/>
        <v>-0.21579628830384115</v>
      </c>
      <c r="L30" s="364">
        <f>IFERROR(J30/E30,0)</f>
        <v>-0.21579628830384115</v>
      </c>
      <c r="M30" s="365">
        <v>0</v>
      </c>
      <c r="N30" s="365">
        <v>0</v>
      </c>
      <c r="P30" s="548">
        <f>E30</f>
        <v>23.17</v>
      </c>
      <c r="Q30" s="548">
        <f t="shared" si="4"/>
        <v>-5</v>
      </c>
      <c r="R30" s="798">
        <f>G30</f>
        <v>4</v>
      </c>
      <c r="S30" s="799">
        <f>IFERROR(MAX(0,IF(F30="Minimize",E30/J30,IF(E30&gt;0,J30/E30,IF(J30&gt;0,1.1,E30/J30)))),0)</f>
        <v>0</v>
      </c>
      <c r="T30" s="800">
        <f t="shared" si="5"/>
        <v>0</v>
      </c>
    </row>
    <row r="31" spans="1:20" ht="14">
      <c r="A31" s="482">
        <v>6</v>
      </c>
      <c r="B31" s="499" t="s">
        <v>528</v>
      </c>
      <c r="C31" s="50" t="s">
        <v>724</v>
      </c>
      <c r="D31" s="385" t="s">
        <v>667</v>
      </c>
      <c r="E31" s="82">
        <v>0.2</v>
      </c>
      <c r="F31" s="568" t="s">
        <v>373</v>
      </c>
      <c r="G31" s="400">
        <v>3</v>
      </c>
      <c r="H31" s="759"/>
      <c r="I31" s="456">
        <v>0.2</v>
      </c>
      <c r="J31" s="456">
        <v>1.3</v>
      </c>
      <c r="K31" s="364">
        <f t="shared" si="3"/>
        <v>6.5</v>
      </c>
      <c r="L31" s="364">
        <f>IFERROR(J31/E31,0)</f>
        <v>6.5</v>
      </c>
      <c r="M31" s="365">
        <f>IFERROR((MIN(1.1,(J31/I31)))*G31,0)</f>
        <v>3.3000000000000003</v>
      </c>
      <c r="N31" s="365">
        <f>IFERROR((MIN(1.1,(J31/E31)))*G31,0)</f>
        <v>3.3000000000000003</v>
      </c>
      <c r="P31" s="548">
        <f>E31</f>
        <v>0.2</v>
      </c>
      <c r="Q31" s="548">
        <f t="shared" si="4"/>
        <v>1.3</v>
      </c>
      <c r="R31" s="798">
        <f>G31</f>
        <v>3</v>
      </c>
      <c r="S31" s="799">
        <f>IFERROR(MAX(0,IF(F31="Minimize",E31/J31,IF(E31&gt;0,J31/E31,IF(J31&gt;0,1.1,E31/J31)))),0)</f>
        <v>6.5</v>
      </c>
      <c r="T31" s="800">
        <f t="shared" si="5"/>
        <v>3.3000000000000003</v>
      </c>
    </row>
    <row r="32" spans="1:20" ht="28">
      <c r="A32" s="482">
        <v>7</v>
      </c>
      <c r="B32" s="499" t="s">
        <v>535</v>
      </c>
      <c r="C32" s="50" t="s">
        <v>722</v>
      </c>
      <c r="D32" s="385" t="s">
        <v>667</v>
      </c>
      <c r="E32" s="82">
        <v>9</v>
      </c>
      <c r="F32" s="568" t="s">
        <v>373</v>
      </c>
      <c r="G32" s="400">
        <v>4</v>
      </c>
      <c r="H32" s="759"/>
      <c r="I32" s="456">
        <v>9</v>
      </c>
      <c r="J32" s="456">
        <v>98.99</v>
      </c>
      <c r="K32" s="364">
        <f t="shared" si="3"/>
        <v>10.998888888888889</v>
      </c>
      <c r="L32" s="364">
        <f>IFERROR(J32/E32,0)</f>
        <v>10.998888888888889</v>
      </c>
      <c r="M32" s="365">
        <f>IFERROR((MIN(1.1,(J32/I32)))*G32,0)</f>
        <v>4.4000000000000004</v>
      </c>
      <c r="N32" s="365">
        <f>IFERROR((MIN(1.1,(J32/E32)))*G32,0)</f>
        <v>4.4000000000000004</v>
      </c>
      <c r="P32" s="548">
        <f>E32</f>
        <v>9</v>
      </c>
      <c r="Q32" s="548">
        <f t="shared" si="4"/>
        <v>98.99</v>
      </c>
      <c r="R32" s="798">
        <f>G32</f>
        <v>4</v>
      </c>
      <c r="S32" s="799">
        <f>IFERROR(MAX(0,IF(F32="Minimize",E32/J32,IF(E32&gt;0,J32/E32,IF(J32&gt;0,1.1,E32/J32)))),0)</f>
        <v>10.998888888888889</v>
      </c>
      <c r="T32" s="800">
        <f t="shared" si="5"/>
        <v>4.4000000000000004</v>
      </c>
    </row>
    <row r="33" spans="1:22" ht="28">
      <c r="A33" s="482">
        <v>8</v>
      </c>
      <c r="B33" s="499" t="s">
        <v>505</v>
      </c>
      <c r="C33" s="50" t="s">
        <v>726</v>
      </c>
      <c r="D33" s="385" t="s">
        <v>667</v>
      </c>
      <c r="E33" s="82">
        <v>7.61</v>
      </c>
      <c r="F33" s="568" t="s">
        <v>373</v>
      </c>
      <c r="G33" s="400">
        <v>3</v>
      </c>
      <c r="H33" s="759"/>
      <c r="I33" s="456">
        <v>7.61</v>
      </c>
      <c r="J33" s="456">
        <v>6.94</v>
      </c>
      <c r="K33" s="364">
        <f t="shared" si="3"/>
        <v>0.91195795006570302</v>
      </c>
      <c r="L33" s="364">
        <f>IFERROR(J33/E33,0)</f>
        <v>0.91195795006570302</v>
      </c>
      <c r="M33" s="365">
        <f>IFERROR((MIN(1.1,(J33/I33)))*G33,0)</f>
        <v>2.7358738501971089</v>
      </c>
      <c r="N33" s="365">
        <f>IFERROR((MIN(1.1,(J33/E33)))*G33,0)</f>
        <v>2.7358738501971089</v>
      </c>
      <c r="P33" s="548">
        <f>E33</f>
        <v>7.61</v>
      </c>
      <c r="Q33" s="548">
        <f t="shared" si="4"/>
        <v>6.94</v>
      </c>
      <c r="R33" s="798">
        <f>G33</f>
        <v>3</v>
      </c>
      <c r="S33" s="799">
        <f>IFERROR(MAX(0,IF(F33="Minimize",E33/J33,IF(E33&gt;0,J33/E33,IF(J33&gt;0,1.1,E33/J33)))),0)</f>
        <v>0.91195795006570302</v>
      </c>
      <c r="T33" s="800">
        <f t="shared" si="5"/>
        <v>2.7358738501971089</v>
      </c>
    </row>
    <row r="34" spans="1:22">
      <c r="A34" s="502"/>
      <c r="B34" s="503"/>
      <c r="C34" s="503"/>
      <c r="D34" s="421"/>
      <c r="E34" s="421"/>
      <c r="F34" s="421"/>
      <c r="G34" s="504"/>
      <c r="H34" s="419">
        <f>SUM(H5:H33)</f>
        <v>100</v>
      </c>
      <c r="I34" s="421"/>
      <c r="J34" s="421"/>
      <c r="K34" s="423"/>
      <c r="L34" s="423"/>
      <c r="M34" s="420">
        <f>SUM(M5:M33)</f>
        <v>80.138285766547753</v>
      </c>
      <c r="N34" s="420">
        <f>SUM(N5:N33)</f>
        <v>80.13554055294793</v>
      </c>
      <c r="P34" s="804" t="s">
        <v>404</v>
      </c>
      <c r="Q34" s="804"/>
      <c r="R34" s="805">
        <f>SUM(R5:R33)</f>
        <v>100</v>
      </c>
      <c r="S34" s="806">
        <f>IFERROR(T34/R34,0)</f>
        <v>0.80335540552947937</v>
      </c>
      <c r="T34" s="807">
        <f>SUM(T5:T33)</f>
        <v>80.335540552947933</v>
      </c>
    </row>
    <row r="36" spans="1:22" ht="16">
      <c r="A36" s="808" t="s">
        <v>752</v>
      </c>
    </row>
    <row r="37" spans="1:22" ht="28">
      <c r="A37" s="323" t="s">
        <v>346</v>
      </c>
      <c r="B37" s="323" t="s">
        <v>347</v>
      </c>
      <c r="C37" s="323" t="s">
        <v>587</v>
      </c>
      <c r="D37" s="323" t="s">
        <v>350</v>
      </c>
      <c r="E37" s="323" t="s">
        <v>448</v>
      </c>
      <c r="F37" s="323" t="s">
        <v>354</v>
      </c>
      <c r="G37" s="323" t="s">
        <v>588</v>
      </c>
      <c r="P37" s="323" t="s">
        <v>367</v>
      </c>
      <c r="Q37" s="323" t="s">
        <v>589</v>
      </c>
      <c r="R37" s="323" t="s">
        <v>590</v>
      </c>
      <c r="S37" s="323" t="s">
        <v>591</v>
      </c>
      <c r="T37" s="323" t="s">
        <v>592</v>
      </c>
      <c r="U37" s="323" t="s">
        <v>593</v>
      </c>
      <c r="V37" s="323" t="s">
        <v>594</v>
      </c>
    </row>
    <row r="38" spans="1:22">
      <c r="A38" s="809">
        <v>1</v>
      </c>
      <c r="B38" s="583" t="str">
        <f>B5</f>
        <v>EBITDA Operasional</v>
      </c>
      <c r="C38" s="583" t="s">
        <v>456</v>
      </c>
      <c r="D38" s="809" t="str">
        <f t="shared" ref="D38:G39" si="6">D5</f>
        <v>Rp M</v>
      </c>
      <c r="E38" s="797">
        <f t="shared" si="6"/>
        <v>772.24</v>
      </c>
      <c r="F38" s="809" t="str">
        <f t="shared" si="6"/>
        <v>Maximize</v>
      </c>
      <c r="G38" s="798">
        <f t="shared" si="6"/>
        <v>8</v>
      </c>
      <c r="P38" s="799">
        <f>S5</f>
        <v>1.3100719983424842</v>
      </c>
      <c r="Q38" s="810">
        <v>3</v>
      </c>
      <c r="R38" s="800">
        <f t="shared" ref="R38:R49" si="7">MIN(1.1*Q38,P38*Q38)</f>
        <v>3.3000000000000003</v>
      </c>
      <c r="S38" s="810">
        <v>1</v>
      </c>
      <c r="T38" s="800">
        <f t="shared" ref="T38:T49" si="8">MIN(1.1*S38,P38*S38)</f>
        <v>1.1000000000000001</v>
      </c>
      <c r="U38" s="810">
        <v>5</v>
      </c>
      <c r="V38" s="800">
        <f t="shared" ref="V38:V49" si="9">MIN(1.1*U38,P38*U38)</f>
        <v>5.5</v>
      </c>
    </row>
    <row r="39" spans="1:22">
      <c r="A39" s="809">
        <v>2</v>
      </c>
      <c r="B39" s="583" t="str">
        <f>B6</f>
        <v>Total Revenue</v>
      </c>
      <c r="C39" s="583" t="s">
        <v>456</v>
      </c>
      <c r="D39" s="809" t="str">
        <f t="shared" si="6"/>
        <v>Rp M</v>
      </c>
      <c r="E39" s="797">
        <f t="shared" si="6"/>
        <v>1955.68</v>
      </c>
      <c r="F39" s="809" t="str">
        <f t="shared" si="6"/>
        <v>Maximize</v>
      </c>
      <c r="G39" s="798">
        <f t="shared" si="6"/>
        <v>8</v>
      </c>
      <c r="P39" s="799">
        <f>S6</f>
        <v>1.0950666775750633</v>
      </c>
      <c r="Q39" s="810">
        <v>3</v>
      </c>
      <c r="R39" s="800">
        <f t="shared" si="7"/>
        <v>3.2852000327251898</v>
      </c>
      <c r="S39" s="810">
        <v>1</v>
      </c>
      <c r="T39" s="800">
        <f t="shared" si="8"/>
        <v>1.0950666775750633</v>
      </c>
      <c r="U39" s="810">
        <v>5</v>
      </c>
      <c r="V39" s="800">
        <f t="shared" si="9"/>
        <v>5.4753333878753168</v>
      </c>
    </row>
    <row r="40" spans="1:22">
      <c r="A40" s="809">
        <v>3</v>
      </c>
      <c r="B40" s="583" t="str">
        <f>B8</f>
        <v>Penyampaian Data LAI Tahun 2024</v>
      </c>
      <c r="C40" s="583" t="s">
        <v>456</v>
      </c>
      <c r="D40" s="809" t="str">
        <f>D8</f>
        <v>Waktu</v>
      </c>
      <c r="E40" s="802">
        <f>E8</f>
        <v>45747</v>
      </c>
      <c r="F40" s="809" t="str">
        <f>F8</f>
        <v>Minimize</v>
      </c>
      <c r="G40" s="798">
        <f>G8</f>
        <v>6</v>
      </c>
      <c r="P40" s="799">
        <f>S8</f>
        <v>0</v>
      </c>
      <c r="Q40" s="810">
        <v>2</v>
      </c>
      <c r="R40" s="800">
        <f t="shared" si="7"/>
        <v>0</v>
      </c>
      <c r="S40" s="810">
        <v>1</v>
      </c>
      <c r="T40" s="800">
        <f t="shared" si="8"/>
        <v>0</v>
      </c>
      <c r="U40" s="810">
        <v>3</v>
      </c>
      <c r="V40" s="800">
        <f t="shared" si="9"/>
        <v>0</v>
      </c>
    </row>
    <row r="41" spans="1:22">
      <c r="A41" s="809">
        <v>4</v>
      </c>
      <c r="B41" s="583" t="str">
        <f>B19</f>
        <v>Penyampaian RKAP</v>
      </c>
      <c r="C41" s="583" t="s">
        <v>456</v>
      </c>
      <c r="D41" s="809" t="str">
        <f>D19</f>
        <v>Waktu</v>
      </c>
      <c r="E41" s="803">
        <f>E19</f>
        <v>45930</v>
      </c>
      <c r="F41" s="809" t="str">
        <f>F19</f>
        <v>Minimize</v>
      </c>
      <c r="G41" s="798">
        <f>G19</f>
        <v>2</v>
      </c>
      <c r="P41" s="799">
        <f>S19</f>
        <v>1.1000000000000001</v>
      </c>
      <c r="Q41" s="810">
        <v>1</v>
      </c>
      <c r="R41" s="800">
        <f t="shared" si="7"/>
        <v>1.1000000000000001</v>
      </c>
      <c r="S41" s="810">
        <v>0</v>
      </c>
      <c r="T41" s="800">
        <f t="shared" si="8"/>
        <v>0</v>
      </c>
      <c r="U41" s="810">
        <v>1</v>
      </c>
      <c r="V41" s="800">
        <f t="shared" si="9"/>
        <v>1.1000000000000001</v>
      </c>
    </row>
    <row r="42" spans="1:22">
      <c r="A42" s="809">
        <v>5</v>
      </c>
      <c r="B42" s="583" t="str">
        <f t="shared" ref="B42:B49" si="10">B26</f>
        <v>Value Impact Operational Excellence-CPO</v>
      </c>
      <c r="C42" s="583" t="s">
        <v>456</v>
      </c>
      <c r="D42" s="809" t="str">
        <f t="shared" ref="D42:G49" si="11">D26</f>
        <v>Rp M</v>
      </c>
      <c r="E42" s="548">
        <f t="shared" si="11"/>
        <v>389</v>
      </c>
      <c r="F42" s="809" t="str">
        <f t="shared" si="11"/>
        <v>Maximize</v>
      </c>
      <c r="G42" s="798">
        <f t="shared" si="11"/>
        <v>4</v>
      </c>
      <c r="P42" s="799">
        <f t="shared" ref="P42:P49" si="12">S26</f>
        <v>0.51413881748071977</v>
      </c>
      <c r="Q42" s="810">
        <v>2</v>
      </c>
      <c r="R42" s="800">
        <f t="shared" si="7"/>
        <v>1.0282776349614395</v>
      </c>
      <c r="S42" s="810">
        <v>1</v>
      </c>
      <c r="T42" s="800">
        <f t="shared" si="8"/>
        <v>0.51413881748071977</v>
      </c>
      <c r="U42" s="810">
        <v>2</v>
      </c>
      <c r="V42" s="800">
        <f t="shared" si="9"/>
        <v>1.0282776349614395</v>
      </c>
    </row>
    <row r="43" spans="1:22">
      <c r="A43" s="809">
        <v>6</v>
      </c>
      <c r="B43" s="583" t="str">
        <f t="shared" si="10"/>
        <v>Value Impact Operational Excellence-PKO</v>
      </c>
      <c r="C43" s="583" t="s">
        <v>456</v>
      </c>
      <c r="D43" s="809" t="str">
        <f t="shared" si="11"/>
        <v>Rp M</v>
      </c>
      <c r="E43" s="548">
        <f t="shared" si="11"/>
        <v>117</v>
      </c>
      <c r="F43" s="809" t="str">
        <f t="shared" si="11"/>
        <v>Maximize</v>
      </c>
      <c r="G43" s="798">
        <f t="shared" si="11"/>
        <v>4</v>
      </c>
      <c r="P43" s="799">
        <f t="shared" si="12"/>
        <v>0.51025641025641033</v>
      </c>
      <c r="Q43" s="810">
        <v>2</v>
      </c>
      <c r="R43" s="800">
        <f t="shared" si="7"/>
        <v>1.0205128205128207</v>
      </c>
      <c r="S43" s="810">
        <v>1</v>
      </c>
      <c r="T43" s="800">
        <f t="shared" si="8"/>
        <v>0.51025641025641033</v>
      </c>
      <c r="U43" s="810">
        <v>2</v>
      </c>
      <c r="V43" s="800">
        <f t="shared" si="9"/>
        <v>1.0205128205128207</v>
      </c>
    </row>
    <row r="44" spans="1:22">
      <c r="A44" s="809">
        <v>7</v>
      </c>
      <c r="B44" s="583" t="str">
        <f t="shared" si="10"/>
        <v>Value Impact Cash Cost Optimization</v>
      </c>
      <c r="C44" s="583" t="s">
        <v>456</v>
      </c>
      <c r="D44" s="809" t="str">
        <f t="shared" si="11"/>
        <v>Rp M</v>
      </c>
      <c r="E44" s="548">
        <f t="shared" si="11"/>
        <v>16.079999999999998</v>
      </c>
      <c r="F44" s="809" t="str">
        <f t="shared" si="11"/>
        <v>Maximize</v>
      </c>
      <c r="G44" s="798">
        <f t="shared" si="11"/>
        <v>4</v>
      </c>
      <c r="P44" s="799">
        <f t="shared" si="12"/>
        <v>1.0162935323383084</v>
      </c>
      <c r="Q44" s="810">
        <v>2</v>
      </c>
      <c r="R44" s="800">
        <f t="shared" si="7"/>
        <v>2.0325870646766169</v>
      </c>
      <c r="S44" s="810">
        <v>1</v>
      </c>
      <c r="T44" s="800">
        <f t="shared" si="8"/>
        <v>1.0162935323383084</v>
      </c>
      <c r="U44" s="810">
        <v>2</v>
      </c>
      <c r="V44" s="800">
        <f t="shared" si="9"/>
        <v>2.0325870646766169</v>
      </c>
    </row>
    <row r="45" spans="1:22">
      <c r="A45" s="809">
        <v>8</v>
      </c>
      <c r="B45" s="583" t="str">
        <f t="shared" si="10"/>
        <v>Value Impact Revenue Enhancement</v>
      </c>
      <c r="C45" s="583" t="s">
        <v>456</v>
      </c>
      <c r="D45" s="809" t="str">
        <f t="shared" si="11"/>
        <v>Rp M</v>
      </c>
      <c r="E45" s="548">
        <f t="shared" si="11"/>
        <v>9.4</v>
      </c>
      <c r="F45" s="809" t="str">
        <f t="shared" si="11"/>
        <v>Maximize</v>
      </c>
      <c r="G45" s="798">
        <f t="shared" si="11"/>
        <v>4</v>
      </c>
      <c r="P45" s="799">
        <f t="shared" si="12"/>
        <v>0.82978723404255317</v>
      </c>
      <c r="Q45" s="810">
        <v>1</v>
      </c>
      <c r="R45" s="800">
        <f t="shared" si="7"/>
        <v>0.82978723404255317</v>
      </c>
      <c r="S45" s="810">
        <v>1</v>
      </c>
      <c r="T45" s="800">
        <f t="shared" si="8"/>
        <v>0.82978723404255317</v>
      </c>
      <c r="U45" s="810">
        <v>2</v>
      </c>
      <c r="V45" s="800">
        <f t="shared" si="9"/>
        <v>1.6595744680851063</v>
      </c>
    </row>
    <row r="46" spans="1:22">
      <c r="A46" s="809">
        <v>9</v>
      </c>
      <c r="B46" s="583" t="str">
        <f t="shared" si="10"/>
        <v>Value Impact FFB Purchasing</v>
      </c>
      <c r="C46" s="583" t="s">
        <v>456</v>
      </c>
      <c r="D46" s="809" t="str">
        <f t="shared" si="11"/>
        <v>Rp M</v>
      </c>
      <c r="E46" s="548">
        <f t="shared" si="11"/>
        <v>23.17</v>
      </c>
      <c r="F46" s="809" t="str">
        <f t="shared" si="11"/>
        <v>Maximize</v>
      </c>
      <c r="G46" s="798">
        <f t="shared" si="11"/>
        <v>4</v>
      </c>
      <c r="P46" s="799">
        <f t="shared" si="12"/>
        <v>0</v>
      </c>
      <c r="Q46" s="810">
        <v>1</v>
      </c>
      <c r="R46" s="800">
        <f t="shared" si="7"/>
        <v>0</v>
      </c>
      <c r="S46" s="810">
        <v>1</v>
      </c>
      <c r="T46" s="800">
        <f t="shared" si="8"/>
        <v>0</v>
      </c>
      <c r="U46" s="810">
        <v>2</v>
      </c>
      <c r="V46" s="800">
        <f t="shared" si="9"/>
        <v>0</v>
      </c>
    </row>
    <row r="47" spans="1:22">
      <c r="A47" s="809">
        <v>10</v>
      </c>
      <c r="B47" s="583" t="str">
        <f t="shared" si="10"/>
        <v>Value Impact Idle Cash Optimization</v>
      </c>
      <c r="C47" s="583" t="s">
        <v>456</v>
      </c>
      <c r="D47" s="809" t="str">
        <f t="shared" si="11"/>
        <v>Rp M</v>
      </c>
      <c r="E47" s="548">
        <f t="shared" si="11"/>
        <v>0.2</v>
      </c>
      <c r="F47" s="809" t="str">
        <f t="shared" si="11"/>
        <v>Maximize</v>
      </c>
      <c r="G47" s="798">
        <f t="shared" si="11"/>
        <v>3</v>
      </c>
      <c r="P47" s="799">
        <f t="shared" si="12"/>
        <v>6.5</v>
      </c>
      <c r="Q47" s="810">
        <v>1</v>
      </c>
      <c r="R47" s="800">
        <f t="shared" si="7"/>
        <v>1.1000000000000001</v>
      </c>
      <c r="S47" s="810">
        <v>1</v>
      </c>
      <c r="T47" s="800">
        <f t="shared" si="8"/>
        <v>1.1000000000000001</v>
      </c>
      <c r="U47" s="810">
        <v>2</v>
      </c>
      <c r="V47" s="800">
        <f t="shared" si="9"/>
        <v>2.2000000000000002</v>
      </c>
    </row>
    <row r="48" spans="1:22">
      <c r="A48" s="809">
        <v>11</v>
      </c>
      <c r="B48" s="583" t="str">
        <f t="shared" si="10"/>
        <v>Value Impact General Affair &amp; Administration Cost Optimization</v>
      </c>
      <c r="C48" s="583" t="s">
        <v>456</v>
      </c>
      <c r="D48" s="809" t="str">
        <f t="shared" si="11"/>
        <v>Rp M</v>
      </c>
      <c r="E48" s="548">
        <f t="shared" si="11"/>
        <v>9</v>
      </c>
      <c r="F48" s="809" t="str">
        <f t="shared" si="11"/>
        <v>Maximize</v>
      </c>
      <c r="G48" s="798">
        <f t="shared" si="11"/>
        <v>4</v>
      </c>
      <c r="P48" s="799">
        <f t="shared" si="12"/>
        <v>10.998888888888889</v>
      </c>
      <c r="Q48" s="810">
        <v>1</v>
      </c>
      <c r="R48" s="800">
        <f t="shared" si="7"/>
        <v>1.1000000000000001</v>
      </c>
      <c r="S48" s="810">
        <v>1</v>
      </c>
      <c r="T48" s="800">
        <f t="shared" si="8"/>
        <v>1.1000000000000001</v>
      </c>
      <c r="U48" s="810">
        <v>2</v>
      </c>
      <c r="V48" s="800">
        <f t="shared" si="9"/>
        <v>2.2000000000000002</v>
      </c>
    </row>
    <row r="49" spans="1:22">
      <c r="A49" s="809">
        <v>12</v>
      </c>
      <c r="B49" s="583" t="str">
        <f t="shared" si="10"/>
        <v>Value Impact Procurement Excellence</v>
      </c>
      <c r="C49" s="583" t="s">
        <v>456</v>
      </c>
      <c r="D49" s="809" t="str">
        <f t="shared" si="11"/>
        <v>Rp M</v>
      </c>
      <c r="E49" s="548">
        <f t="shared" si="11"/>
        <v>7.61</v>
      </c>
      <c r="F49" s="809" t="str">
        <f t="shared" si="11"/>
        <v>Maximize</v>
      </c>
      <c r="G49" s="798">
        <f t="shared" si="11"/>
        <v>3</v>
      </c>
      <c r="P49" s="799">
        <f t="shared" si="12"/>
        <v>0.91195795006570302</v>
      </c>
      <c r="Q49" s="810">
        <v>1</v>
      </c>
      <c r="R49" s="800">
        <f t="shared" si="7"/>
        <v>0.91195795006570302</v>
      </c>
      <c r="S49" s="810">
        <v>0</v>
      </c>
      <c r="T49" s="800">
        <f t="shared" si="8"/>
        <v>0</v>
      </c>
      <c r="U49" s="810">
        <v>2</v>
      </c>
      <c r="V49" s="800">
        <f t="shared" si="9"/>
        <v>1.823915900131406</v>
      </c>
    </row>
    <row r="50" spans="1:22">
      <c r="A50" s="811"/>
      <c r="B50" s="811" t="s">
        <v>595</v>
      </c>
      <c r="C50" s="811"/>
      <c r="D50" s="811"/>
      <c r="E50" s="811"/>
      <c r="F50" s="811"/>
      <c r="G50" s="812">
        <f>SUM(G38:G49)</f>
        <v>54</v>
      </c>
      <c r="P50" s="813"/>
      <c r="Q50" s="812">
        <f t="shared" ref="Q50:V50" si="13">SUM(Q38:Q49)</f>
        <v>20</v>
      </c>
      <c r="R50" s="814">
        <f t="shared" si="13"/>
        <v>15.708322736984323</v>
      </c>
      <c r="S50" s="812">
        <f t="shared" si="13"/>
        <v>10</v>
      </c>
      <c r="T50" s="814">
        <f t="shared" si="13"/>
        <v>7.2655426716930549</v>
      </c>
      <c r="U50" s="812">
        <f t="shared" si="13"/>
        <v>30</v>
      </c>
      <c r="V50" s="814">
        <f t="shared" si="13"/>
        <v>24.040201276242705</v>
      </c>
    </row>
    <row r="51" spans="1:22">
      <c r="A51" s="809">
        <v>13</v>
      </c>
      <c r="B51" s="583" t="str">
        <f>B7</f>
        <v>Cash Cost Kelapa Sawit</v>
      </c>
      <c r="C51" s="583" t="s">
        <v>462</v>
      </c>
      <c r="D51" s="809" t="str">
        <f>D7</f>
        <v>Rp/Kg</v>
      </c>
      <c r="E51" s="801">
        <f>E7</f>
        <v>3853</v>
      </c>
      <c r="F51" s="809" t="str">
        <f>F7</f>
        <v>Minimize</v>
      </c>
      <c r="G51" s="798">
        <f>G7</f>
        <v>8</v>
      </c>
      <c r="P51" s="799">
        <f>S7</f>
        <v>0.83688460853435509</v>
      </c>
      <c r="Q51" s="810">
        <v>10</v>
      </c>
      <c r="R51" s="800">
        <f>MIN(1.1*Q51,P51*Q51)</f>
        <v>8.3688460853435505</v>
      </c>
      <c r="S51" s="810">
        <v>16</v>
      </c>
      <c r="T51" s="800">
        <f>MIN(1.1*S51,P51*S51)</f>
        <v>13.390153736549681</v>
      </c>
      <c r="U51" s="810">
        <v>5</v>
      </c>
      <c r="V51" s="800">
        <f>MIN(1.1*U51,P51*U51)</f>
        <v>4.1844230426717752</v>
      </c>
    </row>
    <row r="52" spans="1:22">
      <c r="A52" s="809">
        <v>14</v>
      </c>
      <c r="B52" s="583" t="str">
        <f>B10</f>
        <v>Produktivitas CPO</v>
      </c>
      <c r="C52" s="583" t="s">
        <v>462</v>
      </c>
      <c r="D52" s="809" t="str">
        <f>D10</f>
        <v>Ton/Ha</v>
      </c>
      <c r="E52" s="548">
        <f>E10</f>
        <v>4.7430000000000003</v>
      </c>
      <c r="F52" s="809" t="str">
        <f>F10</f>
        <v>Maximize</v>
      </c>
      <c r="G52" s="798">
        <f>G10</f>
        <v>5</v>
      </c>
      <c r="P52" s="799">
        <f>S10</f>
        <v>0.86232342399325312</v>
      </c>
      <c r="Q52" s="810">
        <v>7</v>
      </c>
      <c r="R52" s="800">
        <f>MIN(1.1*Q52,P52*Q52)</f>
        <v>6.0362639679527721</v>
      </c>
      <c r="S52" s="810">
        <v>10</v>
      </c>
      <c r="T52" s="800">
        <f>MIN(1.1*S52,P52*S52)</f>
        <v>8.6232342399325308</v>
      </c>
      <c r="U52" s="810">
        <v>4</v>
      </c>
      <c r="V52" s="800">
        <f>MIN(1.1*U52,P52*U52)</f>
        <v>3.4492936959730125</v>
      </c>
    </row>
    <row r="53" spans="1:22">
      <c r="A53" s="809">
        <v>15</v>
      </c>
      <c r="B53" s="583" t="str">
        <f>B23</f>
        <v>Persentase TBM Prima (Kelas A &amp; B)</v>
      </c>
      <c r="C53" s="583" t="s">
        <v>462</v>
      </c>
      <c r="D53" s="809" t="str">
        <f>D23</f>
        <v>%</v>
      </c>
      <c r="E53" s="548">
        <f>E23</f>
        <v>100</v>
      </c>
      <c r="F53" s="809" t="str">
        <f>F23</f>
        <v>Maximize</v>
      </c>
      <c r="G53" s="798">
        <f>G23</f>
        <v>2</v>
      </c>
      <c r="P53" s="799">
        <f>S23</f>
        <v>0.75800000000000001</v>
      </c>
      <c r="Q53" s="810">
        <v>3</v>
      </c>
      <c r="R53" s="800">
        <f>MIN(1.1*Q53,P53*Q53)</f>
        <v>2.274</v>
      </c>
      <c r="S53" s="810">
        <v>4</v>
      </c>
      <c r="T53" s="800">
        <f>MIN(1.1*S53,P53*S53)</f>
        <v>3.032</v>
      </c>
      <c r="U53" s="810">
        <v>1</v>
      </c>
      <c r="V53" s="800">
        <f>MIN(1.1*U53,P53*U53)</f>
        <v>0.75800000000000001</v>
      </c>
    </row>
    <row r="54" spans="1:22">
      <c r="A54" s="811"/>
      <c r="B54" s="811" t="s">
        <v>596</v>
      </c>
      <c r="C54" s="811"/>
      <c r="D54" s="811"/>
      <c r="E54" s="811"/>
      <c r="F54" s="811"/>
      <c r="G54" s="812">
        <f>SUM(G51:G53)</f>
        <v>15</v>
      </c>
      <c r="P54" s="813"/>
      <c r="Q54" s="812">
        <f t="shared" ref="Q54:V54" si="14">SUM(Q51:Q53)</f>
        <v>20</v>
      </c>
      <c r="R54" s="814">
        <f t="shared" si="14"/>
        <v>16.679110053296323</v>
      </c>
      <c r="S54" s="812">
        <f t="shared" si="14"/>
        <v>30</v>
      </c>
      <c r="T54" s="814">
        <f t="shared" si="14"/>
        <v>25.045387976482214</v>
      </c>
      <c r="U54" s="812">
        <f t="shared" si="14"/>
        <v>10</v>
      </c>
      <c r="V54" s="814">
        <f t="shared" si="14"/>
        <v>8.3917167386447886</v>
      </c>
    </row>
    <row r="55" spans="1:22">
      <c r="A55" s="809">
        <v>16</v>
      </c>
      <c r="B55" s="583" t="str">
        <f>B11</f>
        <v>Perolehan Bahan Baku Pihak-III Kelapa Sawit</v>
      </c>
      <c r="C55" s="583" t="s">
        <v>466</v>
      </c>
      <c r="D55" s="809" t="str">
        <f t="shared" ref="D55:G58" si="15">D11</f>
        <v>Ton</v>
      </c>
      <c r="E55" s="801">
        <f t="shared" si="15"/>
        <v>175441</v>
      </c>
      <c r="F55" s="809" t="str">
        <f t="shared" si="15"/>
        <v>Maximize</v>
      </c>
      <c r="G55" s="798">
        <f t="shared" si="15"/>
        <v>4</v>
      </c>
      <c r="P55" s="799">
        <f>S11</f>
        <v>0.71676033538340522</v>
      </c>
      <c r="Q55" s="810">
        <v>2</v>
      </c>
      <c r="R55" s="800">
        <f t="shared" ref="R55:R62" si="16">MIN(1.1*Q55,P55*Q55)</f>
        <v>1.4335206707668104</v>
      </c>
      <c r="S55" s="810">
        <v>2</v>
      </c>
      <c r="T55" s="800">
        <f t="shared" ref="T55:T62" si="17">MIN(1.1*S55,P55*S55)</f>
        <v>1.4335206707668104</v>
      </c>
      <c r="U55" s="810">
        <v>2</v>
      </c>
      <c r="V55" s="800">
        <f t="shared" ref="V55:V62" si="18">MIN(1.1*U55,P55*U55)</f>
        <v>1.4335206707668104</v>
      </c>
    </row>
    <row r="56" spans="1:22">
      <c r="A56" s="809">
        <v>17</v>
      </c>
      <c r="B56" s="583" t="str">
        <f>B12</f>
        <v>Peremajaan Sawit Rakyat Sebagai Komitmen PSN</v>
      </c>
      <c r="C56" s="583" t="s">
        <v>466</v>
      </c>
      <c r="D56" s="809" t="str">
        <f t="shared" si="15"/>
        <v>Ha</v>
      </c>
      <c r="E56" s="797">
        <f t="shared" si="15"/>
        <v>1660</v>
      </c>
      <c r="F56" s="809" t="str">
        <f t="shared" si="15"/>
        <v>Maximize</v>
      </c>
      <c r="G56" s="798">
        <f t="shared" si="15"/>
        <v>4</v>
      </c>
      <c r="P56" s="799">
        <f>S12</f>
        <v>0.71687349397590361</v>
      </c>
      <c r="Q56" s="810">
        <v>2</v>
      </c>
      <c r="R56" s="800">
        <f t="shared" si="16"/>
        <v>1.4337469879518072</v>
      </c>
      <c r="S56" s="810">
        <v>2</v>
      </c>
      <c r="T56" s="800">
        <f t="shared" si="17"/>
        <v>1.4337469879518072</v>
      </c>
      <c r="U56" s="810">
        <v>2</v>
      </c>
      <c r="V56" s="800">
        <f t="shared" si="18"/>
        <v>1.4337469879518072</v>
      </c>
    </row>
    <row r="57" spans="1:22">
      <c r="A57" s="809">
        <v>18</v>
      </c>
      <c r="B57" s="583" t="str">
        <f>B13</f>
        <v>Sertifikasi RSPO</v>
      </c>
      <c r="C57" s="583" t="s">
        <v>466</v>
      </c>
      <c r="D57" s="809" t="str">
        <f t="shared" si="15"/>
        <v>Unit</v>
      </c>
      <c r="E57" s="548">
        <f t="shared" si="15"/>
        <v>12</v>
      </c>
      <c r="F57" s="809" t="str">
        <f t="shared" si="15"/>
        <v>Maximize</v>
      </c>
      <c r="G57" s="798">
        <f t="shared" si="15"/>
        <v>3</v>
      </c>
      <c r="P57" s="799">
        <f>S13</f>
        <v>1</v>
      </c>
      <c r="Q57" s="810">
        <v>1</v>
      </c>
      <c r="R57" s="800">
        <f t="shared" si="16"/>
        <v>1</v>
      </c>
      <c r="S57" s="810">
        <v>1</v>
      </c>
      <c r="T57" s="800">
        <f t="shared" si="17"/>
        <v>1</v>
      </c>
      <c r="U57" s="810">
        <v>1</v>
      </c>
      <c r="V57" s="800">
        <f t="shared" si="18"/>
        <v>1</v>
      </c>
    </row>
    <row r="58" spans="1:22">
      <c r="A58" s="809">
        <v>19</v>
      </c>
      <c r="B58" s="583" t="str">
        <f>B14</f>
        <v>Pengukuran Nilai Emisi Karbon</v>
      </c>
      <c r="C58" s="583" t="s">
        <v>466</v>
      </c>
      <c r="D58" s="809" t="str">
        <f t="shared" si="15"/>
        <v>%</v>
      </c>
      <c r="E58" s="548">
        <f t="shared" si="15"/>
        <v>100</v>
      </c>
      <c r="F58" s="809" t="str">
        <f t="shared" si="15"/>
        <v>Maximize</v>
      </c>
      <c r="G58" s="798">
        <f t="shared" si="15"/>
        <v>2</v>
      </c>
      <c r="P58" s="799">
        <f>S14</f>
        <v>1</v>
      </c>
      <c r="Q58" s="810">
        <v>1</v>
      </c>
      <c r="R58" s="800">
        <f t="shared" si="16"/>
        <v>1</v>
      </c>
      <c r="S58" s="810">
        <v>1</v>
      </c>
      <c r="T58" s="800">
        <f t="shared" si="17"/>
        <v>1</v>
      </c>
      <c r="U58" s="810">
        <v>1</v>
      </c>
      <c r="V58" s="800">
        <f t="shared" si="18"/>
        <v>1</v>
      </c>
    </row>
    <row r="59" spans="1:22">
      <c r="A59" s="809">
        <v>20</v>
      </c>
      <c r="B59" s="583" t="str">
        <f>B16</f>
        <v>Sertifikasi ISO 9001, ISO 14001 dan SMK3</v>
      </c>
      <c r="C59" s="583" t="s">
        <v>466</v>
      </c>
      <c r="D59" s="809" t="str">
        <f t="shared" ref="D59:G60" si="19">D16</f>
        <v>Unit</v>
      </c>
      <c r="E59" s="548">
        <f t="shared" si="19"/>
        <v>27</v>
      </c>
      <c r="F59" s="809" t="str">
        <f t="shared" si="19"/>
        <v>Maximize</v>
      </c>
      <c r="G59" s="798">
        <f t="shared" si="19"/>
        <v>2</v>
      </c>
      <c r="P59" s="799">
        <f>S16</f>
        <v>1</v>
      </c>
      <c r="Q59" s="810">
        <v>1</v>
      </c>
      <c r="R59" s="800">
        <f t="shared" si="16"/>
        <v>1</v>
      </c>
      <c r="S59" s="810">
        <v>1</v>
      </c>
      <c r="T59" s="800">
        <f t="shared" si="17"/>
        <v>1</v>
      </c>
      <c r="U59" s="810">
        <v>1</v>
      </c>
      <c r="V59" s="800">
        <f t="shared" si="18"/>
        <v>1</v>
      </c>
    </row>
    <row r="60" spans="1:22">
      <c r="A60" s="809">
        <v>21</v>
      </c>
      <c r="B60" s="583" t="str">
        <f>B17</f>
        <v>Pengelolaan dan Pemantauan Areal High Conservation Value (HCV)</v>
      </c>
      <c r="C60" s="583" t="s">
        <v>466</v>
      </c>
      <c r="D60" s="809" t="str">
        <f t="shared" si="19"/>
        <v>Ha</v>
      </c>
      <c r="E60" s="797">
        <f t="shared" si="19"/>
        <v>194.16</v>
      </c>
      <c r="F60" s="809" t="str">
        <f t="shared" si="19"/>
        <v>Maximize</v>
      </c>
      <c r="G60" s="798">
        <f t="shared" si="19"/>
        <v>2</v>
      </c>
      <c r="P60" s="799">
        <f>S17</f>
        <v>1</v>
      </c>
      <c r="Q60" s="810">
        <v>1</v>
      </c>
      <c r="R60" s="800">
        <f t="shared" si="16"/>
        <v>1</v>
      </c>
      <c r="S60" s="810">
        <v>1</v>
      </c>
      <c r="T60" s="800">
        <f t="shared" si="17"/>
        <v>1</v>
      </c>
      <c r="U60" s="810">
        <v>1</v>
      </c>
      <c r="V60" s="800">
        <f t="shared" si="18"/>
        <v>1</v>
      </c>
    </row>
    <row r="61" spans="1:22">
      <c r="A61" s="809">
        <v>22</v>
      </c>
      <c r="B61" s="583" t="str">
        <f>B21</f>
        <v>Kecelakaan Kerja Fatal</v>
      </c>
      <c r="C61" s="583" t="s">
        <v>466</v>
      </c>
      <c r="D61" s="809" t="str">
        <f t="shared" ref="D61:G62" si="20">D21</f>
        <v>Kejadian</v>
      </c>
      <c r="E61" s="548">
        <f t="shared" si="20"/>
        <v>0</v>
      </c>
      <c r="F61" s="809" t="str">
        <f t="shared" si="20"/>
        <v>Minimize</v>
      </c>
      <c r="G61" s="798">
        <f t="shared" si="20"/>
        <v>2</v>
      </c>
      <c r="P61" s="799">
        <f>S21</f>
        <v>1.1000000000000001</v>
      </c>
      <c r="Q61" s="810">
        <v>1</v>
      </c>
      <c r="R61" s="800">
        <f t="shared" si="16"/>
        <v>1.1000000000000001</v>
      </c>
      <c r="S61" s="810">
        <v>1</v>
      </c>
      <c r="T61" s="800">
        <f t="shared" si="17"/>
        <v>1.1000000000000001</v>
      </c>
      <c r="U61" s="810">
        <v>1</v>
      </c>
      <c r="V61" s="800">
        <f t="shared" si="18"/>
        <v>1.1000000000000001</v>
      </c>
    </row>
    <row r="62" spans="1:22">
      <c r="A62" s="809">
        <v>23</v>
      </c>
      <c r="B62" s="583" t="str">
        <f>B22</f>
        <v>Sertifikasi PROPER</v>
      </c>
      <c r="C62" s="583" t="s">
        <v>466</v>
      </c>
      <c r="D62" s="809" t="str">
        <f t="shared" si="20"/>
        <v>%</v>
      </c>
      <c r="E62" s="548">
        <f t="shared" si="20"/>
        <v>100</v>
      </c>
      <c r="F62" s="809" t="str">
        <f t="shared" si="20"/>
        <v>Maximize</v>
      </c>
      <c r="G62" s="798">
        <f t="shared" si="20"/>
        <v>2</v>
      </c>
      <c r="P62" s="799">
        <f>S22</f>
        <v>1</v>
      </c>
      <c r="Q62" s="810">
        <v>1</v>
      </c>
      <c r="R62" s="800">
        <f t="shared" si="16"/>
        <v>1</v>
      </c>
      <c r="S62" s="810">
        <v>1</v>
      </c>
      <c r="T62" s="800">
        <f t="shared" si="17"/>
        <v>1</v>
      </c>
      <c r="U62" s="810">
        <v>1</v>
      </c>
      <c r="V62" s="800">
        <f t="shared" si="18"/>
        <v>1</v>
      </c>
    </row>
    <row r="63" spans="1:22">
      <c r="A63" s="811"/>
      <c r="B63" s="811" t="s">
        <v>728</v>
      </c>
      <c r="C63" s="811"/>
      <c r="D63" s="811"/>
      <c r="E63" s="811"/>
      <c r="F63" s="811"/>
      <c r="G63" s="812">
        <f>SUM(G55:G62)</f>
        <v>21</v>
      </c>
      <c r="P63" s="813"/>
      <c r="Q63" s="812">
        <f t="shared" ref="Q63:V63" si="21">SUM(Q55:Q62)</f>
        <v>10</v>
      </c>
      <c r="R63" s="814">
        <f t="shared" si="21"/>
        <v>8.9672676587186171</v>
      </c>
      <c r="S63" s="812">
        <f t="shared" si="21"/>
        <v>10</v>
      </c>
      <c r="T63" s="814">
        <f t="shared" si="21"/>
        <v>8.9672676587186171</v>
      </c>
      <c r="U63" s="812">
        <f t="shared" si="21"/>
        <v>10</v>
      </c>
      <c r="V63" s="814">
        <f t="shared" si="21"/>
        <v>8.9672676587186171</v>
      </c>
    </row>
    <row r="64" spans="1:22">
      <c r="A64" s="809">
        <v>24</v>
      </c>
      <c r="B64" s="583" t="str">
        <f>B15</f>
        <v>Evaluasi Pemahaman Proses Bisnis, Standar Operasional Prosedur dan Instruksi Kerja PT Perkebunan Nusantara IV ke Seluruh Karyawan</v>
      </c>
      <c r="C64" s="583" t="s">
        <v>470</v>
      </c>
      <c r="D64" s="809" t="str">
        <f>D15</f>
        <v>%</v>
      </c>
      <c r="E64" s="548">
        <f>E15</f>
        <v>100</v>
      </c>
      <c r="F64" s="809" t="str">
        <f>F15</f>
        <v>Maximize</v>
      </c>
      <c r="G64" s="798">
        <f>G15</f>
        <v>3</v>
      </c>
      <c r="P64" s="799">
        <f>S15</f>
        <v>1</v>
      </c>
      <c r="Q64" s="810">
        <v>15</v>
      </c>
      <c r="R64" s="800">
        <f>MIN(1.1*Q64,P64*Q64)</f>
        <v>15</v>
      </c>
      <c r="S64" s="810">
        <v>15</v>
      </c>
      <c r="T64" s="800">
        <f>MIN(1.1*S64,P64*S64)</f>
        <v>15</v>
      </c>
      <c r="U64" s="810">
        <v>15</v>
      </c>
      <c r="V64" s="800">
        <f>MIN(1.1*U64,P64*U64)</f>
        <v>15</v>
      </c>
    </row>
    <row r="65" spans="1:22">
      <c r="A65" s="811"/>
      <c r="B65" s="811" t="s">
        <v>597</v>
      </c>
      <c r="C65" s="811"/>
      <c r="D65" s="811"/>
      <c r="E65" s="811"/>
      <c r="F65" s="811"/>
      <c r="G65" s="812">
        <f>SUM(G64)</f>
        <v>3</v>
      </c>
      <c r="P65" s="813"/>
      <c r="Q65" s="812">
        <f t="shared" ref="Q65:V65" si="22">SUM(Q64)</f>
        <v>15</v>
      </c>
      <c r="R65" s="814">
        <f t="shared" si="22"/>
        <v>15</v>
      </c>
      <c r="S65" s="812">
        <f t="shared" si="22"/>
        <v>15</v>
      </c>
      <c r="T65" s="814">
        <f t="shared" si="22"/>
        <v>15</v>
      </c>
      <c r="U65" s="812">
        <f t="shared" si="22"/>
        <v>15</v>
      </c>
      <c r="V65" s="814">
        <f t="shared" si="22"/>
        <v>15</v>
      </c>
    </row>
    <row r="66" spans="1:22">
      <c r="A66" s="809">
        <v>25</v>
      </c>
      <c r="B66" s="583" t="str">
        <f>B24</f>
        <v>Implementasi Risk Control Self Assessment (RCSA) melalui Aplikasi Enterprise Risk Information Nusantara (ERIN)</v>
      </c>
      <c r="C66" s="583" t="s">
        <v>472</v>
      </c>
      <c r="D66" s="809" t="str">
        <f>D24</f>
        <v>%</v>
      </c>
      <c r="E66" s="548">
        <f>E24</f>
        <v>100</v>
      </c>
      <c r="F66" s="809" t="str">
        <f>F24</f>
        <v>Maximize</v>
      </c>
      <c r="G66" s="798">
        <f>G24</f>
        <v>2</v>
      </c>
      <c r="P66" s="799">
        <f>S24</f>
        <v>1</v>
      </c>
      <c r="Q66" s="810">
        <v>10</v>
      </c>
      <c r="R66" s="800">
        <f>MIN(1.1*Q66,P66*Q66)</f>
        <v>10</v>
      </c>
      <c r="S66" s="810">
        <v>10</v>
      </c>
      <c r="T66" s="800">
        <f>MIN(1.1*S66,P66*S66)</f>
        <v>10</v>
      </c>
      <c r="U66" s="810">
        <v>10</v>
      </c>
      <c r="V66" s="800">
        <f>MIN(1.1*U66,P66*U66)</f>
        <v>10</v>
      </c>
    </row>
    <row r="67" spans="1:22">
      <c r="A67" s="811"/>
      <c r="B67" s="811" t="s">
        <v>598</v>
      </c>
      <c r="C67" s="811"/>
      <c r="D67" s="811"/>
      <c r="E67" s="811"/>
      <c r="F67" s="811"/>
      <c r="G67" s="812">
        <f>SUM(G66)</f>
        <v>2</v>
      </c>
      <c r="P67" s="813"/>
      <c r="Q67" s="812">
        <f t="shared" ref="Q67:V67" si="23">SUM(Q66)</f>
        <v>10</v>
      </c>
      <c r="R67" s="814">
        <f t="shared" si="23"/>
        <v>10</v>
      </c>
      <c r="S67" s="812">
        <f t="shared" si="23"/>
        <v>10</v>
      </c>
      <c r="T67" s="814">
        <f t="shared" si="23"/>
        <v>10</v>
      </c>
      <c r="U67" s="812">
        <f t="shared" si="23"/>
        <v>10</v>
      </c>
      <c r="V67" s="814">
        <f t="shared" si="23"/>
        <v>10</v>
      </c>
    </row>
    <row r="68" spans="1:22">
      <c r="A68" s="809">
        <v>26</v>
      </c>
      <c r="B68" s="583" t="str">
        <f>B18</f>
        <v>Penataan komposisi tanaman melalui replanting/konversi/Kerja Sama</v>
      </c>
      <c r="C68" s="583" t="s">
        <v>474</v>
      </c>
      <c r="D68" s="809" t="str">
        <f>D18</f>
        <v>Ha</v>
      </c>
      <c r="E68" s="797">
        <f>E18</f>
        <v>309.60000000000002</v>
      </c>
      <c r="F68" s="809" t="str">
        <f>F18</f>
        <v>Maximize</v>
      </c>
      <c r="G68" s="798">
        <f>G18</f>
        <v>3</v>
      </c>
      <c r="P68" s="799">
        <f>S18</f>
        <v>0</v>
      </c>
      <c r="Q68" s="810">
        <v>15</v>
      </c>
      <c r="R68" s="800">
        <f>MIN(1.1*Q68,P68*Q68)</f>
        <v>0</v>
      </c>
      <c r="S68" s="810">
        <v>15</v>
      </c>
      <c r="T68" s="800">
        <f>MIN(1.1*S68,P68*S68)</f>
        <v>0</v>
      </c>
      <c r="U68" s="810">
        <v>15</v>
      </c>
      <c r="V68" s="800">
        <f>MIN(1.1*U68,P68*U68)</f>
        <v>0</v>
      </c>
    </row>
    <row r="69" spans="1:22">
      <c r="A69" s="811"/>
      <c r="B69" s="811" t="s">
        <v>599</v>
      </c>
      <c r="C69" s="811"/>
      <c r="D69" s="811"/>
      <c r="E69" s="811"/>
      <c r="F69" s="811"/>
      <c r="G69" s="812">
        <f>SUM(G68)</f>
        <v>3</v>
      </c>
      <c r="P69" s="813"/>
      <c r="Q69" s="812">
        <f t="shared" ref="Q69:V69" si="24">SUM(Q68)</f>
        <v>15</v>
      </c>
      <c r="R69" s="814">
        <f t="shared" si="24"/>
        <v>0</v>
      </c>
      <c r="S69" s="812">
        <f t="shared" si="24"/>
        <v>15</v>
      </c>
      <c r="T69" s="814">
        <f t="shared" si="24"/>
        <v>0</v>
      </c>
      <c r="U69" s="812">
        <f t="shared" si="24"/>
        <v>15</v>
      </c>
      <c r="V69" s="814">
        <f t="shared" si="24"/>
        <v>0</v>
      </c>
    </row>
    <row r="70" spans="1:22">
      <c r="A70" s="809">
        <v>27</v>
      </c>
      <c r="B70" s="583" t="str">
        <f>B20</f>
        <v>Human Capital Transformation</v>
      </c>
      <c r="C70" s="583" t="s">
        <v>476</v>
      </c>
      <c r="D70" s="809" t="str">
        <f>D20</f>
        <v>%</v>
      </c>
      <c r="E70" s="548">
        <f>E20</f>
        <v>100</v>
      </c>
      <c r="F70" s="809" t="str">
        <f>F20</f>
        <v>Maximize</v>
      </c>
      <c r="G70" s="798">
        <f>G20</f>
        <v>2</v>
      </c>
      <c r="P70" s="799">
        <f>S20</f>
        <v>2.59</v>
      </c>
      <c r="Q70" s="810">
        <v>10</v>
      </c>
      <c r="R70" s="800">
        <f>MIN(1.1*Q70,P70*Q70)</f>
        <v>11</v>
      </c>
      <c r="S70" s="810">
        <v>10</v>
      </c>
      <c r="T70" s="800">
        <f>MIN(1.1*S70,P70*S70)</f>
        <v>11</v>
      </c>
      <c r="U70" s="810">
        <v>10</v>
      </c>
      <c r="V70" s="800">
        <f>MIN(1.1*U70,P70*U70)</f>
        <v>11</v>
      </c>
    </row>
    <row r="71" spans="1:22">
      <c r="A71" s="811"/>
      <c r="B71" s="811" t="s">
        <v>729</v>
      </c>
      <c r="C71" s="811"/>
      <c r="D71" s="811"/>
      <c r="E71" s="811"/>
      <c r="F71" s="811"/>
      <c r="G71" s="812">
        <f>SUM(G70)</f>
        <v>2</v>
      </c>
      <c r="P71" s="813"/>
      <c r="Q71" s="812">
        <f t="shared" ref="Q71:V71" si="25">SUM(Q70)</f>
        <v>10</v>
      </c>
      <c r="R71" s="814">
        <f t="shared" si="25"/>
        <v>11</v>
      </c>
      <c r="S71" s="812">
        <f t="shared" si="25"/>
        <v>10</v>
      </c>
      <c r="T71" s="814">
        <f t="shared" si="25"/>
        <v>11</v>
      </c>
      <c r="U71" s="812">
        <f t="shared" si="25"/>
        <v>10</v>
      </c>
      <c r="V71" s="814">
        <f t="shared" si="25"/>
        <v>11</v>
      </c>
    </row>
    <row r="72" spans="1:22">
      <c r="A72" s="815"/>
      <c r="B72" s="815" t="s">
        <v>404</v>
      </c>
      <c r="C72" s="815"/>
      <c r="D72" s="815"/>
      <c r="E72" s="815"/>
      <c r="F72" s="815"/>
      <c r="G72" s="816">
        <f>G50+G54+G63+G65+G67+G69+G71</f>
        <v>100</v>
      </c>
      <c r="P72" s="806"/>
      <c r="Q72" s="805">
        <f t="shared" ref="Q72:V72" si="26">Q50+Q54+Q63+Q65+Q67+Q69+Q71</f>
        <v>100</v>
      </c>
      <c r="R72" s="807">
        <f t="shared" si="26"/>
        <v>77.354700448999267</v>
      </c>
      <c r="S72" s="805">
        <f t="shared" si="26"/>
        <v>100</v>
      </c>
      <c r="T72" s="807">
        <f t="shared" si="26"/>
        <v>77.278198306893898</v>
      </c>
      <c r="U72" s="805">
        <f t="shared" si="26"/>
        <v>100</v>
      </c>
      <c r="V72" s="807">
        <f t="shared" si="26"/>
        <v>77.399185673606112</v>
      </c>
    </row>
  </sheetData>
  <autoFilter ref="A4:N34" xr:uid="{00000000-0009-0000-0000-000019000000}"/>
  <mergeCells count="18">
    <mergeCell ref="H10:H24"/>
    <mergeCell ref="A25:B25"/>
    <mergeCell ref="H26:H33"/>
    <mergeCell ref="K2:L2"/>
    <mergeCell ref="M2:N2"/>
    <mergeCell ref="A4:B4"/>
    <mergeCell ref="H5:H8"/>
    <mergeCell ref="A9:B9"/>
    <mergeCell ref="I2:I3"/>
    <mergeCell ref="J2:J3"/>
    <mergeCell ref="I1:N1"/>
    <mergeCell ref="F1:F3"/>
    <mergeCell ref="G1:H2"/>
    <mergeCell ref="A1:A3"/>
    <mergeCell ref="B1:B3"/>
    <mergeCell ref="C1:C3"/>
    <mergeCell ref="D1:D3"/>
    <mergeCell ref="E1:E3"/>
  </mergeCells>
  <pageMargins left="0.7" right="0.7" top="0.75" bottom="0.75"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B1000"/>
  <sheetViews>
    <sheetView zoomScaleNormal="100" workbookViewId="0">
      <selection sqref="A1:XFD1048576"/>
    </sheetView>
  </sheetViews>
  <sheetFormatPr baseColWidth="10" defaultColWidth="12.6640625" defaultRowHeight="13"/>
  <cols>
    <col min="1" max="1" width="3.6640625" style="796" customWidth="1"/>
    <col min="2" max="2" width="26.33203125" style="796" customWidth="1"/>
    <col min="3" max="4" width="3.5" style="796" customWidth="1"/>
    <col min="5" max="5" width="9.1640625" style="796" customWidth="1"/>
    <col min="6" max="6" width="7.5" style="796" customWidth="1"/>
    <col min="7" max="7" width="8.33203125" style="796" customWidth="1"/>
    <col min="8" max="8" width="7.33203125" style="796" customWidth="1"/>
    <col min="9" max="10" width="4.6640625" style="796" customWidth="1"/>
    <col min="11" max="11" width="5.6640625" style="796" customWidth="1"/>
    <col min="12" max="12" width="5.1640625" style="796" customWidth="1"/>
    <col min="13" max="18" width="7.83203125" style="796" customWidth="1"/>
    <col min="19" max="16384" width="12.6640625" style="796"/>
  </cols>
  <sheetData>
    <row r="1" spans="1:28" ht="15">
      <c r="A1" s="882" t="s">
        <v>753</v>
      </c>
      <c r="B1" s="882"/>
      <c r="C1" s="882"/>
      <c r="D1" s="882"/>
      <c r="E1" s="882"/>
      <c r="F1" s="882"/>
      <c r="G1" s="882"/>
      <c r="H1" s="882"/>
      <c r="I1" s="882"/>
      <c r="J1" s="882"/>
      <c r="K1" s="882"/>
      <c r="L1" s="882"/>
    </row>
    <row r="2" spans="1:28" ht="15">
      <c r="A2" s="882" t="s">
        <v>344</v>
      </c>
      <c r="B2" s="882"/>
      <c r="C2" s="882"/>
      <c r="D2" s="882"/>
      <c r="E2" s="882"/>
      <c r="F2" s="882"/>
      <c r="G2" s="882"/>
      <c r="H2" s="882"/>
      <c r="I2" s="882"/>
      <c r="J2" s="882"/>
      <c r="K2" s="882"/>
      <c r="L2" s="882"/>
    </row>
    <row r="3" spans="1:28" ht="42">
      <c r="A3" s="13" t="s">
        <v>346</v>
      </c>
      <c r="B3" s="13" t="s">
        <v>347</v>
      </c>
      <c r="C3" s="13" t="s">
        <v>348</v>
      </c>
      <c r="D3" s="13" t="s">
        <v>349</v>
      </c>
      <c r="E3" s="13" t="s">
        <v>350</v>
      </c>
      <c r="F3" s="13" t="s">
        <v>351</v>
      </c>
      <c r="G3" s="13" t="s">
        <v>353</v>
      </c>
      <c r="H3" s="13" t="s">
        <v>354</v>
      </c>
      <c r="I3" s="13" t="s">
        <v>355</v>
      </c>
      <c r="J3" s="13"/>
      <c r="K3" s="13" t="s">
        <v>357</v>
      </c>
      <c r="L3" s="13"/>
      <c r="N3" s="323" t="s">
        <v>358</v>
      </c>
      <c r="O3" s="323" t="s">
        <v>359</v>
      </c>
      <c r="P3" s="323" t="s">
        <v>360</v>
      </c>
      <c r="Q3" s="323" t="s">
        <v>361</v>
      </c>
      <c r="R3" s="323" t="s">
        <v>362</v>
      </c>
      <c r="T3" s="12" t="s">
        <v>57</v>
      </c>
      <c r="U3" s="12"/>
      <c r="V3" s="12"/>
      <c r="W3" s="12" t="s">
        <v>363</v>
      </c>
      <c r="X3" s="12"/>
      <c r="Y3" s="12"/>
      <c r="Z3" s="12" t="s">
        <v>364</v>
      </c>
      <c r="AA3" s="12"/>
      <c r="AB3" s="12"/>
    </row>
    <row r="4" spans="1:28">
      <c r="A4" s="13"/>
      <c r="B4" s="13"/>
      <c r="C4" s="13"/>
      <c r="D4" s="13"/>
      <c r="E4" s="13"/>
      <c r="F4" s="13"/>
      <c r="G4" s="13"/>
      <c r="H4" s="13"/>
      <c r="I4" s="585" t="s">
        <v>365</v>
      </c>
      <c r="J4" s="585" t="s">
        <v>366</v>
      </c>
      <c r="K4" s="585" t="s">
        <v>365</v>
      </c>
      <c r="L4" s="585" t="s">
        <v>366</v>
      </c>
      <c r="N4" s="548"/>
      <c r="O4" s="548"/>
      <c r="P4" s="798"/>
      <c r="Q4" s="799"/>
      <c r="R4" s="800"/>
      <c r="T4" s="819" t="s">
        <v>355</v>
      </c>
      <c r="U4" s="819" t="s">
        <v>367</v>
      </c>
      <c r="V4" s="819" t="s">
        <v>307</v>
      </c>
      <c r="W4" s="819" t="s">
        <v>355</v>
      </c>
      <c r="X4" s="819" t="s">
        <v>367</v>
      </c>
      <c r="Y4" s="819" t="s">
        <v>307</v>
      </c>
      <c r="Z4" s="819" t="s">
        <v>355</v>
      </c>
      <c r="AA4" s="819" t="s">
        <v>367</v>
      </c>
      <c r="AB4" s="819" t="s">
        <v>307</v>
      </c>
    </row>
    <row r="5" spans="1:28">
      <c r="A5" s="11" t="s">
        <v>368</v>
      </c>
      <c r="B5" s="11"/>
      <c r="C5" s="11"/>
      <c r="D5" s="11"/>
      <c r="E5" s="11"/>
      <c r="F5" s="11"/>
      <c r="G5" s="11"/>
      <c r="H5" s="11"/>
      <c r="I5" s="11"/>
      <c r="J5" s="11"/>
      <c r="K5" s="11"/>
      <c r="L5" s="11"/>
      <c r="N5" s="548"/>
      <c r="O5" s="548"/>
      <c r="P5" s="798"/>
      <c r="Q5" s="799"/>
      <c r="R5" s="800"/>
      <c r="T5" s="810"/>
      <c r="U5" s="823"/>
      <c r="V5" s="822"/>
      <c r="W5" s="810"/>
      <c r="X5" s="823"/>
      <c r="Y5" s="822"/>
      <c r="Z5" s="810"/>
      <c r="AA5" s="823"/>
      <c r="AB5" s="822"/>
    </row>
    <row r="6" spans="1:28">
      <c r="A6" s="6" t="s">
        <v>369</v>
      </c>
      <c r="B6" s="6"/>
      <c r="C6" s="6"/>
      <c r="D6" s="6"/>
      <c r="E6" s="6"/>
      <c r="F6" s="6"/>
      <c r="G6" s="6"/>
      <c r="H6" s="6"/>
      <c r="I6" s="6"/>
      <c r="J6" s="6"/>
      <c r="K6" s="6"/>
      <c r="L6" s="6"/>
      <c r="N6" s="548"/>
      <c r="O6" s="548"/>
      <c r="P6" s="798"/>
      <c r="Q6" s="799"/>
      <c r="R6" s="800"/>
      <c r="T6" s="810"/>
      <c r="U6" s="823"/>
      <c r="V6" s="822"/>
      <c r="W6" s="810"/>
      <c r="X6" s="823"/>
      <c r="Y6" s="822"/>
      <c r="Z6" s="810"/>
      <c r="AA6" s="823"/>
      <c r="AB6" s="822"/>
    </row>
    <row r="7" spans="1:28">
      <c r="A7" s="586">
        <v>1</v>
      </c>
      <c r="B7" s="587" t="s">
        <v>370</v>
      </c>
      <c r="C7" s="586" t="s">
        <v>371</v>
      </c>
      <c r="D7" s="9"/>
      <c r="E7" s="586" t="s">
        <v>372</v>
      </c>
      <c r="F7" s="589">
        <v>18.05</v>
      </c>
      <c r="G7" s="589">
        <v>10.19</v>
      </c>
      <c r="H7" s="586" t="s">
        <v>373</v>
      </c>
      <c r="I7" s="586">
        <v>12</v>
      </c>
      <c r="J7" s="8">
        <f>I7+I8+I9+I12+I13+I14+I16+I17+I18+I21+I22+I23+I24</f>
        <v>50</v>
      </c>
      <c r="K7" s="590">
        <f>G7/F7*I7</f>
        <v>6.7745152354570628</v>
      </c>
      <c r="L7" s="7">
        <f>K7+K8+K9+K12+K13+K14+K16+K17+K18+K21+K22+K23+K24</f>
        <v>28.868205542982736</v>
      </c>
      <c r="N7" s="797">
        <f t="shared" ref="N7:O9" si="0">F7</f>
        <v>18.05</v>
      </c>
      <c r="O7" s="797">
        <f t="shared" si="0"/>
        <v>10.19</v>
      </c>
      <c r="P7" s="798">
        <f>I7</f>
        <v>12</v>
      </c>
      <c r="Q7" s="799">
        <f>IFERROR(MAX(0,IF(H7="Minimize",F7/G7,IF(F7&gt;0,G7/F7,IF(G7&gt;0,1.1,F7/G7)))),0)</f>
        <v>0.5645429362880886</v>
      </c>
      <c r="R7" s="800">
        <f>MIN(1.1*P7,Q7*P7)</f>
        <v>6.7745152354570628</v>
      </c>
      <c r="T7" s="810">
        <v>12</v>
      </c>
      <c r="U7" s="823">
        <f>Q7</f>
        <v>0.5645429362880886</v>
      </c>
      <c r="V7" s="822">
        <f>MIN(1.1*T7,U7*T7)</f>
        <v>6.7745152354570628</v>
      </c>
      <c r="W7" s="810">
        <v>6</v>
      </c>
      <c r="X7" s="823">
        <f>Q7</f>
        <v>0.5645429362880886</v>
      </c>
      <c r="Y7" s="822">
        <f>MIN(1.1*W7,X7*W7)</f>
        <v>3.3872576177285314</v>
      </c>
      <c r="Z7" s="810">
        <v>18</v>
      </c>
      <c r="AA7" s="823">
        <f>Q7</f>
        <v>0.5645429362880886</v>
      </c>
      <c r="AB7" s="822">
        <f>MIN(1.1*Z7,AA7*Z7)</f>
        <v>10.161772853185594</v>
      </c>
    </row>
    <row r="8" spans="1:28">
      <c r="A8" s="586">
        <v>2</v>
      </c>
      <c r="B8" s="587" t="s">
        <v>754</v>
      </c>
      <c r="C8" s="586" t="s">
        <v>371</v>
      </c>
      <c r="D8" s="9"/>
      <c r="E8" s="586" t="s">
        <v>755</v>
      </c>
      <c r="F8" s="591">
        <v>9.8000000000000007</v>
      </c>
      <c r="G8" s="589">
        <v>2.9</v>
      </c>
      <c r="H8" s="586" t="s">
        <v>373</v>
      </c>
      <c r="I8" s="586">
        <v>3</v>
      </c>
      <c r="J8" s="8"/>
      <c r="K8" s="590">
        <f>G8/F8*I8</f>
        <v>0.88775510204081631</v>
      </c>
      <c r="L8" s="7"/>
      <c r="N8" s="548">
        <f t="shared" si="0"/>
        <v>9.8000000000000007</v>
      </c>
      <c r="O8" s="797">
        <f t="shared" si="0"/>
        <v>2.9</v>
      </c>
      <c r="P8" s="798">
        <f>I8</f>
        <v>3</v>
      </c>
      <c r="Q8" s="799">
        <f>IFERROR(MAX(0,IF(H8="Minimize",F8/G8,IF(F8&gt;0,G8/F8,IF(G8&gt;0,1.1,F8/G8)))),0)</f>
        <v>0.29591836734693877</v>
      </c>
      <c r="R8" s="800">
        <f>MIN(1.1*P8,Q8*P8)</f>
        <v>0.88775510204081631</v>
      </c>
      <c r="T8" s="810">
        <v>3</v>
      </c>
      <c r="U8" s="823">
        <f>Q8</f>
        <v>0.29591836734693877</v>
      </c>
      <c r="V8" s="822">
        <f>MIN(1.1*T8,U8*T8)</f>
        <v>0.88775510204081631</v>
      </c>
      <c r="W8" s="810">
        <v>2</v>
      </c>
      <c r="X8" s="823">
        <f>Q8</f>
        <v>0.29591836734693877</v>
      </c>
      <c r="Y8" s="822">
        <f>MIN(1.1*W8,X8*W8)</f>
        <v>0.59183673469387754</v>
      </c>
      <c r="Z8" s="810">
        <v>5</v>
      </c>
      <c r="AA8" s="823">
        <f>Q8</f>
        <v>0.29591836734693877</v>
      </c>
      <c r="AB8" s="822">
        <f>MIN(1.1*Z8,AA8*Z8)</f>
        <v>1.4795918367346939</v>
      </c>
    </row>
    <row r="9" spans="1:28" ht="24">
      <c r="A9" s="586">
        <v>3</v>
      </c>
      <c r="B9" s="587" t="s">
        <v>756</v>
      </c>
      <c r="C9" s="586" t="s">
        <v>371</v>
      </c>
      <c r="D9" s="9"/>
      <c r="E9" s="586" t="s">
        <v>377</v>
      </c>
      <c r="F9" s="592" t="s">
        <v>378</v>
      </c>
      <c r="G9" s="592" t="s">
        <v>757</v>
      </c>
      <c r="H9" s="586" t="s">
        <v>379</v>
      </c>
      <c r="I9" s="586">
        <v>5</v>
      </c>
      <c r="J9" s="8"/>
      <c r="K9" s="590">
        <v>0</v>
      </c>
      <c r="L9" s="7"/>
      <c r="N9" s="883" t="str">
        <f t="shared" si="0"/>
        <v>15/04/2025</v>
      </c>
      <c r="O9" s="883" t="str">
        <f t="shared" si="0"/>
        <v>26/06/2025</v>
      </c>
      <c r="P9" s="798">
        <f>I9</f>
        <v>5</v>
      </c>
      <c r="Q9" s="799"/>
      <c r="R9" s="800"/>
      <c r="T9" s="810">
        <v>5</v>
      </c>
      <c r="U9" s="823">
        <f>Q9</f>
        <v>0</v>
      </c>
      <c r="V9" s="822">
        <f>MIN(1.1*T9,U9*T9)</f>
        <v>0</v>
      </c>
      <c r="W9" s="810">
        <v>2</v>
      </c>
      <c r="X9" s="823">
        <f>Q9</f>
        <v>0</v>
      </c>
      <c r="Y9" s="822">
        <f>MIN(1.1*W9,X9*W9)</f>
        <v>0</v>
      </c>
      <c r="Z9" s="810">
        <v>7</v>
      </c>
      <c r="AA9" s="823">
        <f>Q9</f>
        <v>0</v>
      </c>
      <c r="AB9" s="822">
        <f>MIN(1.1*Z9,AA9*Z9)</f>
        <v>0</v>
      </c>
    </row>
    <row r="10" spans="1:28">
      <c r="A10" s="6" t="s">
        <v>380</v>
      </c>
      <c r="B10" s="6"/>
      <c r="C10" s="6"/>
      <c r="D10" s="6"/>
      <c r="E10" s="6"/>
      <c r="F10" s="6"/>
      <c r="G10" s="6"/>
      <c r="H10" s="6"/>
      <c r="I10" s="6"/>
      <c r="J10" s="8"/>
      <c r="K10" s="593"/>
      <c r="L10" s="7"/>
      <c r="N10" s="548"/>
      <c r="O10" s="548"/>
      <c r="P10" s="798"/>
      <c r="Q10" s="799"/>
      <c r="R10" s="800"/>
      <c r="T10" s="810"/>
      <c r="U10" s="823"/>
      <c r="V10" s="822"/>
      <c r="W10" s="810"/>
      <c r="X10" s="823"/>
      <c r="Y10" s="822"/>
      <c r="Z10" s="810"/>
      <c r="AA10" s="823"/>
      <c r="AB10" s="822"/>
    </row>
    <row r="11" spans="1:28">
      <c r="A11" s="586">
        <v>4</v>
      </c>
      <c r="B11" s="587" t="s">
        <v>758</v>
      </c>
      <c r="D11" s="9"/>
      <c r="E11" s="586"/>
      <c r="F11" s="594"/>
      <c r="G11" s="595"/>
      <c r="I11" s="586"/>
      <c r="J11" s="8"/>
      <c r="K11" s="590"/>
      <c r="L11" s="7"/>
      <c r="N11" s="884"/>
      <c r="O11" s="548"/>
      <c r="P11" s="798"/>
      <c r="Q11" s="799"/>
      <c r="R11" s="800"/>
      <c r="T11" s="810"/>
      <c r="U11" s="823"/>
      <c r="V11" s="822"/>
      <c r="W11" s="810"/>
      <c r="X11" s="823"/>
      <c r="Y11" s="822"/>
      <c r="Z11" s="810"/>
      <c r="AA11" s="823"/>
      <c r="AB11" s="822"/>
    </row>
    <row r="12" spans="1:28">
      <c r="A12" s="586"/>
      <c r="B12" s="587" t="s">
        <v>759</v>
      </c>
      <c r="C12" s="586" t="s">
        <v>371</v>
      </c>
      <c r="D12" s="9"/>
      <c r="E12" s="586" t="s">
        <v>384</v>
      </c>
      <c r="F12" s="596">
        <v>1311</v>
      </c>
      <c r="G12" s="591">
        <v>681.5</v>
      </c>
      <c r="H12" s="586" t="s">
        <v>373</v>
      </c>
      <c r="I12" s="586">
        <v>3</v>
      </c>
      <c r="J12" s="8"/>
      <c r="K12" s="590">
        <f>G12/F12*I12</f>
        <v>1.5594965675057209</v>
      </c>
      <c r="L12" s="7"/>
      <c r="N12" s="885">
        <f t="shared" ref="N12:O14" si="1">F12</f>
        <v>1311</v>
      </c>
      <c r="O12" s="548">
        <f t="shared" si="1"/>
        <v>681.5</v>
      </c>
      <c r="P12" s="798">
        <f>I12</f>
        <v>3</v>
      </c>
      <c r="Q12" s="799">
        <f>IFERROR(MAX(0,IF(H12="Minimize",F12/G12,IF(F12&gt;0,G12/F12,IF(G12&gt;0,1.1,F12/G12)))),0)</f>
        <v>0.51983218916857366</v>
      </c>
      <c r="R12" s="800">
        <f>MIN(1.1*P12,Q12*P12)</f>
        <v>1.5594965675057209</v>
      </c>
      <c r="T12" s="810">
        <v>4</v>
      </c>
      <c r="U12" s="823">
        <f>Q12</f>
        <v>0.51983218916857366</v>
      </c>
      <c r="V12" s="822">
        <f>MIN(1.1*T12,U12*T12)</f>
        <v>2.0793287566742946</v>
      </c>
      <c r="W12" s="810">
        <v>5</v>
      </c>
      <c r="X12" s="823">
        <f>Q12</f>
        <v>0.51983218916857366</v>
      </c>
      <c r="Y12" s="822">
        <f>MIN(1.1*W12,X12*W12)</f>
        <v>2.5991609458428684</v>
      </c>
      <c r="Z12" s="810">
        <v>2</v>
      </c>
      <c r="AA12" s="823">
        <f>Q12</f>
        <v>0.51983218916857366</v>
      </c>
      <c r="AB12" s="822">
        <f>MIN(1.1*Z12,AA12*Z12)</f>
        <v>1.0396643783371473</v>
      </c>
    </row>
    <row r="13" spans="1:28">
      <c r="A13" s="586"/>
      <c r="B13" s="587" t="s">
        <v>760</v>
      </c>
      <c r="C13" s="586" t="s">
        <v>371</v>
      </c>
      <c r="D13" s="9"/>
      <c r="E13" s="586" t="s">
        <v>384</v>
      </c>
      <c r="F13" s="596">
        <v>3777</v>
      </c>
      <c r="G13" s="596">
        <v>2654.35</v>
      </c>
      <c r="H13" s="586" t="s">
        <v>373</v>
      </c>
      <c r="I13" s="586">
        <v>3</v>
      </c>
      <c r="J13" s="8"/>
      <c r="K13" s="590">
        <f>G13/F13*I13</f>
        <v>2.1083002382843525</v>
      </c>
      <c r="L13" s="7"/>
      <c r="N13" s="885">
        <f t="shared" si="1"/>
        <v>3777</v>
      </c>
      <c r="O13" s="885">
        <f t="shared" si="1"/>
        <v>2654.35</v>
      </c>
      <c r="P13" s="798">
        <f>I13</f>
        <v>3</v>
      </c>
      <c r="Q13" s="799">
        <f>IFERROR(MAX(0,IF(H13="Minimize",F13/G13,IF(F13&gt;0,G13/F13,IF(G13&gt;0,1.1,F13/G13)))),0)</f>
        <v>0.70276674609478418</v>
      </c>
      <c r="R13" s="800">
        <f>MIN(1.1*P13,Q13*P13)</f>
        <v>2.1083002382843525</v>
      </c>
      <c r="T13" s="810">
        <v>4</v>
      </c>
      <c r="U13" s="823">
        <f>Q13</f>
        <v>0.70276674609478418</v>
      </c>
      <c r="V13" s="822">
        <f>MIN(1.1*T13,U13*T13)</f>
        <v>2.8110669843791367</v>
      </c>
      <c r="W13" s="810">
        <v>5</v>
      </c>
      <c r="X13" s="823">
        <f>Q13</f>
        <v>0.70276674609478418</v>
      </c>
      <c r="Y13" s="822">
        <f>MIN(1.1*W13,X13*W13)</f>
        <v>3.5138337304739209</v>
      </c>
      <c r="Z13" s="810">
        <v>2</v>
      </c>
      <c r="AA13" s="823">
        <f>Q13</f>
        <v>0.70276674609478418</v>
      </c>
      <c r="AB13" s="822">
        <f>MIN(1.1*Z13,AA13*Z13)</f>
        <v>1.4055334921895684</v>
      </c>
    </row>
    <row r="14" spans="1:28">
      <c r="A14" s="586"/>
      <c r="B14" s="587" t="s">
        <v>761</v>
      </c>
      <c r="C14" s="586" t="s">
        <v>371</v>
      </c>
      <c r="D14" s="9"/>
      <c r="E14" s="586" t="s">
        <v>384</v>
      </c>
      <c r="F14" s="596">
        <v>1450</v>
      </c>
      <c r="G14" s="597">
        <f>728.8+52.6</f>
        <v>781.4</v>
      </c>
      <c r="H14" s="586" t="s">
        <v>373</v>
      </c>
      <c r="I14" s="586">
        <v>3</v>
      </c>
      <c r="J14" s="8"/>
      <c r="K14" s="590">
        <f>G14/F14*I14</f>
        <v>1.6166896551724137</v>
      </c>
      <c r="L14" s="7"/>
      <c r="N14" s="885">
        <f t="shared" si="1"/>
        <v>1450</v>
      </c>
      <c r="O14" s="547">
        <f t="shared" si="1"/>
        <v>781.4</v>
      </c>
      <c r="P14" s="798">
        <f>I14</f>
        <v>3</v>
      </c>
      <c r="Q14" s="799">
        <f>IFERROR(MAX(0,IF(H14="Minimize",F14/G14,IF(F14&gt;0,G14/F14,IF(G14&gt;0,1.1,F14/G14)))),0)</f>
        <v>0.53889655172413786</v>
      </c>
      <c r="R14" s="800">
        <f>MIN(1.1*P14,Q14*P14)</f>
        <v>1.6166896551724137</v>
      </c>
      <c r="T14" s="810">
        <v>3</v>
      </c>
      <c r="U14" s="823">
        <f>Q14</f>
        <v>0.53889655172413786</v>
      </c>
      <c r="V14" s="822">
        <f>MIN(1.1*T14,U14*T14)</f>
        <v>1.6166896551724137</v>
      </c>
      <c r="W14" s="810">
        <v>5</v>
      </c>
      <c r="X14" s="823">
        <f>Q14</f>
        <v>0.53889655172413786</v>
      </c>
      <c r="Y14" s="822">
        <f>MIN(1.1*W14,X14*W14)</f>
        <v>2.6944827586206892</v>
      </c>
      <c r="Z14" s="810">
        <v>2</v>
      </c>
      <c r="AA14" s="823">
        <f>Q14</f>
        <v>0.53889655172413786</v>
      </c>
      <c r="AB14" s="822">
        <f>MIN(1.1*Z14,AA14*Z14)</f>
        <v>1.0777931034482757</v>
      </c>
    </row>
    <row r="15" spans="1:28" ht="24">
      <c r="A15" s="586">
        <v>5</v>
      </c>
      <c r="B15" s="587" t="s">
        <v>762</v>
      </c>
      <c r="C15" s="586"/>
      <c r="D15" s="9"/>
      <c r="E15" s="586"/>
      <c r="F15" s="596"/>
      <c r="G15" s="598"/>
      <c r="I15" s="586"/>
      <c r="J15" s="8"/>
      <c r="K15" s="590"/>
      <c r="L15" s="7"/>
      <c r="N15" s="885"/>
      <c r="O15" s="801"/>
      <c r="P15" s="798"/>
      <c r="Q15" s="799"/>
      <c r="R15" s="800"/>
      <c r="T15" s="810"/>
      <c r="U15" s="823"/>
      <c r="V15" s="822"/>
      <c r="W15" s="810"/>
      <c r="X15" s="823"/>
      <c r="Y15" s="822"/>
      <c r="Z15" s="810"/>
      <c r="AA15" s="823"/>
      <c r="AB15" s="822"/>
    </row>
    <row r="16" spans="1:28">
      <c r="A16" s="586"/>
      <c r="B16" s="587" t="s">
        <v>759</v>
      </c>
      <c r="C16" s="5"/>
      <c r="D16" s="9"/>
      <c r="E16" s="586" t="s">
        <v>763</v>
      </c>
      <c r="F16" s="596">
        <v>4129</v>
      </c>
      <c r="G16" s="598">
        <v>4402.2700000000004</v>
      </c>
      <c r="H16" s="586" t="s">
        <v>379</v>
      </c>
      <c r="I16" s="586">
        <v>3</v>
      </c>
      <c r="J16" s="8"/>
      <c r="K16" s="590">
        <v>3</v>
      </c>
      <c r="L16" s="7"/>
      <c r="N16" s="885">
        <f t="shared" ref="N16:O18" si="2">F16</f>
        <v>4129</v>
      </c>
      <c r="O16" s="801">
        <f t="shared" si="2"/>
        <v>4402.2700000000004</v>
      </c>
      <c r="P16" s="798">
        <f>I16</f>
        <v>3</v>
      </c>
      <c r="Q16" s="799">
        <f>IFERROR(MAX(0,IF(H16="Minimize",F16/G16,IF(F16&gt;0,G16/F16,IF(G16&gt;0,1.1,F16/G16)))),0)</f>
        <v>0.93792520676832625</v>
      </c>
      <c r="R16" s="800">
        <f>MIN(1.1*P16,Q16*P16)</f>
        <v>2.8137756203049786</v>
      </c>
      <c r="T16" s="810">
        <v>3</v>
      </c>
      <c r="U16" s="823">
        <f>Q16</f>
        <v>0.93792520676832625</v>
      </c>
      <c r="V16" s="822">
        <f>MIN(1.1*T16,U16*T16)</f>
        <v>2.8137756203049786</v>
      </c>
      <c r="W16" s="810">
        <v>5</v>
      </c>
      <c r="X16" s="823">
        <f>Q16</f>
        <v>0.93792520676832625</v>
      </c>
      <c r="Y16" s="822">
        <f>MIN(1.1*W16,X16*W16)</f>
        <v>4.6896260338416313</v>
      </c>
      <c r="Z16" s="810">
        <v>2</v>
      </c>
      <c r="AA16" s="823">
        <f>Q16</f>
        <v>0.93792520676832625</v>
      </c>
      <c r="AB16" s="822">
        <f>MIN(1.1*Z16,AA16*Z16)</f>
        <v>1.8758504135366525</v>
      </c>
    </row>
    <row r="17" spans="1:28">
      <c r="A17" s="586"/>
      <c r="B17" s="587" t="s">
        <v>760</v>
      </c>
      <c r="C17" s="5"/>
      <c r="D17" s="9"/>
      <c r="E17" s="586" t="s">
        <v>763</v>
      </c>
      <c r="F17" s="596">
        <v>3041</v>
      </c>
      <c r="G17" s="598">
        <v>2428.66</v>
      </c>
      <c r="H17" s="586" t="s">
        <v>379</v>
      </c>
      <c r="I17" s="586">
        <v>3</v>
      </c>
      <c r="J17" s="8"/>
      <c r="K17" s="590">
        <f>G17/F17*I17</f>
        <v>2.395915817165406</v>
      </c>
      <c r="L17" s="7"/>
      <c r="N17" s="885">
        <f t="shared" si="2"/>
        <v>3041</v>
      </c>
      <c r="O17" s="801">
        <f t="shared" si="2"/>
        <v>2428.66</v>
      </c>
      <c r="P17" s="798">
        <f>I17</f>
        <v>3</v>
      </c>
      <c r="Q17" s="799">
        <f>IFERROR(MAX(0,IF(H17="Minimize",F17/G17,IF(F17&gt;0,G17/F17,IF(G17&gt;0,1.1,F17/G17)))),0)</f>
        <v>1.2521308046412425</v>
      </c>
      <c r="R17" s="800">
        <f>MIN(1.1*P17,Q17*P17)</f>
        <v>3.3000000000000003</v>
      </c>
      <c r="T17" s="810">
        <v>3</v>
      </c>
      <c r="U17" s="823">
        <f>Q17</f>
        <v>1.2521308046412425</v>
      </c>
      <c r="V17" s="822">
        <f>MIN(1.1*T17,U17*T17)</f>
        <v>3.3000000000000003</v>
      </c>
      <c r="W17" s="810">
        <v>5</v>
      </c>
      <c r="X17" s="823">
        <f>Q17</f>
        <v>1.2521308046412425</v>
      </c>
      <c r="Y17" s="822">
        <f>MIN(1.1*W17,X17*W17)</f>
        <v>5.5</v>
      </c>
      <c r="Z17" s="810">
        <v>1</v>
      </c>
      <c r="AA17" s="823">
        <f>Q17</f>
        <v>1.2521308046412425</v>
      </c>
      <c r="AB17" s="822">
        <f>MIN(1.1*Z17,AA17*Z17)</f>
        <v>1.1000000000000001</v>
      </c>
    </row>
    <row r="18" spans="1:28">
      <c r="A18" s="586"/>
      <c r="B18" s="587" t="s">
        <v>761</v>
      </c>
      <c r="C18" s="5"/>
      <c r="D18" s="9"/>
      <c r="E18" s="586" t="s">
        <v>763</v>
      </c>
      <c r="F18" s="596">
        <v>955</v>
      </c>
      <c r="G18" s="598">
        <f>(1400.64+806.56)/2</f>
        <v>1103.5999999999999</v>
      </c>
      <c r="H18" s="586" t="s">
        <v>379</v>
      </c>
      <c r="I18" s="586">
        <v>3</v>
      </c>
      <c r="J18" s="8"/>
      <c r="K18" s="590">
        <v>3</v>
      </c>
      <c r="L18" s="7"/>
      <c r="N18" s="885">
        <f t="shared" si="2"/>
        <v>955</v>
      </c>
      <c r="O18" s="801">
        <f t="shared" si="2"/>
        <v>1103.5999999999999</v>
      </c>
      <c r="P18" s="798">
        <f>I18</f>
        <v>3</v>
      </c>
      <c r="Q18" s="799">
        <f>IFERROR(MAX(0,IF(H18="Minimize",F18/G18,IF(F18&gt;0,G18/F18,IF(G18&gt;0,1.1,F18/G18)))),0)</f>
        <v>0.86534976440739408</v>
      </c>
      <c r="R18" s="800">
        <f>MIN(1.1*P18,Q18*P18)</f>
        <v>2.5960492932221824</v>
      </c>
      <c r="T18" s="810">
        <v>3</v>
      </c>
      <c r="U18" s="823">
        <f>Q18</f>
        <v>0.86534976440739408</v>
      </c>
      <c r="V18" s="822">
        <f>MIN(1.1*T18,U18*T18)</f>
        <v>2.5960492932221824</v>
      </c>
      <c r="W18" s="810">
        <v>5</v>
      </c>
      <c r="X18" s="823">
        <f>Q18</f>
        <v>0.86534976440739408</v>
      </c>
      <c r="Y18" s="822">
        <f>MIN(1.1*W18,X18*W18)</f>
        <v>4.3267488220369703</v>
      </c>
      <c r="Z18" s="810">
        <v>1</v>
      </c>
      <c r="AA18" s="823">
        <f>Q18</f>
        <v>0.86534976440739408</v>
      </c>
      <c r="AB18" s="822">
        <f>MIN(1.1*Z18,AA18*Z18)</f>
        <v>0.86534976440739408</v>
      </c>
    </row>
    <row r="19" spans="1:28" ht="15">
      <c r="A19" s="6" t="s">
        <v>386</v>
      </c>
      <c r="B19" s="6"/>
      <c r="C19" s="6"/>
      <c r="D19" s="6"/>
      <c r="E19" s="6"/>
      <c r="F19" s="6"/>
      <c r="G19" s="6"/>
      <c r="H19" s="6"/>
      <c r="I19" s="6"/>
      <c r="J19" s="8"/>
      <c r="K19" s="886"/>
      <c r="L19" s="7"/>
      <c r="N19" s="548"/>
      <c r="O19" s="548"/>
      <c r="P19" s="798"/>
      <c r="Q19" s="799"/>
      <c r="R19" s="800"/>
      <c r="T19" s="810"/>
      <c r="U19" s="823"/>
      <c r="V19" s="822"/>
      <c r="W19" s="810"/>
      <c r="X19" s="823"/>
      <c r="Y19" s="822"/>
      <c r="Z19" s="810"/>
      <c r="AA19" s="823"/>
      <c r="AB19" s="822"/>
    </row>
    <row r="20" spans="1:28" ht="24">
      <c r="A20" s="586">
        <v>6</v>
      </c>
      <c r="B20" s="587" t="s">
        <v>764</v>
      </c>
      <c r="D20" s="9"/>
      <c r="F20" s="600"/>
      <c r="G20" s="598"/>
      <c r="I20" s="586"/>
      <c r="J20" s="8"/>
      <c r="K20" s="590"/>
      <c r="L20" s="7"/>
      <c r="N20" s="852"/>
      <c r="O20" s="801"/>
      <c r="P20" s="798"/>
      <c r="Q20" s="799"/>
      <c r="R20" s="800"/>
      <c r="T20" s="810"/>
      <c r="U20" s="823"/>
      <c r="V20" s="822"/>
      <c r="W20" s="810"/>
      <c r="X20" s="823"/>
      <c r="Y20" s="822"/>
      <c r="Z20" s="810"/>
      <c r="AA20" s="823"/>
      <c r="AB20" s="822"/>
    </row>
    <row r="21" spans="1:28">
      <c r="A21" s="586"/>
      <c r="B21" s="587" t="s">
        <v>765</v>
      </c>
      <c r="C21" s="586" t="s">
        <v>388</v>
      </c>
      <c r="D21" s="9"/>
      <c r="E21" s="586" t="s">
        <v>384</v>
      </c>
      <c r="F21" s="600">
        <v>2018</v>
      </c>
      <c r="G21" s="601">
        <f>(0.05*G13)+(0.4*G12)+(1*G14)</f>
        <v>1186.7175</v>
      </c>
      <c r="H21" s="586" t="s">
        <v>373</v>
      </c>
      <c r="I21" s="586">
        <v>3</v>
      </c>
      <c r="J21" s="8"/>
      <c r="K21" s="590">
        <f>G21/F21*I21</f>
        <v>1.7641984638255699</v>
      </c>
      <c r="L21" s="7"/>
      <c r="N21" s="852">
        <f t="shared" ref="N21:O24" si="3">F21</f>
        <v>2018</v>
      </c>
      <c r="O21" s="801">
        <f t="shared" si="3"/>
        <v>1186.7175</v>
      </c>
      <c r="P21" s="798">
        <f>I21</f>
        <v>3</v>
      </c>
      <c r="Q21" s="799">
        <f>IFERROR(MAX(0,IF(H21="Minimize",F21/G21,IF(F21&gt;0,G21/F21,IF(G21&gt;0,1.1,F21/G21)))),0)</f>
        <v>0.58806615460852329</v>
      </c>
      <c r="R21" s="800">
        <f>MIN(1.1*P21,Q21*P21)</f>
        <v>1.7641984638255699</v>
      </c>
      <c r="T21" s="810">
        <v>3</v>
      </c>
      <c r="U21" s="823">
        <f>Q21</f>
        <v>0.58806615460852329</v>
      </c>
      <c r="V21" s="822">
        <f>MIN(1.1*T21,U21*T21)</f>
        <v>1.7641984638255699</v>
      </c>
      <c r="W21" s="810">
        <v>3</v>
      </c>
      <c r="X21" s="823">
        <f>Q21</f>
        <v>0.58806615460852329</v>
      </c>
      <c r="Y21" s="822">
        <f>MIN(1.1*W21,X21*W21)</f>
        <v>1.7641984638255699</v>
      </c>
      <c r="Z21" s="810">
        <v>3</v>
      </c>
      <c r="AA21" s="823">
        <f>Q21</f>
        <v>0.58806615460852329</v>
      </c>
      <c r="AB21" s="822">
        <f>MIN(1.1*Z21,AA21*Z21)</f>
        <v>1.7641984638255699</v>
      </c>
    </row>
    <row r="22" spans="1:28">
      <c r="A22" s="586"/>
      <c r="B22" s="587" t="s">
        <v>766</v>
      </c>
      <c r="C22" s="586" t="s">
        <v>388</v>
      </c>
      <c r="D22" s="9"/>
      <c r="E22" s="586" t="s">
        <v>384</v>
      </c>
      <c r="F22" s="600">
        <v>787</v>
      </c>
      <c r="G22" s="601">
        <f>0.6*G12</f>
        <v>408.9</v>
      </c>
      <c r="H22" s="586" t="s">
        <v>373</v>
      </c>
      <c r="I22" s="586">
        <v>3</v>
      </c>
      <c r="J22" s="8"/>
      <c r="K22" s="590">
        <f>G22/F22*I22</f>
        <v>1.5587039390088946</v>
      </c>
      <c r="L22" s="7"/>
      <c r="N22" s="852">
        <f t="shared" si="3"/>
        <v>787</v>
      </c>
      <c r="O22" s="801">
        <f t="shared" si="3"/>
        <v>408.9</v>
      </c>
      <c r="P22" s="798">
        <f>I22</f>
        <v>3</v>
      </c>
      <c r="Q22" s="799">
        <f>IFERROR(MAX(0,IF(H22="Minimize",F22/G22,IF(F22&gt;0,G22/F22,IF(G22&gt;0,1.1,F22/G22)))),0)</f>
        <v>0.51956797966963153</v>
      </c>
      <c r="R22" s="800">
        <f>MIN(1.1*P22,Q22*P22)</f>
        <v>1.5587039390088946</v>
      </c>
      <c r="T22" s="810">
        <v>3</v>
      </c>
      <c r="U22" s="823">
        <f>Q22</f>
        <v>0.51956797966963153</v>
      </c>
      <c r="V22" s="822">
        <f>MIN(1.1*T22,U22*T22)</f>
        <v>1.5587039390088946</v>
      </c>
      <c r="W22" s="810">
        <v>3</v>
      </c>
      <c r="X22" s="823">
        <f>Q22</f>
        <v>0.51956797966963153</v>
      </c>
      <c r="Y22" s="822">
        <f>MIN(1.1*W22,X22*W22)</f>
        <v>1.5587039390088946</v>
      </c>
      <c r="Z22" s="810">
        <v>3</v>
      </c>
      <c r="AA22" s="823">
        <f>Q22</f>
        <v>0.51956797966963153</v>
      </c>
      <c r="AB22" s="822">
        <f>MIN(1.1*Z22,AA22*Z22)</f>
        <v>1.5587039390088946</v>
      </c>
    </row>
    <row r="23" spans="1:28">
      <c r="A23" s="586"/>
      <c r="B23" s="587" t="s">
        <v>767</v>
      </c>
      <c r="C23" s="586" t="s">
        <v>388</v>
      </c>
      <c r="D23" s="9"/>
      <c r="E23" s="586" t="s">
        <v>384</v>
      </c>
      <c r="F23" s="600">
        <v>2518</v>
      </c>
      <c r="G23" s="601">
        <f>(0.67*G13)</f>
        <v>1778.4145000000001</v>
      </c>
      <c r="H23" s="586" t="s">
        <v>373</v>
      </c>
      <c r="I23" s="586">
        <v>3</v>
      </c>
      <c r="J23" s="8"/>
      <c r="K23" s="590">
        <f>G23/F23*I23</f>
        <v>2.1188417394757746</v>
      </c>
      <c r="L23" s="7"/>
      <c r="N23" s="852">
        <f t="shared" si="3"/>
        <v>2518</v>
      </c>
      <c r="O23" s="801">
        <f t="shared" si="3"/>
        <v>1778.4145000000001</v>
      </c>
      <c r="P23" s="798">
        <f>I23</f>
        <v>3</v>
      </c>
      <c r="Q23" s="799">
        <f>IFERROR(MAX(0,IF(H23="Minimize",F23/G23,IF(F23&gt;0,G23/F23,IF(G23&gt;0,1.1,F23/G23)))),0)</f>
        <v>0.70628057982525816</v>
      </c>
      <c r="R23" s="800">
        <f>MIN(1.1*P23,Q23*P23)</f>
        <v>2.1188417394757746</v>
      </c>
      <c r="T23" s="810">
        <v>2</v>
      </c>
      <c r="U23" s="823">
        <f>Q23</f>
        <v>0.70628057982525816</v>
      </c>
      <c r="V23" s="822">
        <f>MIN(1.1*T23,U23*T23)</f>
        <v>1.4125611596505163</v>
      </c>
      <c r="W23" s="810">
        <v>2</v>
      </c>
      <c r="X23" s="823">
        <f>Q23</f>
        <v>0.70628057982525816</v>
      </c>
      <c r="Y23" s="822">
        <f>MIN(1.1*W23,X23*W23)</f>
        <v>1.4125611596505163</v>
      </c>
      <c r="Z23" s="810">
        <v>2</v>
      </c>
      <c r="AA23" s="823">
        <f>Q23</f>
        <v>0.70628057982525816</v>
      </c>
      <c r="AB23" s="822">
        <f>MIN(1.1*Z23,AA23*Z23)</f>
        <v>1.4125611596505163</v>
      </c>
    </row>
    <row r="24" spans="1:28">
      <c r="A24" s="586"/>
      <c r="B24" s="587" t="s">
        <v>768</v>
      </c>
      <c r="C24" s="586" t="s">
        <v>388</v>
      </c>
      <c r="D24" s="9"/>
      <c r="E24" s="586" t="s">
        <v>384</v>
      </c>
      <c r="F24" s="600">
        <v>1070</v>
      </c>
      <c r="G24" s="600">
        <f>(0.28*G13)</f>
        <v>743.21800000000007</v>
      </c>
      <c r="H24" s="586" t="s">
        <v>373</v>
      </c>
      <c r="I24" s="586">
        <v>3</v>
      </c>
      <c r="J24" s="8"/>
      <c r="K24" s="590">
        <f>G24/F24*I24</f>
        <v>2.0837887850467292</v>
      </c>
      <c r="L24" s="7"/>
      <c r="N24" s="852">
        <f t="shared" si="3"/>
        <v>1070</v>
      </c>
      <c r="O24" s="852">
        <f t="shared" si="3"/>
        <v>743.21800000000007</v>
      </c>
      <c r="P24" s="798">
        <f>I24</f>
        <v>3</v>
      </c>
      <c r="Q24" s="799">
        <f>IFERROR(MAX(0,IF(H24="Minimize",F24/G24,IF(F24&gt;0,G24/F24,IF(G24&gt;0,1.1,F24/G24)))),0)</f>
        <v>0.69459626168224309</v>
      </c>
      <c r="R24" s="800">
        <f>MIN(1.1*P24,Q24*P24)</f>
        <v>2.0837887850467292</v>
      </c>
      <c r="T24" s="810">
        <v>2</v>
      </c>
      <c r="U24" s="823">
        <f>Q24</f>
        <v>0.69459626168224309</v>
      </c>
      <c r="V24" s="822">
        <f>MIN(1.1*T24,U24*T24)</f>
        <v>1.3891925233644862</v>
      </c>
      <c r="W24" s="810">
        <v>2</v>
      </c>
      <c r="X24" s="823">
        <f>Q24</f>
        <v>0.69459626168224309</v>
      </c>
      <c r="Y24" s="822">
        <f>MIN(1.1*W24,X24*W24)</f>
        <v>1.3891925233644862</v>
      </c>
      <c r="Z24" s="810">
        <v>2</v>
      </c>
      <c r="AA24" s="823">
        <f>Q24</f>
        <v>0.69459626168224309</v>
      </c>
      <c r="AB24" s="822">
        <f>MIN(1.1*Z24,AA24*Z24)</f>
        <v>1.3891925233644862</v>
      </c>
    </row>
    <row r="25" spans="1:28">
      <c r="A25" s="6" t="s">
        <v>391</v>
      </c>
      <c r="B25" s="6"/>
      <c r="C25" s="6"/>
      <c r="D25" s="6"/>
      <c r="E25" s="6"/>
      <c r="F25" s="6"/>
      <c r="G25" s="6"/>
      <c r="H25" s="6"/>
      <c r="I25" s="6"/>
      <c r="J25" s="6"/>
      <c r="K25" s="6"/>
      <c r="L25" s="6"/>
      <c r="N25" s="548"/>
      <c r="O25" s="548"/>
      <c r="P25" s="798"/>
      <c r="Q25" s="799"/>
      <c r="R25" s="800"/>
      <c r="T25" s="810"/>
      <c r="U25" s="823"/>
      <c r="V25" s="822"/>
      <c r="W25" s="810"/>
      <c r="X25" s="823"/>
      <c r="Y25" s="822"/>
      <c r="Z25" s="810"/>
      <c r="AA25" s="823"/>
      <c r="AB25" s="822"/>
    </row>
    <row r="26" spans="1:28" ht="24">
      <c r="A26" s="586">
        <v>1</v>
      </c>
      <c r="B26" s="587" t="s">
        <v>769</v>
      </c>
      <c r="C26" s="586" t="s">
        <v>371</v>
      </c>
      <c r="D26" s="9"/>
      <c r="E26" s="586" t="s">
        <v>770</v>
      </c>
      <c r="F26" s="600">
        <v>2</v>
      </c>
      <c r="G26" s="600">
        <v>2</v>
      </c>
      <c r="H26" s="586" t="s">
        <v>373</v>
      </c>
      <c r="I26" s="586">
        <v>4</v>
      </c>
      <c r="J26" s="8">
        <f>I26+I27+I28</f>
        <v>12</v>
      </c>
      <c r="K26" s="590">
        <f>G26/F26*I26</f>
        <v>4</v>
      </c>
      <c r="L26" s="7">
        <f>SUM(K26:K28)</f>
        <v>12</v>
      </c>
      <c r="N26" s="852">
        <f t="shared" ref="N26:O28" si="4">F26</f>
        <v>2</v>
      </c>
      <c r="O26" s="852">
        <f t="shared" si="4"/>
        <v>2</v>
      </c>
      <c r="P26" s="798">
        <f>I26</f>
        <v>4</v>
      </c>
      <c r="Q26" s="799">
        <f>IFERROR(MAX(0,IF(H26="Minimize",F26/G26,IF(F26&gt;0,G26/F26,IF(G26&gt;0,1.1,F26/G26)))),0)</f>
        <v>1</v>
      </c>
      <c r="R26" s="800">
        <f>MIN(1.1*P26,Q26*P26)</f>
        <v>4</v>
      </c>
      <c r="T26" s="810">
        <v>5</v>
      </c>
      <c r="U26" s="823">
        <f>Q26</f>
        <v>1</v>
      </c>
      <c r="V26" s="822">
        <f>MIN(1.1*T26,U26*T26)</f>
        <v>5</v>
      </c>
      <c r="W26" s="810">
        <v>5</v>
      </c>
      <c r="X26" s="823">
        <f>Q26</f>
        <v>1</v>
      </c>
      <c r="Y26" s="822">
        <f>MIN(1.1*W26,X26*W26)</f>
        <v>5</v>
      </c>
      <c r="Z26" s="810">
        <v>5</v>
      </c>
      <c r="AA26" s="823">
        <f>Q26</f>
        <v>1</v>
      </c>
      <c r="AB26" s="822">
        <f>MIN(1.1*Z26,AA26*Z26)</f>
        <v>5</v>
      </c>
    </row>
    <row r="27" spans="1:28">
      <c r="A27" s="586">
        <v>2</v>
      </c>
      <c r="B27" s="587" t="s">
        <v>771</v>
      </c>
      <c r="C27" s="586" t="s">
        <v>371</v>
      </c>
      <c r="D27" s="9"/>
      <c r="E27" s="586" t="s">
        <v>306</v>
      </c>
      <c r="F27" s="600">
        <v>1</v>
      </c>
      <c r="G27" s="600">
        <v>1</v>
      </c>
      <c r="H27" s="586" t="s">
        <v>373</v>
      </c>
      <c r="I27" s="586">
        <v>4</v>
      </c>
      <c r="J27" s="8"/>
      <c r="K27" s="590">
        <f>G27/F27*I27</f>
        <v>4</v>
      </c>
      <c r="L27" s="7"/>
      <c r="N27" s="852">
        <f t="shared" si="4"/>
        <v>1</v>
      </c>
      <c r="O27" s="852">
        <f t="shared" si="4"/>
        <v>1</v>
      </c>
      <c r="P27" s="798">
        <f>I27</f>
        <v>4</v>
      </c>
      <c r="Q27" s="799">
        <f>IFERROR(MAX(0,IF(H27="Minimize",F27/G27,IF(F27&gt;0,G27/F27,IF(G27&gt;0,1.1,F27/G27)))),0)</f>
        <v>1</v>
      </c>
      <c r="R27" s="800">
        <f>MIN(1.1*P27,Q27*P27)</f>
        <v>4</v>
      </c>
      <c r="T27" s="810">
        <v>5</v>
      </c>
      <c r="U27" s="823">
        <f>Q27</f>
        <v>1</v>
      </c>
      <c r="V27" s="822">
        <f>MIN(1.1*T27,U27*T27)</f>
        <v>5</v>
      </c>
      <c r="W27" s="810">
        <v>5</v>
      </c>
      <c r="X27" s="823">
        <f>Q27</f>
        <v>1</v>
      </c>
      <c r="Y27" s="822">
        <f>MIN(1.1*W27,X27*W27)</f>
        <v>5</v>
      </c>
      <c r="Z27" s="810">
        <v>5</v>
      </c>
      <c r="AA27" s="823">
        <f>Q27</f>
        <v>1</v>
      </c>
      <c r="AB27" s="822">
        <f>MIN(1.1*Z27,AA27*Z27)</f>
        <v>5</v>
      </c>
    </row>
    <row r="28" spans="1:28">
      <c r="A28" s="586">
        <v>3</v>
      </c>
      <c r="B28" s="587" t="s">
        <v>772</v>
      </c>
      <c r="C28" s="586" t="s">
        <v>371</v>
      </c>
      <c r="D28" s="9"/>
      <c r="E28" s="586" t="s">
        <v>306</v>
      </c>
      <c r="F28" s="600">
        <v>1</v>
      </c>
      <c r="G28" s="600">
        <v>1</v>
      </c>
      <c r="H28" s="586" t="s">
        <v>373</v>
      </c>
      <c r="I28" s="586">
        <v>4</v>
      </c>
      <c r="J28" s="8"/>
      <c r="K28" s="590">
        <f>G28/F28*I28</f>
        <v>4</v>
      </c>
      <c r="L28" s="7"/>
      <c r="N28" s="852">
        <f t="shared" si="4"/>
        <v>1</v>
      </c>
      <c r="O28" s="852">
        <f t="shared" si="4"/>
        <v>1</v>
      </c>
      <c r="P28" s="798">
        <f>I28</f>
        <v>4</v>
      </c>
      <c r="Q28" s="799">
        <f>IFERROR(MAX(0,IF(H28="Minimize",F28/G28,IF(F28&gt;0,G28/F28,IF(G28&gt;0,1.1,F28/G28)))),0)</f>
        <v>1</v>
      </c>
      <c r="R28" s="800">
        <f>MIN(1.1*P28,Q28*P28)</f>
        <v>4</v>
      </c>
      <c r="T28" s="810">
        <v>5</v>
      </c>
      <c r="U28" s="823">
        <f>Q28</f>
        <v>1</v>
      </c>
      <c r="V28" s="822">
        <f>MIN(1.1*T28,U28*T28)</f>
        <v>5</v>
      </c>
      <c r="W28" s="810">
        <v>5</v>
      </c>
      <c r="X28" s="823">
        <f>Q28</f>
        <v>1</v>
      </c>
      <c r="Y28" s="822">
        <f>MIN(1.1*W28,X28*W28)</f>
        <v>5</v>
      </c>
      <c r="Z28" s="810">
        <v>5</v>
      </c>
      <c r="AA28" s="823">
        <f>Q28</f>
        <v>1</v>
      </c>
      <c r="AB28" s="822">
        <f>MIN(1.1*Z28,AA28*Z28)</f>
        <v>5</v>
      </c>
    </row>
    <row r="29" spans="1:28">
      <c r="A29" s="6" t="s">
        <v>397</v>
      </c>
      <c r="B29" s="6"/>
      <c r="C29" s="6"/>
      <c r="D29" s="6"/>
      <c r="E29" s="6"/>
      <c r="F29" s="6"/>
      <c r="G29" s="6"/>
      <c r="H29" s="6"/>
      <c r="I29" s="6"/>
      <c r="J29" s="6"/>
      <c r="K29" s="602"/>
      <c r="L29" s="603"/>
      <c r="N29" s="548"/>
      <c r="O29" s="548"/>
      <c r="P29" s="798"/>
      <c r="Q29" s="799"/>
      <c r="R29" s="800"/>
      <c r="T29" s="810"/>
      <c r="U29" s="823"/>
      <c r="V29" s="822"/>
      <c r="W29" s="810"/>
      <c r="X29" s="823"/>
      <c r="Y29" s="822"/>
      <c r="Z29" s="810"/>
      <c r="AA29" s="823"/>
      <c r="AB29" s="822"/>
    </row>
    <row r="30" spans="1:28" ht="24">
      <c r="A30" s="604">
        <v>1</v>
      </c>
      <c r="B30" s="605" t="s">
        <v>773</v>
      </c>
      <c r="C30" s="586" t="s">
        <v>371</v>
      </c>
      <c r="D30" s="606"/>
      <c r="E30" s="604" t="s">
        <v>774</v>
      </c>
      <c r="F30" s="600">
        <v>2</v>
      </c>
      <c r="G30" s="600">
        <v>2</v>
      </c>
      <c r="H30" s="586" t="s">
        <v>373</v>
      </c>
      <c r="I30" s="604">
        <v>5</v>
      </c>
      <c r="J30" s="8">
        <f>I30+I31</f>
        <v>10</v>
      </c>
      <c r="K30" s="590">
        <f>G30/F30*I30</f>
        <v>5</v>
      </c>
      <c r="L30" s="7">
        <f>SUM(K30:K31)</f>
        <v>10</v>
      </c>
      <c r="N30" s="852">
        <f>F30</f>
        <v>2</v>
      </c>
      <c r="O30" s="852">
        <f>G30</f>
        <v>2</v>
      </c>
      <c r="P30" s="798">
        <f>I30</f>
        <v>5</v>
      </c>
      <c r="Q30" s="799">
        <f>IFERROR(MAX(0,IF(H30="Minimize",F30/G30,IF(F30&gt;0,G30/F30,IF(G30&gt;0,1.1,F30/G30)))),0)</f>
        <v>1</v>
      </c>
      <c r="R30" s="800">
        <f>MIN(1.1*P30,Q30*P30)</f>
        <v>5</v>
      </c>
      <c r="T30" s="810">
        <v>5</v>
      </c>
      <c r="U30" s="823">
        <f>Q30</f>
        <v>1</v>
      </c>
      <c r="V30" s="822">
        <f>MIN(1.1*T30,U30*T30)</f>
        <v>5</v>
      </c>
      <c r="W30" s="810">
        <v>5</v>
      </c>
      <c r="X30" s="823">
        <f>Q30</f>
        <v>1</v>
      </c>
      <c r="Y30" s="822">
        <f>MIN(1.1*W30,X30*W30)</f>
        <v>5</v>
      </c>
      <c r="Z30" s="810">
        <v>5</v>
      </c>
      <c r="AA30" s="823">
        <f>Q30</f>
        <v>1</v>
      </c>
      <c r="AB30" s="822">
        <f>MIN(1.1*Z30,AA30*Z30)</f>
        <v>5</v>
      </c>
    </row>
    <row r="31" spans="1:28" ht="24">
      <c r="A31" s="586">
        <v>2</v>
      </c>
      <c r="B31" s="587" t="s">
        <v>775</v>
      </c>
      <c r="C31" s="586" t="s">
        <v>371</v>
      </c>
      <c r="D31" s="587"/>
      <c r="E31" s="586" t="s">
        <v>394</v>
      </c>
      <c r="F31" s="600">
        <v>2</v>
      </c>
      <c r="G31" s="600">
        <v>2</v>
      </c>
      <c r="H31" s="586" t="s">
        <v>373</v>
      </c>
      <c r="I31" s="586">
        <v>5</v>
      </c>
      <c r="J31" s="8"/>
      <c r="K31" s="590">
        <f>G31/F31*I31</f>
        <v>5</v>
      </c>
      <c r="L31" s="7"/>
      <c r="N31" s="852">
        <f>F31</f>
        <v>2</v>
      </c>
      <c r="O31" s="852">
        <f>G31</f>
        <v>2</v>
      </c>
      <c r="P31" s="798">
        <f>I31</f>
        <v>5</v>
      </c>
      <c r="Q31" s="799">
        <f>IFERROR(MAX(0,IF(H31="Minimize",F31/G31,IF(F31&gt;0,G31/F31,IF(G31&gt;0,1.1,F31/G31)))),0)</f>
        <v>1</v>
      </c>
      <c r="R31" s="800">
        <f>MIN(1.1*P31,Q31*P31)</f>
        <v>5</v>
      </c>
      <c r="T31" s="810">
        <v>5</v>
      </c>
      <c r="U31" s="823">
        <f>Q31</f>
        <v>1</v>
      </c>
      <c r="V31" s="822">
        <f>MIN(1.1*T31,U31*T31)</f>
        <v>5</v>
      </c>
      <c r="W31" s="810">
        <v>5</v>
      </c>
      <c r="X31" s="823">
        <f>Q31</f>
        <v>1</v>
      </c>
      <c r="Y31" s="822">
        <f>MIN(1.1*W31,X31*W31)</f>
        <v>5</v>
      </c>
      <c r="Z31" s="810">
        <v>5</v>
      </c>
      <c r="AA31" s="823">
        <f>Q31</f>
        <v>1</v>
      </c>
      <c r="AB31" s="822">
        <f>MIN(1.1*Z31,AA31*Z31)</f>
        <v>5</v>
      </c>
    </row>
    <row r="32" spans="1:28">
      <c r="A32" s="6" t="s">
        <v>399</v>
      </c>
      <c r="B32" s="6"/>
      <c r="C32" s="6"/>
      <c r="D32" s="6"/>
      <c r="E32" s="6"/>
      <c r="F32" s="6"/>
      <c r="G32" s="6"/>
      <c r="H32" s="6"/>
      <c r="I32" s="6"/>
      <c r="J32" s="6"/>
      <c r="K32" s="6"/>
      <c r="L32" s="6"/>
      <c r="N32" s="548"/>
      <c r="O32" s="548"/>
      <c r="P32" s="798"/>
      <c r="Q32" s="799"/>
      <c r="R32" s="800"/>
      <c r="T32" s="810"/>
      <c r="U32" s="823"/>
      <c r="V32" s="822"/>
      <c r="W32" s="810"/>
      <c r="X32" s="823"/>
      <c r="Y32" s="822"/>
      <c r="Z32" s="810"/>
      <c r="AA32" s="823"/>
      <c r="AB32" s="822"/>
    </row>
    <row r="33" spans="1:28">
      <c r="A33" s="586">
        <v>1</v>
      </c>
      <c r="B33" s="605" t="s">
        <v>776</v>
      </c>
      <c r="C33" s="586" t="s">
        <v>371</v>
      </c>
      <c r="D33" s="606"/>
      <c r="E33" s="604" t="s">
        <v>394</v>
      </c>
      <c r="F33" s="607">
        <v>2</v>
      </c>
      <c r="G33" s="606">
        <v>0</v>
      </c>
      <c r="H33" s="604" t="s">
        <v>373</v>
      </c>
      <c r="I33" s="604">
        <v>5</v>
      </c>
      <c r="J33" s="8">
        <f>I33+I34+I35</f>
        <v>15</v>
      </c>
      <c r="K33" s="590">
        <f>G33/F33*I33</f>
        <v>0</v>
      </c>
      <c r="L33" s="7">
        <f>SUM(K33:K35)</f>
        <v>0</v>
      </c>
      <c r="N33" s="547">
        <f t="shared" ref="N33:O35" si="5">F33</f>
        <v>2</v>
      </c>
      <c r="O33" s="548">
        <f t="shared" si="5"/>
        <v>0</v>
      </c>
      <c r="P33" s="798">
        <f>I33</f>
        <v>5</v>
      </c>
      <c r="Q33" s="799">
        <f>IFERROR(MAX(0,IF(H33="Minimize",F33/G33,IF(F33&gt;0,G33/F33,IF(G33&gt;0,1.1,F33/G33)))),0)</f>
        <v>0</v>
      </c>
      <c r="R33" s="800">
        <f>MIN(1.1*P33,Q33*P33)</f>
        <v>0</v>
      </c>
      <c r="T33" s="810">
        <v>5</v>
      </c>
      <c r="U33" s="823">
        <f>Q33</f>
        <v>0</v>
      </c>
      <c r="V33" s="822">
        <f>MIN(1.1*T33,U33*T33)</f>
        <v>0</v>
      </c>
      <c r="W33" s="810">
        <v>5</v>
      </c>
      <c r="X33" s="823">
        <f>Q33</f>
        <v>0</v>
      </c>
      <c r="Y33" s="822">
        <f>MIN(1.1*W33,X33*W33)</f>
        <v>0</v>
      </c>
      <c r="Z33" s="810">
        <v>5</v>
      </c>
      <c r="AA33" s="823">
        <f>Q33</f>
        <v>0</v>
      </c>
      <c r="AB33" s="822">
        <f>MIN(1.1*Z33,AA33*Z33)</f>
        <v>0</v>
      </c>
    </row>
    <row r="34" spans="1:28" ht="24">
      <c r="A34" s="586">
        <v>2</v>
      </c>
      <c r="B34" s="587" t="s">
        <v>777</v>
      </c>
      <c r="C34" s="586" t="s">
        <v>371</v>
      </c>
      <c r="D34" s="588"/>
      <c r="E34" s="586" t="s">
        <v>394</v>
      </c>
      <c r="F34" s="597">
        <v>2</v>
      </c>
      <c r="G34" s="591">
        <v>0</v>
      </c>
      <c r="H34" s="586" t="s">
        <v>373</v>
      </c>
      <c r="I34" s="604">
        <v>5</v>
      </c>
      <c r="J34" s="8"/>
      <c r="K34" s="590">
        <f>G34/F34*I34</f>
        <v>0</v>
      </c>
      <c r="L34" s="7"/>
      <c r="N34" s="547">
        <f t="shared" si="5"/>
        <v>2</v>
      </c>
      <c r="O34" s="548">
        <f t="shared" si="5"/>
        <v>0</v>
      </c>
      <c r="P34" s="798">
        <f>I34</f>
        <v>5</v>
      </c>
      <c r="Q34" s="799">
        <f>IFERROR(MAX(0,IF(H34="Minimize",F34/G34,IF(F34&gt;0,G34/F34,IF(G34&gt;0,1.1,F34/G34)))),0)</f>
        <v>0</v>
      </c>
      <c r="R34" s="800">
        <f>MIN(1.1*P34,Q34*P34)</f>
        <v>0</v>
      </c>
      <c r="T34" s="810">
        <v>5</v>
      </c>
      <c r="U34" s="823">
        <f>Q34</f>
        <v>0</v>
      </c>
      <c r="V34" s="822">
        <f>MIN(1.1*T34,U34*T34)</f>
        <v>0</v>
      </c>
      <c r="W34" s="810">
        <v>5</v>
      </c>
      <c r="X34" s="823">
        <f>Q34</f>
        <v>0</v>
      </c>
      <c r="Y34" s="822">
        <f>MIN(1.1*W34,X34*W34)</f>
        <v>0</v>
      </c>
      <c r="Z34" s="810">
        <v>5</v>
      </c>
      <c r="AA34" s="823">
        <f>Q34</f>
        <v>0</v>
      </c>
      <c r="AB34" s="822">
        <f>MIN(1.1*Z34,AA34*Z34)</f>
        <v>0</v>
      </c>
    </row>
    <row r="35" spans="1:28">
      <c r="A35" s="586">
        <v>3</v>
      </c>
      <c r="B35" s="587" t="s">
        <v>778</v>
      </c>
      <c r="C35" s="586" t="s">
        <v>371</v>
      </c>
      <c r="D35" s="588"/>
      <c r="E35" s="586" t="s">
        <v>394</v>
      </c>
      <c r="F35" s="597">
        <v>1</v>
      </c>
      <c r="G35" s="591">
        <v>0</v>
      </c>
      <c r="H35" s="586" t="s">
        <v>373</v>
      </c>
      <c r="I35" s="604">
        <v>5</v>
      </c>
      <c r="J35" s="8"/>
      <c r="K35" s="590">
        <f>G35/F35*I35</f>
        <v>0</v>
      </c>
      <c r="L35" s="7"/>
      <c r="N35" s="547">
        <f t="shared" si="5"/>
        <v>1</v>
      </c>
      <c r="O35" s="548">
        <f t="shared" si="5"/>
        <v>0</v>
      </c>
      <c r="P35" s="798">
        <f>I35</f>
        <v>5</v>
      </c>
      <c r="Q35" s="799">
        <f>IFERROR(MAX(0,IF(H35="Minimize",F35/G35,IF(F35&gt;0,G35/F35,IF(G35&gt;0,1.1,F35/G35)))),0)</f>
        <v>0</v>
      </c>
      <c r="R35" s="800">
        <f>MIN(1.1*P35,Q35*P35)</f>
        <v>0</v>
      </c>
      <c r="T35" s="810">
        <v>5</v>
      </c>
      <c r="U35" s="823">
        <f>Q35</f>
        <v>0</v>
      </c>
      <c r="V35" s="822">
        <f>MIN(1.1*T35,U35*T35)</f>
        <v>0</v>
      </c>
      <c r="W35" s="810">
        <v>5</v>
      </c>
      <c r="X35" s="823">
        <f>Q35</f>
        <v>0</v>
      </c>
      <c r="Y35" s="822">
        <f>MIN(1.1*W35,X35*W35)</f>
        <v>0</v>
      </c>
      <c r="Z35" s="810">
        <v>5</v>
      </c>
      <c r="AA35" s="823">
        <f>Q35</f>
        <v>0</v>
      </c>
      <c r="AB35" s="822">
        <f>MIN(1.1*Z35,AA35*Z35)</f>
        <v>0</v>
      </c>
    </row>
    <row r="36" spans="1:28">
      <c r="A36" s="6" t="s">
        <v>402</v>
      </c>
      <c r="B36" s="6"/>
      <c r="C36" s="6"/>
      <c r="D36" s="6"/>
      <c r="E36" s="6"/>
      <c r="F36" s="6"/>
      <c r="G36" s="6"/>
      <c r="H36" s="6"/>
      <c r="I36" s="6"/>
      <c r="J36" s="6"/>
      <c r="K36" s="6"/>
      <c r="L36" s="6"/>
      <c r="N36" s="548"/>
      <c r="O36" s="548"/>
      <c r="P36" s="798"/>
      <c r="Q36" s="799"/>
      <c r="R36" s="800"/>
      <c r="T36" s="810"/>
      <c r="U36" s="823"/>
      <c r="V36" s="822"/>
      <c r="W36" s="810"/>
      <c r="X36" s="823"/>
      <c r="Y36" s="822"/>
      <c r="Z36" s="810"/>
      <c r="AA36" s="823"/>
      <c r="AB36" s="822"/>
    </row>
    <row r="37" spans="1:28">
      <c r="A37" s="604">
        <v>1</v>
      </c>
      <c r="B37" s="605" t="s">
        <v>779</v>
      </c>
      <c r="C37" s="586" t="s">
        <v>388</v>
      </c>
      <c r="D37" s="606"/>
      <c r="E37" s="586" t="s">
        <v>372</v>
      </c>
      <c r="F37" s="595">
        <v>20</v>
      </c>
      <c r="G37" s="608">
        <f>10/30*100</f>
        <v>33.333333333333329</v>
      </c>
      <c r="H37" s="586" t="s">
        <v>373</v>
      </c>
      <c r="I37" s="604">
        <v>6</v>
      </c>
      <c r="J37" s="8">
        <f>I37+I38</f>
        <v>13</v>
      </c>
      <c r="K37" s="590">
        <v>6</v>
      </c>
      <c r="L37" s="7">
        <f>SUM(K37:K38)</f>
        <v>13</v>
      </c>
      <c r="N37" s="548">
        <f>F37</f>
        <v>20</v>
      </c>
      <c r="O37" s="885">
        <f>G37</f>
        <v>33.333333333333329</v>
      </c>
      <c r="P37" s="798">
        <f>I37</f>
        <v>6</v>
      </c>
      <c r="Q37" s="799">
        <f>IFERROR(MAX(0,IF(H37="Minimize",F37/G37,IF(F37&gt;0,G37/F37,IF(G37&gt;0,1.1,F37/G37)))),0)</f>
        <v>1.6666666666666665</v>
      </c>
      <c r="R37" s="800">
        <f>MIN(1.1*P37,Q37*P37)</f>
        <v>6.6000000000000005</v>
      </c>
      <c r="T37" s="810">
        <v>5</v>
      </c>
      <c r="U37" s="823">
        <f>Q37</f>
        <v>1.6666666666666665</v>
      </c>
      <c r="V37" s="822">
        <f>MIN(1.1*T37,U37*T37)</f>
        <v>5.5</v>
      </c>
      <c r="W37" s="810">
        <v>5</v>
      </c>
      <c r="X37" s="823">
        <f>Q37</f>
        <v>1.6666666666666665</v>
      </c>
      <c r="Y37" s="822">
        <f>MIN(1.1*W37,X37*W37)</f>
        <v>5.5</v>
      </c>
      <c r="Z37" s="810">
        <v>5</v>
      </c>
      <c r="AA37" s="823">
        <f>Q37</f>
        <v>1.6666666666666665</v>
      </c>
      <c r="AB37" s="822">
        <f>MIN(1.1*Z37,AA37*Z37)</f>
        <v>5.5</v>
      </c>
    </row>
    <row r="38" spans="1:28">
      <c r="A38" s="586">
        <v>2</v>
      </c>
      <c r="B38" s="609" t="s">
        <v>780</v>
      </c>
      <c r="C38" s="586" t="s">
        <v>388</v>
      </c>
      <c r="D38" s="588"/>
      <c r="E38" s="586" t="s">
        <v>781</v>
      </c>
      <c r="F38" s="600">
        <v>3</v>
      </c>
      <c r="G38" s="610">
        <v>3</v>
      </c>
      <c r="H38" s="586" t="s">
        <v>373</v>
      </c>
      <c r="I38" s="586">
        <v>7</v>
      </c>
      <c r="J38" s="8"/>
      <c r="K38" s="590">
        <f>G38/F38*I38</f>
        <v>7</v>
      </c>
      <c r="L38" s="7"/>
      <c r="N38" s="852">
        <f>F38</f>
        <v>3</v>
      </c>
      <c r="O38" s="885">
        <f>G38</f>
        <v>3</v>
      </c>
      <c r="P38" s="798">
        <f>I38</f>
        <v>7</v>
      </c>
      <c r="Q38" s="799">
        <f>IFERROR(MAX(0,IF(H38="Minimize",F38/G38,IF(F38&gt;0,G38/F38,IF(G38&gt;0,1.1,F38/G38)))),0)</f>
        <v>1</v>
      </c>
      <c r="R38" s="800">
        <f>MIN(1.1*P38,Q38*P38)</f>
        <v>7</v>
      </c>
      <c r="T38" s="810">
        <v>5</v>
      </c>
      <c r="U38" s="823">
        <f>Q38</f>
        <v>1</v>
      </c>
      <c r="V38" s="822">
        <f>MIN(1.1*T38,U38*T38)</f>
        <v>5</v>
      </c>
      <c r="W38" s="810">
        <v>5</v>
      </c>
      <c r="X38" s="823">
        <f>Q38</f>
        <v>1</v>
      </c>
      <c r="Y38" s="822">
        <f>MIN(1.1*W38,X38*W38)</f>
        <v>5</v>
      </c>
      <c r="Z38" s="810">
        <v>5</v>
      </c>
      <c r="AA38" s="823">
        <f>Q38</f>
        <v>1</v>
      </c>
      <c r="AB38" s="822">
        <f>MIN(1.1*Z38,AA38*Z38)</f>
        <v>5</v>
      </c>
    </row>
    <row r="39" spans="1:28">
      <c r="A39" s="887"/>
      <c r="B39" s="888" t="s">
        <v>404</v>
      </c>
      <c r="C39" s="887"/>
      <c r="D39" s="887"/>
      <c r="E39" s="887"/>
      <c r="F39" s="887"/>
      <c r="G39" s="887"/>
      <c r="H39" s="887"/>
      <c r="I39" s="887"/>
      <c r="J39" s="613">
        <f>J7+J26+J30+J33+J37</f>
        <v>100</v>
      </c>
      <c r="K39" s="614"/>
      <c r="L39" s="615">
        <f>L7+L26+L30+L33+L37</f>
        <v>63.868205542982736</v>
      </c>
      <c r="P39" s="805">
        <f>SUM(P4:P38)</f>
        <v>100</v>
      </c>
      <c r="Q39" s="806">
        <f>IFERROR(R39/P39,0)</f>
        <v>0.6478211463934449</v>
      </c>
      <c r="R39" s="807">
        <f>SUM(R4:R38)</f>
        <v>64.782114639344485</v>
      </c>
      <c r="T39" s="805">
        <f>SUM(T7:T38)</f>
        <v>100</v>
      </c>
      <c r="U39" s="806">
        <f>IFERROR(V39/T39,0)</f>
        <v>0.64503836733100339</v>
      </c>
      <c r="V39" s="807">
        <f>SUM(V7:V38)</f>
        <v>64.503836733100343</v>
      </c>
      <c r="W39" s="805">
        <f>SUM(W7:W38)</f>
        <v>100</v>
      </c>
      <c r="X39" s="806">
        <f>IFERROR(Y39/W39,0)</f>
        <v>0.68927602729087967</v>
      </c>
      <c r="Y39" s="807">
        <f>SUM(Y7:Y38)</f>
        <v>68.927602729087965</v>
      </c>
      <c r="Z39" s="805">
        <f>SUM(Z7:Z38)</f>
        <v>100</v>
      </c>
      <c r="AA39" s="806">
        <f>IFERROR(AB39/Z39,0)</f>
        <v>0.60630211927688793</v>
      </c>
      <c r="AB39" s="807">
        <f>SUM(AB7:AB38)</f>
        <v>60.630211927688791</v>
      </c>
    </row>
    <row r="49" s="796" customFormat="1"/>
    <row r="50" s="796" customFormat="1"/>
    <row r="51" s="796" customFormat="1"/>
    <row r="52" s="796" customFormat="1"/>
    <row r="53" s="796" customFormat="1"/>
    <row r="54" s="796" customFormat="1"/>
    <row r="55" s="796" customFormat="1"/>
    <row r="56" s="796" customFormat="1"/>
    <row r="57" s="796" customFormat="1"/>
    <row r="58" s="796" customFormat="1"/>
    <row r="59" s="796" customFormat="1"/>
    <row r="60" s="796" customFormat="1"/>
    <row r="61" s="796" customFormat="1"/>
    <row r="62" s="796" customFormat="1"/>
    <row r="63" s="796" customFormat="1"/>
    <row r="64" s="796" customFormat="1"/>
    <row r="65" s="796" customFormat="1"/>
    <row r="66" s="796" customFormat="1"/>
    <row r="67" s="796" customFormat="1"/>
    <row r="68" s="796" customFormat="1"/>
    <row r="69" s="796" customFormat="1"/>
    <row r="70" s="796" customFormat="1"/>
    <row r="71" s="796" customFormat="1"/>
    <row r="72" s="796" customFormat="1"/>
    <row r="73" s="796" customFormat="1"/>
    <row r="74" s="796" customFormat="1"/>
    <row r="75" s="796" customFormat="1"/>
    <row r="76" s="796" customFormat="1"/>
    <row r="77" s="796" customFormat="1"/>
    <row r="78" s="796" customFormat="1"/>
    <row r="79" s="796" customFormat="1"/>
    <row r="80" s="796" customFormat="1"/>
    <row r="81" s="796" customFormat="1"/>
    <row r="82" s="796" customFormat="1"/>
    <row r="83" s="796" customFormat="1"/>
    <row r="84" s="796" customFormat="1"/>
    <row r="85" s="796" customFormat="1"/>
    <row r="86" s="796" customFormat="1"/>
    <row r="87" s="796" customFormat="1"/>
    <row r="88" s="796" customFormat="1"/>
    <row r="89" s="796" customFormat="1"/>
    <row r="90" s="796" customFormat="1"/>
    <row r="91" s="796" customFormat="1"/>
    <row r="92" s="796" customFormat="1"/>
    <row r="93" s="796" customFormat="1"/>
    <row r="94" s="796" customFormat="1"/>
    <row r="95" s="796" customFormat="1"/>
    <row r="96" s="796" customFormat="1"/>
    <row r="97" s="796" customFormat="1"/>
    <row r="98" s="796" customFormat="1"/>
    <row r="99" s="796" customFormat="1"/>
    <row r="100" s="796" customFormat="1"/>
    <row r="101" s="796" customFormat="1"/>
    <row r="102" s="796" customFormat="1"/>
    <row r="103" s="796" customFormat="1"/>
    <row r="104" s="796" customFormat="1"/>
    <row r="105" s="796" customFormat="1"/>
    <row r="106" s="796" customFormat="1"/>
    <row r="107" s="796" customFormat="1"/>
    <row r="108" s="796" customFormat="1"/>
    <row r="109" s="796" customFormat="1"/>
    <row r="110" s="796" customFormat="1"/>
    <row r="111" s="796" customFormat="1"/>
    <row r="112" s="796" customFormat="1"/>
    <row r="113" s="796" customFormat="1"/>
    <row r="114" s="796" customFormat="1"/>
    <row r="115" s="796" customFormat="1"/>
    <row r="116" s="796" customFormat="1"/>
    <row r="117" s="796" customFormat="1"/>
    <row r="118" s="796" customFormat="1"/>
    <row r="119" s="796" customFormat="1"/>
    <row r="120" s="796" customFormat="1"/>
    <row r="121" s="796" customFormat="1"/>
    <row r="122" s="796" customFormat="1"/>
    <row r="123" s="796" customFormat="1"/>
    <row r="124" s="796" customFormat="1"/>
    <row r="125" s="796" customFormat="1"/>
    <row r="126" s="796" customFormat="1"/>
    <row r="127" s="796" customFormat="1"/>
    <row r="128" s="796" customFormat="1"/>
    <row r="129" s="796" customFormat="1"/>
    <row r="130" s="796" customFormat="1"/>
    <row r="131" s="796" customFormat="1"/>
    <row r="132" s="796" customFormat="1"/>
    <row r="133" s="796" customFormat="1"/>
    <row r="134" s="796" customFormat="1"/>
    <row r="135" s="796" customFormat="1"/>
    <row r="136" s="796" customFormat="1"/>
    <row r="137" s="796" customFormat="1"/>
    <row r="138" s="796" customFormat="1"/>
    <row r="139" s="796" customFormat="1"/>
    <row r="140" s="796" customFormat="1"/>
    <row r="141" s="796" customFormat="1"/>
    <row r="142" s="796" customFormat="1"/>
    <row r="143" s="796" customFormat="1"/>
    <row r="144" s="796" customFormat="1"/>
    <row r="145" s="796" customFormat="1"/>
    <row r="146" s="796" customFormat="1"/>
    <row r="147" s="796" customFormat="1"/>
    <row r="148" s="796" customFormat="1"/>
    <row r="149" s="796" customFormat="1"/>
    <row r="150" s="796" customFormat="1"/>
    <row r="151" s="796" customFormat="1"/>
    <row r="152" s="796" customFormat="1"/>
    <row r="153" s="796" customFormat="1"/>
    <row r="154" s="796" customFormat="1"/>
    <row r="155" s="796" customFormat="1"/>
    <row r="156" s="796" customFormat="1"/>
    <row r="157" s="796" customFormat="1"/>
    <row r="158" s="796" customFormat="1"/>
    <row r="159" s="796" customFormat="1"/>
    <row r="160" s="796" customFormat="1"/>
    <row r="161" s="796" customFormat="1"/>
    <row r="162" s="796" customFormat="1"/>
    <row r="163" s="796" customFormat="1"/>
    <row r="164" s="796" customFormat="1"/>
    <row r="165" s="796" customFormat="1"/>
    <row r="166" s="796" customFormat="1"/>
    <row r="167" s="796" customFormat="1"/>
    <row r="168" s="796" customFormat="1"/>
    <row r="169" s="796" customFormat="1"/>
    <row r="170" s="796" customFormat="1"/>
    <row r="171" s="796" customFormat="1"/>
    <row r="172" s="796" customFormat="1"/>
    <row r="173" s="796" customFormat="1"/>
    <row r="174" s="796" customFormat="1"/>
    <row r="175" s="796" customFormat="1"/>
    <row r="176" s="796" customFormat="1"/>
    <row r="177" s="796" customFormat="1"/>
    <row r="178" s="796" customFormat="1"/>
    <row r="179" s="796" customFormat="1"/>
    <row r="180" s="796" customFormat="1"/>
    <row r="181" s="796" customFormat="1"/>
    <row r="182" s="796" customFormat="1"/>
    <row r="183" s="796" customFormat="1"/>
    <row r="184" s="796" customFormat="1"/>
    <row r="185" s="796" customFormat="1"/>
    <row r="186" s="796" customFormat="1"/>
    <row r="187" s="796" customFormat="1"/>
    <row r="188" s="796" customFormat="1"/>
    <row r="189" s="796" customFormat="1"/>
    <row r="190" s="796" customFormat="1"/>
    <row r="191" s="796" customFormat="1"/>
    <row r="192" s="796" customFormat="1"/>
    <row r="193" s="796" customFormat="1"/>
    <row r="194" s="796" customFormat="1"/>
    <row r="195" s="796" customFormat="1"/>
    <row r="196" s="796" customFormat="1"/>
    <row r="197" s="796" customFormat="1"/>
    <row r="198" s="796" customFormat="1"/>
    <row r="199" s="796" customFormat="1"/>
    <row r="200" s="796" customFormat="1"/>
    <row r="201" s="796" customFormat="1"/>
    <row r="202" s="796" customFormat="1"/>
    <row r="203" s="796" customFormat="1"/>
    <row r="204" s="796" customFormat="1"/>
    <row r="205" s="796" customFormat="1"/>
    <row r="206" s="796" customFormat="1"/>
    <row r="207" s="796" customFormat="1"/>
    <row r="208" s="796" customFormat="1"/>
    <row r="209" s="796" customFormat="1"/>
    <row r="210" s="796" customFormat="1"/>
    <row r="211" s="796" customFormat="1"/>
    <row r="212" s="796" customFormat="1"/>
    <row r="213" s="796" customFormat="1"/>
    <row r="214" s="796" customFormat="1"/>
    <row r="215" s="796" customFormat="1"/>
    <row r="216" s="796" customFormat="1"/>
    <row r="217" s="796" customFormat="1"/>
    <row r="218" s="796" customFormat="1"/>
    <row r="219" s="796" customFormat="1"/>
    <row r="220" s="796" customFormat="1"/>
    <row r="221" s="796" customFormat="1"/>
    <row r="222" s="796" customFormat="1"/>
    <row r="223" s="796" customFormat="1"/>
    <row r="224" s="796" customFormat="1"/>
    <row r="225" s="796" customFormat="1"/>
    <row r="226" s="796" customFormat="1"/>
    <row r="227" s="796" customFormat="1"/>
    <row r="228" s="796" customFormat="1"/>
    <row r="229" s="796" customFormat="1"/>
    <row r="230" s="796" customFormat="1"/>
    <row r="231" s="796" customFormat="1"/>
    <row r="232" s="796" customFormat="1"/>
    <row r="233" s="796" customFormat="1"/>
    <row r="234" s="796" customFormat="1"/>
    <row r="235" s="796" customFormat="1"/>
    <row r="236" s="796" customFormat="1"/>
    <row r="237" s="796" customFormat="1"/>
    <row r="238" s="796" customFormat="1"/>
    <row r="239" s="796" customFormat="1"/>
    <row r="240" s="796" customFormat="1"/>
    <row r="241" s="796" customFormat="1"/>
    <row r="242" s="796" customFormat="1"/>
    <row r="243" s="796" customFormat="1"/>
    <row r="244" s="796" customFormat="1"/>
    <row r="245" s="796" customFormat="1"/>
    <row r="246" s="796" customFormat="1"/>
    <row r="247" s="796" customFormat="1"/>
    <row r="248" s="796" customFormat="1"/>
    <row r="249" s="796" customFormat="1"/>
    <row r="250" s="796" customFormat="1"/>
    <row r="251" s="796" customFormat="1"/>
    <row r="252" s="796" customFormat="1"/>
    <row r="253" s="796" customFormat="1"/>
    <row r="254" s="796" customFormat="1"/>
    <row r="255" s="796" customFormat="1"/>
    <row r="256" s="796" customFormat="1"/>
    <row r="257" s="796" customFormat="1"/>
    <row r="258" s="796" customFormat="1"/>
    <row r="259" s="796" customFormat="1"/>
    <row r="260" s="796" customFormat="1"/>
    <row r="261" s="796" customFormat="1"/>
    <row r="262" s="796" customFormat="1"/>
    <row r="263" s="796" customFormat="1"/>
    <row r="264" s="796" customFormat="1"/>
    <row r="265" s="796" customFormat="1"/>
    <row r="266" s="796" customFormat="1"/>
    <row r="267" s="796" customFormat="1"/>
    <row r="268" s="796" customFormat="1"/>
    <row r="269" s="796" customFormat="1"/>
    <row r="270" s="796" customFormat="1"/>
    <row r="271" s="796" customFormat="1"/>
    <row r="272" s="796" customFormat="1"/>
    <row r="273" s="796" customFormat="1"/>
    <row r="274" s="796" customFormat="1"/>
    <row r="275" s="796" customFormat="1"/>
    <row r="276" s="796" customFormat="1"/>
    <row r="277" s="796" customFormat="1"/>
    <row r="278" s="796" customFormat="1"/>
    <row r="279" s="796" customFormat="1"/>
    <row r="280" s="796" customFormat="1"/>
    <row r="281" s="796" customFormat="1"/>
    <row r="282" s="796" customFormat="1"/>
    <row r="283" s="796" customFormat="1"/>
    <row r="284" s="796" customFormat="1"/>
    <row r="285" s="796" customFormat="1"/>
    <row r="286" s="796" customFormat="1"/>
    <row r="287" s="796" customFormat="1"/>
    <row r="288" s="796" customFormat="1"/>
    <row r="289" s="796" customFormat="1"/>
    <row r="290" s="796" customFormat="1"/>
    <row r="291" s="796" customFormat="1"/>
    <row r="292" s="796" customFormat="1"/>
    <row r="293" s="796" customFormat="1"/>
    <row r="294" s="796" customFormat="1"/>
    <row r="295" s="796" customFormat="1"/>
    <row r="296" s="796" customFormat="1"/>
    <row r="297" s="796" customFormat="1"/>
    <row r="298" s="796" customFormat="1"/>
    <row r="299" s="796" customFormat="1"/>
    <row r="300" s="796" customFormat="1"/>
    <row r="301" s="796" customFormat="1"/>
    <row r="302" s="796" customFormat="1"/>
    <row r="303" s="796" customFormat="1"/>
    <row r="304" s="796" customFormat="1"/>
    <row r="305" s="796" customFormat="1"/>
    <row r="306" s="796" customFormat="1"/>
    <row r="307" s="796" customFormat="1"/>
    <row r="308" s="796" customFormat="1"/>
    <row r="309" s="796" customFormat="1"/>
    <row r="310" s="796" customFormat="1"/>
    <row r="311" s="796" customFormat="1"/>
    <row r="312" s="796" customFormat="1"/>
    <row r="313" s="796" customFormat="1"/>
    <row r="314" s="796" customFormat="1"/>
    <row r="315" s="796" customFormat="1"/>
    <row r="316" s="796" customFormat="1"/>
    <row r="317" s="796" customFormat="1"/>
    <row r="318" s="796" customFormat="1"/>
    <row r="319" s="796" customFormat="1"/>
    <row r="320" s="796" customFormat="1"/>
    <row r="321" s="796" customFormat="1"/>
    <row r="322" s="796" customFormat="1"/>
    <row r="323" s="796" customFormat="1"/>
    <row r="324" s="796" customFormat="1"/>
    <row r="325" s="796" customFormat="1"/>
    <row r="326" s="796" customFormat="1"/>
    <row r="327" s="796" customFormat="1"/>
    <row r="328" s="796" customFormat="1"/>
    <row r="329" s="796" customFormat="1"/>
    <row r="330" s="796" customFormat="1"/>
    <row r="331" s="796" customFormat="1"/>
    <row r="332" s="796" customFormat="1"/>
    <row r="333" s="796" customFormat="1"/>
    <row r="334" s="796" customFormat="1"/>
    <row r="335" s="796" customFormat="1"/>
    <row r="336" s="796" customFormat="1"/>
    <row r="337" s="796" customFormat="1"/>
    <row r="338" s="796" customFormat="1"/>
    <row r="339" s="796" customFormat="1"/>
    <row r="340" s="796" customFormat="1"/>
    <row r="341" s="796" customFormat="1"/>
    <row r="342" s="796" customFormat="1"/>
    <row r="343" s="796" customFormat="1"/>
    <row r="344" s="796" customFormat="1"/>
    <row r="345" s="796" customFormat="1"/>
    <row r="346" s="796" customFormat="1"/>
    <row r="347" s="796" customFormat="1"/>
    <row r="348" s="796" customFormat="1"/>
    <row r="349" s="796" customFormat="1"/>
    <row r="350" s="796" customFormat="1"/>
    <row r="351" s="796" customFormat="1"/>
    <row r="352" s="796" customFormat="1"/>
    <row r="353" s="796" customFormat="1"/>
    <row r="354" s="796" customFormat="1"/>
    <row r="355" s="796" customFormat="1"/>
    <row r="356" s="796" customFormat="1"/>
    <row r="357" s="796" customFormat="1"/>
    <row r="358" s="796" customFormat="1"/>
    <row r="359" s="796" customFormat="1"/>
    <row r="360" s="796" customFormat="1"/>
    <row r="361" s="796" customFormat="1"/>
    <row r="362" s="796" customFormat="1"/>
    <row r="363" s="796" customFormat="1"/>
    <row r="364" s="796" customFormat="1"/>
    <row r="365" s="796" customFormat="1"/>
    <row r="366" s="796" customFormat="1"/>
    <row r="367" s="796" customFormat="1"/>
    <row r="368" s="796" customFormat="1"/>
    <row r="369" s="796" customFormat="1"/>
    <row r="370" s="796" customFormat="1"/>
    <row r="371" s="796" customFormat="1"/>
    <row r="372" s="796" customFormat="1"/>
    <row r="373" s="796" customFormat="1"/>
    <row r="374" s="796" customFormat="1"/>
    <row r="375" s="796" customFormat="1"/>
    <row r="376" s="796" customFormat="1"/>
    <row r="377" s="796" customFormat="1"/>
    <row r="378" s="796" customFormat="1"/>
    <row r="379" s="796" customFormat="1"/>
    <row r="380" s="796" customFormat="1"/>
    <row r="381" s="796" customFormat="1"/>
    <row r="382" s="796" customFormat="1"/>
    <row r="383" s="796" customFormat="1"/>
    <row r="384" s="796" customFormat="1"/>
    <row r="385" s="796" customFormat="1"/>
    <row r="386" s="796" customFormat="1"/>
    <row r="387" s="796" customFormat="1"/>
    <row r="388" s="796" customFormat="1"/>
    <row r="389" s="796" customFormat="1"/>
    <row r="390" s="796" customFormat="1"/>
    <row r="391" s="796" customFormat="1"/>
    <row r="392" s="796" customFormat="1"/>
    <row r="393" s="796" customFormat="1"/>
    <row r="394" s="796" customFormat="1"/>
    <row r="395" s="796" customFormat="1"/>
    <row r="396" s="796" customFormat="1"/>
    <row r="397" s="796" customFormat="1"/>
    <row r="398" s="796" customFormat="1"/>
    <row r="399" s="796" customFormat="1"/>
    <row r="400" s="796" customFormat="1"/>
    <row r="401" s="796" customFormat="1"/>
    <row r="402" s="796" customFormat="1"/>
    <row r="403" s="796" customFormat="1"/>
    <row r="404" s="796" customFormat="1"/>
    <row r="405" s="796" customFormat="1"/>
    <row r="406" s="796" customFormat="1"/>
    <row r="407" s="796" customFormat="1"/>
    <row r="408" s="796" customFormat="1"/>
    <row r="409" s="796" customFormat="1"/>
    <row r="410" s="796" customFormat="1"/>
    <row r="411" s="796" customFormat="1"/>
    <row r="412" s="796" customFormat="1"/>
    <row r="413" s="796" customFormat="1"/>
    <row r="414" s="796" customFormat="1"/>
    <row r="415" s="796" customFormat="1"/>
    <row r="416" s="796" customFormat="1"/>
    <row r="417" s="796" customFormat="1"/>
    <row r="418" s="796" customFormat="1"/>
    <row r="419" s="796" customFormat="1"/>
    <row r="420" s="796" customFormat="1"/>
    <row r="421" s="796" customFormat="1"/>
    <row r="422" s="796" customFormat="1"/>
    <row r="423" s="796" customFormat="1"/>
    <row r="424" s="796" customFormat="1"/>
    <row r="425" s="796" customFormat="1"/>
    <row r="426" s="796" customFormat="1"/>
    <row r="427" s="796" customFormat="1"/>
    <row r="428" s="796" customFormat="1"/>
    <row r="429" s="796" customFormat="1"/>
    <row r="430" s="796" customFormat="1"/>
    <row r="431" s="796" customFormat="1"/>
    <row r="432" s="796" customFormat="1"/>
    <row r="433" s="796" customFormat="1"/>
    <row r="434" s="796" customFormat="1"/>
    <row r="435" s="796" customFormat="1"/>
    <row r="436" s="796" customFormat="1"/>
    <row r="437" s="796" customFormat="1"/>
    <row r="438" s="796" customFormat="1"/>
    <row r="439" s="796" customFormat="1"/>
    <row r="440" s="796" customFormat="1"/>
    <row r="441" s="796" customFormat="1"/>
    <row r="442" s="796" customFormat="1"/>
    <row r="443" s="796" customFormat="1"/>
    <row r="444" s="796" customFormat="1"/>
    <row r="445" s="796" customFormat="1"/>
    <row r="446" s="796" customFormat="1"/>
    <row r="447" s="796" customFormat="1"/>
    <row r="448" s="796" customFormat="1"/>
    <row r="449" s="796" customFormat="1"/>
    <row r="450" s="796" customFormat="1"/>
    <row r="451" s="796" customFormat="1"/>
    <row r="452" s="796" customFormat="1"/>
    <row r="453" s="796" customFormat="1"/>
    <row r="454" s="796" customFormat="1"/>
    <row r="455" s="796" customFormat="1"/>
    <row r="456" s="796" customFormat="1"/>
    <row r="457" s="796" customFormat="1"/>
    <row r="458" s="796" customFormat="1"/>
    <row r="459" s="796" customFormat="1"/>
    <row r="460" s="796" customFormat="1"/>
    <row r="461" s="796" customFormat="1"/>
    <row r="462" s="796" customFormat="1"/>
    <row r="463" s="796" customFormat="1"/>
    <row r="464" s="796" customFormat="1"/>
    <row r="465" s="796" customFormat="1"/>
    <row r="466" s="796" customFormat="1"/>
    <row r="467" s="796" customFormat="1"/>
    <row r="468" s="796" customFormat="1"/>
    <row r="469" s="796" customFormat="1"/>
    <row r="470" s="796" customFormat="1"/>
    <row r="471" s="796" customFormat="1"/>
    <row r="472" s="796" customFormat="1"/>
    <row r="473" s="796" customFormat="1"/>
    <row r="474" s="796" customFormat="1"/>
    <row r="475" s="796" customFormat="1"/>
    <row r="476" s="796" customFormat="1"/>
    <row r="477" s="796" customFormat="1"/>
    <row r="478" s="796" customFormat="1"/>
    <row r="479" s="796" customFormat="1"/>
    <row r="480" s="796" customFormat="1"/>
    <row r="481" s="796" customFormat="1"/>
    <row r="482" s="796" customFormat="1"/>
    <row r="483" s="796" customFormat="1"/>
    <row r="484" s="796" customFormat="1"/>
    <row r="485" s="796" customFormat="1"/>
    <row r="486" s="796" customFormat="1"/>
    <row r="487" s="796" customFormat="1"/>
    <row r="488" s="796" customFormat="1"/>
    <row r="489" s="796" customFormat="1"/>
    <row r="490" s="796" customFormat="1"/>
    <row r="491" s="796" customFormat="1"/>
    <row r="492" s="796" customFormat="1"/>
    <row r="493" s="796" customFormat="1"/>
    <row r="494" s="796" customFormat="1"/>
    <row r="495" s="796" customFormat="1"/>
    <row r="496" s="796" customFormat="1"/>
    <row r="497" s="796" customFormat="1"/>
    <row r="498" s="796" customFormat="1"/>
    <row r="499" s="796" customFormat="1"/>
    <row r="500" s="796" customFormat="1"/>
    <row r="501" s="796" customFormat="1"/>
    <row r="502" s="796" customFormat="1"/>
    <row r="503" s="796" customFormat="1"/>
    <row r="504" s="796" customFormat="1"/>
    <row r="505" s="796" customFormat="1"/>
    <row r="506" s="796" customFormat="1"/>
    <row r="507" s="796" customFormat="1"/>
    <row r="508" s="796" customFormat="1"/>
    <row r="509" s="796" customFormat="1"/>
    <row r="510" s="796" customFormat="1"/>
    <row r="511" s="796" customFormat="1"/>
    <row r="512" s="796" customFormat="1"/>
    <row r="513" s="796" customFormat="1"/>
    <row r="514" s="796" customFormat="1"/>
    <row r="515" s="796" customFormat="1"/>
    <row r="516" s="796" customFormat="1"/>
    <row r="517" s="796" customFormat="1"/>
    <row r="518" s="796" customFormat="1"/>
    <row r="519" s="796" customFormat="1"/>
    <row r="520" s="796" customFormat="1"/>
    <row r="521" s="796" customFormat="1"/>
    <row r="522" s="796" customFormat="1"/>
    <row r="523" s="796" customFormat="1"/>
    <row r="524" s="796" customFormat="1"/>
    <row r="525" s="796" customFormat="1"/>
    <row r="526" s="796" customFormat="1"/>
    <row r="527" s="796" customFormat="1"/>
    <row r="528" s="796" customFormat="1"/>
    <row r="529" s="796" customFormat="1"/>
    <row r="530" s="796" customFormat="1"/>
    <row r="531" s="796" customFormat="1"/>
    <row r="532" s="796" customFormat="1"/>
    <row r="533" s="796" customFormat="1"/>
    <row r="534" s="796" customFormat="1"/>
    <row r="535" s="796" customFormat="1"/>
    <row r="536" s="796" customFormat="1"/>
    <row r="537" s="796" customFormat="1"/>
    <row r="538" s="796" customFormat="1"/>
    <row r="539" s="796" customFormat="1"/>
    <row r="540" s="796" customFormat="1"/>
    <row r="541" s="796" customFormat="1"/>
    <row r="542" s="796" customFormat="1"/>
    <row r="543" s="796" customFormat="1"/>
    <row r="544" s="796" customFormat="1"/>
    <row r="545" s="796" customFormat="1"/>
    <row r="546" s="796" customFormat="1"/>
    <row r="547" s="796" customFormat="1"/>
    <row r="548" s="796" customFormat="1"/>
    <row r="549" s="796" customFormat="1"/>
    <row r="550" s="796" customFormat="1"/>
    <row r="551" s="796" customFormat="1"/>
    <row r="552" s="796" customFormat="1"/>
    <row r="553" s="796" customFormat="1"/>
    <row r="554" s="796" customFormat="1"/>
    <row r="555" s="796" customFormat="1"/>
    <row r="556" s="796" customFormat="1"/>
    <row r="557" s="796" customFormat="1"/>
    <row r="558" s="796" customFormat="1"/>
    <row r="559" s="796" customFormat="1"/>
    <row r="560" s="796" customFormat="1"/>
    <row r="561" s="796" customFormat="1"/>
    <row r="562" s="796" customFormat="1"/>
    <row r="563" s="796" customFormat="1"/>
    <row r="564" s="796" customFormat="1"/>
    <row r="565" s="796" customFormat="1"/>
    <row r="566" s="796" customFormat="1"/>
    <row r="567" s="796" customFormat="1"/>
    <row r="568" s="796" customFormat="1"/>
    <row r="569" s="796" customFormat="1"/>
    <row r="570" s="796" customFormat="1"/>
    <row r="571" s="796" customFormat="1"/>
    <row r="572" s="796" customFormat="1"/>
    <row r="573" s="796" customFormat="1"/>
    <row r="574" s="796" customFormat="1"/>
    <row r="575" s="796" customFormat="1"/>
    <row r="576" s="796" customFormat="1"/>
    <row r="577" s="796" customFormat="1"/>
    <row r="578" s="796" customFormat="1"/>
    <row r="579" s="796" customFormat="1"/>
    <row r="580" s="796" customFormat="1"/>
    <row r="581" s="796" customFormat="1"/>
    <row r="582" s="796" customFormat="1"/>
    <row r="583" s="796" customFormat="1"/>
    <row r="584" s="796" customFormat="1"/>
    <row r="585" s="796" customFormat="1"/>
    <row r="586" s="796" customFormat="1"/>
    <row r="587" s="796" customFormat="1"/>
    <row r="588" s="796" customFormat="1"/>
    <row r="589" s="796" customFormat="1"/>
    <row r="590" s="796" customFormat="1"/>
    <row r="591" s="796" customFormat="1"/>
    <row r="592" s="796" customFormat="1"/>
    <row r="593" s="796" customFormat="1"/>
    <row r="594" s="796" customFormat="1"/>
    <row r="595" s="796" customFormat="1"/>
    <row r="596" s="796" customFormat="1"/>
    <row r="597" s="796" customFormat="1"/>
    <row r="598" s="796" customFormat="1"/>
    <row r="599" s="796" customFormat="1"/>
    <row r="600" s="796" customFormat="1"/>
    <row r="601" s="796" customFormat="1"/>
    <row r="602" s="796" customFormat="1"/>
    <row r="603" s="796" customFormat="1"/>
    <row r="604" s="796" customFormat="1"/>
    <row r="605" s="796" customFormat="1"/>
    <row r="606" s="796" customFormat="1"/>
    <row r="607" s="796" customFormat="1"/>
    <row r="608" s="796" customFormat="1"/>
    <row r="609" s="796" customFormat="1"/>
    <row r="610" s="796" customFormat="1"/>
    <row r="611" s="796" customFormat="1"/>
    <row r="612" s="796" customFormat="1"/>
    <row r="613" s="796" customFormat="1"/>
    <row r="614" s="796" customFormat="1"/>
    <row r="615" s="796" customFormat="1"/>
    <row r="616" s="796" customFormat="1"/>
    <row r="617" s="796" customFormat="1"/>
    <row r="618" s="796" customFormat="1"/>
    <row r="619" s="796" customFormat="1"/>
    <row r="620" s="796" customFormat="1"/>
    <row r="621" s="796" customFormat="1"/>
    <row r="622" s="796" customFormat="1"/>
    <row r="623" s="796" customFormat="1"/>
    <row r="624" s="796" customFormat="1"/>
    <row r="625" s="796" customFormat="1"/>
    <row r="626" s="796" customFormat="1"/>
    <row r="627" s="796" customFormat="1"/>
    <row r="628" s="796" customFormat="1"/>
    <row r="629" s="796" customFormat="1"/>
    <row r="630" s="796" customFormat="1"/>
    <row r="631" s="796" customFormat="1"/>
    <row r="632" s="796" customFormat="1"/>
    <row r="633" s="796" customFormat="1"/>
    <row r="634" s="796" customFormat="1"/>
    <row r="635" s="796" customFormat="1"/>
    <row r="636" s="796" customFormat="1"/>
    <row r="637" s="796" customFormat="1"/>
    <row r="638" s="796" customFormat="1"/>
    <row r="639" s="796" customFormat="1"/>
    <row r="640" s="796" customFormat="1"/>
    <row r="641" s="796" customFormat="1"/>
    <row r="642" s="796" customFormat="1"/>
    <row r="643" s="796" customFormat="1"/>
    <row r="644" s="796" customFormat="1"/>
    <row r="645" s="796" customFormat="1"/>
    <row r="646" s="796" customFormat="1"/>
    <row r="647" s="796" customFormat="1"/>
    <row r="648" s="796" customFormat="1"/>
    <row r="649" s="796" customFormat="1"/>
    <row r="650" s="796" customFormat="1"/>
    <row r="651" s="796" customFormat="1"/>
    <row r="652" s="796" customFormat="1"/>
    <row r="653" s="796" customFormat="1"/>
    <row r="654" s="796" customFormat="1"/>
    <row r="655" s="796" customFormat="1"/>
    <row r="656" s="796" customFormat="1"/>
    <row r="657" s="796" customFormat="1"/>
    <row r="658" s="796" customFormat="1"/>
    <row r="659" s="796" customFormat="1"/>
    <row r="660" s="796" customFormat="1"/>
    <row r="661" s="796" customFormat="1"/>
    <row r="662" s="796" customFormat="1"/>
    <row r="663" s="796" customFormat="1"/>
    <row r="664" s="796" customFormat="1"/>
    <row r="665" s="796" customFormat="1"/>
    <row r="666" s="796" customFormat="1"/>
    <row r="667" s="796" customFormat="1"/>
    <row r="668" s="796" customFormat="1"/>
    <row r="669" s="796" customFormat="1"/>
    <row r="670" s="796" customFormat="1"/>
    <row r="671" s="796" customFormat="1"/>
    <row r="672" s="796" customFormat="1"/>
    <row r="673" s="796" customFormat="1"/>
    <row r="674" s="796" customFormat="1"/>
    <row r="675" s="796" customFormat="1"/>
    <row r="676" s="796" customFormat="1"/>
    <row r="677" s="796" customFormat="1"/>
    <row r="678" s="796" customFormat="1"/>
    <row r="679" s="796" customFormat="1"/>
    <row r="680" s="796" customFormat="1"/>
    <row r="681" s="796" customFormat="1"/>
    <row r="682" s="796" customFormat="1"/>
    <row r="683" s="796" customFormat="1"/>
    <row r="684" s="796" customFormat="1"/>
    <row r="685" s="796" customFormat="1"/>
    <row r="686" s="796" customFormat="1"/>
    <row r="687" s="796" customFormat="1"/>
    <row r="688" s="796" customFormat="1"/>
    <row r="689" s="796" customFormat="1"/>
    <row r="690" s="796" customFormat="1"/>
    <row r="691" s="796" customFormat="1"/>
    <row r="692" s="796" customFormat="1"/>
    <row r="693" s="796" customFormat="1"/>
    <row r="694" s="796" customFormat="1"/>
    <row r="695" s="796" customFormat="1"/>
    <row r="696" s="796" customFormat="1"/>
    <row r="697" s="796" customFormat="1"/>
    <row r="698" s="796" customFormat="1"/>
    <row r="699" s="796" customFormat="1"/>
    <row r="700" s="796" customFormat="1"/>
    <row r="701" s="796" customFormat="1"/>
    <row r="702" s="796" customFormat="1"/>
    <row r="703" s="796" customFormat="1"/>
    <row r="704" s="796" customFormat="1"/>
    <row r="705" s="796" customFormat="1"/>
    <row r="706" s="796" customFormat="1"/>
    <row r="707" s="796" customFormat="1"/>
    <row r="708" s="796" customFormat="1"/>
    <row r="709" s="796" customFormat="1"/>
    <row r="710" s="796" customFormat="1"/>
    <row r="711" s="796" customFormat="1"/>
    <row r="712" s="796" customFormat="1"/>
    <row r="713" s="796" customFormat="1"/>
    <row r="714" s="796" customFormat="1"/>
    <row r="715" s="796" customFormat="1"/>
    <row r="716" s="796" customFormat="1"/>
    <row r="717" s="796" customFormat="1"/>
    <row r="718" s="796" customFormat="1"/>
    <row r="719" s="796" customFormat="1"/>
    <row r="720" s="796" customFormat="1"/>
    <row r="721" s="796" customFormat="1"/>
    <row r="722" s="796" customFormat="1"/>
    <row r="723" s="796" customFormat="1"/>
    <row r="724" s="796" customFormat="1"/>
    <row r="725" s="796" customFormat="1"/>
    <row r="726" s="796" customFormat="1"/>
    <row r="727" s="796" customFormat="1"/>
    <row r="728" s="796" customFormat="1"/>
    <row r="729" s="796" customFormat="1"/>
    <row r="730" s="796" customFormat="1"/>
    <row r="731" s="796" customFormat="1"/>
    <row r="732" s="796" customFormat="1"/>
    <row r="733" s="796" customFormat="1"/>
    <row r="734" s="796" customFormat="1"/>
    <row r="735" s="796" customFormat="1"/>
    <row r="736" s="796" customFormat="1"/>
    <row r="737" s="796" customFormat="1"/>
    <row r="738" s="796" customFormat="1"/>
    <row r="739" s="796" customFormat="1"/>
    <row r="740" s="796" customFormat="1"/>
    <row r="741" s="796" customFormat="1"/>
    <row r="742" s="796" customFormat="1"/>
    <row r="743" s="796" customFormat="1"/>
    <row r="744" s="796" customFormat="1"/>
    <row r="745" s="796" customFormat="1"/>
    <row r="746" s="796" customFormat="1"/>
    <row r="747" s="796" customFormat="1"/>
    <row r="748" s="796" customFormat="1"/>
    <row r="749" s="796" customFormat="1"/>
    <row r="750" s="796" customFormat="1"/>
    <row r="751" s="796" customFormat="1"/>
    <row r="752" s="796" customFormat="1"/>
    <row r="753" s="796" customFormat="1"/>
    <row r="754" s="796" customFormat="1"/>
    <row r="755" s="796" customFormat="1"/>
    <row r="756" s="796" customFormat="1"/>
    <row r="757" s="796" customFormat="1"/>
    <row r="758" s="796" customFormat="1"/>
    <row r="759" s="796" customFormat="1"/>
    <row r="760" s="796" customFormat="1"/>
    <row r="761" s="796" customFormat="1"/>
    <row r="762" s="796" customFormat="1"/>
    <row r="763" s="796" customFormat="1"/>
    <row r="764" s="796" customFormat="1"/>
    <row r="765" s="796" customFormat="1"/>
    <row r="766" s="796" customFormat="1"/>
    <row r="767" s="796" customFormat="1"/>
    <row r="768" s="796" customFormat="1"/>
    <row r="769" s="796" customFormat="1"/>
    <row r="770" s="796" customFormat="1"/>
    <row r="771" s="796" customFormat="1"/>
    <row r="772" s="796" customFormat="1"/>
    <row r="773" s="796" customFormat="1"/>
    <row r="774" s="796" customFormat="1"/>
    <row r="775" s="796" customFormat="1"/>
    <row r="776" s="796" customFormat="1"/>
    <row r="777" s="796" customFormat="1"/>
    <row r="778" s="796" customFormat="1"/>
    <row r="779" s="796" customFormat="1"/>
    <row r="780" s="796" customFormat="1"/>
    <row r="781" s="796" customFormat="1"/>
    <row r="782" s="796" customFormat="1"/>
    <row r="783" s="796" customFormat="1"/>
    <row r="784" s="796" customFormat="1"/>
    <row r="785" s="796" customFormat="1"/>
    <row r="786" s="796" customFormat="1"/>
    <row r="787" s="796" customFormat="1"/>
    <row r="788" s="796" customFormat="1"/>
    <row r="789" s="796" customFormat="1"/>
    <row r="790" s="796" customFormat="1"/>
    <row r="791" s="796" customFormat="1"/>
    <row r="792" s="796" customFormat="1"/>
    <row r="793" s="796" customFormat="1"/>
    <row r="794" s="796" customFormat="1"/>
    <row r="795" s="796" customFormat="1"/>
    <row r="796" s="796" customFormat="1"/>
    <row r="797" s="796" customFormat="1"/>
    <row r="798" s="796" customFormat="1"/>
    <row r="799" s="796" customFormat="1"/>
    <row r="800" s="796" customFormat="1"/>
    <row r="801" s="796" customFormat="1"/>
    <row r="802" s="796" customFormat="1"/>
    <row r="803" s="796" customFormat="1"/>
    <row r="804" s="796" customFormat="1"/>
    <row r="805" s="796" customFormat="1"/>
    <row r="806" s="796" customFormat="1"/>
    <row r="807" s="796" customFormat="1"/>
    <row r="808" s="796" customFormat="1"/>
    <row r="809" s="796" customFormat="1"/>
    <row r="810" s="796" customFormat="1"/>
    <row r="811" s="796" customFormat="1"/>
    <row r="812" s="796" customFormat="1"/>
    <row r="813" s="796" customFormat="1"/>
    <row r="814" s="796" customFormat="1"/>
    <row r="815" s="796" customFormat="1"/>
    <row r="816" s="796" customFormat="1"/>
    <row r="817" s="796" customFormat="1"/>
    <row r="818" s="796" customFormat="1"/>
    <row r="819" s="796" customFormat="1"/>
    <row r="820" s="796" customFormat="1"/>
    <row r="821" s="796" customFormat="1"/>
    <row r="822" s="796" customFormat="1"/>
    <row r="823" s="796" customFormat="1"/>
    <row r="824" s="796" customFormat="1"/>
    <row r="825" s="796" customFormat="1"/>
    <row r="826" s="796" customFormat="1"/>
    <row r="827" s="796" customFormat="1"/>
    <row r="828" s="796" customFormat="1"/>
    <row r="829" s="796" customFormat="1"/>
    <row r="830" s="796" customFormat="1"/>
    <row r="831" s="796" customFormat="1"/>
    <row r="832" s="796" customFormat="1"/>
    <row r="833" s="796" customFormat="1"/>
    <row r="834" s="796" customFormat="1"/>
    <row r="835" s="796" customFormat="1"/>
    <row r="836" s="796" customFormat="1"/>
    <row r="837" s="796" customFormat="1"/>
    <row r="838" s="796" customFormat="1"/>
    <row r="839" s="796" customFormat="1"/>
    <row r="840" s="796" customFormat="1"/>
    <row r="841" s="796" customFormat="1"/>
    <row r="842" s="796" customFormat="1"/>
    <row r="843" s="796" customFormat="1"/>
    <row r="844" s="796" customFormat="1"/>
    <row r="845" s="796" customFormat="1"/>
    <row r="846" s="796" customFormat="1"/>
    <row r="847" s="796" customFormat="1"/>
    <row r="848" s="796" customFormat="1"/>
    <row r="849" s="796" customFormat="1"/>
    <row r="850" s="796" customFormat="1"/>
    <row r="851" s="796" customFormat="1"/>
    <row r="852" s="796" customFormat="1"/>
    <row r="853" s="796" customFormat="1"/>
    <row r="854" s="796" customFormat="1"/>
    <row r="855" s="796" customFormat="1"/>
    <row r="856" s="796" customFormat="1"/>
    <row r="857" s="796" customFormat="1"/>
    <row r="858" s="796" customFormat="1"/>
    <row r="859" s="796" customFormat="1"/>
    <row r="860" s="796" customFormat="1"/>
    <row r="861" s="796" customFormat="1"/>
    <row r="862" s="796" customFormat="1"/>
    <row r="863" s="796" customFormat="1"/>
    <row r="864" s="796" customFormat="1"/>
    <row r="865" s="796" customFormat="1"/>
    <row r="866" s="796" customFormat="1"/>
    <row r="867" s="796" customFormat="1"/>
    <row r="868" s="796" customFormat="1"/>
    <row r="869" s="796" customFormat="1"/>
    <row r="870" s="796" customFormat="1"/>
    <row r="871" s="796" customFormat="1"/>
    <row r="872" s="796" customFormat="1"/>
    <row r="873" s="796" customFormat="1"/>
    <row r="874" s="796" customFormat="1"/>
    <row r="875" s="796" customFormat="1"/>
    <row r="876" s="796" customFormat="1"/>
    <row r="877" s="796" customFormat="1"/>
    <row r="878" s="796" customFormat="1"/>
    <row r="879" s="796" customFormat="1"/>
    <row r="880" s="796" customFormat="1"/>
    <row r="881" s="796" customFormat="1"/>
    <row r="882" s="796" customFormat="1"/>
    <row r="883" s="796" customFormat="1"/>
    <row r="884" s="796" customFormat="1"/>
    <row r="885" s="796" customFormat="1"/>
    <row r="886" s="796" customFormat="1"/>
    <row r="887" s="796" customFormat="1"/>
    <row r="888" s="796" customFormat="1"/>
    <row r="889" s="796" customFormat="1"/>
    <row r="890" s="796" customFormat="1"/>
    <row r="891" s="796" customFormat="1"/>
    <row r="892" s="796" customFormat="1"/>
    <row r="893" s="796" customFormat="1"/>
    <row r="894" s="796" customFormat="1"/>
    <row r="895" s="796" customFormat="1"/>
    <row r="896" s="796" customFormat="1"/>
    <row r="897" s="796" customFormat="1"/>
    <row r="898" s="796" customFormat="1"/>
    <row r="899" s="796" customFormat="1"/>
    <row r="900" s="796" customFormat="1"/>
    <row r="901" s="796" customFormat="1"/>
    <row r="902" s="796" customFormat="1"/>
    <row r="903" s="796" customFormat="1"/>
    <row r="904" s="796" customFormat="1"/>
    <row r="905" s="796" customFormat="1"/>
    <row r="906" s="796" customFormat="1"/>
    <row r="907" s="796" customFormat="1"/>
    <row r="908" s="796" customFormat="1"/>
    <row r="909" s="796" customFormat="1"/>
    <row r="910" s="796" customFormat="1"/>
    <row r="911" s="796" customFormat="1"/>
    <row r="912" s="796" customFormat="1"/>
    <row r="913" s="796" customFormat="1"/>
    <row r="914" s="796" customFormat="1"/>
    <row r="915" s="796" customFormat="1"/>
    <row r="916" s="796" customFormat="1"/>
    <row r="917" s="796" customFormat="1"/>
    <row r="918" s="796" customFormat="1"/>
    <row r="919" s="796" customFormat="1"/>
    <row r="920" s="796" customFormat="1"/>
    <row r="921" s="796" customFormat="1"/>
    <row r="922" s="796" customFormat="1"/>
    <row r="923" s="796" customFormat="1"/>
    <row r="924" s="796" customFormat="1"/>
    <row r="925" s="796" customFormat="1"/>
    <row r="926" s="796" customFormat="1"/>
    <row r="927" s="796" customFormat="1"/>
    <row r="928" s="796" customFormat="1"/>
    <row r="929" s="796" customFormat="1"/>
    <row r="930" s="796" customFormat="1"/>
    <row r="931" s="796" customFormat="1"/>
    <row r="932" s="796" customFormat="1"/>
    <row r="933" s="796" customFormat="1"/>
    <row r="934" s="796" customFormat="1"/>
    <row r="935" s="796" customFormat="1"/>
    <row r="936" s="796" customFormat="1"/>
    <row r="937" s="796" customFormat="1"/>
    <row r="938" s="796" customFormat="1"/>
    <row r="939" s="796" customFormat="1"/>
    <row r="940" s="796" customFormat="1"/>
    <row r="941" s="796" customFormat="1"/>
    <row r="942" s="796" customFormat="1"/>
    <row r="943" s="796" customFormat="1"/>
    <row r="944" s="796" customFormat="1"/>
    <row r="945" s="796" customFormat="1"/>
    <row r="946" s="796" customFormat="1"/>
    <row r="947" s="796" customFormat="1"/>
    <row r="948" s="796" customFormat="1"/>
    <row r="949" s="796" customFormat="1"/>
    <row r="950" s="796" customFormat="1"/>
    <row r="951" s="796" customFormat="1"/>
    <row r="952" s="796" customFormat="1"/>
    <row r="953" s="796" customFormat="1"/>
    <row r="954" s="796" customFormat="1"/>
    <row r="955" s="796" customFormat="1"/>
    <row r="956" s="796" customFormat="1"/>
    <row r="957" s="796" customFormat="1"/>
    <row r="958" s="796" customFormat="1"/>
    <row r="959" s="796" customFormat="1"/>
    <row r="960" s="796" customFormat="1"/>
    <row r="961" s="796" customFormat="1"/>
    <row r="962" s="796" customFormat="1"/>
    <row r="963" s="796" customFormat="1"/>
    <row r="964" s="796" customFormat="1"/>
    <row r="965" s="796" customFormat="1"/>
    <row r="966" s="796" customFormat="1"/>
    <row r="967" s="796" customFormat="1"/>
    <row r="968" s="796" customFormat="1"/>
    <row r="969" s="796" customFormat="1"/>
    <row r="970" s="796" customFormat="1"/>
    <row r="971" s="796" customFormat="1"/>
    <row r="972" s="796" customFormat="1"/>
    <row r="973" s="796" customFormat="1"/>
    <row r="974" s="796" customFormat="1"/>
    <row r="975" s="796" customFormat="1"/>
    <row r="976" s="796" customFormat="1"/>
    <row r="977" s="796" customFormat="1"/>
    <row r="978" s="796" customFormat="1"/>
    <row r="979" s="796" customFormat="1"/>
    <row r="980" s="796" customFormat="1"/>
    <row r="981" s="796" customFormat="1"/>
    <row r="982" s="796" customFormat="1"/>
    <row r="983" s="796" customFormat="1"/>
    <row r="984" s="796" customFormat="1"/>
    <row r="985" s="796" customFormat="1"/>
    <row r="986" s="796" customFormat="1"/>
    <row r="987" s="796" customFormat="1"/>
    <row r="988" s="796" customFormat="1"/>
    <row r="989" s="796" customFormat="1"/>
    <row r="990" s="796" customFormat="1"/>
    <row r="991" s="796" customFormat="1"/>
    <row r="992" s="796" customFormat="1"/>
    <row r="993" s="796" customFormat="1"/>
    <row r="994" s="796" customFormat="1"/>
    <row r="995" s="796" customFormat="1"/>
    <row r="996" s="796" customFormat="1"/>
    <row r="997" s="796" customFormat="1"/>
    <row r="998" s="796" customFormat="1"/>
    <row r="999" s="796" customFormat="1"/>
    <row r="1000" s="796" customFormat="1"/>
  </sheetData>
  <mergeCells count="38">
    <mergeCell ref="A36:L36"/>
    <mergeCell ref="J37:J38"/>
    <mergeCell ref="L37:L38"/>
    <mergeCell ref="J30:J31"/>
    <mergeCell ref="L30:L31"/>
    <mergeCell ref="A32:L32"/>
    <mergeCell ref="J33:J35"/>
    <mergeCell ref="L33:L35"/>
    <mergeCell ref="A25:L25"/>
    <mergeCell ref="D26:D28"/>
    <mergeCell ref="J26:J28"/>
    <mergeCell ref="L26:L28"/>
    <mergeCell ref="A29:J29"/>
    <mergeCell ref="D7:D9"/>
    <mergeCell ref="J7:J24"/>
    <mergeCell ref="L7:L24"/>
    <mergeCell ref="A10:I10"/>
    <mergeCell ref="D11:D18"/>
    <mergeCell ref="C16:C18"/>
    <mergeCell ref="A19:I19"/>
    <mergeCell ref="D20:D24"/>
    <mergeCell ref="T3:V3"/>
    <mergeCell ref="W3:Y3"/>
    <mergeCell ref="Z3:AB3"/>
    <mergeCell ref="A5:L5"/>
    <mergeCell ref="A6:L6"/>
    <mergeCell ref="A1:L1"/>
    <mergeCell ref="A2:L2"/>
    <mergeCell ref="A3:A4"/>
    <mergeCell ref="B3:B4"/>
    <mergeCell ref="C3:C4"/>
    <mergeCell ref="D3:D4"/>
    <mergeCell ref="E3:E4"/>
    <mergeCell ref="F3:F4"/>
    <mergeCell ref="G3:G4"/>
    <mergeCell ref="H3:H4"/>
    <mergeCell ref="I3:J3"/>
    <mergeCell ref="K3:L3"/>
  </mergeCells>
  <pageMargins left="0.7" right="0.7" top="0.75" bottom="0.75" header="0.511811023622047" footer="0.511811023622047"/>
  <pageSetup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9"/>
  </sheetPr>
  <dimension ref="A1:AB1000"/>
  <sheetViews>
    <sheetView zoomScale="125" zoomScaleNormal="100" workbookViewId="0">
      <selection activeCell="F32" sqref="F32"/>
    </sheetView>
  </sheetViews>
  <sheetFormatPr baseColWidth="10" defaultColWidth="12.6640625" defaultRowHeight="13"/>
  <cols>
    <col min="1" max="1" width="3.6640625" style="796" customWidth="1"/>
    <col min="2" max="2" width="26.33203125" style="796" customWidth="1"/>
    <col min="3" max="4" width="3.5" style="796" customWidth="1"/>
    <col min="5" max="5" width="7.33203125" style="796" customWidth="1"/>
    <col min="6" max="6" width="8.6640625" style="796" customWidth="1"/>
    <col min="7" max="7" width="8.5" style="796" customWidth="1"/>
    <col min="8" max="8" width="7.33203125" style="796" customWidth="1"/>
    <col min="9" max="10" width="4.6640625" style="796" customWidth="1"/>
    <col min="11" max="11" width="5.6640625" style="796" customWidth="1"/>
    <col min="12" max="12" width="5.1640625" style="796" customWidth="1"/>
    <col min="13" max="16384" width="12.6640625" style="796"/>
  </cols>
  <sheetData>
    <row r="1" spans="1:28" ht="15">
      <c r="A1" s="889" t="s">
        <v>782</v>
      </c>
      <c r="B1" s="889"/>
      <c r="C1" s="889"/>
      <c r="D1" s="889"/>
      <c r="E1" s="889"/>
      <c r="F1" s="889"/>
      <c r="G1" s="889"/>
      <c r="H1" s="889"/>
      <c r="I1" s="889"/>
      <c r="J1" s="889"/>
      <c r="K1" s="889"/>
      <c r="L1" s="889"/>
      <c r="M1" s="249"/>
      <c r="N1" s="249"/>
      <c r="O1" s="249"/>
      <c r="P1" s="249"/>
      <c r="Q1" s="249"/>
      <c r="R1" s="249"/>
    </row>
    <row r="2" spans="1:28" ht="15">
      <c r="A2" s="890" t="s">
        <v>344</v>
      </c>
      <c r="B2" s="890"/>
      <c r="C2" s="890"/>
      <c r="D2" s="890"/>
      <c r="E2" s="890"/>
      <c r="F2" s="890"/>
      <c r="G2" s="890"/>
      <c r="H2" s="890"/>
      <c r="I2" s="890"/>
      <c r="J2" s="890"/>
      <c r="K2" s="890"/>
      <c r="L2" s="890"/>
      <c r="M2" s="249"/>
      <c r="N2" s="249"/>
      <c r="O2" s="249"/>
      <c r="P2" s="249"/>
      <c r="Q2" s="249"/>
      <c r="R2" s="249"/>
    </row>
    <row r="3" spans="1:28" ht="28">
      <c r="A3" s="13" t="s">
        <v>346</v>
      </c>
      <c r="B3" s="13" t="s">
        <v>347</v>
      </c>
      <c r="C3" s="13" t="s">
        <v>348</v>
      </c>
      <c r="D3" s="13" t="s">
        <v>349</v>
      </c>
      <c r="E3" s="13" t="s">
        <v>350</v>
      </c>
      <c r="F3" s="13" t="s">
        <v>351</v>
      </c>
      <c r="G3" s="13" t="s">
        <v>783</v>
      </c>
      <c r="H3" s="13" t="s">
        <v>354</v>
      </c>
      <c r="I3" s="13" t="s">
        <v>355</v>
      </c>
      <c r="J3" s="13"/>
      <c r="K3" s="13" t="s">
        <v>357</v>
      </c>
      <c r="L3" s="13"/>
      <c r="M3" s="249"/>
      <c r="N3" s="177" t="s">
        <v>358</v>
      </c>
      <c r="O3" s="177" t="s">
        <v>359</v>
      </c>
      <c r="P3" s="177" t="s">
        <v>360</v>
      </c>
      <c r="Q3" s="177" t="s">
        <v>361</v>
      </c>
      <c r="R3" s="177" t="s">
        <v>362</v>
      </c>
      <c r="T3" s="12" t="s">
        <v>57</v>
      </c>
      <c r="U3" s="12"/>
      <c r="V3" s="12"/>
      <c r="W3" s="12" t="s">
        <v>363</v>
      </c>
      <c r="X3" s="12"/>
      <c r="Y3" s="12"/>
      <c r="Z3" s="12" t="s">
        <v>364</v>
      </c>
      <c r="AA3" s="12"/>
      <c r="AB3" s="12"/>
    </row>
    <row r="4" spans="1:28" ht="15">
      <c r="A4" s="13"/>
      <c r="B4" s="13"/>
      <c r="C4" s="13"/>
      <c r="D4" s="13"/>
      <c r="E4" s="13"/>
      <c r="F4" s="13"/>
      <c r="G4" s="13"/>
      <c r="H4" s="13"/>
      <c r="I4" s="585" t="s">
        <v>365</v>
      </c>
      <c r="J4" s="585" t="s">
        <v>366</v>
      </c>
      <c r="K4" s="585" t="s">
        <v>365</v>
      </c>
      <c r="L4" s="585" t="s">
        <v>366</v>
      </c>
      <c r="M4" s="249"/>
      <c r="N4" s="541"/>
      <c r="O4" s="541"/>
      <c r="P4" s="297"/>
      <c r="Q4" s="817"/>
      <c r="R4" s="273"/>
      <c r="T4" s="819" t="s">
        <v>355</v>
      </c>
      <c r="U4" s="819" t="s">
        <v>367</v>
      </c>
      <c r="V4" s="819" t="s">
        <v>307</v>
      </c>
      <c r="W4" s="819" t="s">
        <v>355</v>
      </c>
      <c r="X4" s="819" t="s">
        <v>367</v>
      </c>
      <c r="Y4" s="819" t="s">
        <v>307</v>
      </c>
      <c r="Z4" s="819" t="s">
        <v>355</v>
      </c>
      <c r="AA4" s="819" t="s">
        <v>367</v>
      </c>
      <c r="AB4" s="819" t="s">
        <v>307</v>
      </c>
    </row>
    <row r="5" spans="1:28" ht="15">
      <c r="A5" s="762" t="s">
        <v>368</v>
      </c>
      <c r="B5" s="762"/>
      <c r="C5" s="762"/>
      <c r="D5" s="762"/>
      <c r="E5" s="762"/>
      <c r="F5" s="762"/>
      <c r="G5" s="762"/>
      <c r="H5" s="762"/>
      <c r="I5" s="762"/>
      <c r="J5" s="762"/>
      <c r="K5" s="762"/>
      <c r="L5" s="762"/>
      <c r="M5" s="249"/>
      <c r="N5" s="541"/>
      <c r="O5" s="541"/>
      <c r="P5" s="297"/>
      <c r="Q5" s="817"/>
      <c r="R5" s="273"/>
      <c r="T5" s="810"/>
      <c r="U5" s="823"/>
      <c r="V5" s="822"/>
      <c r="W5" s="810"/>
      <c r="X5" s="823"/>
      <c r="Y5" s="822"/>
      <c r="Z5" s="810"/>
      <c r="AA5" s="823"/>
      <c r="AB5" s="822"/>
    </row>
    <row r="6" spans="1:28" ht="14">
      <c r="A6" s="763" t="s">
        <v>369</v>
      </c>
      <c r="B6" s="763"/>
      <c r="C6" s="763"/>
      <c r="D6" s="763"/>
      <c r="E6" s="763"/>
      <c r="F6" s="763"/>
      <c r="G6" s="763"/>
      <c r="H6" s="763"/>
      <c r="I6" s="763"/>
      <c r="J6" s="763"/>
      <c r="K6" s="763"/>
      <c r="L6" s="763"/>
      <c r="M6" s="891"/>
      <c r="N6" s="541"/>
      <c r="O6" s="541"/>
      <c r="P6" s="297"/>
      <c r="Q6" s="817"/>
      <c r="R6" s="273"/>
      <c r="T6" s="810"/>
      <c r="U6" s="823"/>
      <c r="V6" s="822"/>
      <c r="W6" s="810"/>
      <c r="X6" s="823"/>
      <c r="Y6" s="822"/>
      <c r="Z6" s="810"/>
      <c r="AA6" s="823"/>
      <c r="AB6" s="822"/>
    </row>
    <row r="7" spans="1:28" ht="14">
      <c r="A7" s="616">
        <v>1</v>
      </c>
      <c r="B7" s="617" t="s">
        <v>370</v>
      </c>
      <c r="C7" s="616" t="s">
        <v>371</v>
      </c>
      <c r="D7" s="616"/>
      <c r="E7" s="616" t="s">
        <v>372</v>
      </c>
      <c r="F7" s="618">
        <v>18.773566761463901</v>
      </c>
      <c r="G7" s="619">
        <v>10.56</v>
      </c>
      <c r="H7" s="616" t="s">
        <v>373</v>
      </c>
      <c r="I7" s="616">
        <v>12</v>
      </c>
      <c r="J7" s="764">
        <f>+I7+I8+I9+I11+I12+I13+I14+I15+I16+I18</f>
        <v>50</v>
      </c>
      <c r="K7" s="620">
        <f>IFERROR(MIN(1.1*I7,(G7/F7)*I7),0)</f>
        <v>6.7499160713623922</v>
      </c>
      <c r="L7" s="765">
        <f>SUM(K7:K9)</f>
        <v>9.7499160713623922</v>
      </c>
      <c r="M7" s="891"/>
      <c r="N7" s="824">
        <f t="shared" ref="N7:O9" si="0">F7</f>
        <v>18.773566761463901</v>
      </c>
      <c r="O7" s="825">
        <f t="shared" si="0"/>
        <v>10.56</v>
      </c>
      <c r="P7" s="297">
        <f>I7</f>
        <v>12</v>
      </c>
      <c r="Q7" s="817">
        <f>IFERROR(MAX(0,IF(H7="Minimize",F7/G7,IF(F7&gt;0,G7/F7,IF(G7&gt;0,1.1,F7/G7)))),0)</f>
        <v>0.56249300594686602</v>
      </c>
      <c r="R7" s="273">
        <f>MIN(1.1*P7,Q7*P7)</f>
        <v>6.7499160713623922</v>
      </c>
      <c r="T7" s="810">
        <v>12</v>
      </c>
      <c r="U7" s="823">
        <f>Q7</f>
        <v>0.56249300594686602</v>
      </c>
      <c r="V7" s="822">
        <f>MIN(1.1*T7,U7*T7)</f>
        <v>6.7499160713623922</v>
      </c>
      <c r="W7" s="810">
        <v>6</v>
      </c>
      <c r="X7" s="823">
        <f>Q7</f>
        <v>0.56249300594686602</v>
      </c>
      <c r="Y7" s="822">
        <f>MIN(1.1*W7,X7*W7)</f>
        <v>3.3749580356811961</v>
      </c>
      <c r="Z7" s="810">
        <v>18</v>
      </c>
      <c r="AA7" s="823">
        <f>Q7</f>
        <v>0.56249300594686602</v>
      </c>
      <c r="AB7" s="822">
        <f>MIN(1.1*Z7,AA7*Z7)</f>
        <v>10.124874107043588</v>
      </c>
    </row>
    <row r="8" spans="1:28" ht="14">
      <c r="A8" s="616">
        <v>2</v>
      </c>
      <c r="B8" s="617" t="s">
        <v>784</v>
      </c>
      <c r="C8" s="616" t="s">
        <v>371</v>
      </c>
      <c r="D8" s="616"/>
      <c r="E8" s="616" t="s">
        <v>372</v>
      </c>
      <c r="F8" s="618">
        <v>7.9</v>
      </c>
      <c r="G8" s="619">
        <v>-2.4700000000000002</v>
      </c>
      <c r="H8" s="616" t="s">
        <v>373</v>
      </c>
      <c r="I8" s="616">
        <v>3</v>
      </c>
      <c r="J8" s="764"/>
      <c r="K8" s="620">
        <v>0</v>
      </c>
      <c r="L8" s="765"/>
      <c r="M8" s="891"/>
      <c r="N8" s="824">
        <f t="shared" si="0"/>
        <v>7.9</v>
      </c>
      <c r="O8" s="868">
        <f t="shared" si="0"/>
        <v>-2.4700000000000002</v>
      </c>
      <c r="P8" s="297">
        <f>I8</f>
        <v>3</v>
      </c>
      <c r="Q8" s="817">
        <f>IFERROR(MAX(0,IF(H8="Minimize",F8/G8,IF(F8&gt;0,G8/F8,IF(G8&gt;0,1.1,F8/G8)))),0)</f>
        <v>0</v>
      </c>
      <c r="R8" s="273">
        <f>MIN(1.1*P8,Q8*P8)</f>
        <v>0</v>
      </c>
      <c r="T8" s="810">
        <v>3</v>
      </c>
      <c r="U8" s="823">
        <f>Q8</f>
        <v>0</v>
      </c>
      <c r="V8" s="822">
        <f>MIN(1.1*T8,U8*T8)</f>
        <v>0</v>
      </c>
      <c r="W8" s="810">
        <v>2</v>
      </c>
      <c r="X8" s="823">
        <f>Q8</f>
        <v>0</v>
      </c>
      <c r="Y8" s="822">
        <f>MIN(1.1*W8,X8*W8)</f>
        <v>0</v>
      </c>
      <c r="Z8" s="810">
        <v>5</v>
      </c>
      <c r="AA8" s="823">
        <f>Q8</f>
        <v>0</v>
      </c>
      <c r="AB8" s="822">
        <f>MIN(1.1*Z8,AA8*Z8)</f>
        <v>0</v>
      </c>
    </row>
    <row r="9" spans="1:28" ht="24">
      <c r="A9" s="616">
        <v>3</v>
      </c>
      <c r="B9" s="617" t="s">
        <v>785</v>
      </c>
      <c r="C9" s="616" t="s">
        <v>371</v>
      </c>
      <c r="D9" s="616"/>
      <c r="E9" s="616" t="s">
        <v>786</v>
      </c>
      <c r="F9" s="621" t="s">
        <v>787</v>
      </c>
      <c r="G9" s="621" t="s">
        <v>938</v>
      </c>
      <c r="H9" s="616" t="s">
        <v>379</v>
      </c>
      <c r="I9" s="616">
        <v>5</v>
      </c>
      <c r="J9" s="764"/>
      <c r="K9" s="620">
        <v>3</v>
      </c>
      <c r="L9" s="765"/>
      <c r="M9" s="891"/>
      <c r="N9" s="541" t="str">
        <f t="shared" si="0"/>
        <v>31 Maret 2025</v>
      </c>
      <c r="O9" s="541" t="str">
        <f t="shared" si="0"/>
        <v>5 Mei 2025</v>
      </c>
      <c r="P9" s="297">
        <f>I9</f>
        <v>5</v>
      </c>
      <c r="Q9" s="817">
        <f>IFERROR(R9/P9,0)</f>
        <v>0.6</v>
      </c>
      <c r="R9" s="273">
        <v>3</v>
      </c>
      <c r="T9" s="810">
        <v>5</v>
      </c>
      <c r="U9" s="823">
        <f>Q9</f>
        <v>0.6</v>
      </c>
      <c r="V9" s="822">
        <f>MIN(1.1*T9,U9*T9)</f>
        <v>3</v>
      </c>
      <c r="W9" s="810">
        <v>2</v>
      </c>
      <c r="X9" s="823">
        <f>Q9</f>
        <v>0.6</v>
      </c>
      <c r="Y9" s="822">
        <f>MIN(1.1*W9,X9*W9)</f>
        <v>1.2</v>
      </c>
      <c r="Z9" s="810">
        <v>7</v>
      </c>
      <c r="AA9" s="823">
        <f>Q9</f>
        <v>0.6</v>
      </c>
      <c r="AB9" s="822">
        <f>MIN(1.1*Z9,AA9*Z9)</f>
        <v>4.2</v>
      </c>
    </row>
    <row r="10" spans="1:28" ht="14">
      <c r="A10" s="763" t="s">
        <v>380</v>
      </c>
      <c r="B10" s="763"/>
      <c r="C10" s="763"/>
      <c r="D10" s="763"/>
      <c r="E10" s="763"/>
      <c r="F10" s="763"/>
      <c r="G10" s="763"/>
      <c r="H10" s="763"/>
      <c r="I10" s="622"/>
      <c r="J10" s="764"/>
      <c r="K10" s="623"/>
      <c r="L10" s="623"/>
      <c r="M10" s="891"/>
      <c r="N10" s="541"/>
      <c r="O10" s="541"/>
      <c r="P10" s="297"/>
      <c r="Q10" s="817"/>
      <c r="R10" s="273"/>
      <c r="T10" s="810"/>
      <c r="U10" s="823"/>
      <c r="V10" s="822"/>
      <c r="W10" s="810"/>
      <c r="X10" s="823"/>
      <c r="Y10" s="822"/>
      <c r="Z10" s="810"/>
      <c r="AA10" s="823"/>
      <c r="AB10" s="822"/>
    </row>
    <row r="11" spans="1:28" ht="14">
      <c r="A11" s="616">
        <v>4</v>
      </c>
      <c r="B11" s="624" t="s">
        <v>788</v>
      </c>
      <c r="C11" s="616" t="s">
        <v>371</v>
      </c>
      <c r="D11" s="625"/>
      <c r="E11" s="625" t="s">
        <v>789</v>
      </c>
      <c r="F11" s="626">
        <v>400000</v>
      </c>
      <c r="G11" s="627">
        <v>285200</v>
      </c>
      <c r="H11" s="625" t="s">
        <v>373</v>
      </c>
      <c r="I11" s="616">
        <v>5</v>
      </c>
      <c r="J11" s="764"/>
      <c r="K11" s="620">
        <f>IFERROR(MIN(1.1*I11,(G11/F11)*I11),0)</f>
        <v>3.5649999999999999</v>
      </c>
      <c r="L11" s="766">
        <f>SUM(K11:K16)</f>
        <v>16.607362704197655</v>
      </c>
      <c r="M11" s="891"/>
      <c r="N11" s="837">
        <f t="shared" ref="N11:O16" si="1">F11</f>
        <v>400000</v>
      </c>
      <c r="O11" s="892">
        <f t="shared" si="1"/>
        <v>285200</v>
      </c>
      <c r="P11" s="297">
        <f t="shared" ref="P11:P16" si="2">I11</f>
        <v>5</v>
      </c>
      <c r="Q11" s="817">
        <f t="shared" ref="Q11:Q16" si="3">IFERROR(MAX(0,IF(H11="Minimize",F11/G11,IF(F11&gt;0,G11/F11,IF(G11&gt;0,1.1,F11/G11)))),0)</f>
        <v>0.71299999999999997</v>
      </c>
      <c r="R11" s="273">
        <f t="shared" ref="R11:R16" si="4">MIN(1.1*P11,Q11*P11)</f>
        <v>3.5649999999999999</v>
      </c>
      <c r="T11" s="810">
        <v>4</v>
      </c>
      <c r="U11" s="823">
        <f t="shared" ref="U11:U16" si="5">Q11</f>
        <v>0.71299999999999997</v>
      </c>
      <c r="V11" s="822">
        <f t="shared" ref="V11:V16" si="6">MIN(1.1*T11,U11*T11)</f>
        <v>2.8519999999999999</v>
      </c>
      <c r="W11" s="810">
        <v>6</v>
      </c>
      <c r="X11" s="823">
        <f t="shared" ref="X11:X16" si="7">Q11</f>
        <v>0.71299999999999997</v>
      </c>
      <c r="Y11" s="822">
        <f t="shared" ref="Y11:Y16" si="8">MIN(1.1*W11,X11*W11)</f>
        <v>4.2779999999999996</v>
      </c>
      <c r="Z11" s="810">
        <v>2</v>
      </c>
      <c r="AA11" s="823">
        <f t="shared" ref="AA11:AA16" si="9">Q11</f>
        <v>0.71299999999999997</v>
      </c>
      <c r="AB11" s="822">
        <f t="shared" ref="AB11:AB16" si="10">MIN(1.1*Z11,AA11*Z11)</f>
        <v>1.4259999999999999</v>
      </c>
    </row>
    <row r="12" spans="1:28" ht="15">
      <c r="A12" s="616">
        <v>5</v>
      </c>
      <c r="B12" s="624" t="s">
        <v>790</v>
      </c>
      <c r="C12" s="616" t="s">
        <v>371</v>
      </c>
      <c r="D12" s="625"/>
      <c r="E12" s="625" t="s">
        <v>413</v>
      </c>
      <c r="F12" s="626">
        <v>59815</v>
      </c>
      <c r="G12" s="629">
        <v>57987</v>
      </c>
      <c r="H12" s="625" t="s">
        <v>379</v>
      </c>
      <c r="I12" s="616">
        <v>4</v>
      </c>
      <c r="J12" s="764"/>
      <c r="K12" s="620">
        <f>IFERROR(MIN(1.1*I12,(F12/G12)*I12),0)</f>
        <v>4.126097228689189</v>
      </c>
      <c r="L12" s="766"/>
      <c r="M12" s="249"/>
      <c r="N12" s="837">
        <f t="shared" si="1"/>
        <v>59815</v>
      </c>
      <c r="O12" s="893">
        <f t="shared" si="1"/>
        <v>57987</v>
      </c>
      <c r="P12" s="297">
        <f t="shared" si="2"/>
        <v>4</v>
      </c>
      <c r="Q12" s="817">
        <f t="shared" si="3"/>
        <v>1.0315243071722973</v>
      </c>
      <c r="R12" s="273">
        <f t="shared" si="4"/>
        <v>4.126097228689189</v>
      </c>
      <c r="T12" s="810">
        <v>3</v>
      </c>
      <c r="U12" s="823">
        <f t="shared" si="5"/>
        <v>1.0315243071722973</v>
      </c>
      <c r="V12" s="822">
        <f t="shared" si="6"/>
        <v>3.0945729215168916</v>
      </c>
      <c r="W12" s="810">
        <v>5</v>
      </c>
      <c r="X12" s="823">
        <f t="shared" si="7"/>
        <v>1.0315243071722973</v>
      </c>
      <c r="Y12" s="822">
        <f t="shared" si="8"/>
        <v>5.1576215358614865</v>
      </c>
      <c r="Z12" s="810">
        <v>2</v>
      </c>
      <c r="AA12" s="823">
        <f t="shared" si="9"/>
        <v>1.0315243071722973</v>
      </c>
      <c r="AB12" s="822">
        <f t="shared" si="10"/>
        <v>2.0630486143445945</v>
      </c>
    </row>
    <row r="13" spans="1:28" ht="15">
      <c r="A13" s="616">
        <v>6</v>
      </c>
      <c r="B13" s="624" t="s">
        <v>791</v>
      </c>
      <c r="C13" s="616" t="s">
        <v>371</v>
      </c>
      <c r="D13" s="625"/>
      <c r="E13" s="625" t="s">
        <v>792</v>
      </c>
      <c r="F13" s="630">
        <v>44.39</v>
      </c>
      <c r="G13" s="619">
        <v>34.07</v>
      </c>
      <c r="H13" s="625" t="s">
        <v>373</v>
      </c>
      <c r="I13" s="616">
        <v>4</v>
      </c>
      <c r="J13" s="764"/>
      <c r="K13" s="620">
        <f>IFERROR(MIN(1.1*I13,(G13/F13)*I13),0)</f>
        <v>3.0700608245100249</v>
      </c>
      <c r="L13" s="766"/>
      <c r="M13" s="249"/>
      <c r="N13" s="894">
        <f t="shared" si="1"/>
        <v>44.39</v>
      </c>
      <c r="O13" s="825">
        <f t="shared" si="1"/>
        <v>34.07</v>
      </c>
      <c r="P13" s="297">
        <f t="shared" si="2"/>
        <v>4</v>
      </c>
      <c r="Q13" s="817">
        <f t="shared" si="3"/>
        <v>0.76751520612750623</v>
      </c>
      <c r="R13" s="273">
        <f t="shared" si="4"/>
        <v>3.0700608245100249</v>
      </c>
      <c r="T13" s="810">
        <v>3</v>
      </c>
      <c r="U13" s="823">
        <f t="shared" si="5"/>
        <v>0.76751520612750623</v>
      </c>
      <c r="V13" s="822">
        <f t="shared" si="6"/>
        <v>2.3025456183825188</v>
      </c>
      <c r="W13" s="810">
        <v>5</v>
      </c>
      <c r="X13" s="823">
        <f t="shared" si="7"/>
        <v>0.76751520612750623</v>
      </c>
      <c r="Y13" s="822">
        <f t="shared" si="8"/>
        <v>3.8375760306375311</v>
      </c>
      <c r="Z13" s="810">
        <v>2</v>
      </c>
      <c r="AA13" s="823">
        <f t="shared" si="9"/>
        <v>0.76751520612750623</v>
      </c>
      <c r="AB13" s="822">
        <f t="shared" si="10"/>
        <v>1.5350304122550125</v>
      </c>
    </row>
    <row r="14" spans="1:28" ht="15">
      <c r="A14" s="616">
        <v>7</v>
      </c>
      <c r="B14" s="624" t="s">
        <v>793</v>
      </c>
      <c r="C14" s="616" t="s">
        <v>371</v>
      </c>
      <c r="D14" s="625"/>
      <c r="E14" s="625" t="s">
        <v>789</v>
      </c>
      <c r="F14" s="626">
        <v>25000</v>
      </c>
      <c r="G14" s="627">
        <v>7676.62</v>
      </c>
      <c r="H14" s="625" t="s">
        <v>373</v>
      </c>
      <c r="I14" s="616">
        <v>5</v>
      </c>
      <c r="J14" s="764"/>
      <c r="K14" s="620">
        <f>IFERROR(MIN(1.1*I14,(G14/F14)*I14),0)</f>
        <v>1.5353239999999999</v>
      </c>
      <c r="L14" s="766"/>
      <c r="M14" s="249"/>
      <c r="N14" s="837">
        <f t="shared" si="1"/>
        <v>25000</v>
      </c>
      <c r="O14" s="892">
        <f t="shared" si="1"/>
        <v>7676.62</v>
      </c>
      <c r="P14" s="297">
        <f t="shared" si="2"/>
        <v>5</v>
      </c>
      <c r="Q14" s="817">
        <f t="shared" si="3"/>
        <v>0.30706479999999997</v>
      </c>
      <c r="R14" s="273">
        <f t="shared" si="4"/>
        <v>1.5353239999999999</v>
      </c>
      <c r="T14" s="810">
        <v>4</v>
      </c>
      <c r="U14" s="823">
        <f t="shared" si="5"/>
        <v>0.30706479999999997</v>
      </c>
      <c r="V14" s="822">
        <f t="shared" si="6"/>
        <v>1.2282591999999999</v>
      </c>
      <c r="W14" s="810">
        <v>6</v>
      </c>
      <c r="X14" s="823">
        <f t="shared" si="7"/>
        <v>0.30706479999999997</v>
      </c>
      <c r="Y14" s="822">
        <f t="shared" si="8"/>
        <v>1.8423887999999997</v>
      </c>
      <c r="Z14" s="810">
        <v>2</v>
      </c>
      <c r="AA14" s="823">
        <f t="shared" si="9"/>
        <v>0.30706479999999997</v>
      </c>
      <c r="AB14" s="822">
        <f t="shared" si="10"/>
        <v>0.61412959999999994</v>
      </c>
    </row>
    <row r="15" spans="1:28" ht="15">
      <c r="A15" s="616">
        <v>8</v>
      </c>
      <c r="B15" s="624" t="s">
        <v>794</v>
      </c>
      <c r="C15" s="616" t="s">
        <v>371</v>
      </c>
      <c r="D15" s="625"/>
      <c r="E15" s="625" t="s">
        <v>413</v>
      </c>
      <c r="F15" s="626">
        <v>99556.813577073306</v>
      </c>
      <c r="G15" s="627">
        <v>127873</v>
      </c>
      <c r="H15" s="625" t="s">
        <v>379</v>
      </c>
      <c r="I15" s="616">
        <v>4</v>
      </c>
      <c r="J15" s="764"/>
      <c r="K15" s="620">
        <f>IFERROR(MIN(1.1*I15,(F15/G15)*I15),0)</f>
        <v>3.1142403346155421</v>
      </c>
      <c r="L15" s="766"/>
      <c r="M15" s="249"/>
      <c r="N15" s="837">
        <f t="shared" si="1"/>
        <v>99556.813577073306</v>
      </c>
      <c r="O15" s="892">
        <f t="shared" si="1"/>
        <v>127873</v>
      </c>
      <c r="P15" s="297">
        <f t="shared" si="2"/>
        <v>4</v>
      </c>
      <c r="Q15" s="817">
        <f t="shared" si="3"/>
        <v>0.77856008365388552</v>
      </c>
      <c r="R15" s="273">
        <f t="shared" si="4"/>
        <v>3.1142403346155421</v>
      </c>
      <c r="T15" s="810">
        <v>3</v>
      </c>
      <c r="U15" s="823">
        <f t="shared" si="5"/>
        <v>0.77856008365388552</v>
      </c>
      <c r="V15" s="822">
        <f t="shared" si="6"/>
        <v>2.3356802509616568</v>
      </c>
      <c r="W15" s="810">
        <v>4</v>
      </c>
      <c r="X15" s="823">
        <f t="shared" si="7"/>
        <v>0.77856008365388552</v>
      </c>
      <c r="Y15" s="822">
        <f t="shared" si="8"/>
        <v>3.1142403346155421</v>
      </c>
      <c r="Z15" s="810">
        <v>1</v>
      </c>
      <c r="AA15" s="823">
        <f t="shared" si="9"/>
        <v>0.77856008365388552</v>
      </c>
      <c r="AB15" s="822">
        <f t="shared" si="10"/>
        <v>0.77856008365388552</v>
      </c>
    </row>
    <row r="16" spans="1:28" ht="15">
      <c r="A16" s="616">
        <v>9</v>
      </c>
      <c r="B16" s="624" t="s">
        <v>795</v>
      </c>
      <c r="C16" s="616" t="s">
        <v>371</v>
      </c>
      <c r="D16" s="625"/>
      <c r="E16" s="625" t="s">
        <v>792</v>
      </c>
      <c r="F16" s="630">
        <v>5.7828571420000001</v>
      </c>
      <c r="G16" s="619">
        <v>1.73</v>
      </c>
      <c r="H16" s="625" t="s">
        <v>373</v>
      </c>
      <c r="I16" s="616">
        <v>4</v>
      </c>
      <c r="J16" s="764"/>
      <c r="K16" s="620">
        <f>IFERROR(MIN(1.1*I16,(G16/F16)*I16),0)</f>
        <v>1.1966403163829011</v>
      </c>
      <c r="L16" s="766"/>
      <c r="M16" s="249"/>
      <c r="N16" s="894">
        <f t="shared" si="1"/>
        <v>5.7828571420000001</v>
      </c>
      <c r="O16" s="825">
        <f t="shared" si="1"/>
        <v>1.73</v>
      </c>
      <c r="P16" s="297">
        <f t="shared" si="2"/>
        <v>4</v>
      </c>
      <c r="Q16" s="817">
        <f t="shared" si="3"/>
        <v>0.29916007909572528</v>
      </c>
      <c r="R16" s="273">
        <f t="shared" si="4"/>
        <v>1.1966403163829011</v>
      </c>
      <c r="T16" s="810">
        <v>3</v>
      </c>
      <c r="U16" s="823">
        <f t="shared" si="5"/>
        <v>0.29916007909572528</v>
      </c>
      <c r="V16" s="822">
        <f t="shared" si="6"/>
        <v>0.89748023728717585</v>
      </c>
      <c r="W16" s="810">
        <v>4</v>
      </c>
      <c r="X16" s="823">
        <f t="shared" si="7"/>
        <v>0.29916007909572528</v>
      </c>
      <c r="Y16" s="822">
        <f t="shared" si="8"/>
        <v>1.1966403163829011</v>
      </c>
      <c r="Z16" s="810">
        <v>1</v>
      </c>
      <c r="AA16" s="823">
        <f t="shared" si="9"/>
        <v>0.29916007909572528</v>
      </c>
      <c r="AB16" s="822">
        <f t="shared" si="10"/>
        <v>0.29916007909572528</v>
      </c>
    </row>
    <row r="17" spans="1:28" ht="15">
      <c r="A17" s="763" t="s">
        <v>386</v>
      </c>
      <c r="B17" s="763"/>
      <c r="C17" s="763"/>
      <c r="D17" s="763"/>
      <c r="E17" s="763"/>
      <c r="F17" s="763"/>
      <c r="G17" s="763"/>
      <c r="H17" s="763"/>
      <c r="I17" s="622"/>
      <c r="J17" s="764"/>
      <c r="K17" s="623"/>
      <c r="L17" s="623"/>
      <c r="M17" s="249"/>
      <c r="N17" s="541"/>
      <c r="O17" s="541"/>
      <c r="P17" s="297"/>
      <c r="Q17" s="817"/>
      <c r="R17" s="273"/>
      <c r="T17" s="810"/>
      <c r="U17" s="823"/>
      <c r="V17" s="822"/>
      <c r="W17" s="810"/>
      <c r="X17" s="823"/>
      <c r="Y17" s="822"/>
      <c r="Z17" s="810"/>
      <c r="AA17" s="823"/>
      <c r="AB17" s="822"/>
    </row>
    <row r="18" spans="1:28" ht="24">
      <c r="A18" s="616">
        <v>10</v>
      </c>
      <c r="B18" s="617" t="s">
        <v>796</v>
      </c>
      <c r="C18" s="616" t="s">
        <v>388</v>
      </c>
      <c r="D18" s="625"/>
      <c r="E18" s="625" t="s">
        <v>797</v>
      </c>
      <c r="F18" s="626">
        <v>40</v>
      </c>
      <c r="G18" s="630">
        <f>(9700000+1500000+500000+20500000+3600000+2812000)/1000000</f>
        <v>38.612000000000002</v>
      </c>
      <c r="H18" s="625" t="s">
        <v>373</v>
      </c>
      <c r="I18" s="616">
        <v>4</v>
      </c>
      <c r="J18" s="764"/>
      <c r="K18" s="620">
        <f>IFERROR(MIN(1.1*I18,(G18/F18)*I18),0)</f>
        <v>3.8612000000000002</v>
      </c>
      <c r="L18" s="628">
        <f>SUM(K18)</f>
        <v>3.8612000000000002</v>
      </c>
      <c r="M18" s="249"/>
      <c r="N18" s="837">
        <f>F18</f>
        <v>40</v>
      </c>
      <c r="O18" s="894">
        <f>G18</f>
        <v>38.612000000000002</v>
      </c>
      <c r="P18" s="297">
        <f>I18</f>
        <v>4</v>
      </c>
      <c r="Q18" s="817">
        <f>IFERROR(MAX(0,IF(H18="Minimize",F18/G18,IF(F18&gt;0,G18/F18,IF(G18&gt;0,1.1,F18/G18)))),0)</f>
        <v>0.96530000000000005</v>
      </c>
      <c r="R18" s="273">
        <f>MIN(1.1*P18,Q18*P18)</f>
        <v>3.8612000000000002</v>
      </c>
      <c r="T18" s="810">
        <v>10</v>
      </c>
      <c r="U18" s="823">
        <f>Q18</f>
        <v>0.96530000000000005</v>
      </c>
      <c r="V18" s="822">
        <f>MIN(1.1*T18,U18*T18)</f>
        <v>9.6530000000000005</v>
      </c>
      <c r="W18" s="810">
        <v>10</v>
      </c>
      <c r="X18" s="823">
        <f>Q18</f>
        <v>0.96530000000000005</v>
      </c>
      <c r="Y18" s="822">
        <f>MIN(1.1*W18,X18*W18)</f>
        <v>9.6530000000000005</v>
      </c>
      <c r="Z18" s="810">
        <v>10</v>
      </c>
      <c r="AA18" s="823">
        <f>Q18</f>
        <v>0.96530000000000005</v>
      </c>
      <c r="AB18" s="822">
        <f>MIN(1.1*Z18,AA18*Z18)</f>
        <v>9.6530000000000005</v>
      </c>
    </row>
    <row r="19" spans="1:28" ht="15">
      <c r="A19" s="763" t="s">
        <v>391</v>
      </c>
      <c r="B19" s="763"/>
      <c r="C19" s="763"/>
      <c r="D19" s="763"/>
      <c r="E19" s="763"/>
      <c r="F19" s="763"/>
      <c r="G19" s="763"/>
      <c r="H19" s="763"/>
      <c r="I19" s="622"/>
      <c r="J19" s="767"/>
      <c r="K19" s="767"/>
      <c r="L19" s="631"/>
      <c r="M19" s="249"/>
      <c r="N19" s="541"/>
      <c r="O19" s="541"/>
      <c r="P19" s="297"/>
      <c r="Q19" s="817"/>
      <c r="R19" s="273"/>
      <c r="T19" s="810"/>
      <c r="U19" s="823"/>
      <c r="V19" s="822"/>
      <c r="W19" s="810"/>
      <c r="X19" s="823"/>
      <c r="Y19" s="822"/>
      <c r="Z19" s="810"/>
      <c r="AA19" s="823"/>
      <c r="AB19" s="822"/>
    </row>
    <row r="20" spans="1:28" ht="24">
      <c r="A20" s="616">
        <v>1</v>
      </c>
      <c r="B20" s="617" t="s">
        <v>798</v>
      </c>
      <c r="C20" s="616" t="s">
        <v>371</v>
      </c>
      <c r="D20" s="625"/>
      <c r="E20" s="625" t="s">
        <v>799</v>
      </c>
      <c r="F20" s="632">
        <v>6</v>
      </c>
      <c r="G20" s="621">
        <v>6</v>
      </c>
      <c r="H20" s="625" t="s">
        <v>373</v>
      </c>
      <c r="I20" s="616">
        <v>5</v>
      </c>
      <c r="J20" s="764">
        <f>I22+I21+I20</f>
        <v>14</v>
      </c>
      <c r="K20" s="620">
        <f>IFERROR(MIN(1.1*I20,(G20/F20)*I20),0)</f>
        <v>5</v>
      </c>
      <c r="L20" s="766">
        <f>SUM(K20:K22)</f>
        <v>13.2506</v>
      </c>
      <c r="M20" s="249"/>
      <c r="N20" s="837">
        <f t="shared" ref="N20:O22" si="11">F20</f>
        <v>6</v>
      </c>
      <c r="O20" s="541">
        <f t="shared" si="11"/>
        <v>6</v>
      </c>
      <c r="P20" s="297">
        <f>I20</f>
        <v>5</v>
      </c>
      <c r="Q20" s="817">
        <f>IFERROR(MAX(0,IF(H20="Minimize",F20/G20,IF(F20&gt;0,G20/F20,IF(G20&gt;0,1.1,F20/G20)))),0)</f>
        <v>1</v>
      </c>
      <c r="R20" s="273">
        <f>MIN(1.1*P20,Q20*P20)</f>
        <v>5</v>
      </c>
      <c r="T20" s="810">
        <v>6</v>
      </c>
      <c r="U20" s="823">
        <f>Q20</f>
        <v>1</v>
      </c>
      <c r="V20" s="822">
        <f>MIN(1.1*T20,U20*T20)</f>
        <v>6</v>
      </c>
      <c r="W20" s="810">
        <v>6</v>
      </c>
      <c r="X20" s="823">
        <f>Q20</f>
        <v>1</v>
      </c>
      <c r="Y20" s="822">
        <f>MIN(1.1*W20,X20*W20)</f>
        <v>6</v>
      </c>
      <c r="Z20" s="810">
        <v>6</v>
      </c>
      <c r="AA20" s="823">
        <f>Q20</f>
        <v>1</v>
      </c>
      <c r="AB20" s="822">
        <f>MIN(1.1*Z20,AA20*Z20)</f>
        <v>6</v>
      </c>
    </row>
    <row r="21" spans="1:28" ht="15">
      <c r="A21" s="616">
        <v>1</v>
      </c>
      <c r="B21" s="617" t="s">
        <v>800</v>
      </c>
      <c r="C21" s="616" t="s">
        <v>371</v>
      </c>
      <c r="D21" s="625"/>
      <c r="E21" s="625" t="s">
        <v>394</v>
      </c>
      <c r="F21" s="626">
        <v>1</v>
      </c>
      <c r="G21" s="632">
        <v>1</v>
      </c>
      <c r="H21" s="625" t="s">
        <v>373</v>
      </c>
      <c r="I21" s="616">
        <v>4</v>
      </c>
      <c r="J21" s="764"/>
      <c r="K21" s="620">
        <f>IFERROR(MIN(1.1*I21,(G21/F21)*I21),0)</f>
        <v>4</v>
      </c>
      <c r="L21" s="766"/>
      <c r="M21" s="249"/>
      <c r="N21" s="837">
        <f t="shared" si="11"/>
        <v>1</v>
      </c>
      <c r="O21" s="837">
        <f t="shared" si="11"/>
        <v>1</v>
      </c>
      <c r="P21" s="297">
        <f>I21</f>
        <v>4</v>
      </c>
      <c r="Q21" s="817">
        <f>IFERROR(MAX(0,IF(H21="Minimize",F21/G21,IF(F21&gt;0,G21/F21,IF(G21&gt;0,1.1,F21/G21)))),0)</f>
        <v>1</v>
      </c>
      <c r="R21" s="273">
        <f>MIN(1.1*P21,Q21*P21)</f>
        <v>4</v>
      </c>
      <c r="T21" s="810">
        <v>4</v>
      </c>
      <c r="U21" s="823">
        <f>Q21</f>
        <v>1</v>
      </c>
      <c r="V21" s="822">
        <f>MIN(1.1*T21,U21*T21)</f>
        <v>4</v>
      </c>
      <c r="W21" s="810">
        <v>4</v>
      </c>
      <c r="X21" s="823">
        <f>Q21</f>
        <v>1</v>
      </c>
      <c r="Y21" s="822">
        <f>MIN(1.1*W21,X21*W21)</f>
        <v>4</v>
      </c>
      <c r="Z21" s="810">
        <v>4</v>
      </c>
      <c r="AA21" s="823">
        <f>Q21</f>
        <v>1</v>
      </c>
      <c r="AB21" s="822">
        <f>MIN(1.1*Z21,AA21*Z21)</f>
        <v>4</v>
      </c>
    </row>
    <row r="22" spans="1:28" ht="15">
      <c r="A22" s="616">
        <v>2</v>
      </c>
      <c r="B22" s="617" t="s">
        <v>801</v>
      </c>
      <c r="C22" s="616" t="s">
        <v>371</v>
      </c>
      <c r="D22" s="625"/>
      <c r="E22" s="625" t="s">
        <v>802</v>
      </c>
      <c r="F22" s="626">
        <v>50000</v>
      </c>
      <c r="G22" s="626">
        <f>39824+2682</f>
        <v>42506</v>
      </c>
      <c r="H22" s="625" t="s">
        <v>373</v>
      </c>
      <c r="I22" s="616">
        <v>5</v>
      </c>
      <c r="J22" s="764"/>
      <c r="K22" s="620">
        <f>IFERROR(MIN(1.1*I22,(G22/F22)*I22),0)</f>
        <v>4.2506000000000004</v>
      </c>
      <c r="L22" s="766"/>
      <c r="M22" s="249"/>
      <c r="N22" s="837">
        <f t="shared" si="11"/>
        <v>50000</v>
      </c>
      <c r="O22" s="837">
        <f t="shared" si="11"/>
        <v>42506</v>
      </c>
      <c r="P22" s="297">
        <f>I22</f>
        <v>5</v>
      </c>
      <c r="Q22" s="817">
        <f>IFERROR(MAX(0,IF(H22="Minimize",F22/G22,IF(F22&gt;0,G22/F22,IF(G22&gt;0,1.1,F22/G22)))),0)</f>
        <v>0.85011999999999999</v>
      </c>
      <c r="R22" s="273">
        <f>MIN(1.1*P22,Q22*P22)</f>
        <v>4.2506000000000004</v>
      </c>
      <c r="T22" s="810">
        <v>5</v>
      </c>
      <c r="U22" s="823">
        <f>Q22</f>
        <v>0.85011999999999999</v>
      </c>
      <c r="V22" s="822">
        <f>MIN(1.1*T22,U22*T22)</f>
        <v>4.2506000000000004</v>
      </c>
      <c r="W22" s="810">
        <v>5</v>
      </c>
      <c r="X22" s="823">
        <f>Q22</f>
        <v>0.85011999999999999</v>
      </c>
      <c r="Y22" s="822">
        <f>MIN(1.1*W22,X22*W22)</f>
        <v>4.2506000000000004</v>
      </c>
      <c r="Z22" s="810">
        <v>5</v>
      </c>
      <c r="AA22" s="823">
        <f>Q22</f>
        <v>0.85011999999999999</v>
      </c>
      <c r="AB22" s="822">
        <f>MIN(1.1*Z22,AA22*Z22)</f>
        <v>4.2506000000000004</v>
      </c>
    </row>
    <row r="23" spans="1:28" ht="15">
      <c r="A23" s="763" t="s">
        <v>397</v>
      </c>
      <c r="B23" s="763"/>
      <c r="C23" s="763"/>
      <c r="D23" s="763"/>
      <c r="E23" s="763"/>
      <c r="F23" s="763"/>
      <c r="G23" s="763"/>
      <c r="H23" s="763"/>
      <c r="I23" s="622"/>
      <c r="J23" s="767"/>
      <c r="K23" s="767"/>
      <c r="L23" s="631"/>
      <c r="M23" s="249"/>
      <c r="N23" s="541"/>
      <c r="O23" s="541"/>
      <c r="P23" s="297"/>
      <c r="Q23" s="817"/>
      <c r="R23" s="273"/>
      <c r="T23" s="810"/>
      <c r="U23" s="823"/>
      <c r="V23" s="822"/>
      <c r="W23" s="810"/>
      <c r="X23" s="823"/>
      <c r="Y23" s="822"/>
      <c r="Z23" s="810"/>
      <c r="AA23" s="823"/>
      <c r="AB23" s="822"/>
    </row>
    <row r="24" spans="1:28" ht="15">
      <c r="A24" s="616">
        <v>1</v>
      </c>
      <c r="B24" s="617" t="s">
        <v>803</v>
      </c>
      <c r="C24" s="616" t="s">
        <v>371</v>
      </c>
      <c r="D24" s="625"/>
      <c r="E24" s="616" t="s">
        <v>372</v>
      </c>
      <c r="F24" s="633">
        <v>90</v>
      </c>
      <c r="G24" s="634">
        <v>80</v>
      </c>
      <c r="H24" s="625" t="s">
        <v>373</v>
      </c>
      <c r="I24" s="616">
        <v>4</v>
      </c>
      <c r="J24" s="768">
        <f>+I24+I25+I26</f>
        <v>12</v>
      </c>
      <c r="K24" s="620">
        <f>IFERROR(MIN(1.1*I24,(G24/F24)*I24),0)</f>
        <v>3.5555555555555554</v>
      </c>
      <c r="L24" s="766">
        <f>SUM(K24:K26)</f>
        <v>11.555555555555555</v>
      </c>
      <c r="M24" s="249"/>
      <c r="N24" s="837">
        <f t="shared" ref="N24:O26" si="12">F24</f>
        <v>90</v>
      </c>
      <c r="O24" s="837">
        <f t="shared" si="12"/>
        <v>80</v>
      </c>
      <c r="P24" s="297">
        <f>I24</f>
        <v>4</v>
      </c>
      <c r="Q24" s="817">
        <f>IFERROR(MAX(0,IF(H24="Minimize",F24/G24,IF(F24&gt;0,G24/F24,IF(G24&gt;0,1.1,F24/G24)))),0)</f>
        <v>0.88888888888888884</v>
      </c>
      <c r="R24" s="273">
        <f>MIN(1.1*P24,Q24*P24)</f>
        <v>3.5555555555555554</v>
      </c>
      <c r="T24" s="810">
        <v>4</v>
      </c>
      <c r="U24" s="823">
        <f>Q24</f>
        <v>0.88888888888888884</v>
      </c>
      <c r="V24" s="822">
        <f>MIN(1.1*T24,U24*T24)</f>
        <v>3.5555555555555554</v>
      </c>
      <c r="W24" s="810">
        <v>4</v>
      </c>
      <c r="X24" s="823">
        <f>Q24</f>
        <v>0.88888888888888884</v>
      </c>
      <c r="Y24" s="822">
        <f>MIN(1.1*W24,X24*W24)</f>
        <v>3.5555555555555554</v>
      </c>
      <c r="Z24" s="810">
        <v>4</v>
      </c>
      <c r="AA24" s="823">
        <f>Q24</f>
        <v>0.88888888888888884</v>
      </c>
      <c r="AB24" s="822">
        <f>MIN(1.1*Z24,AA24*Z24)</f>
        <v>3.5555555555555554</v>
      </c>
    </row>
    <row r="25" spans="1:28" ht="24">
      <c r="A25" s="616">
        <v>2</v>
      </c>
      <c r="B25" s="617" t="s">
        <v>804</v>
      </c>
      <c r="C25" s="616" t="s">
        <v>371</v>
      </c>
      <c r="D25" s="625"/>
      <c r="E25" s="616" t="s">
        <v>372</v>
      </c>
      <c r="F25" s="633">
        <v>90</v>
      </c>
      <c r="G25" s="634">
        <v>90</v>
      </c>
      <c r="H25" s="625" t="s">
        <v>373</v>
      </c>
      <c r="I25" s="616">
        <v>4</v>
      </c>
      <c r="J25" s="768"/>
      <c r="K25" s="620">
        <f>IFERROR(MIN(1.1*I25,(G25/F25)*I25),0)</f>
        <v>4</v>
      </c>
      <c r="L25" s="766"/>
      <c r="M25" s="249"/>
      <c r="N25" s="837">
        <f t="shared" si="12"/>
        <v>90</v>
      </c>
      <c r="O25" s="837">
        <f t="shared" si="12"/>
        <v>90</v>
      </c>
      <c r="P25" s="297">
        <f>I25</f>
        <v>4</v>
      </c>
      <c r="Q25" s="817">
        <f>IFERROR(MAX(0,IF(H25="Minimize",F25/G25,IF(F25&gt;0,G25/F25,IF(G25&gt;0,1.1,F25/G25)))),0)</f>
        <v>1</v>
      </c>
      <c r="R25" s="273">
        <f>MIN(1.1*P25,Q25*P25)</f>
        <v>4</v>
      </c>
      <c r="T25" s="810">
        <v>3</v>
      </c>
      <c r="U25" s="823">
        <f>Q25</f>
        <v>1</v>
      </c>
      <c r="V25" s="822">
        <f>MIN(1.1*T25,U25*T25)</f>
        <v>3</v>
      </c>
      <c r="W25" s="810">
        <v>3</v>
      </c>
      <c r="X25" s="823">
        <f>Q25</f>
        <v>1</v>
      </c>
      <c r="Y25" s="822">
        <f>MIN(1.1*W25,X25*W25)</f>
        <v>3</v>
      </c>
      <c r="Z25" s="810">
        <v>3</v>
      </c>
      <c r="AA25" s="823">
        <f>Q25</f>
        <v>1</v>
      </c>
      <c r="AB25" s="822">
        <f>MIN(1.1*Z25,AA25*Z25)</f>
        <v>3</v>
      </c>
    </row>
    <row r="26" spans="1:28" ht="15">
      <c r="A26" s="616">
        <v>3</v>
      </c>
      <c r="B26" s="617" t="s">
        <v>805</v>
      </c>
      <c r="C26" s="616" t="s">
        <v>371</v>
      </c>
      <c r="D26" s="625"/>
      <c r="E26" s="616" t="s">
        <v>372</v>
      </c>
      <c r="F26" s="633">
        <v>90</v>
      </c>
      <c r="G26" s="634">
        <v>90</v>
      </c>
      <c r="H26" s="625" t="s">
        <v>373</v>
      </c>
      <c r="I26" s="616">
        <v>4</v>
      </c>
      <c r="J26" s="768"/>
      <c r="K26" s="620">
        <f>IFERROR(MIN(1.1*I26,(G26/F26)*I26),0)</f>
        <v>4</v>
      </c>
      <c r="L26" s="766"/>
      <c r="M26" s="249"/>
      <c r="N26" s="837">
        <f t="shared" si="12"/>
        <v>90</v>
      </c>
      <c r="O26" s="837">
        <f t="shared" si="12"/>
        <v>90</v>
      </c>
      <c r="P26" s="297">
        <f>I26</f>
        <v>4</v>
      </c>
      <c r="Q26" s="817">
        <f>IFERROR(MAX(0,IF(H26="Minimize",F26/G26,IF(F26&gt;0,G26/F26,IF(G26&gt;0,1.1,F26/G26)))),0)</f>
        <v>1</v>
      </c>
      <c r="R26" s="273">
        <f>MIN(1.1*P26,Q26*P26)</f>
        <v>4</v>
      </c>
      <c r="T26" s="810">
        <v>3</v>
      </c>
      <c r="U26" s="823">
        <f>Q26</f>
        <v>1</v>
      </c>
      <c r="V26" s="822">
        <f>MIN(1.1*T26,U26*T26)</f>
        <v>3</v>
      </c>
      <c r="W26" s="810">
        <v>3</v>
      </c>
      <c r="X26" s="823">
        <f>Q26</f>
        <v>1</v>
      </c>
      <c r="Y26" s="822">
        <f>MIN(1.1*W26,X26*W26)</f>
        <v>3</v>
      </c>
      <c r="Z26" s="810">
        <v>3</v>
      </c>
      <c r="AA26" s="823">
        <f>Q26</f>
        <v>1</v>
      </c>
      <c r="AB26" s="822">
        <f>MIN(1.1*Z26,AA26*Z26)</f>
        <v>3</v>
      </c>
    </row>
    <row r="27" spans="1:28" ht="15">
      <c r="A27" s="763" t="s">
        <v>399</v>
      </c>
      <c r="B27" s="763"/>
      <c r="C27" s="763"/>
      <c r="D27" s="763"/>
      <c r="E27" s="763"/>
      <c r="F27" s="763"/>
      <c r="G27" s="763"/>
      <c r="H27" s="763"/>
      <c r="I27" s="763"/>
      <c r="J27" s="763"/>
      <c r="K27" s="763"/>
      <c r="L27" s="763"/>
      <c r="M27" s="249"/>
      <c r="N27" s="541"/>
      <c r="O27" s="541"/>
      <c r="P27" s="297"/>
      <c r="Q27" s="817"/>
      <c r="R27" s="273"/>
      <c r="T27" s="810"/>
      <c r="U27" s="823"/>
      <c r="V27" s="822"/>
      <c r="W27" s="810"/>
      <c r="X27" s="823"/>
      <c r="Y27" s="822"/>
      <c r="Z27" s="810"/>
      <c r="AA27" s="823"/>
      <c r="AB27" s="822"/>
    </row>
    <row r="28" spans="1:28" ht="24">
      <c r="A28" s="616">
        <v>1</v>
      </c>
      <c r="B28" s="617" t="s">
        <v>806</v>
      </c>
      <c r="C28" s="616" t="s">
        <v>371</v>
      </c>
      <c r="D28" s="769"/>
      <c r="E28" s="625" t="s">
        <v>797</v>
      </c>
      <c r="F28" s="633">
        <v>600</v>
      </c>
      <c r="G28" s="633">
        <f>162328863/1000000</f>
        <v>162.32886300000001</v>
      </c>
      <c r="H28" s="625" t="s">
        <v>379</v>
      </c>
      <c r="I28" s="616">
        <v>4</v>
      </c>
      <c r="J28" s="764">
        <f>SUM(I28:I29)</f>
        <v>12</v>
      </c>
      <c r="K28" s="620">
        <f>IFERROR(MIN(1.1*I28,(F28/G28)*I28),0)</f>
        <v>4.4000000000000004</v>
      </c>
      <c r="L28" s="766">
        <f>SUM(K28:K29)</f>
        <v>13.200000000000001</v>
      </c>
      <c r="M28" s="249"/>
      <c r="N28" s="837">
        <f>F28</f>
        <v>600</v>
      </c>
      <c r="O28" s="837">
        <f>G28</f>
        <v>162.32886300000001</v>
      </c>
      <c r="P28" s="297">
        <f>I28</f>
        <v>4</v>
      </c>
      <c r="Q28" s="817">
        <f>IFERROR(MAX(0,IF(H28="Minimize",F28/G28,IF(F28&gt;0,G28/F28,IF(G28&gt;0,1.1,F28/G28)))),0)</f>
        <v>3.6962003485479964</v>
      </c>
      <c r="R28" s="273">
        <f>MIN(1.1*P28,Q28*P28)</f>
        <v>4.4000000000000004</v>
      </c>
      <c r="T28" s="810">
        <v>5</v>
      </c>
      <c r="U28" s="823">
        <f>Q28</f>
        <v>3.6962003485479964</v>
      </c>
      <c r="V28" s="822">
        <f>MIN(1.1*T28,U28*T28)</f>
        <v>5.5</v>
      </c>
      <c r="W28" s="810">
        <v>5</v>
      </c>
      <c r="X28" s="823">
        <f>Q28</f>
        <v>3.6962003485479964</v>
      </c>
      <c r="Y28" s="822">
        <f>MIN(1.1*W28,X28*W28)</f>
        <v>5.5</v>
      </c>
      <c r="Z28" s="810">
        <v>5</v>
      </c>
      <c r="AA28" s="823">
        <f>Q28</f>
        <v>3.6962003485479964</v>
      </c>
      <c r="AB28" s="822">
        <f>MIN(1.1*Z28,AA28*Z28)</f>
        <v>5.5</v>
      </c>
    </row>
    <row r="29" spans="1:28" ht="24">
      <c r="A29" s="616">
        <v>2</v>
      </c>
      <c r="B29" s="617" t="s">
        <v>807</v>
      </c>
      <c r="C29" s="616" t="s">
        <v>371</v>
      </c>
      <c r="D29" s="769"/>
      <c r="E29" s="625" t="s">
        <v>797</v>
      </c>
      <c r="F29" s="633">
        <v>4343</v>
      </c>
      <c r="G29" s="633">
        <v>1545</v>
      </c>
      <c r="H29" s="625" t="s">
        <v>379</v>
      </c>
      <c r="I29" s="616">
        <v>8</v>
      </c>
      <c r="J29" s="764"/>
      <c r="K29" s="620">
        <f>IFERROR(MIN(1.1*I29,(F29/G29)*I29),0)</f>
        <v>8.8000000000000007</v>
      </c>
      <c r="L29" s="766"/>
      <c r="M29" s="249"/>
      <c r="N29" s="837">
        <f>F29</f>
        <v>4343</v>
      </c>
      <c r="O29" s="837">
        <f>G29</f>
        <v>1545</v>
      </c>
      <c r="P29" s="297">
        <f>I29</f>
        <v>8</v>
      </c>
      <c r="Q29" s="817">
        <f>IFERROR(MAX(0,IF(H29="Minimize",F29/G29,IF(F29&gt;0,G29/F29,IF(G29&gt;0,1.1,F29/G29)))),0)</f>
        <v>2.8110032362459547</v>
      </c>
      <c r="R29" s="273">
        <f>MIN(1.1*P29,Q29*P29)</f>
        <v>8.8000000000000007</v>
      </c>
      <c r="T29" s="810">
        <v>10</v>
      </c>
      <c r="U29" s="823">
        <f>Q29</f>
        <v>2.8110032362459547</v>
      </c>
      <c r="V29" s="822">
        <f>MIN(1.1*T29,U29*T29)</f>
        <v>11</v>
      </c>
      <c r="W29" s="810">
        <v>10</v>
      </c>
      <c r="X29" s="823">
        <f>Q29</f>
        <v>2.8110032362459547</v>
      </c>
      <c r="Y29" s="822">
        <f>MIN(1.1*W29,X29*W29)</f>
        <v>11</v>
      </c>
      <c r="Z29" s="810">
        <v>10</v>
      </c>
      <c r="AA29" s="823">
        <f>Q29</f>
        <v>2.8110032362459547</v>
      </c>
      <c r="AB29" s="822">
        <f>MIN(1.1*Z29,AA29*Z29)</f>
        <v>11</v>
      </c>
    </row>
    <row r="30" spans="1:28" ht="15">
      <c r="A30" s="763" t="s">
        <v>402</v>
      </c>
      <c r="B30" s="763"/>
      <c r="C30" s="763"/>
      <c r="D30" s="763"/>
      <c r="E30" s="763"/>
      <c r="F30" s="763"/>
      <c r="G30" s="763"/>
      <c r="H30" s="763"/>
      <c r="I30" s="763"/>
      <c r="J30" s="763"/>
      <c r="K30" s="763"/>
      <c r="L30" s="763"/>
      <c r="M30" s="249"/>
      <c r="N30" s="541"/>
      <c r="O30" s="541"/>
      <c r="P30" s="297"/>
      <c r="Q30" s="817"/>
      <c r="R30" s="273"/>
      <c r="T30" s="810"/>
      <c r="U30" s="823"/>
      <c r="V30" s="822"/>
      <c r="W30" s="810"/>
      <c r="X30" s="823"/>
      <c r="Y30" s="822"/>
      <c r="Z30" s="810"/>
      <c r="AA30" s="823"/>
      <c r="AB30" s="822"/>
    </row>
    <row r="31" spans="1:28" ht="15">
      <c r="A31" s="616">
        <v>1</v>
      </c>
      <c r="B31" s="617" t="s">
        <v>808</v>
      </c>
      <c r="C31" s="616" t="s">
        <v>388</v>
      </c>
      <c r="D31" s="616"/>
      <c r="E31" s="616" t="s">
        <v>372</v>
      </c>
      <c r="F31" s="635">
        <v>15</v>
      </c>
      <c r="G31" s="635">
        <v>19.670000000000002</v>
      </c>
      <c r="H31" s="616" t="s">
        <v>373</v>
      </c>
      <c r="I31" s="616">
        <v>6</v>
      </c>
      <c r="J31" s="764">
        <f>SUM(I31:I32)</f>
        <v>12</v>
      </c>
      <c r="K31" s="620">
        <f>IFERROR(MIN(1.1*I31,(G31/F31)*I31),0)</f>
        <v>6.6000000000000005</v>
      </c>
      <c r="L31" s="766">
        <f>SUM(K31:K32)</f>
        <v>13.200000000000001</v>
      </c>
      <c r="M31" s="249"/>
      <c r="N31" s="894">
        <f>F31</f>
        <v>15</v>
      </c>
      <c r="O31" s="894">
        <f>G31</f>
        <v>19.670000000000002</v>
      </c>
      <c r="P31" s="297">
        <f>I31</f>
        <v>6</v>
      </c>
      <c r="Q31" s="817">
        <f>IFERROR(MAX(0,IF(H31="Minimize",F31/G31,IF(F31&gt;0,G31/F31,IF(G31&gt;0,1.1,F31/G31)))),0)</f>
        <v>1.3113333333333335</v>
      </c>
      <c r="R31" s="273">
        <f>MIN(1.1*P31,Q31*P31)</f>
        <v>6.6000000000000005</v>
      </c>
      <c r="T31" s="810">
        <v>5</v>
      </c>
      <c r="U31" s="823">
        <f>Q31</f>
        <v>1.3113333333333335</v>
      </c>
      <c r="V31" s="822">
        <f>MIN(1.1*T31,U31*T31)</f>
        <v>5.5</v>
      </c>
      <c r="W31" s="810">
        <v>5</v>
      </c>
      <c r="X31" s="823">
        <f>Q31</f>
        <v>1.3113333333333335</v>
      </c>
      <c r="Y31" s="822">
        <f>MIN(1.1*W31,X31*W31)</f>
        <v>5.5</v>
      </c>
      <c r="Z31" s="810">
        <v>5</v>
      </c>
      <c r="AA31" s="823">
        <f>Q31</f>
        <v>1.3113333333333335</v>
      </c>
      <c r="AB31" s="822">
        <f>MIN(1.1*Z31,AA31*Z31)</f>
        <v>5.5</v>
      </c>
    </row>
    <row r="32" spans="1:28" ht="15">
      <c r="A32" s="616">
        <v>2</v>
      </c>
      <c r="B32" s="617" t="s">
        <v>809</v>
      </c>
      <c r="C32" s="616" t="s">
        <v>388</v>
      </c>
      <c r="D32" s="616"/>
      <c r="E32" s="616" t="s">
        <v>372</v>
      </c>
      <c r="F32" s="635">
        <v>70</v>
      </c>
      <c r="G32" s="635">
        <v>100</v>
      </c>
      <c r="H32" s="616" t="s">
        <v>373</v>
      </c>
      <c r="I32" s="616">
        <v>6</v>
      </c>
      <c r="J32" s="764"/>
      <c r="K32" s="620">
        <f>IFERROR(MIN(1.1*I32,(G32/F32)*I32),0)</f>
        <v>6.6000000000000005</v>
      </c>
      <c r="L32" s="766"/>
      <c r="M32" s="249"/>
      <c r="N32" s="894">
        <f>F32</f>
        <v>70</v>
      </c>
      <c r="O32" s="894">
        <f>G32</f>
        <v>100</v>
      </c>
      <c r="P32" s="297">
        <f>I32</f>
        <v>6</v>
      </c>
      <c r="Q32" s="817">
        <f>IFERROR(MAX(0,IF(H32="Minimize",F32/G32,IF(F32&gt;0,G32/F32,IF(G32&gt;0,1.1,F32/G32)))),0)</f>
        <v>1.4285714285714286</v>
      </c>
      <c r="R32" s="273">
        <f>MIN(1.1*P32,Q32*P32)</f>
        <v>6.6000000000000005</v>
      </c>
      <c r="T32" s="810">
        <v>5</v>
      </c>
      <c r="U32" s="823">
        <f>Q32</f>
        <v>1.4285714285714286</v>
      </c>
      <c r="V32" s="822">
        <f>MIN(1.1*T32,U32*T32)</f>
        <v>5.5</v>
      </c>
      <c r="W32" s="810">
        <v>5</v>
      </c>
      <c r="X32" s="823">
        <f>Q32</f>
        <v>1.4285714285714286</v>
      </c>
      <c r="Y32" s="822">
        <f>MIN(1.1*W32,X32*W32)</f>
        <v>5.5</v>
      </c>
      <c r="Z32" s="810">
        <v>5</v>
      </c>
      <c r="AA32" s="823">
        <f>Q32</f>
        <v>1.4285714285714286</v>
      </c>
      <c r="AB32" s="822">
        <f>MIN(1.1*Z32,AA32*Z32)</f>
        <v>5.5</v>
      </c>
    </row>
    <row r="33" spans="1:28" ht="15">
      <c r="A33" s="636"/>
      <c r="B33" s="637" t="s">
        <v>404</v>
      </c>
      <c r="C33" s="636"/>
      <c r="D33" s="636"/>
      <c r="E33" s="636"/>
      <c r="F33" s="636"/>
      <c r="G33" s="636"/>
      <c r="H33" s="636"/>
      <c r="I33" s="638"/>
      <c r="J33" s="639">
        <f>J7+J24+J28+J31+J20</f>
        <v>100</v>
      </c>
      <c r="K33" s="640"/>
      <c r="L33" s="641">
        <f>SUM(L7,L11,L18,L20,L24,L28,L31,)</f>
        <v>81.424634331115612</v>
      </c>
      <c r="M33" s="249"/>
      <c r="N33" s="249"/>
      <c r="O33" s="249"/>
      <c r="P33" s="805">
        <f>SUM(P4:P32)</f>
        <v>100</v>
      </c>
      <c r="Q33" s="806">
        <f>IFERROR(R33/P33,0)</f>
        <v>0.81424634331115586</v>
      </c>
      <c r="R33" s="807">
        <f>SUM(R4:R32)</f>
        <v>81.424634331115584</v>
      </c>
      <c r="T33" s="805">
        <f>SUM(T7:T32)</f>
        <v>100</v>
      </c>
      <c r="U33" s="806">
        <f>IFERROR(V33/T33,0)</f>
        <v>0.83419609855066201</v>
      </c>
      <c r="V33" s="807">
        <f>SUM(V7:V32)</f>
        <v>83.419609855066199</v>
      </c>
      <c r="W33" s="805">
        <f>SUM(W7:W32)</f>
        <v>100</v>
      </c>
      <c r="X33" s="806">
        <f>IFERROR(Y33/W33,0)</f>
        <v>0.84960580608734204</v>
      </c>
      <c r="Y33" s="807">
        <f>SUM(Y7:Y32)</f>
        <v>84.960580608734205</v>
      </c>
      <c r="Z33" s="805">
        <f>SUM(Z7:Z32)</f>
        <v>100</v>
      </c>
      <c r="AA33" s="806">
        <f>IFERROR(AB33/Z33,0)</f>
        <v>0.81999958451948363</v>
      </c>
      <c r="AB33" s="807">
        <f>SUM(AB7:AB32)</f>
        <v>81.999958451948359</v>
      </c>
    </row>
    <row r="34" spans="1:28" ht="15">
      <c r="A34" s="249"/>
      <c r="B34" s="249"/>
      <c r="C34" s="249"/>
      <c r="D34" s="249"/>
      <c r="E34" s="249"/>
      <c r="F34" s="249"/>
      <c r="G34" s="249"/>
      <c r="H34" s="249"/>
      <c r="I34" s="249"/>
      <c r="J34" s="249"/>
      <c r="K34" s="642"/>
      <c r="L34" s="642"/>
      <c r="M34" s="249"/>
      <c r="N34" s="249"/>
      <c r="O34" s="249"/>
      <c r="P34" s="249"/>
      <c r="Q34" s="249"/>
      <c r="R34" s="249"/>
    </row>
    <row r="35" spans="1:28" ht="15">
      <c r="A35" s="249"/>
      <c r="B35" s="249"/>
      <c r="C35" s="249"/>
      <c r="D35" s="249"/>
      <c r="E35" s="249"/>
      <c r="F35" s="249"/>
      <c r="G35" s="249"/>
      <c r="H35" s="249"/>
      <c r="I35" s="249"/>
      <c r="J35" s="249"/>
      <c r="K35" s="249"/>
      <c r="L35" s="249"/>
      <c r="M35" s="249"/>
      <c r="N35" s="249"/>
      <c r="O35" s="249"/>
      <c r="P35" s="249"/>
      <c r="Q35" s="249"/>
      <c r="R35" s="249"/>
    </row>
    <row r="36" spans="1:28" ht="15">
      <c r="A36" s="249"/>
      <c r="B36" s="249"/>
      <c r="C36" s="249"/>
      <c r="D36" s="249"/>
      <c r="E36" s="249"/>
      <c r="F36" s="249"/>
      <c r="G36" s="249"/>
      <c r="H36" s="249"/>
      <c r="I36" s="249"/>
      <c r="J36" s="249"/>
      <c r="K36" s="249"/>
      <c r="L36" s="249"/>
      <c r="M36" s="249"/>
      <c r="N36" s="249"/>
      <c r="O36" s="249"/>
      <c r="P36" s="249"/>
      <c r="Q36" s="249"/>
      <c r="R36" s="249"/>
    </row>
    <row r="37" spans="1:28" ht="15">
      <c r="A37" s="249"/>
      <c r="B37" s="249"/>
      <c r="C37" s="249"/>
      <c r="D37" s="249"/>
      <c r="E37" s="249"/>
      <c r="F37" s="249"/>
      <c r="G37" s="249"/>
      <c r="H37" s="249"/>
      <c r="I37" s="249"/>
      <c r="J37" s="249"/>
      <c r="K37" s="249"/>
      <c r="L37" s="249"/>
      <c r="M37" s="249"/>
      <c r="N37" s="249"/>
      <c r="O37" s="249"/>
      <c r="P37" s="249"/>
      <c r="Q37" s="249"/>
      <c r="R37" s="249"/>
    </row>
    <row r="38" spans="1:28" ht="15">
      <c r="A38" s="249"/>
      <c r="B38" s="249"/>
      <c r="C38" s="249"/>
      <c r="D38" s="249"/>
      <c r="E38" s="249"/>
      <c r="F38" s="249"/>
      <c r="G38" s="249"/>
      <c r="H38" s="249"/>
      <c r="I38" s="249"/>
      <c r="J38" s="249"/>
      <c r="K38" s="249"/>
      <c r="L38" s="249"/>
      <c r="M38" s="249"/>
      <c r="N38" s="249"/>
      <c r="O38" s="249"/>
      <c r="P38" s="249"/>
      <c r="Q38" s="249"/>
      <c r="R38" s="249"/>
    </row>
    <row r="39" spans="1:28" ht="15">
      <c r="A39" s="249"/>
      <c r="B39" s="249"/>
      <c r="C39" s="249"/>
      <c r="D39" s="249"/>
      <c r="E39" s="249"/>
      <c r="F39" s="249"/>
      <c r="G39" s="249"/>
      <c r="H39" s="249"/>
      <c r="I39" s="249"/>
      <c r="J39" s="249"/>
      <c r="K39" s="249"/>
      <c r="L39" s="249"/>
      <c r="M39" s="249"/>
      <c r="N39" s="249"/>
      <c r="O39" s="249"/>
      <c r="P39" s="249"/>
      <c r="Q39" s="249"/>
      <c r="R39" s="249"/>
    </row>
    <row r="40" spans="1:28" ht="15">
      <c r="A40" s="249"/>
      <c r="B40" s="249"/>
      <c r="C40" s="249"/>
      <c r="D40" s="249"/>
      <c r="E40" s="249"/>
      <c r="F40" s="249"/>
      <c r="G40" s="249"/>
      <c r="H40" s="249"/>
      <c r="I40" s="249"/>
      <c r="J40" s="249"/>
      <c r="K40" s="249"/>
      <c r="L40" s="249"/>
      <c r="M40" s="249"/>
      <c r="N40" s="249"/>
      <c r="O40" s="249"/>
      <c r="P40" s="249"/>
      <c r="Q40" s="249"/>
      <c r="R40" s="249"/>
    </row>
    <row r="41" spans="1:28" ht="15">
      <c r="A41" s="249"/>
      <c r="B41" s="249"/>
      <c r="C41" s="249"/>
      <c r="D41" s="249"/>
      <c r="E41" s="249"/>
      <c r="F41" s="249"/>
      <c r="G41" s="249"/>
      <c r="H41" s="249"/>
      <c r="I41" s="249"/>
      <c r="J41" s="249"/>
      <c r="K41" s="249"/>
      <c r="L41" s="249"/>
      <c r="M41" s="249"/>
      <c r="N41" s="249"/>
      <c r="O41" s="249"/>
      <c r="P41" s="249"/>
      <c r="Q41" s="249"/>
      <c r="R41" s="249"/>
    </row>
    <row r="42" spans="1:28" ht="15">
      <c r="A42" s="249"/>
      <c r="B42" s="249"/>
      <c r="C42" s="249"/>
      <c r="D42" s="249"/>
      <c r="E42" s="249"/>
      <c r="F42" s="249"/>
      <c r="G42" s="249"/>
      <c r="H42" s="249"/>
      <c r="I42" s="249"/>
      <c r="J42" s="249"/>
      <c r="K42" s="249"/>
      <c r="L42" s="249"/>
      <c r="M42" s="249"/>
      <c r="N42" s="249"/>
      <c r="O42" s="249"/>
      <c r="P42" s="249"/>
      <c r="Q42" s="249"/>
      <c r="R42" s="249"/>
    </row>
    <row r="43" spans="1:28" ht="15">
      <c r="A43" s="249"/>
      <c r="B43" s="249"/>
      <c r="C43" s="249"/>
      <c r="D43" s="249"/>
      <c r="E43" s="249"/>
      <c r="F43" s="249"/>
      <c r="G43" s="249"/>
      <c r="H43" s="249"/>
      <c r="I43" s="249"/>
      <c r="J43" s="249"/>
      <c r="K43" s="249"/>
      <c r="L43" s="249"/>
      <c r="M43" s="249"/>
      <c r="N43" s="249"/>
      <c r="O43" s="249"/>
      <c r="P43" s="249"/>
      <c r="Q43" s="249"/>
      <c r="R43" s="249"/>
    </row>
    <row r="44" spans="1:28" ht="15">
      <c r="A44" s="249"/>
      <c r="B44" s="249"/>
      <c r="C44" s="249"/>
      <c r="D44" s="249"/>
      <c r="E44" s="249"/>
      <c r="F44" s="249"/>
      <c r="G44" s="249"/>
      <c r="H44" s="249"/>
      <c r="I44" s="249"/>
      <c r="J44" s="249"/>
      <c r="K44" s="249"/>
      <c r="L44" s="249"/>
      <c r="M44" s="249"/>
      <c r="N44" s="249"/>
      <c r="O44" s="249"/>
      <c r="P44" s="249"/>
      <c r="Q44" s="249"/>
      <c r="R44" s="249"/>
    </row>
    <row r="45" spans="1:28" ht="15">
      <c r="A45" s="249"/>
      <c r="B45" s="249"/>
      <c r="C45" s="249"/>
      <c r="D45" s="249"/>
      <c r="E45" s="249"/>
      <c r="F45" s="249"/>
      <c r="G45" s="249"/>
      <c r="H45" s="249"/>
      <c r="I45" s="249"/>
      <c r="J45" s="249"/>
      <c r="K45" s="249"/>
      <c r="L45" s="249"/>
      <c r="M45" s="249"/>
      <c r="N45" s="249"/>
      <c r="O45" s="249"/>
      <c r="P45" s="249"/>
      <c r="Q45" s="249"/>
      <c r="R45" s="249"/>
    </row>
    <row r="46" spans="1:28" ht="15">
      <c r="A46" s="249"/>
      <c r="B46" s="249"/>
      <c r="C46" s="249"/>
      <c r="D46" s="249"/>
      <c r="E46" s="249"/>
      <c r="F46" s="249"/>
      <c r="G46" s="249"/>
      <c r="H46" s="249"/>
      <c r="I46" s="249"/>
      <c r="J46" s="249"/>
      <c r="K46" s="249"/>
      <c r="L46" s="249"/>
      <c r="M46" s="249"/>
      <c r="N46" s="249"/>
      <c r="O46" s="249"/>
      <c r="P46" s="249"/>
      <c r="Q46" s="249"/>
      <c r="R46" s="249"/>
    </row>
    <row r="47" spans="1:28" ht="15">
      <c r="A47" s="249"/>
      <c r="B47" s="249"/>
      <c r="C47" s="249"/>
      <c r="D47" s="249"/>
      <c r="E47" s="249"/>
      <c r="F47" s="249"/>
      <c r="G47" s="249"/>
      <c r="H47" s="249"/>
      <c r="I47" s="249"/>
      <c r="J47" s="249"/>
      <c r="K47" s="249"/>
      <c r="L47" s="249"/>
      <c r="M47" s="249"/>
      <c r="N47" s="249"/>
      <c r="O47" s="249"/>
      <c r="P47" s="249"/>
      <c r="Q47" s="249"/>
      <c r="R47" s="249"/>
    </row>
    <row r="48" spans="1:28" ht="15">
      <c r="A48" s="249"/>
      <c r="B48" s="249"/>
      <c r="C48" s="249"/>
      <c r="D48" s="249"/>
      <c r="E48" s="249"/>
      <c r="F48" s="249"/>
      <c r="G48" s="249"/>
      <c r="H48" s="249"/>
      <c r="I48" s="249"/>
      <c r="J48" s="249"/>
      <c r="K48" s="249"/>
      <c r="L48" s="249"/>
      <c r="M48" s="249"/>
      <c r="N48" s="249"/>
      <c r="O48" s="249"/>
      <c r="P48" s="249"/>
      <c r="Q48" s="249"/>
      <c r="R48" s="249"/>
    </row>
    <row r="49" spans="1:18" ht="15">
      <c r="A49" s="249"/>
      <c r="B49" s="249"/>
      <c r="C49" s="249"/>
      <c r="D49" s="249"/>
      <c r="E49" s="249"/>
      <c r="F49" s="249"/>
      <c r="G49" s="249"/>
      <c r="H49" s="249"/>
      <c r="I49" s="249"/>
      <c r="J49" s="249"/>
      <c r="K49" s="249"/>
      <c r="L49" s="249"/>
      <c r="M49" s="249"/>
      <c r="N49" s="249"/>
      <c r="O49" s="249"/>
      <c r="P49" s="249"/>
      <c r="Q49" s="249"/>
      <c r="R49" s="249"/>
    </row>
    <row r="50" spans="1:18" ht="15">
      <c r="A50" s="249"/>
      <c r="B50" s="249"/>
      <c r="C50" s="249"/>
      <c r="D50" s="249"/>
      <c r="E50" s="249"/>
      <c r="F50" s="249"/>
      <c r="G50" s="249"/>
      <c r="H50" s="249"/>
      <c r="I50" s="249"/>
      <c r="J50" s="249"/>
      <c r="K50" s="249"/>
      <c r="L50" s="249"/>
      <c r="M50" s="249"/>
      <c r="N50" s="249"/>
      <c r="O50" s="249"/>
      <c r="P50" s="249"/>
      <c r="Q50" s="249"/>
      <c r="R50" s="249"/>
    </row>
    <row r="51" spans="1:18" ht="15">
      <c r="A51" s="249"/>
      <c r="B51" s="249"/>
      <c r="C51" s="249"/>
      <c r="D51" s="249"/>
      <c r="E51" s="249"/>
      <c r="F51" s="249"/>
      <c r="G51" s="249"/>
      <c r="H51" s="249"/>
      <c r="I51" s="249"/>
      <c r="J51" s="249"/>
      <c r="K51" s="249"/>
      <c r="L51" s="249"/>
      <c r="M51" s="249"/>
      <c r="N51" s="249"/>
      <c r="O51" s="249"/>
      <c r="P51" s="249"/>
      <c r="Q51" s="249"/>
      <c r="R51" s="249"/>
    </row>
    <row r="52" spans="1:18" ht="15">
      <c r="A52" s="249"/>
      <c r="B52" s="249"/>
      <c r="C52" s="249"/>
      <c r="D52" s="249"/>
      <c r="E52" s="249"/>
      <c r="F52" s="249"/>
      <c r="G52" s="249"/>
      <c r="H52" s="249"/>
      <c r="I52" s="249"/>
      <c r="J52" s="249"/>
      <c r="K52" s="249"/>
      <c r="L52" s="249"/>
      <c r="M52" s="249"/>
      <c r="N52" s="249"/>
      <c r="O52" s="249"/>
      <c r="P52" s="249"/>
      <c r="Q52" s="249"/>
      <c r="R52" s="249"/>
    </row>
    <row r="53" spans="1:18" ht="15">
      <c r="A53" s="249"/>
      <c r="B53" s="249"/>
      <c r="C53" s="249"/>
      <c r="D53" s="249"/>
      <c r="E53" s="249"/>
      <c r="F53" s="249"/>
      <c r="G53" s="249"/>
      <c r="H53" s="249"/>
      <c r="I53" s="249"/>
      <c r="J53" s="249"/>
      <c r="K53" s="249"/>
      <c r="L53" s="249"/>
      <c r="M53" s="249"/>
      <c r="N53" s="249"/>
      <c r="O53" s="249"/>
      <c r="P53" s="249"/>
      <c r="Q53" s="249"/>
      <c r="R53" s="249"/>
    </row>
    <row r="54" spans="1:18" ht="15">
      <c r="A54" s="249"/>
      <c r="B54" s="249"/>
      <c r="C54" s="249"/>
      <c r="D54" s="249"/>
      <c r="E54" s="249"/>
      <c r="F54" s="249"/>
      <c r="G54" s="249"/>
      <c r="H54" s="249"/>
      <c r="I54" s="249"/>
      <c r="J54" s="249"/>
      <c r="K54" s="249"/>
      <c r="L54" s="249"/>
      <c r="M54" s="249"/>
      <c r="N54" s="249"/>
      <c r="O54" s="249"/>
      <c r="P54" s="249"/>
      <c r="Q54" s="249"/>
      <c r="R54" s="249"/>
    </row>
    <row r="55" spans="1:18" ht="15">
      <c r="A55" s="249"/>
      <c r="B55" s="249"/>
      <c r="C55" s="249"/>
      <c r="D55" s="249"/>
      <c r="E55" s="249"/>
      <c r="F55" s="249"/>
      <c r="G55" s="249"/>
      <c r="H55" s="249"/>
      <c r="I55" s="249"/>
      <c r="J55" s="249"/>
      <c r="K55" s="249"/>
      <c r="L55" s="249"/>
      <c r="M55" s="249"/>
      <c r="N55" s="249"/>
      <c r="O55" s="249"/>
      <c r="P55" s="249"/>
      <c r="Q55" s="249"/>
      <c r="R55" s="249"/>
    </row>
    <row r="56" spans="1:18" ht="15">
      <c r="A56" s="249"/>
      <c r="B56" s="249"/>
      <c r="C56" s="249"/>
      <c r="D56" s="249"/>
      <c r="E56" s="249"/>
      <c r="F56" s="249"/>
      <c r="G56" s="249"/>
      <c r="H56" s="249"/>
      <c r="I56" s="249"/>
      <c r="J56" s="249"/>
      <c r="K56" s="249"/>
      <c r="L56" s="249"/>
      <c r="M56" s="249"/>
      <c r="N56" s="249"/>
      <c r="O56" s="249"/>
      <c r="P56" s="249"/>
      <c r="Q56" s="249"/>
      <c r="R56" s="249"/>
    </row>
    <row r="57" spans="1:18" ht="15">
      <c r="A57" s="249"/>
      <c r="B57" s="249"/>
      <c r="C57" s="249"/>
      <c r="D57" s="249"/>
      <c r="E57" s="249"/>
      <c r="F57" s="249"/>
      <c r="G57" s="249"/>
      <c r="H57" s="249"/>
      <c r="I57" s="249"/>
      <c r="J57" s="249"/>
      <c r="K57" s="249"/>
      <c r="L57" s="249"/>
      <c r="M57" s="249"/>
      <c r="N57" s="249"/>
      <c r="O57" s="249"/>
      <c r="P57" s="249"/>
      <c r="Q57" s="249"/>
      <c r="R57" s="249"/>
    </row>
    <row r="58" spans="1:18" ht="15">
      <c r="A58" s="249"/>
      <c r="B58" s="249"/>
      <c r="C58" s="249"/>
      <c r="D58" s="249"/>
      <c r="E58" s="249"/>
      <c r="F58" s="249"/>
      <c r="G58" s="249"/>
      <c r="H58" s="249"/>
      <c r="I58" s="249"/>
      <c r="J58" s="249"/>
      <c r="K58" s="249"/>
      <c r="L58" s="249"/>
      <c r="M58" s="249"/>
      <c r="N58" s="249"/>
      <c r="O58" s="249"/>
      <c r="P58" s="249"/>
      <c r="Q58" s="249"/>
      <c r="R58" s="249"/>
    </row>
    <row r="59" spans="1:18" ht="15">
      <c r="A59" s="249"/>
      <c r="B59" s="249"/>
      <c r="C59" s="249"/>
      <c r="D59" s="249"/>
      <c r="E59" s="249"/>
      <c r="F59" s="249"/>
      <c r="G59" s="249"/>
      <c r="H59" s="249"/>
      <c r="I59" s="249"/>
      <c r="J59" s="249"/>
      <c r="K59" s="249"/>
      <c r="L59" s="249"/>
      <c r="M59" s="249"/>
      <c r="N59" s="249"/>
      <c r="O59" s="249"/>
      <c r="P59" s="249"/>
      <c r="Q59" s="249"/>
      <c r="R59" s="249"/>
    </row>
    <row r="60" spans="1:18" ht="15">
      <c r="A60" s="249"/>
      <c r="B60" s="249"/>
      <c r="C60" s="249"/>
      <c r="D60" s="249"/>
      <c r="E60" s="249"/>
      <c r="F60" s="249"/>
      <c r="G60" s="249"/>
      <c r="H60" s="249"/>
      <c r="I60" s="249"/>
      <c r="J60" s="249"/>
      <c r="K60" s="249"/>
      <c r="L60" s="249"/>
      <c r="M60" s="249"/>
      <c r="N60" s="249"/>
      <c r="O60" s="249"/>
      <c r="P60" s="249"/>
      <c r="Q60" s="249"/>
      <c r="R60" s="249"/>
    </row>
    <row r="61" spans="1:18" ht="15">
      <c r="A61" s="249"/>
      <c r="B61" s="249"/>
      <c r="C61" s="249"/>
      <c r="D61" s="249"/>
      <c r="E61" s="249"/>
      <c r="F61" s="249"/>
      <c r="G61" s="249"/>
      <c r="H61" s="249"/>
      <c r="I61" s="249"/>
      <c r="J61" s="249"/>
      <c r="K61" s="249"/>
      <c r="L61" s="249"/>
      <c r="M61" s="249"/>
      <c r="N61" s="249"/>
      <c r="O61" s="249"/>
      <c r="P61" s="249"/>
      <c r="Q61" s="249"/>
      <c r="R61" s="249"/>
    </row>
    <row r="62" spans="1:18" ht="15">
      <c r="A62" s="249"/>
      <c r="B62" s="249"/>
      <c r="C62" s="249"/>
      <c r="D62" s="249"/>
      <c r="E62" s="249"/>
      <c r="F62" s="249"/>
      <c r="G62" s="249"/>
      <c r="H62" s="249"/>
      <c r="I62" s="249"/>
      <c r="J62" s="249"/>
      <c r="K62" s="249"/>
      <c r="L62" s="249"/>
      <c r="M62" s="249"/>
      <c r="N62" s="249"/>
      <c r="O62" s="249"/>
      <c r="P62" s="249"/>
      <c r="Q62" s="249"/>
      <c r="R62" s="249"/>
    </row>
    <row r="63" spans="1:18" ht="15">
      <c r="A63" s="249"/>
      <c r="B63" s="249"/>
      <c r="C63" s="249"/>
      <c r="D63" s="249"/>
      <c r="E63" s="249"/>
      <c r="F63" s="249"/>
      <c r="G63" s="249"/>
      <c r="H63" s="249"/>
      <c r="I63" s="249"/>
      <c r="J63" s="249"/>
      <c r="K63" s="249"/>
      <c r="L63" s="249"/>
      <c r="M63" s="249"/>
      <c r="N63" s="249"/>
      <c r="O63" s="249"/>
      <c r="P63" s="249"/>
      <c r="Q63" s="249"/>
      <c r="R63" s="249"/>
    </row>
    <row r="64" spans="1:18" ht="15">
      <c r="A64" s="249"/>
      <c r="B64" s="249"/>
      <c r="C64" s="249"/>
      <c r="D64" s="249"/>
      <c r="E64" s="249"/>
      <c r="F64" s="249"/>
      <c r="G64" s="249"/>
      <c r="H64" s="249"/>
      <c r="I64" s="249"/>
      <c r="J64" s="249"/>
      <c r="K64" s="249"/>
      <c r="L64" s="249"/>
      <c r="M64" s="249"/>
      <c r="N64" s="249"/>
      <c r="O64" s="249"/>
      <c r="P64" s="249"/>
      <c r="Q64" s="249"/>
      <c r="R64" s="249"/>
    </row>
    <row r="65" spans="1:18" ht="15">
      <c r="A65" s="249"/>
      <c r="B65" s="249"/>
      <c r="C65" s="249"/>
      <c r="D65" s="249"/>
      <c r="E65" s="249"/>
      <c r="F65" s="249"/>
      <c r="G65" s="249"/>
      <c r="H65" s="249"/>
      <c r="I65" s="249"/>
      <c r="J65" s="249"/>
      <c r="K65" s="249"/>
      <c r="L65" s="249"/>
      <c r="M65" s="249"/>
      <c r="N65" s="249"/>
      <c r="O65" s="249"/>
      <c r="P65" s="249"/>
      <c r="Q65" s="249"/>
      <c r="R65" s="249"/>
    </row>
    <row r="66" spans="1:18" ht="15">
      <c r="A66" s="249"/>
      <c r="B66" s="249"/>
      <c r="C66" s="249"/>
      <c r="D66" s="249"/>
      <c r="E66" s="249"/>
      <c r="F66" s="249"/>
      <c r="G66" s="249"/>
      <c r="H66" s="249"/>
      <c r="I66" s="249"/>
      <c r="J66" s="249"/>
      <c r="K66" s="249"/>
      <c r="L66" s="249"/>
      <c r="M66" s="249"/>
      <c r="N66" s="249"/>
      <c r="O66" s="249"/>
      <c r="P66" s="249"/>
      <c r="Q66" s="249"/>
      <c r="R66" s="249"/>
    </row>
    <row r="67" spans="1:18" ht="15">
      <c r="A67" s="249"/>
      <c r="B67" s="249"/>
      <c r="C67" s="249"/>
      <c r="D67" s="249"/>
      <c r="E67" s="249"/>
      <c r="F67" s="249"/>
      <c r="G67" s="249"/>
      <c r="H67" s="249"/>
      <c r="I67" s="249"/>
      <c r="J67" s="249"/>
      <c r="K67" s="249"/>
      <c r="L67" s="249"/>
      <c r="M67" s="249"/>
      <c r="N67" s="249"/>
      <c r="O67" s="249"/>
      <c r="P67" s="249"/>
      <c r="Q67" s="249"/>
      <c r="R67" s="249"/>
    </row>
    <row r="68" spans="1:18" ht="15">
      <c r="A68" s="249"/>
      <c r="B68" s="249"/>
      <c r="C68" s="249"/>
      <c r="D68" s="249"/>
      <c r="E68" s="249"/>
      <c r="F68" s="249"/>
      <c r="G68" s="249"/>
      <c r="H68" s="249"/>
      <c r="I68" s="249"/>
      <c r="J68" s="249"/>
      <c r="K68" s="249"/>
      <c r="L68" s="249"/>
      <c r="M68" s="249"/>
      <c r="N68" s="249"/>
      <c r="O68" s="249"/>
      <c r="P68" s="249"/>
      <c r="Q68" s="249"/>
      <c r="R68" s="249"/>
    </row>
    <row r="69" spans="1:18" ht="15">
      <c r="A69" s="249"/>
      <c r="B69" s="249"/>
      <c r="C69" s="249"/>
      <c r="D69" s="249"/>
      <c r="E69" s="249"/>
      <c r="F69" s="249"/>
      <c r="G69" s="249"/>
      <c r="H69" s="249"/>
      <c r="I69" s="249"/>
      <c r="J69" s="249"/>
      <c r="K69" s="249"/>
      <c r="L69" s="249"/>
      <c r="M69" s="249"/>
      <c r="N69" s="249"/>
      <c r="O69" s="249"/>
      <c r="P69" s="249"/>
      <c r="Q69" s="249"/>
      <c r="R69" s="249"/>
    </row>
    <row r="70" spans="1:18" ht="15">
      <c r="A70" s="249"/>
      <c r="B70" s="249"/>
      <c r="C70" s="249"/>
      <c r="D70" s="249"/>
      <c r="E70" s="249"/>
      <c r="F70" s="249"/>
      <c r="G70" s="249"/>
      <c r="H70" s="249"/>
      <c r="I70" s="249"/>
      <c r="J70" s="249"/>
      <c r="K70" s="249"/>
      <c r="L70" s="249"/>
      <c r="M70" s="249"/>
      <c r="N70" s="249"/>
      <c r="O70" s="249"/>
      <c r="P70" s="249"/>
      <c r="Q70" s="249"/>
      <c r="R70" s="249"/>
    </row>
    <row r="71" spans="1:18" ht="15">
      <c r="A71" s="249"/>
      <c r="B71" s="249"/>
      <c r="C71" s="249"/>
      <c r="D71" s="249"/>
      <c r="E71" s="249"/>
      <c r="F71" s="249"/>
      <c r="G71" s="249"/>
      <c r="H71" s="249"/>
      <c r="I71" s="249"/>
      <c r="J71" s="249"/>
      <c r="K71" s="249"/>
      <c r="L71" s="249"/>
      <c r="M71" s="249"/>
      <c r="N71" s="249"/>
      <c r="O71" s="249"/>
      <c r="P71" s="249"/>
      <c r="Q71" s="249"/>
      <c r="R71" s="249"/>
    </row>
    <row r="72" spans="1:18" ht="15">
      <c r="A72" s="249"/>
      <c r="B72" s="249"/>
      <c r="C72" s="249"/>
      <c r="D72" s="249"/>
      <c r="E72" s="249"/>
      <c r="F72" s="249"/>
      <c r="G72" s="249"/>
      <c r="H72" s="249"/>
      <c r="I72" s="249"/>
      <c r="J72" s="249"/>
      <c r="K72" s="249"/>
      <c r="L72" s="249"/>
      <c r="M72" s="249"/>
      <c r="N72" s="249"/>
      <c r="O72" s="249"/>
      <c r="P72" s="249"/>
      <c r="Q72" s="249"/>
      <c r="R72" s="249"/>
    </row>
    <row r="73" spans="1:18" ht="15">
      <c r="A73" s="249"/>
      <c r="B73" s="249"/>
      <c r="C73" s="249"/>
      <c r="D73" s="249"/>
      <c r="E73" s="249"/>
      <c r="F73" s="249"/>
      <c r="G73" s="249"/>
      <c r="H73" s="249"/>
      <c r="I73" s="249"/>
      <c r="J73" s="249"/>
      <c r="K73" s="249"/>
      <c r="L73" s="249"/>
      <c r="M73" s="249"/>
      <c r="N73" s="249"/>
      <c r="O73" s="249"/>
      <c r="P73" s="249"/>
      <c r="Q73" s="249"/>
      <c r="R73" s="249"/>
    </row>
    <row r="74" spans="1:18" ht="15">
      <c r="A74" s="249"/>
      <c r="B74" s="249"/>
      <c r="C74" s="249"/>
      <c r="D74" s="249"/>
      <c r="E74" s="249"/>
      <c r="F74" s="249"/>
      <c r="G74" s="249"/>
      <c r="H74" s="249"/>
      <c r="I74" s="249"/>
      <c r="J74" s="249"/>
      <c r="K74" s="249"/>
      <c r="L74" s="249"/>
      <c r="M74" s="249"/>
      <c r="N74" s="249"/>
      <c r="O74" s="249"/>
      <c r="P74" s="249"/>
      <c r="Q74" s="249"/>
      <c r="R74" s="249"/>
    </row>
    <row r="75" spans="1:18" ht="15">
      <c r="A75" s="249"/>
      <c r="B75" s="249"/>
      <c r="C75" s="249"/>
      <c r="D75" s="249"/>
      <c r="E75" s="249"/>
      <c r="F75" s="249"/>
      <c r="G75" s="249"/>
      <c r="H75" s="249"/>
      <c r="I75" s="249"/>
      <c r="J75" s="249"/>
      <c r="K75" s="249"/>
      <c r="L75" s="249"/>
      <c r="M75" s="249"/>
      <c r="N75" s="249"/>
      <c r="O75" s="249"/>
      <c r="P75" s="249"/>
      <c r="Q75" s="249"/>
      <c r="R75" s="249"/>
    </row>
    <row r="76" spans="1:18" ht="15">
      <c r="A76" s="249"/>
      <c r="B76" s="249"/>
      <c r="C76" s="249"/>
      <c r="D76" s="249"/>
      <c r="E76" s="249"/>
      <c r="F76" s="249"/>
      <c r="G76" s="249"/>
      <c r="H76" s="249"/>
      <c r="I76" s="249"/>
      <c r="J76" s="249"/>
      <c r="K76" s="249"/>
      <c r="L76" s="249"/>
      <c r="M76" s="249"/>
      <c r="N76" s="249"/>
      <c r="O76" s="249"/>
      <c r="P76" s="249"/>
      <c r="Q76" s="249"/>
      <c r="R76" s="249"/>
    </row>
    <row r="77" spans="1:18" ht="15">
      <c r="A77" s="249"/>
      <c r="B77" s="249"/>
      <c r="C77" s="249"/>
      <c r="D77" s="249"/>
      <c r="E77" s="249"/>
      <c r="F77" s="249"/>
      <c r="G77" s="249"/>
      <c r="H77" s="249"/>
      <c r="I77" s="249"/>
      <c r="J77" s="249"/>
      <c r="K77" s="249"/>
      <c r="L77" s="249"/>
      <c r="M77" s="249"/>
      <c r="N77" s="249"/>
      <c r="O77" s="249"/>
      <c r="P77" s="249"/>
      <c r="Q77" s="249"/>
      <c r="R77" s="249"/>
    </row>
    <row r="78" spans="1:18" ht="15">
      <c r="A78" s="249"/>
      <c r="B78" s="249"/>
      <c r="C78" s="249"/>
      <c r="D78" s="249"/>
      <c r="E78" s="249"/>
      <c r="F78" s="249"/>
      <c r="G78" s="249"/>
      <c r="H78" s="249"/>
      <c r="I78" s="249"/>
      <c r="J78" s="249"/>
      <c r="K78" s="249"/>
      <c r="L78" s="249"/>
      <c r="M78" s="249"/>
      <c r="N78" s="249"/>
      <c r="O78" s="249"/>
      <c r="P78" s="249"/>
      <c r="Q78" s="249"/>
      <c r="R78" s="249"/>
    </row>
    <row r="79" spans="1:18" ht="15">
      <c r="A79" s="249"/>
      <c r="B79" s="249"/>
      <c r="C79" s="249"/>
      <c r="D79" s="249"/>
      <c r="E79" s="249"/>
      <c r="F79" s="249"/>
      <c r="G79" s="249"/>
      <c r="H79" s="249"/>
      <c r="I79" s="249"/>
      <c r="J79" s="249"/>
      <c r="K79" s="249"/>
      <c r="L79" s="249"/>
      <c r="M79" s="249"/>
      <c r="N79" s="249"/>
      <c r="O79" s="249"/>
      <c r="P79" s="249"/>
      <c r="Q79" s="249"/>
      <c r="R79" s="249"/>
    </row>
    <row r="80" spans="1:18" ht="15">
      <c r="A80" s="249"/>
      <c r="B80" s="249"/>
      <c r="C80" s="249"/>
      <c r="D80" s="249"/>
      <c r="E80" s="249"/>
      <c r="F80" s="249"/>
      <c r="G80" s="249"/>
      <c r="H80" s="249"/>
      <c r="I80" s="249"/>
      <c r="J80" s="249"/>
      <c r="K80" s="249"/>
      <c r="L80" s="249"/>
      <c r="M80" s="249"/>
      <c r="N80" s="249"/>
      <c r="O80" s="249"/>
      <c r="P80" s="249"/>
      <c r="Q80" s="249"/>
      <c r="R80" s="249"/>
    </row>
    <row r="81" spans="1:18" ht="15">
      <c r="A81" s="249"/>
      <c r="B81" s="249"/>
      <c r="C81" s="249"/>
      <c r="D81" s="249"/>
      <c r="E81" s="249"/>
      <c r="F81" s="249"/>
      <c r="G81" s="249"/>
      <c r="H81" s="249"/>
      <c r="I81" s="249"/>
      <c r="J81" s="249"/>
      <c r="K81" s="249"/>
      <c r="L81" s="249"/>
      <c r="M81" s="249"/>
      <c r="N81" s="249"/>
      <c r="O81" s="249"/>
      <c r="P81" s="249"/>
      <c r="Q81" s="249"/>
      <c r="R81" s="249"/>
    </row>
    <row r="82" spans="1:18" ht="15">
      <c r="A82" s="249"/>
      <c r="B82" s="249"/>
      <c r="C82" s="249"/>
      <c r="D82" s="249"/>
      <c r="E82" s="249"/>
      <c r="F82" s="249"/>
      <c r="G82" s="249"/>
      <c r="H82" s="249"/>
      <c r="I82" s="249"/>
      <c r="J82" s="249"/>
      <c r="K82" s="249"/>
      <c r="L82" s="249"/>
      <c r="M82" s="249"/>
      <c r="N82" s="249"/>
      <c r="O82" s="249"/>
      <c r="P82" s="249"/>
      <c r="Q82" s="249"/>
      <c r="R82" s="249"/>
    </row>
    <row r="83" spans="1:18" ht="15">
      <c r="A83" s="249"/>
      <c r="B83" s="249"/>
      <c r="C83" s="249"/>
      <c r="D83" s="249"/>
      <c r="E83" s="249"/>
      <c r="F83" s="249"/>
      <c r="G83" s="249"/>
      <c r="H83" s="249"/>
      <c r="I83" s="249"/>
      <c r="J83" s="249"/>
      <c r="K83" s="249"/>
      <c r="L83" s="249"/>
      <c r="M83" s="249"/>
      <c r="N83" s="249"/>
      <c r="O83" s="249"/>
      <c r="P83" s="249"/>
      <c r="Q83" s="249"/>
      <c r="R83" s="249"/>
    </row>
    <row r="84" spans="1:18" ht="15">
      <c r="A84" s="249"/>
      <c r="B84" s="249"/>
      <c r="C84" s="249"/>
      <c r="D84" s="249"/>
      <c r="E84" s="249"/>
      <c r="F84" s="249"/>
      <c r="G84" s="249"/>
      <c r="H84" s="249"/>
      <c r="I84" s="249"/>
      <c r="J84" s="249"/>
      <c r="K84" s="249"/>
      <c r="L84" s="249"/>
      <c r="M84" s="249"/>
      <c r="N84" s="249"/>
      <c r="O84" s="249"/>
      <c r="P84" s="249"/>
      <c r="Q84" s="249"/>
      <c r="R84" s="249"/>
    </row>
    <row r="85" spans="1:18" ht="15">
      <c r="A85" s="249"/>
      <c r="B85" s="249"/>
      <c r="C85" s="249"/>
      <c r="D85" s="249"/>
      <c r="E85" s="249"/>
      <c r="F85" s="249"/>
      <c r="G85" s="249"/>
      <c r="H85" s="249"/>
      <c r="I85" s="249"/>
      <c r="J85" s="249"/>
      <c r="K85" s="249"/>
      <c r="L85" s="249"/>
      <c r="M85" s="249"/>
      <c r="N85" s="249"/>
      <c r="O85" s="249"/>
      <c r="P85" s="249"/>
      <c r="Q85" s="249"/>
      <c r="R85" s="249"/>
    </row>
    <row r="86" spans="1:18" ht="15">
      <c r="A86" s="249"/>
      <c r="B86" s="249"/>
      <c r="C86" s="249"/>
      <c r="D86" s="249"/>
      <c r="E86" s="249"/>
      <c r="F86" s="249"/>
      <c r="G86" s="249"/>
      <c r="H86" s="249"/>
      <c r="I86" s="249"/>
      <c r="J86" s="249"/>
      <c r="K86" s="249"/>
      <c r="L86" s="249"/>
      <c r="M86" s="249"/>
      <c r="N86" s="249"/>
      <c r="O86" s="249"/>
      <c r="P86" s="249"/>
      <c r="Q86" s="249"/>
      <c r="R86" s="249"/>
    </row>
    <row r="87" spans="1:18" ht="15">
      <c r="A87" s="249"/>
      <c r="B87" s="249"/>
      <c r="C87" s="249"/>
      <c r="D87" s="249"/>
      <c r="E87" s="249"/>
      <c r="F87" s="249"/>
      <c r="G87" s="249"/>
      <c r="H87" s="249"/>
      <c r="I87" s="249"/>
      <c r="J87" s="249"/>
      <c r="K87" s="249"/>
      <c r="L87" s="249"/>
      <c r="M87" s="249"/>
      <c r="N87" s="249"/>
      <c r="O87" s="249"/>
      <c r="P87" s="249"/>
      <c r="Q87" s="249"/>
      <c r="R87" s="249"/>
    </row>
    <row r="88" spans="1:18" ht="15">
      <c r="A88" s="249"/>
      <c r="B88" s="249"/>
      <c r="C88" s="249"/>
      <c r="D88" s="249"/>
      <c r="E88" s="249"/>
      <c r="F88" s="249"/>
      <c r="G88" s="249"/>
      <c r="H88" s="249"/>
      <c r="I88" s="249"/>
      <c r="J88" s="249"/>
      <c r="K88" s="249"/>
      <c r="L88" s="249"/>
      <c r="M88" s="249"/>
      <c r="N88" s="249"/>
      <c r="O88" s="249"/>
      <c r="P88" s="249"/>
      <c r="Q88" s="249"/>
      <c r="R88" s="249"/>
    </row>
    <row r="89" spans="1:18" ht="15">
      <c r="A89" s="249"/>
      <c r="B89" s="249"/>
      <c r="C89" s="249"/>
      <c r="D89" s="249"/>
      <c r="E89" s="249"/>
      <c r="F89" s="249"/>
      <c r="G89" s="249"/>
      <c r="H89" s="249"/>
      <c r="I89" s="249"/>
      <c r="J89" s="249"/>
      <c r="K89" s="249"/>
      <c r="L89" s="249"/>
      <c r="M89" s="249"/>
      <c r="N89" s="249"/>
      <c r="O89" s="249"/>
      <c r="P89" s="249"/>
      <c r="Q89" s="249"/>
      <c r="R89" s="249"/>
    </row>
    <row r="90" spans="1:18" ht="15">
      <c r="A90" s="249"/>
      <c r="B90" s="249"/>
      <c r="C90" s="249"/>
      <c r="D90" s="249"/>
      <c r="E90" s="249"/>
      <c r="F90" s="249"/>
      <c r="G90" s="249"/>
      <c r="H90" s="249"/>
      <c r="I90" s="249"/>
      <c r="J90" s="249"/>
      <c r="K90" s="249"/>
      <c r="L90" s="249"/>
      <c r="M90" s="249"/>
      <c r="N90" s="249"/>
      <c r="O90" s="249"/>
      <c r="P90" s="249"/>
      <c r="Q90" s="249"/>
      <c r="R90" s="249"/>
    </row>
    <row r="91" spans="1:18" ht="15">
      <c r="A91" s="249"/>
      <c r="B91" s="249"/>
      <c r="C91" s="249"/>
      <c r="D91" s="249"/>
      <c r="E91" s="249"/>
      <c r="F91" s="249"/>
      <c r="G91" s="249"/>
      <c r="H91" s="249"/>
      <c r="I91" s="249"/>
      <c r="J91" s="249"/>
      <c r="K91" s="249"/>
      <c r="L91" s="249"/>
      <c r="M91" s="249"/>
      <c r="N91" s="249"/>
      <c r="O91" s="249"/>
      <c r="P91" s="249"/>
      <c r="Q91" s="249"/>
      <c r="R91" s="249"/>
    </row>
    <row r="92" spans="1:18" ht="15">
      <c r="A92" s="249"/>
      <c r="B92" s="249"/>
      <c r="C92" s="249"/>
      <c r="D92" s="249"/>
      <c r="E92" s="249"/>
      <c r="F92" s="249"/>
      <c r="G92" s="249"/>
      <c r="H92" s="249"/>
      <c r="I92" s="249"/>
      <c r="J92" s="249"/>
      <c r="K92" s="249"/>
      <c r="L92" s="249"/>
      <c r="M92" s="249"/>
      <c r="N92" s="249"/>
      <c r="O92" s="249"/>
      <c r="P92" s="249"/>
      <c r="Q92" s="249"/>
      <c r="R92" s="249"/>
    </row>
    <row r="93" spans="1:18" ht="15">
      <c r="A93" s="249"/>
      <c r="B93" s="249"/>
      <c r="C93" s="249"/>
      <c r="D93" s="249"/>
      <c r="E93" s="249"/>
      <c r="F93" s="249"/>
      <c r="G93" s="249"/>
      <c r="H93" s="249"/>
      <c r="I93" s="249"/>
      <c r="J93" s="249"/>
      <c r="K93" s="249"/>
      <c r="L93" s="249"/>
      <c r="M93" s="249"/>
      <c r="N93" s="249"/>
      <c r="O93" s="249"/>
      <c r="P93" s="249"/>
      <c r="Q93" s="249"/>
      <c r="R93" s="249"/>
    </row>
    <row r="94" spans="1:18" ht="15">
      <c r="A94" s="249"/>
      <c r="B94" s="249"/>
      <c r="C94" s="249"/>
      <c r="D94" s="249"/>
      <c r="E94" s="249"/>
      <c r="F94" s="249"/>
      <c r="G94" s="249"/>
      <c r="H94" s="249"/>
      <c r="I94" s="249"/>
      <c r="J94" s="249"/>
      <c r="K94" s="249"/>
      <c r="L94" s="249"/>
      <c r="M94" s="249"/>
      <c r="N94" s="249"/>
      <c r="O94" s="249"/>
      <c r="P94" s="249"/>
      <c r="Q94" s="249"/>
      <c r="R94" s="249"/>
    </row>
    <row r="95" spans="1:18" ht="15">
      <c r="A95" s="249"/>
      <c r="B95" s="249"/>
      <c r="C95" s="249"/>
      <c r="D95" s="249"/>
      <c r="E95" s="249"/>
      <c r="F95" s="249"/>
      <c r="G95" s="249"/>
      <c r="H95" s="249"/>
      <c r="I95" s="249"/>
      <c r="J95" s="249"/>
      <c r="K95" s="249"/>
      <c r="L95" s="249"/>
      <c r="M95" s="249"/>
      <c r="N95" s="249"/>
      <c r="O95" s="249"/>
      <c r="P95" s="249"/>
      <c r="Q95" s="249"/>
      <c r="R95" s="249"/>
    </row>
    <row r="96" spans="1:18" ht="15">
      <c r="A96" s="249"/>
      <c r="B96" s="249"/>
      <c r="C96" s="249"/>
      <c r="D96" s="249"/>
      <c r="E96" s="249"/>
      <c r="F96" s="249"/>
      <c r="G96" s="249"/>
      <c r="H96" s="249"/>
      <c r="I96" s="249"/>
      <c r="J96" s="249"/>
      <c r="K96" s="249"/>
      <c r="L96" s="249"/>
      <c r="M96" s="249"/>
      <c r="N96" s="249"/>
      <c r="O96" s="249"/>
      <c r="P96" s="249"/>
      <c r="Q96" s="249"/>
      <c r="R96" s="249"/>
    </row>
    <row r="97" spans="1:18" ht="15">
      <c r="A97" s="249"/>
      <c r="B97" s="249"/>
      <c r="C97" s="249"/>
      <c r="D97" s="249"/>
      <c r="E97" s="249"/>
      <c r="F97" s="249"/>
      <c r="G97" s="249"/>
      <c r="H97" s="249"/>
      <c r="I97" s="249"/>
      <c r="J97" s="249"/>
      <c r="K97" s="249"/>
      <c r="L97" s="249"/>
      <c r="M97" s="249"/>
      <c r="N97" s="249"/>
      <c r="O97" s="249"/>
      <c r="P97" s="249"/>
      <c r="Q97" s="249"/>
      <c r="R97" s="249"/>
    </row>
    <row r="98" spans="1:18" ht="15">
      <c r="A98" s="249"/>
      <c r="B98" s="249"/>
      <c r="C98" s="249"/>
      <c r="D98" s="249"/>
      <c r="E98" s="249"/>
      <c r="F98" s="249"/>
      <c r="G98" s="249"/>
      <c r="H98" s="249"/>
      <c r="I98" s="249"/>
      <c r="J98" s="249"/>
      <c r="K98" s="249"/>
      <c r="L98" s="249"/>
      <c r="M98" s="249"/>
      <c r="N98" s="249"/>
      <c r="O98" s="249"/>
      <c r="P98" s="249"/>
      <c r="Q98" s="249"/>
      <c r="R98" s="249"/>
    </row>
    <row r="99" spans="1:18" ht="15">
      <c r="A99" s="249"/>
      <c r="B99" s="249"/>
      <c r="C99" s="249"/>
      <c r="D99" s="249"/>
      <c r="E99" s="249"/>
      <c r="F99" s="249"/>
      <c r="G99" s="249"/>
      <c r="H99" s="249"/>
      <c r="I99" s="249"/>
      <c r="J99" s="249"/>
      <c r="K99" s="249"/>
      <c r="L99" s="249"/>
      <c r="M99" s="249"/>
      <c r="N99" s="249"/>
      <c r="O99" s="249"/>
      <c r="P99" s="249"/>
      <c r="Q99" s="249"/>
      <c r="R99" s="249"/>
    </row>
    <row r="100" spans="1:18" ht="15">
      <c r="A100" s="249"/>
      <c r="B100" s="249"/>
      <c r="C100" s="249"/>
      <c r="D100" s="249"/>
      <c r="E100" s="249"/>
      <c r="F100" s="249"/>
      <c r="G100" s="249"/>
      <c r="H100" s="249"/>
      <c r="I100" s="249"/>
      <c r="J100" s="249"/>
      <c r="K100" s="249"/>
      <c r="L100" s="249"/>
      <c r="M100" s="249"/>
      <c r="N100" s="249"/>
      <c r="O100" s="249"/>
      <c r="P100" s="249"/>
      <c r="Q100" s="249"/>
      <c r="R100" s="249"/>
    </row>
    <row r="101" spans="1:18" ht="15">
      <c r="A101" s="249"/>
      <c r="B101" s="249"/>
      <c r="C101" s="249"/>
      <c r="D101" s="249"/>
      <c r="E101" s="249"/>
      <c r="F101" s="249"/>
      <c r="G101" s="249"/>
      <c r="H101" s="249"/>
      <c r="I101" s="249"/>
      <c r="J101" s="249"/>
      <c r="K101" s="249"/>
      <c r="L101" s="249"/>
      <c r="M101" s="249"/>
      <c r="N101" s="249"/>
      <c r="O101" s="249"/>
      <c r="P101" s="249"/>
      <c r="Q101" s="249"/>
      <c r="R101" s="249"/>
    </row>
    <row r="102" spans="1:18" ht="15">
      <c r="A102" s="249"/>
      <c r="B102" s="249"/>
      <c r="C102" s="249"/>
      <c r="D102" s="249"/>
      <c r="E102" s="249"/>
      <c r="F102" s="249"/>
      <c r="G102" s="249"/>
      <c r="H102" s="249"/>
      <c r="I102" s="249"/>
      <c r="J102" s="249"/>
      <c r="K102" s="249"/>
      <c r="L102" s="249"/>
      <c r="M102" s="249"/>
      <c r="N102" s="249"/>
      <c r="O102" s="249"/>
      <c r="P102" s="249"/>
      <c r="Q102" s="249"/>
      <c r="R102" s="249"/>
    </row>
    <row r="103" spans="1:18" ht="15">
      <c r="A103" s="249"/>
      <c r="B103" s="249"/>
      <c r="C103" s="249"/>
      <c r="D103" s="249"/>
      <c r="E103" s="249"/>
      <c r="F103" s="249"/>
      <c r="G103" s="249"/>
      <c r="H103" s="249"/>
      <c r="I103" s="249"/>
      <c r="J103" s="249"/>
      <c r="K103" s="249"/>
      <c r="L103" s="249"/>
      <c r="M103" s="249"/>
      <c r="N103" s="249"/>
      <c r="O103" s="249"/>
      <c r="P103" s="249"/>
      <c r="Q103" s="249"/>
      <c r="R103" s="249"/>
    </row>
    <row r="104" spans="1:18" ht="15">
      <c r="A104" s="249"/>
      <c r="B104" s="249"/>
      <c r="C104" s="249"/>
      <c r="D104" s="249"/>
      <c r="E104" s="249"/>
      <c r="F104" s="249"/>
      <c r="G104" s="249"/>
      <c r="H104" s="249"/>
      <c r="I104" s="249"/>
      <c r="J104" s="249"/>
      <c r="K104" s="249"/>
      <c r="L104" s="249"/>
      <c r="M104" s="249"/>
      <c r="N104" s="249"/>
      <c r="O104" s="249"/>
      <c r="P104" s="249"/>
      <c r="Q104" s="249"/>
      <c r="R104" s="249"/>
    </row>
    <row r="105" spans="1:18" ht="15">
      <c r="A105" s="249"/>
      <c r="B105" s="249"/>
      <c r="C105" s="249"/>
      <c r="D105" s="249"/>
      <c r="E105" s="249"/>
      <c r="F105" s="249"/>
      <c r="G105" s="249"/>
      <c r="H105" s="249"/>
      <c r="I105" s="249"/>
      <c r="J105" s="249"/>
      <c r="K105" s="249"/>
      <c r="L105" s="249"/>
      <c r="M105" s="249"/>
      <c r="N105" s="249"/>
      <c r="O105" s="249"/>
      <c r="P105" s="249"/>
      <c r="Q105" s="249"/>
      <c r="R105" s="249"/>
    </row>
    <row r="106" spans="1:18" ht="15">
      <c r="A106" s="249"/>
      <c r="B106" s="249"/>
      <c r="C106" s="249"/>
      <c r="D106" s="249"/>
      <c r="E106" s="249"/>
      <c r="F106" s="249"/>
      <c r="G106" s="249"/>
      <c r="H106" s="249"/>
      <c r="I106" s="249"/>
      <c r="J106" s="249"/>
      <c r="K106" s="249"/>
      <c r="L106" s="249"/>
      <c r="M106" s="249"/>
      <c r="N106" s="249"/>
      <c r="O106" s="249"/>
      <c r="P106" s="249"/>
      <c r="Q106" s="249"/>
      <c r="R106" s="249"/>
    </row>
    <row r="107" spans="1:18" ht="15">
      <c r="A107" s="249"/>
      <c r="B107" s="249"/>
      <c r="C107" s="249"/>
      <c r="D107" s="249"/>
      <c r="E107" s="249"/>
      <c r="F107" s="249"/>
      <c r="G107" s="249"/>
      <c r="H107" s="249"/>
      <c r="I107" s="249"/>
      <c r="J107" s="249"/>
      <c r="K107" s="249"/>
      <c r="L107" s="249"/>
      <c r="M107" s="249"/>
      <c r="N107" s="249"/>
      <c r="O107" s="249"/>
      <c r="P107" s="249"/>
      <c r="Q107" s="249"/>
      <c r="R107" s="249"/>
    </row>
    <row r="108" spans="1:18" ht="15">
      <c r="A108" s="249"/>
      <c r="B108" s="249"/>
      <c r="C108" s="249"/>
      <c r="D108" s="249"/>
      <c r="E108" s="249"/>
      <c r="F108" s="249"/>
      <c r="G108" s="249"/>
      <c r="H108" s="249"/>
      <c r="I108" s="249"/>
      <c r="J108" s="249"/>
      <c r="K108" s="249"/>
      <c r="L108" s="249"/>
      <c r="M108" s="249"/>
      <c r="N108" s="249"/>
      <c r="O108" s="249"/>
      <c r="P108" s="249"/>
      <c r="Q108" s="249"/>
      <c r="R108" s="249"/>
    </row>
    <row r="109" spans="1:18" ht="15">
      <c r="A109" s="249"/>
      <c r="B109" s="249"/>
      <c r="C109" s="249"/>
      <c r="D109" s="249"/>
      <c r="E109" s="249"/>
      <c r="F109" s="249"/>
      <c r="G109" s="249"/>
      <c r="H109" s="249"/>
      <c r="I109" s="249"/>
      <c r="J109" s="249"/>
      <c r="K109" s="249"/>
      <c r="L109" s="249"/>
      <c r="M109" s="249"/>
      <c r="N109" s="249"/>
      <c r="O109" s="249"/>
      <c r="P109" s="249"/>
      <c r="Q109" s="249"/>
      <c r="R109" s="249"/>
    </row>
    <row r="110" spans="1:18" ht="15">
      <c r="A110" s="249"/>
      <c r="B110" s="249"/>
      <c r="C110" s="249"/>
      <c r="D110" s="249"/>
      <c r="E110" s="249"/>
      <c r="F110" s="249"/>
      <c r="G110" s="249"/>
      <c r="H110" s="249"/>
      <c r="I110" s="249"/>
      <c r="J110" s="249"/>
      <c r="K110" s="249"/>
      <c r="L110" s="249"/>
      <c r="M110" s="249"/>
      <c r="N110" s="249"/>
      <c r="O110" s="249"/>
      <c r="P110" s="249"/>
      <c r="Q110" s="249"/>
      <c r="R110" s="249"/>
    </row>
    <row r="111" spans="1:18" ht="15">
      <c r="A111" s="249"/>
      <c r="B111" s="249"/>
      <c r="C111" s="249"/>
      <c r="D111" s="249"/>
      <c r="E111" s="249"/>
      <c r="F111" s="249"/>
      <c r="G111" s="249"/>
      <c r="H111" s="249"/>
      <c r="I111" s="249"/>
      <c r="J111" s="249"/>
      <c r="K111" s="249"/>
      <c r="L111" s="249"/>
      <c r="M111" s="249"/>
      <c r="N111" s="249"/>
      <c r="O111" s="249"/>
      <c r="P111" s="249"/>
      <c r="Q111" s="249"/>
      <c r="R111" s="249"/>
    </row>
    <row r="112" spans="1:18" ht="15">
      <c r="A112" s="249"/>
      <c r="B112" s="249"/>
      <c r="C112" s="249"/>
      <c r="D112" s="249"/>
      <c r="E112" s="249"/>
      <c r="F112" s="249"/>
      <c r="G112" s="249"/>
      <c r="H112" s="249"/>
      <c r="I112" s="249"/>
      <c r="J112" s="249"/>
      <c r="K112" s="249"/>
      <c r="L112" s="249"/>
      <c r="M112" s="249"/>
      <c r="N112" s="249"/>
      <c r="O112" s="249"/>
      <c r="P112" s="249"/>
      <c r="Q112" s="249"/>
      <c r="R112" s="249"/>
    </row>
    <row r="113" spans="1:18" ht="15">
      <c r="A113" s="249"/>
      <c r="B113" s="249"/>
      <c r="C113" s="249"/>
      <c r="D113" s="249"/>
      <c r="E113" s="249"/>
      <c r="F113" s="249"/>
      <c r="G113" s="249"/>
      <c r="H113" s="249"/>
      <c r="I113" s="249"/>
      <c r="J113" s="249"/>
      <c r="K113" s="249"/>
      <c r="L113" s="249"/>
      <c r="M113" s="249"/>
      <c r="N113" s="249"/>
      <c r="O113" s="249"/>
      <c r="P113" s="249"/>
      <c r="Q113" s="249"/>
      <c r="R113" s="249"/>
    </row>
    <row r="114" spans="1:18" ht="15">
      <c r="A114" s="249"/>
      <c r="B114" s="249"/>
      <c r="C114" s="249"/>
      <c r="D114" s="249"/>
      <c r="E114" s="249"/>
      <c r="F114" s="249"/>
      <c r="G114" s="249"/>
      <c r="H114" s="249"/>
      <c r="I114" s="249"/>
      <c r="J114" s="249"/>
      <c r="K114" s="249"/>
      <c r="L114" s="249"/>
      <c r="M114" s="249"/>
      <c r="N114" s="249"/>
      <c r="O114" s="249"/>
      <c r="P114" s="249"/>
      <c r="Q114" s="249"/>
      <c r="R114" s="249"/>
    </row>
    <row r="115" spans="1:18" ht="15">
      <c r="A115" s="249"/>
      <c r="B115" s="249"/>
      <c r="C115" s="249"/>
      <c r="D115" s="249"/>
      <c r="E115" s="249"/>
      <c r="F115" s="249"/>
      <c r="G115" s="249"/>
      <c r="H115" s="249"/>
      <c r="I115" s="249"/>
      <c r="J115" s="249"/>
      <c r="K115" s="249"/>
      <c r="L115" s="249"/>
      <c r="M115" s="249"/>
      <c r="N115" s="249"/>
      <c r="O115" s="249"/>
      <c r="P115" s="249"/>
      <c r="Q115" s="249"/>
      <c r="R115" s="249"/>
    </row>
    <row r="116" spans="1:18" ht="15">
      <c r="A116" s="249"/>
      <c r="B116" s="249"/>
      <c r="C116" s="249"/>
      <c r="D116" s="249"/>
      <c r="E116" s="249"/>
      <c r="F116" s="249"/>
      <c r="G116" s="249"/>
      <c r="H116" s="249"/>
      <c r="I116" s="249"/>
      <c r="J116" s="249"/>
      <c r="K116" s="249"/>
      <c r="L116" s="249"/>
      <c r="M116" s="249"/>
      <c r="N116" s="249"/>
      <c r="O116" s="249"/>
      <c r="P116" s="249"/>
      <c r="Q116" s="249"/>
      <c r="R116" s="249"/>
    </row>
    <row r="117" spans="1:18" ht="15">
      <c r="A117" s="249"/>
      <c r="B117" s="249"/>
      <c r="C117" s="249"/>
      <c r="D117" s="249"/>
      <c r="E117" s="249"/>
      <c r="F117" s="249"/>
      <c r="G117" s="249"/>
      <c r="H117" s="249"/>
      <c r="I117" s="249"/>
      <c r="J117" s="249"/>
      <c r="K117" s="249"/>
      <c r="L117" s="249"/>
      <c r="M117" s="249"/>
      <c r="N117" s="249"/>
      <c r="O117" s="249"/>
      <c r="P117" s="249"/>
      <c r="Q117" s="249"/>
      <c r="R117" s="249"/>
    </row>
    <row r="118" spans="1:18" ht="15">
      <c r="A118" s="249"/>
      <c r="B118" s="249"/>
      <c r="C118" s="249"/>
      <c r="D118" s="249"/>
      <c r="E118" s="249"/>
      <c r="F118" s="249"/>
      <c r="G118" s="249"/>
      <c r="H118" s="249"/>
      <c r="I118" s="249"/>
      <c r="J118" s="249"/>
      <c r="K118" s="249"/>
      <c r="L118" s="249"/>
      <c r="M118" s="249"/>
      <c r="N118" s="249"/>
      <c r="O118" s="249"/>
      <c r="P118" s="249"/>
      <c r="Q118" s="249"/>
      <c r="R118" s="249"/>
    </row>
    <row r="119" spans="1:18" ht="15">
      <c r="A119" s="249"/>
      <c r="B119" s="249"/>
      <c r="C119" s="249"/>
      <c r="D119" s="249"/>
      <c r="E119" s="249"/>
      <c r="F119" s="249"/>
      <c r="G119" s="249"/>
      <c r="H119" s="249"/>
      <c r="I119" s="249"/>
      <c r="J119" s="249"/>
      <c r="K119" s="249"/>
      <c r="L119" s="249"/>
      <c r="M119" s="249"/>
      <c r="N119" s="249"/>
      <c r="O119" s="249"/>
      <c r="P119" s="249"/>
      <c r="Q119" s="249"/>
      <c r="R119" s="249"/>
    </row>
    <row r="120" spans="1:18" ht="15">
      <c r="A120" s="249"/>
      <c r="B120" s="249"/>
      <c r="C120" s="249"/>
      <c r="D120" s="249"/>
      <c r="E120" s="249"/>
      <c r="F120" s="249"/>
      <c r="G120" s="249"/>
      <c r="H120" s="249"/>
      <c r="I120" s="249"/>
      <c r="J120" s="249"/>
      <c r="K120" s="249"/>
      <c r="L120" s="249"/>
      <c r="M120" s="249"/>
      <c r="N120" s="249"/>
      <c r="O120" s="249"/>
      <c r="P120" s="249"/>
      <c r="Q120" s="249"/>
      <c r="R120" s="249"/>
    </row>
    <row r="121" spans="1:18" ht="15">
      <c r="A121" s="249"/>
      <c r="B121" s="249"/>
      <c r="C121" s="249"/>
      <c r="D121" s="249"/>
      <c r="E121" s="249"/>
      <c r="F121" s="249"/>
      <c r="G121" s="249"/>
      <c r="H121" s="249"/>
      <c r="I121" s="249"/>
      <c r="J121" s="249"/>
      <c r="K121" s="249"/>
      <c r="L121" s="249"/>
      <c r="M121" s="249"/>
      <c r="N121" s="249"/>
      <c r="O121" s="249"/>
      <c r="P121" s="249"/>
      <c r="Q121" s="249"/>
      <c r="R121" s="249"/>
    </row>
    <row r="122" spans="1:18" ht="15">
      <c r="A122" s="249"/>
      <c r="B122" s="249"/>
      <c r="C122" s="249"/>
      <c r="D122" s="249"/>
      <c r="E122" s="249"/>
      <c r="F122" s="249"/>
      <c r="G122" s="249"/>
      <c r="H122" s="249"/>
      <c r="I122" s="249"/>
      <c r="J122" s="249"/>
      <c r="K122" s="249"/>
      <c r="L122" s="249"/>
      <c r="M122" s="249"/>
      <c r="N122" s="249"/>
      <c r="O122" s="249"/>
      <c r="P122" s="249"/>
      <c r="Q122" s="249"/>
      <c r="R122" s="249"/>
    </row>
    <row r="123" spans="1:18" ht="15">
      <c r="A123" s="249"/>
      <c r="B123" s="249"/>
      <c r="C123" s="249"/>
      <c r="D123" s="249"/>
      <c r="E123" s="249"/>
      <c r="F123" s="249"/>
      <c r="G123" s="249"/>
      <c r="H123" s="249"/>
      <c r="I123" s="249"/>
      <c r="J123" s="249"/>
      <c r="K123" s="249"/>
      <c r="L123" s="249"/>
      <c r="M123" s="249"/>
      <c r="N123" s="249"/>
      <c r="O123" s="249"/>
      <c r="P123" s="249"/>
      <c r="Q123" s="249"/>
      <c r="R123" s="249"/>
    </row>
    <row r="124" spans="1:18" ht="15">
      <c r="A124" s="249"/>
      <c r="B124" s="249"/>
      <c r="C124" s="249"/>
      <c r="D124" s="249"/>
      <c r="E124" s="249"/>
      <c r="F124" s="249"/>
      <c r="G124" s="249"/>
      <c r="H124" s="249"/>
      <c r="I124" s="249"/>
      <c r="J124" s="249"/>
      <c r="K124" s="249"/>
      <c r="L124" s="249"/>
      <c r="M124" s="249"/>
      <c r="N124" s="249"/>
      <c r="O124" s="249"/>
      <c r="P124" s="249"/>
      <c r="Q124" s="249"/>
      <c r="R124" s="249"/>
    </row>
    <row r="125" spans="1:18" ht="15">
      <c r="A125" s="249"/>
      <c r="B125" s="249"/>
      <c r="C125" s="249"/>
      <c r="D125" s="249"/>
      <c r="E125" s="249"/>
      <c r="F125" s="249"/>
      <c r="G125" s="249"/>
      <c r="H125" s="249"/>
      <c r="I125" s="249"/>
      <c r="J125" s="249"/>
      <c r="K125" s="249"/>
      <c r="L125" s="249"/>
      <c r="M125" s="249"/>
      <c r="N125" s="249"/>
      <c r="O125" s="249"/>
      <c r="P125" s="249"/>
      <c r="Q125" s="249"/>
      <c r="R125" s="249"/>
    </row>
    <row r="126" spans="1:18" ht="15">
      <c r="A126" s="249"/>
      <c r="B126" s="249"/>
      <c r="C126" s="249"/>
      <c r="D126" s="249"/>
      <c r="E126" s="249"/>
      <c r="F126" s="249"/>
      <c r="G126" s="249"/>
      <c r="H126" s="249"/>
      <c r="I126" s="249"/>
      <c r="J126" s="249"/>
      <c r="K126" s="249"/>
      <c r="L126" s="249"/>
      <c r="M126" s="249"/>
      <c r="N126" s="249"/>
      <c r="O126" s="249"/>
      <c r="P126" s="249"/>
      <c r="Q126" s="249"/>
      <c r="R126" s="249"/>
    </row>
    <row r="127" spans="1:18" ht="15">
      <c r="A127" s="249"/>
      <c r="B127" s="249"/>
      <c r="C127" s="249"/>
      <c r="D127" s="249"/>
      <c r="E127" s="249"/>
      <c r="F127" s="249"/>
      <c r="G127" s="249"/>
      <c r="H127" s="249"/>
      <c r="I127" s="249"/>
      <c r="J127" s="249"/>
      <c r="K127" s="249"/>
      <c r="L127" s="249"/>
      <c r="M127" s="249"/>
      <c r="N127" s="249"/>
      <c r="O127" s="249"/>
      <c r="P127" s="249"/>
      <c r="Q127" s="249"/>
      <c r="R127" s="249"/>
    </row>
    <row r="128" spans="1:18" ht="15">
      <c r="A128" s="249"/>
      <c r="B128" s="249"/>
      <c r="C128" s="249"/>
      <c r="D128" s="249"/>
      <c r="E128" s="249"/>
      <c r="F128" s="249"/>
      <c r="G128" s="249"/>
      <c r="H128" s="249"/>
      <c r="I128" s="249"/>
      <c r="J128" s="249"/>
      <c r="K128" s="249"/>
      <c r="L128" s="249"/>
      <c r="M128" s="249"/>
      <c r="N128" s="249"/>
      <c r="O128" s="249"/>
      <c r="P128" s="249"/>
      <c r="Q128" s="249"/>
      <c r="R128" s="249"/>
    </row>
    <row r="129" spans="1:18" ht="15">
      <c r="A129" s="249"/>
      <c r="B129" s="249"/>
      <c r="C129" s="249"/>
      <c r="D129" s="249"/>
      <c r="E129" s="249"/>
      <c r="F129" s="249"/>
      <c r="G129" s="249"/>
      <c r="H129" s="249"/>
      <c r="I129" s="249"/>
      <c r="J129" s="249"/>
      <c r="K129" s="249"/>
      <c r="L129" s="249"/>
      <c r="M129" s="249"/>
      <c r="N129" s="249"/>
      <c r="O129" s="249"/>
      <c r="P129" s="249"/>
      <c r="Q129" s="249"/>
      <c r="R129" s="249"/>
    </row>
    <row r="130" spans="1:18" ht="15">
      <c r="A130" s="249"/>
      <c r="B130" s="249"/>
      <c r="C130" s="249"/>
      <c r="D130" s="249"/>
      <c r="E130" s="249"/>
      <c r="F130" s="249"/>
      <c r="G130" s="249"/>
      <c r="H130" s="249"/>
      <c r="I130" s="249"/>
      <c r="J130" s="249"/>
      <c r="K130" s="249"/>
      <c r="L130" s="249"/>
      <c r="M130" s="249"/>
      <c r="N130" s="249"/>
      <c r="O130" s="249"/>
      <c r="P130" s="249"/>
      <c r="Q130" s="249"/>
      <c r="R130" s="249"/>
    </row>
    <row r="131" spans="1:18" ht="15">
      <c r="A131" s="249"/>
      <c r="B131" s="249"/>
      <c r="C131" s="249"/>
      <c r="D131" s="249"/>
      <c r="E131" s="249"/>
      <c r="F131" s="249"/>
      <c r="G131" s="249"/>
      <c r="H131" s="249"/>
      <c r="I131" s="249"/>
      <c r="J131" s="249"/>
      <c r="K131" s="249"/>
      <c r="L131" s="249"/>
      <c r="M131" s="249"/>
      <c r="N131" s="249"/>
      <c r="O131" s="249"/>
      <c r="P131" s="249"/>
      <c r="Q131" s="249"/>
      <c r="R131" s="249"/>
    </row>
    <row r="132" spans="1:18" ht="15">
      <c r="A132" s="249"/>
      <c r="B132" s="249"/>
      <c r="C132" s="249"/>
      <c r="D132" s="249"/>
      <c r="E132" s="249"/>
      <c r="F132" s="249"/>
      <c r="G132" s="249"/>
      <c r="H132" s="249"/>
      <c r="I132" s="249"/>
      <c r="J132" s="249"/>
      <c r="K132" s="249"/>
      <c r="L132" s="249"/>
      <c r="M132" s="249"/>
      <c r="N132" s="249"/>
      <c r="O132" s="249"/>
      <c r="P132" s="249"/>
      <c r="Q132" s="249"/>
      <c r="R132" s="249"/>
    </row>
    <row r="133" spans="1:18" ht="15">
      <c r="A133" s="249"/>
      <c r="B133" s="249"/>
      <c r="C133" s="249"/>
      <c r="D133" s="249"/>
      <c r="E133" s="249"/>
      <c r="F133" s="249"/>
      <c r="G133" s="249"/>
      <c r="H133" s="249"/>
      <c r="I133" s="249"/>
      <c r="J133" s="249"/>
      <c r="K133" s="249"/>
      <c r="L133" s="249"/>
      <c r="M133" s="249"/>
      <c r="N133" s="249"/>
      <c r="O133" s="249"/>
      <c r="P133" s="249"/>
      <c r="Q133" s="249"/>
      <c r="R133" s="249"/>
    </row>
    <row r="134" spans="1:18" ht="15">
      <c r="A134" s="249"/>
      <c r="B134" s="249"/>
      <c r="C134" s="249"/>
      <c r="D134" s="249"/>
      <c r="E134" s="249"/>
      <c r="F134" s="249"/>
      <c r="G134" s="249"/>
      <c r="H134" s="249"/>
      <c r="I134" s="249"/>
      <c r="J134" s="249"/>
      <c r="K134" s="249"/>
      <c r="L134" s="249"/>
      <c r="M134" s="249"/>
      <c r="N134" s="249"/>
      <c r="O134" s="249"/>
      <c r="P134" s="249"/>
      <c r="Q134" s="249"/>
      <c r="R134" s="249"/>
    </row>
    <row r="135" spans="1:18" ht="15">
      <c r="A135" s="249"/>
      <c r="B135" s="249"/>
      <c r="C135" s="249"/>
      <c r="D135" s="249"/>
      <c r="E135" s="249"/>
      <c r="F135" s="249"/>
      <c r="G135" s="249"/>
      <c r="H135" s="249"/>
      <c r="I135" s="249"/>
      <c r="J135" s="249"/>
      <c r="K135" s="249"/>
      <c r="L135" s="249"/>
      <c r="M135" s="249"/>
      <c r="N135" s="249"/>
      <c r="O135" s="249"/>
      <c r="P135" s="249"/>
      <c r="Q135" s="249"/>
      <c r="R135" s="249"/>
    </row>
    <row r="136" spans="1:18" ht="15">
      <c r="A136" s="249"/>
      <c r="B136" s="249"/>
      <c r="C136" s="249"/>
      <c r="D136" s="249"/>
      <c r="E136" s="249"/>
      <c r="F136" s="249"/>
      <c r="G136" s="249"/>
      <c r="H136" s="249"/>
      <c r="I136" s="249"/>
      <c r="J136" s="249"/>
      <c r="K136" s="249"/>
      <c r="L136" s="249"/>
      <c r="M136" s="249"/>
      <c r="N136" s="249"/>
      <c r="O136" s="249"/>
      <c r="P136" s="249"/>
      <c r="Q136" s="249"/>
      <c r="R136" s="249"/>
    </row>
    <row r="137" spans="1:18" ht="15">
      <c r="A137" s="249"/>
      <c r="B137" s="249"/>
      <c r="C137" s="249"/>
      <c r="D137" s="249"/>
      <c r="E137" s="249"/>
      <c r="F137" s="249"/>
      <c r="G137" s="249"/>
      <c r="H137" s="249"/>
      <c r="I137" s="249"/>
      <c r="J137" s="249"/>
      <c r="K137" s="249"/>
      <c r="L137" s="249"/>
      <c r="M137" s="249"/>
      <c r="N137" s="249"/>
      <c r="O137" s="249"/>
      <c r="P137" s="249"/>
      <c r="Q137" s="249"/>
      <c r="R137" s="249"/>
    </row>
    <row r="138" spans="1:18" ht="15">
      <c r="A138" s="249"/>
      <c r="B138" s="249"/>
      <c r="C138" s="249"/>
      <c r="D138" s="249"/>
      <c r="E138" s="249"/>
      <c r="F138" s="249"/>
      <c r="G138" s="249"/>
      <c r="H138" s="249"/>
      <c r="I138" s="249"/>
      <c r="J138" s="249"/>
      <c r="K138" s="249"/>
      <c r="L138" s="249"/>
      <c r="M138" s="249"/>
      <c r="N138" s="249"/>
      <c r="O138" s="249"/>
      <c r="P138" s="249"/>
      <c r="Q138" s="249"/>
      <c r="R138" s="249"/>
    </row>
    <row r="139" spans="1:18" ht="15">
      <c r="A139" s="249"/>
      <c r="B139" s="249"/>
      <c r="C139" s="249"/>
      <c r="D139" s="249"/>
      <c r="E139" s="249"/>
      <c r="F139" s="249"/>
      <c r="G139" s="249"/>
      <c r="H139" s="249"/>
      <c r="I139" s="249"/>
      <c r="J139" s="249"/>
      <c r="K139" s="249"/>
      <c r="L139" s="249"/>
      <c r="M139" s="249"/>
      <c r="N139" s="249"/>
      <c r="O139" s="249"/>
      <c r="P139" s="249"/>
      <c r="Q139" s="249"/>
      <c r="R139" s="249"/>
    </row>
    <row r="140" spans="1:18" ht="15">
      <c r="A140" s="249"/>
      <c r="B140" s="249"/>
      <c r="C140" s="249"/>
      <c r="D140" s="249"/>
      <c r="E140" s="249"/>
      <c r="F140" s="249"/>
      <c r="G140" s="249"/>
      <c r="H140" s="249"/>
      <c r="I140" s="249"/>
      <c r="J140" s="249"/>
      <c r="K140" s="249"/>
      <c r="L140" s="249"/>
      <c r="M140" s="249"/>
      <c r="N140" s="249"/>
      <c r="O140" s="249"/>
      <c r="P140" s="249"/>
      <c r="Q140" s="249"/>
      <c r="R140" s="249"/>
    </row>
    <row r="141" spans="1:18" ht="15">
      <c r="A141" s="249"/>
      <c r="B141" s="249"/>
      <c r="C141" s="249"/>
      <c r="D141" s="249"/>
      <c r="E141" s="249"/>
      <c r="F141" s="249"/>
      <c r="G141" s="249"/>
      <c r="H141" s="249"/>
      <c r="I141" s="249"/>
      <c r="J141" s="249"/>
      <c r="K141" s="249"/>
      <c r="L141" s="249"/>
      <c r="M141" s="249"/>
      <c r="N141" s="249"/>
      <c r="O141" s="249"/>
      <c r="P141" s="249"/>
      <c r="Q141" s="249"/>
      <c r="R141" s="249"/>
    </row>
    <row r="142" spans="1:18" ht="15">
      <c r="A142" s="249"/>
      <c r="B142" s="249"/>
      <c r="C142" s="249"/>
      <c r="D142" s="249"/>
      <c r="E142" s="249"/>
      <c r="F142" s="249"/>
      <c r="G142" s="249"/>
      <c r="H142" s="249"/>
      <c r="I142" s="249"/>
      <c r="J142" s="249"/>
      <c r="K142" s="249"/>
      <c r="L142" s="249"/>
      <c r="M142" s="249"/>
      <c r="N142" s="249"/>
      <c r="O142" s="249"/>
      <c r="P142" s="249"/>
      <c r="Q142" s="249"/>
      <c r="R142" s="249"/>
    </row>
    <row r="143" spans="1:18" ht="15">
      <c r="A143" s="249"/>
      <c r="B143" s="249"/>
      <c r="C143" s="249"/>
      <c r="D143" s="249"/>
      <c r="E143" s="249"/>
      <c r="F143" s="249"/>
      <c r="G143" s="249"/>
      <c r="H143" s="249"/>
      <c r="I143" s="249"/>
      <c r="J143" s="249"/>
      <c r="K143" s="249"/>
      <c r="L143" s="249"/>
      <c r="M143" s="249"/>
      <c r="N143" s="249"/>
      <c r="O143" s="249"/>
      <c r="P143" s="249"/>
      <c r="Q143" s="249"/>
      <c r="R143" s="249"/>
    </row>
    <row r="144" spans="1:18" ht="15">
      <c r="A144" s="249"/>
      <c r="B144" s="249"/>
      <c r="C144" s="249"/>
      <c r="D144" s="249"/>
      <c r="E144" s="249"/>
      <c r="F144" s="249"/>
      <c r="G144" s="249"/>
      <c r="H144" s="249"/>
      <c r="I144" s="249"/>
      <c r="J144" s="249"/>
      <c r="K144" s="249"/>
      <c r="L144" s="249"/>
      <c r="M144" s="249"/>
      <c r="N144" s="249"/>
      <c r="O144" s="249"/>
      <c r="P144" s="249"/>
      <c r="Q144" s="249"/>
      <c r="R144" s="249"/>
    </row>
    <row r="145" spans="1:18" ht="15">
      <c r="A145" s="249"/>
      <c r="B145" s="249"/>
      <c r="C145" s="249"/>
      <c r="D145" s="249"/>
      <c r="E145" s="249"/>
      <c r="F145" s="249"/>
      <c r="G145" s="249"/>
      <c r="H145" s="249"/>
      <c r="I145" s="249"/>
      <c r="J145" s="249"/>
      <c r="K145" s="249"/>
      <c r="L145" s="249"/>
      <c r="M145" s="249"/>
      <c r="N145" s="249"/>
      <c r="O145" s="249"/>
      <c r="P145" s="249"/>
      <c r="Q145" s="249"/>
      <c r="R145" s="249"/>
    </row>
    <row r="146" spans="1:18" ht="15">
      <c r="A146" s="249"/>
      <c r="B146" s="249"/>
      <c r="C146" s="249"/>
      <c r="D146" s="249"/>
      <c r="E146" s="249"/>
      <c r="F146" s="249"/>
      <c r="G146" s="249"/>
      <c r="H146" s="249"/>
      <c r="I146" s="249"/>
      <c r="J146" s="249"/>
      <c r="K146" s="249"/>
      <c r="L146" s="249"/>
      <c r="M146" s="249"/>
      <c r="N146" s="249"/>
      <c r="O146" s="249"/>
      <c r="P146" s="249"/>
      <c r="Q146" s="249"/>
      <c r="R146" s="249"/>
    </row>
    <row r="147" spans="1:18" ht="15">
      <c r="A147" s="249"/>
      <c r="B147" s="249"/>
      <c r="C147" s="249"/>
      <c r="D147" s="249"/>
      <c r="E147" s="249"/>
      <c r="F147" s="249"/>
      <c r="G147" s="249"/>
      <c r="H147" s="249"/>
      <c r="I147" s="249"/>
      <c r="J147" s="249"/>
      <c r="K147" s="249"/>
      <c r="L147" s="249"/>
      <c r="M147" s="249"/>
      <c r="N147" s="249"/>
      <c r="O147" s="249"/>
      <c r="P147" s="249"/>
      <c r="Q147" s="249"/>
      <c r="R147" s="249"/>
    </row>
    <row r="148" spans="1:18" ht="15">
      <c r="A148" s="249"/>
      <c r="B148" s="249"/>
      <c r="C148" s="249"/>
      <c r="D148" s="249"/>
      <c r="E148" s="249"/>
      <c r="F148" s="249"/>
      <c r="G148" s="249"/>
      <c r="H148" s="249"/>
      <c r="I148" s="249"/>
      <c r="J148" s="249"/>
      <c r="K148" s="249"/>
      <c r="L148" s="249"/>
      <c r="M148" s="249"/>
      <c r="N148" s="249"/>
      <c r="O148" s="249"/>
      <c r="P148" s="249"/>
      <c r="Q148" s="249"/>
      <c r="R148" s="249"/>
    </row>
    <row r="149" spans="1:18" ht="15">
      <c r="A149" s="249"/>
      <c r="B149" s="249"/>
      <c r="C149" s="249"/>
      <c r="D149" s="249"/>
      <c r="E149" s="249"/>
      <c r="F149" s="249"/>
      <c r="G149" s="249"/>
      <c r="H149" s="249"/>
      <c r="I149" s="249"/>
      <c r="J149" s="249"/>
      <c r="K149" s="249"/>
      <c r="L149" s="249"/>
      <c r="M149" s="249"/>
      <c r="N149" s="249"/>
      <c r="O149" s="249"/>
      <c r="P149" s="249"/>
      <c r="Q149" s="249"/>
      <c r="R149" s="249"/>
    </row>
    <row r="150" spans="1:18" ht="15">
      <c r="A150" s="249"/>
      <c r="B150" s="249"/>
      <c r="C150" s="249"/>
      <c r="D150" s="249"/>
      <c r="E150" s="249"/>
      <c r="F150" s="249"/>
      <c r="G150" s="249"/>
      <c r="H150" s="249"/>
      <c r="I150" s="249"/>
      <c r="J150" s="249"/>
      <c r="K150" s="249"/>
      <c r="L150" s="249"/>
      <c r="M150" s="249"/>
      <c r="N150" s="249"/>
      <c r="O150" s="249"/>
      <c r="P150" s="249"/>
      <c r="Q150" s="249"/>
      <c r="R150" s="249"/>
    </row>
    <row r="151" spans="1:18" ht="15">
      <c r="A151" s="249"/>
      <c r="B151" s="249"/>
      <c r="C151" s="249"/>
      <c r="D151" s="249"/>
      <c r="E151" s="249"/>
      <c r="F151" s="249"/>
      <c r="G151" s="249"/>
      <c r="H151" s="249"/>
      <c r="I151" s="249"/>
      <c r="J151" s="249"/>
      <c r="K151" s="249"/>
      <c r="L151" s="249"/>
      <c r="M151" s="249"/>
      <c r="N151" s="249"/>
      <c r="O151" s="249"/>
      <c r="P151" s="249"/>
      <c r="Q151" s="249"/>
      <c r="R151" s="249"/>
    </row>
    <row r="152" spans="1:18" ht="15">
      <c r="A152" s="249"/>
      <c r="B152" s="249"/>
      <c r="C152" s="249"/>
      <c r="D152" s="249"/>
      <c r="E152" s="249"/>
      <c r="F152" s="249"/>
      <c r="G152" s="249"/>
      <c r="H152" s="249"/>
      <c r="I152" s="249"/>
      <c r="J152" s="249"/>
      <c r="K152" s="249"/>
      <c r="L152" s="249"/>
      <c r="M152" s="249"/>
      <c r="N152" s="249"/>
      <c r="O152" s="249"/>
      <c r="P152" s="249"/>
      <c r="Q152" s="249"/>
      <c r="R152" s="249"/>
    </row>
    <row r="153" spans="1:18" ht="15">
      <c r="A153" s="249"/>
      <c r="B153" s="249"/>
      <c r="C153" s="249"/>
      <c r="D153" s="249"/>
      <c r="E153" s="249"/>
      <c r="F153" s="249"/>
      <c r="G153" s="249"/>
      <c r="H153" s="249"/>
      <c r="I153" s="249"/>
      <c r="J153" s="249"/>
      <c r="K153" s="249"/>
      <c r="L153" s="249"/>
      <c r="M153" s="249"/>
      <c r="N153" s="249"/>
      <c r="O153" s="249"/>
      <c r="P153" s="249"/>
      <c r="Q153" s="249"/>
      <c r="R153" s="249"/>
    </row>
    <row r="154" spans="1:18" ht="15">
      <c r="A154" s="249"/>
      <c r="B154" s="249"/>
      <c r="C154" s="249"/>
      <c r="D154" s="249"/>
      <c r="E154" s="249"/>
      <c r="F154" s="249"/>
      <c r="G154" s="249"/>
      <c r="H154" s="249"/>
      <c r="I154" s="249"/>
      <c r="J154" s="249"/>
      <c r="K154" s="249"/>
      <c r="L154" s="249"/>
      <c r="M154" s="249"/>
      <c r="N154" s="249"/>
      <c r="O154" s="249"/>
      <c r="P154" s="249"/>
      <c r="Q154" s="249"/>
      <c r="R154" s="249"/>
    </row>
    <row r="155" spans="1:18" ht="15">
      <c r="A155" s="249"/>
      <c r="B155" s="249"/>
      <c r="C155" s="249"/>
      <c r="D155" s="249"/>
      <c r="E155" s="249"/>
      <c r="F155" s="249"/>
      <c r="G155" s="249"/>
      <c r="H155" s="249"/>
      <c r="I155" s="249"/>
      <c r="J155" s="249"/>
      <c r="K155" s="249"/>
      <c r="L155" s="249"/>
      <c r="M155" s="249"/>
      <c r="N155" s="249"/>
      <c r="O155" s="249"/>
      <c r="P155" s="249"/>
      <c r="Q155" s="249"/>
      <c r="R155" s="249"/>
    </row>
    <row r="156" spans="1:18" ht="15">
      <c r="A156" s="249"/>
      <c r="B156" s="249"/>
      <c r="C156" s="249"/>
      <c r="D156" s="249"/>
      <c r="E156" s="249"/>
      <c r="F156" s="249"/>
      <c r="G156" s="249"/>
      <c r="H156" s="249"/>
      <c r="I156" s="249"/>
      <c r="J156" s="249"/>
      <c r="K156" s="249"/>
      <c r="L156" s="249"/>
      <c r="M156" s="249"/>
      <c r="N156" s="249"/>
      <c r="O156" s="249"/>
      <c r="P156" s="249"/>
      <c r="Q156" s="249"/>
      <c r="R156" s="249"/>
    </row>
    <row r="157" spans="1:18" ht="15">
      <c r="A157" s="249"/>
      <c r="B157" s="249"/>
      <c r="C157" s="249"/>
      <c r="D157" s="249"/>
      <c r="E157" s="249"/>
      <c r="F157" s="249"/>
      <c r="G157" s="249"/>
      <c r="H157" s="249"/>
      <c r="I157" s="249"/>
      <c r="J157" s="249"/>
      <c r="K157" s="249"/>
      <c r="L157" s="249"/>
      <c r="M157" s="249"/>
      <c r="N157" s="249"/>
      <c r="O157" s="249"/>
      <c r="P157" s="249"/>
      <c r="Q157" s="249"/>
      <c r="R157" s="249"/>
    </row>
    <row r="158" spans="1:18" ht="15">
      <c r="A158" s="249"/>
      <c r="B158" s="249"/>
      <c r="C158" s="249"/>
      <c r="D158" s="249"/>
      <c r="E158" s="249"/>
      <c r="F158" s="249"/>
      <c r="G158" s="249"/>
      <c r="H158" s="249"/>
      <c r="I158" s="249"/>
      <c r="J158" s="249"/>
      <c r="K158" s="249"/>
      <c r="L158" s="249"/>
      <c r="M158" s="249"/>
      <c r="N158" s="249"/>
      <c r="O158" s="249"/>
      <c r="P158" s="249"/>
      <c r="Q158" s="249"/>
      <c r="R158" s="249"/>
    </row>
    <row r="159" spans="1:18" ht="15">
      <c r="A159" s="249"/>
      <c r="B159" s="249"/>
      <c r="C159" s="249"/>
      <c r="D159" s="249"/>
      <c r="E159" s="249"/>
      <c r="F159" s="249"/>
      <c r="G159" s="249"/>
      <c r="H159" s="249"/>
      <c r="I159" s="249"/>
      <c r="J159" s="249"/>
      <c r="K159" s="249"/>
      <c r="L159" s="249"/>
      <c r="M159" s="249"/>
      <c r="N159" s="249"/>
      <c r="O159" s="249"/>
      <c r="P159" s="249"/>
      <c r="Q159" s="249"/>
      <c r="R159" s="249"/>
    </row>
    <row r="160" spans="1:18" ht="15">
      <c r="A160" s="249"/>
      <c r="B160" s="249"/>
      <c r="C160" s="249"/>
      <c r="D160" s="249"/>
      <c r="E160" s="249"/>
      <c r="F160" s="249"/>
      <c r="G160" s="249"/>
      <c r="H160" s="249"/>
      <c r="I160" s="249"/>
      <c r="J160" s="249"/>
      <c r="K160" s="249"/>
      <c r="L160" s="249"/>
      <c r="M160" s="249"/>
      <c r="N160" s="249"/>
      <c r="O160" s="249"/>
      <c r="P160" s="249"/>
      <c r="Q160" s="249"/>
      <c r="R160" s="249"/>
    </row>
    <row r="161" spans="1:18" ht="15">
      <c r="A161" s="249"/>
      <c r="B161" s="249"/>
      <c r="C161" s="249"/>
      <c r="D161" s="249"/>
      <c r="E161" s="249"/>
      <c r="F161" s="249"/>
      <c r="G161" s="249"/>
      <c r="H161" s="249"/>
      <c r="I161" s="249"/>
      <c r="J161" s="249"/>
      <c r="K161" s="249"/>
      <c r="L161" s="249"/>
      <c r="M161" s="249"/>
      <c r="N161" s="249"/>
      <c r="O161" s="249"/>
      <c r="P161" s="249"/>
      <c r="Q161" s="249"/>
      <c r="R161" s="249"/>
    </row>
    <row r="162" spans="1:18" ht="15">
      <c r="A162" s="249"/>
      <c r="B162" s="249"/>
      <c r="C162" s="249"/>
      <c r="D162" s="249"/>
      <c r="E162" s="249"/>
      <c r="F162" s="249"/>
      <c r="G162" s="249"/>
      <c r="H162" s="249"/>
      <c r="I162" s="249"/>
      <c r="J162" s="249"/>
      <c r="K162" s="249"/>
      <c r="L162" s="249"/>
      <c r="M162" s="249"/>
      <c r="N162" s="249"/>
      <c r="O162" s="249"/>
      <c r="P162" s="249"/>
      <c r="Q162" s="249"/>
      <c r="R162" s="249"/>
    </row>
    <row r="163" spans="1:18" ht="15">
      <c r="A163" s="249"/>
      <c r="B163" s="249"/>
      <c r="C163" s="249"/>
      <c r="D163" s="249"/>
      <c r="E163" s="249"/>
      <c r="F163" s="249"/>
      <c r="G163" s="249"/>
      <c r="H163" s="249"/>
      <c r="I163" s="249"/>
      <c r="J163" s="249"/>
      <c r="K163" s="249"/>
      <c r="L163" s="249"/>
      <c r="M163" s="249"/>
      <c r="N163" s="249"/>
      <c r="O163" s="249"/>
      <c r="P163" s="249"/>
      <c r="Q163" s="249"/>
      <c r="R163" s="249"/>
    </row>
    <row r="164" spans="1:18" ht="15">
      <c r="A164" s="249"/>
      <c r="B164" s="249"/>
      <c r="C164" s="249"/>
      <c r="D164" s="249"/>
      <c r="E164" s="249"/>
      <c r="F164" s="249"/>
      <c r="G164" s="249"/>
      <c r="H164" s="249"/>
      <c r="I164" s="249"/>
      <c r="J164" s="249"/>
      <c r="K164" s="249"/>
      <c r="L164" s="249"/>
      <c r="M164" s="249"/>
      <c r="N164" s="249"/>
      <c r="O164" s="249"/>
      <c r="P164" s="249"/>
      <c r="Q164" s="249"/>
      <c r="R164" s="249"/>
    </row>
    <row r="165" spans="1:18" ht="15">
      <c r="A165" s="249"/>
      <c r="B165" s="249"/>
      <c r="C165" s="249"/>
      <c r="D165" s="249"/>
      <c r="E165" s="249"/>
      <c r="F165" s="249"/>
      <c r="G165" s="249"/>
      <c r="H165" s="249"/>
      <c r="I165" s="249"/>
      <c r="J165" s="249"/>
      <c r="K165" s="249"/>
      <c r="L165" s="249"/>
      <c r="M165" s="249"/>
      <c r="N165" s="249"/>
      <c r="O165" s="249"/>
      <c r="P165" s="249"/>
      <c r="Q165" s="249"/>
      <c r="R165" s="249"/>
    </row>
    <row r="166" spans="1:18" ht="15">
      <c r="A166" s="249"/>
      <c r="B166" s="249"/>
      <c r="C166" s="249"/>
      <c r="D166" s="249"/>
      <c r="E166" s="249"/>
      <c r="F166" s="249"/>
      <c r="G166" s="249"/>
      <c r="H166" s="249"/>
      <c r="I166" s="249"/>
      <c r="J166" s="249"/>
      <c r="K166" s="249"/>
      <c r="L166" s="249"/>
      <c r="M166" s="249"/>
      <c r="N166" s="249"/>
      <c r="O166" s="249"/>
      <c r="P166" s="249"/>
      <c r="Q166" s="249"/>
      <c r="R166" s="249"/>
    </row>
    <row r="167" spans="1:18" ht="15">
      <c r="A167" s="249"/>
      <c r="B167" s="249"/>
      <c r="C167" s="249"/>
      <c r="D167" s="249"/>
      <c r="E167" s="249"/>
      <c r="F167" s="249"/>
      <c r="G167" s="249"/>
      <c r="H167" s="249"/>
      <c r="I167" s="249"/>
      <c r="J167" s="249"/>
      <c r="K167" s="249"/>
      <c r="L167" s="249"/>
      <c r="M167" s="249"/>
      <c r="N167" s="249"/>
      <c r="O167" s="249"/>
      <c r="P167" s="249"/>
      <c r="Q167" s="249"/>
      <c r="R167" s="249"/>
    </row>
    <row r="168" spans="1:18" ht="15">
      <c r="A168" s="249"/>
      <c r="B168" s="249"/>
      <c r="C168" s="249"/>
      <c r="D168" s="249"/>
      <c r="E168" s="249"/>
      <c r="F168" s="249"/>
      <c r="G168" s="249"/>
      <c r="H168" s="249"/>
      <c r="I168" s="249"/>
      <c r="J168" s="249"/>
      <c r="K168" s="249"/>
      <c r="L168" s="249"/>
      <c r="M168" s="249"/>
      <c r="N168" s="249"/>
      <c r="O168" s="249"/>
      <c r="P168" s="249"/>
      <c r="Q168" s="249"/>
      <c r="R168" s="249"/>
    </row>
    <row r="169" spans="1:18" ht="15">
      <c r="A169" s="249"/>
      <c r="B169" s="249"/>
      <c r="C169" s="249"/>
      <c r="D169" s="249"/>
      <c r="E169" s="249"/>
      <c r="F169" s="249"/>
      <c r="G169" s="249"/>
      <c r="H169" s="249"/>
      <c r="I169" s="249"/>
      <c r="J169" s="249"/>
      <c r="K169" s="249"/>
      <c r="L169" s="249"/>
      <c r="M169" s="249"/>
      <c r="N169" s="249"/>
      <c r="O169" s="249"/>
      <c r="P169" s="249"/>
      <c r="Q169" s="249"/>
      <c r="R169" s="249"/>
    </row>
    <row r="170" spans="1:18" ht="15">
      <c r="A170" s="249"/>
      <c r="B170" s="249"/>
      <c r="C170" s="249"/>
      <c r="D170" s="249"/>
      <c r="E170" s="249"/>
      <c r="F170" s="249"/>
      <c r="G170" s="249"/>
      <c r="H170" s="249"/>
      <c r="I170" s="249"/>
      <c r="J170" s="249"/>
      <c r="K170" s="249"/>
      <c r="L170" s="249"/>
      <c r="M170" s="249"/>
      <c r="N170" s="249"/>
      <c r="O170" s="249"/>
      <c r="P170" s="249"/>
      <c r="Q170" s="249"/>
      <c r="R170" s="249"/>
    </row>
    <row r="171" spans="1:18" ht="15">
      <c r="A171" s="249"/>
      <c r="B171" s="249"/>
      <c r="C171" s="249"/>
      <c r="D171" s="249"/>
      <c r="E171" s="249"/>
      <c r="F171" s="249"/>
      <c r="G171" s="249"/>
      <c r="H171" s="249"/>
      <c r="I171" s="249"/>
      <c r="J171" s="249"/>
      <c r="K171" s="249"/>
      <c r="L171" s="249"/>
      <c r="M171" s="249"/>
      <c r="N171" s="249"/>
      <c r="O171" s="249"/>
      <c r="P171" s="249"/>
      <c r="Q171" s="249"/>
      <c r="R171" s="249"/>
    </row>
    <row r="172" spans="1:18" ht="15">
      <c r="A172" s="249"/>
      <c r="B172" s="249"/>
      <c r="C172" s="249"/>
      <c r="D172" s="249"/>
      <c r="E172" s="249"/>
      <c r="F172" s="249"/>
      <c r="G172" s="249"/>
      <c r="H172" s="249"/>
      <c r="I172" s="249"/>
      <c r="J172" s="249"/>
      <c r="K172" s="249"/>
      <c r="L172" s="249"/>
      <c r="M172" s="249"/>
      <c r="N172" s="249"/>
      <c r="O172" s="249"/>
      <c r="P172" s="249"/>
      <c r="Q172" s="249"/>
      <c r="R172" s="249"/>
    </row>
    <row r="173" spans="1:18" ht="15">
      <c r="A173" s="249"/>
      <c r="B173" s="249"/>
      <c r="C173" s="249"/>
      <c r="D173" s="249"/>
      <c r="E173" s="249"/>
      <c r="F173" s="249"/>
      <c r="G173" s="249"/>
      <c r="H173" s="249"/>
      <c r="I173" s="249"/>
      <c r="J173" s="249"/>
      <c r="K173" s="249"/>
      <c r="L173" s="249"/>
      <c r="M173" s="249"/>
      <c r="N173" s="249"/>
      <c r="O173" s="249"/>
      <c r="P173" s="249"/>
      <c r="Q173" s="249"/>
      <c r="R173" s="249"/>
    </row>
    <row r="174" spans="1:18" ht="15">
      <c r="A174" s="249"/>
      <c r="B174" s="249"/>
      <c r="C174" s="249"/>
      <c r="D174" s="249"/>
      <c r="E174" s="249"/>
      <c r="F174" s="249"/>
      <c r="G174" s="249"/>
      <c r="H174" s="249"/>
      <c r="I174" s="249"/>
      <c r="J174" s="249"/>
      <c r="K174" s="249"/>
      <c r="L174" s="249"/>
      <c r="M174" s="249"/>
      <c r="N174" s="249"/>
      <c r="O174" s="249"/>
      <c r="P174" s="249"/>
      <c r="Q174" s="249"/>
      <c r="R174" s="249"/>
    </row>
    <row r="175" spans="1:18" ht="15">
      <c r="A175" s="249"/>
      <c r="B175" s="249"/>
      <c r="C175" s="249"/>
      <c r="D175" s="249"/>
      <c r="E175" s="249"/>
      <c r="F175" s="249"/>
      <c r="G175" s="249"/>
      <c r="H175" s="249"/>
      <c r="I175" s="249"/>
      <c r="J175" s="249"/>
      <c r="K175" s="249"/>
      <c r="L175" s="249"/>
      <c r="M175" s="249"/>
      <c r="N175" s="249"/>
      <c r="O175" s="249"/>
      <c r="P175" s="249"/>
      <c r="Q175" s="249"/>
      <c r="R175" s="249"/>
    </row>
    <row r="176" spans="1:18" ht="15">
      <c r="A176" s="249"/>
      <c r="B176" s="249"/>
      <c r="C176" s="249"/>
      <c r="D176" s="249"/>
      <c r="E176" s="249"/>
      <c r="F176" s="249"/>
      <c r="G176" s="249"/>
      <c r="H176" s="249"/>
      <c r="I176" s="249"/>
      <c r="J176" s="249"/>
      <c r="K176" s="249"/>
      <c r="L176" s="249"/>
      <c r="M176" s="249"/>
      <c r="N176" s="249"/>
      <c r="O176" s="249"/>
      <c r="P176" s="249"/>
      <c r="Q176" s="249"/>
      <c r="R176" s="249"/>
    </row>
    <row r="177" spans="1:18" ht="15">
      <c r="A177" s="249"/>
      <c r="B177" s="249"/>
      <c r="C177" s="249"/>
      <c r="D177" s="249"/>
      <c r="E177" s="249"/>
      <c r="F177" s="249"/>
      <c r="G177" s="249"/>
      <c r="H177" s="249"/>
      <c r="I177" s="249"/>
      <c r="J177" s="249"/>
      <c r="K177" s="249"/>
      <c r="L177" s="249"/>
      <c r="M177" s="249"/>
      <c r="N177" s="249"/>
      <c r="O177" s="249"/>
      <c r="P177" s="249"/>
      <c r="Q177" s="249"/>
      <c r="R177" s="249"/>
    </row>
    <row r="178" spans="1:18" ht="15">
      <c r="A178" s="249"/>
      <c r="B178" s="249"/>
      <c r="C178" s="249"/>
      <c r="D178" s="249"/>
      <c r="E178" s="249"/>
      <c r="F178" s="249"/>
      <c r="G178" s="249"/>
      <c r="H178" s="249"/>
      <c r="I178" s="249"/>
      <c r="J178" s="249"/>
      <c r="K178" s="249"/>
      <c r="L178" s="249"/>
      <c r="M178" s="249"/>
      <c r="N178" s="249"/>
      <c r="O178" s="249"/>
      <c r="P178" s="249"/>
      <c r="Q178" s="249"/>
      <c r="R178" s="249"/>
    </row>
    <row r="179" spans="1:18" ht="15">
      <c r="A179" s="249"/>
      <c r="B179" s="249"/>
      <c r="C179" s="249"/>
      <c r="D179" s="249"/>
      <c r="E179" s="249"/>
      <c r="F179" s="249"/>
      <c r="G179" s="249"/>
      <c r="H179" s="249"/>
      <c r="I179" s="249"/>
      <c r="J179" s="249"/>
      <c r="K179" s="249"/>
      <c r="L179" s="249"/>
      <c r="M179" s="249"/>
      <c r="N179" s="249"/>
      <c r="O179" s="249"/>
      <c r="P179" s="249"/>
      <c r="Q179" s="249"/>
      <c r="R179" s="249"/>
    </row>
    <row r="180" spans="1:18" ht="15">
      <c r="A180" s="249"/>
      <c r="B180" s="249"/>
      <c r="C180" s="249"/>
      <c r="D180" s="249"/>
      <c r="E180" s="249"/>
      <c r="F180" s="249"/>
      <c r="G180" s="249"/>
      <c r="H180" s="249"/>
      <c r="I180" s="249"/>
      <c r="J180" s="249"/>
      <c r="K180" s="249"/>
      <c r="L180" s="249"/>
      <c r="M180" s="249"/>
      <c r="N180" s="249"/>
      <c r="O180" s="249"/>
      <c r="P180" s="249"/>
      <c r="Q180" s="249"/>
      <c r="R180" s="249"/>
    </row>
    <row r="181" spans="1:18" ht="15">
      <c r="A181" s="249"/>
      <c r="B181" s="249"/>
      <c r="C181" s="249"/>
      <c r="D181" s="249"/>
      <c r="E181" s="249"/>
      <c r="F181" s="249"/>
      <c r="G181" s="249"/>
      <c r="H181" s="249"/>
      <c r="I181" s="249"/>
      <c r="J181" s="249"/>
      <c r="K181" s="249"/>
      <c r="L181" s="249"/>
      <c r="M181" s="249"/>
      <c r="N181" s="249"/>
      <c r="O181" s="249"/>
      <c r="P181" s="249"/>
      <c r="Q181" s="249"/>
      <c r="R181" s="249"/>
    </row>
    <row r="182" spans="1:18" ht="15">
      <c r="A182" s="249"/>
      <c r="B182" s="249"/>
      <c r="C182" s="249"/>
      <c r="D182" s="249"/>
      <c r="E182" s="249"/>
      <c r="F182" s="249"/>
      <c r="G182" s="249"/>
      <c r="H182" s="249"/>
      <c r="I182" s="249"/>
      <c r="J182" s="249"/>
      <c r="K182" s="249"/>
      <c r="L182" s="249"/>
      <c r="M182" s="249"/>
      <c r="N182" s="249"/>
      <c r="O182" s="249"/>
      <c r="P182" s="249"/>
      <c r="Q182" s="249"/>
      <c r="R182" s="249"/>
    </row>
    <row r="183" spans="1:18" ht="15">
      <c r="A183" s="249"/>
      <c r="B183" s="249"/>
      <c r="C183" s="249"/>
      <c r="D183" s="249"/>
      <c r="E183" s="249"/>
      <c r="F183" s="249"/>
      <c r="G183" s="249"/>
      <c r="H183" s="249"/>
      <c r="I183" s="249"/>
      <c r="J183" s="249"/>
      <c r="K183" s="249"/>
      <c r="L183" s="249"/>
      <c r="M183" s="249"/>
      <c r="N183" s="249"/>
      <c r="O183" s="249"/>
      <c r="P183" s="249"/>
      <c r="Q183" s="249"/>
      <c r="R183" s="249"/>
    </row>
    <row r="184" spans="1:18" ht="15">
      <c r="A184" s="249"/>
      <c r="B184" s="249"/>
      <c r="C184" s="249"/>
      <c r="D184" s="249"/>
      <c r="E184" s="249"/>
      <c r="F184" s="249"/>
      <c r="G184" s="249"/>
      <c r="H184" s="249"/>
      <c r="I184" s="249"/>
      <c r="J184" s="249"/>
      <c r="K184" s="249"/>
      <c r="L184" s="249"/>
      <c r="M184" s="249"/>
      <c r="N184" s="249"/>
      <c r="O184" s="249"/>
      <c r="P184" s="249"/>
      <c r="Q184" s="249"/>
      <c r="R184" s="249"/>
    </row>
    <row r="185" spans="1:18" ht="15">
      <c r="A185" s="249"/>
      <c r="B185" s="249"/>
      <c r="C185" s="249"/>
      <c r="D185" s="249"/>
      <c r="E185" s="249"/>
      <c r="F185" s="249"/>
      <c r="G185" s="249"/>
      <c r="H185" s="249"/>
      <c r="I185" s="249"/>
      <c r="J185" s="249"/>
      <c r="K185" s="249"/>
      <c r="L185" s="249"/>
      <c r="M185" s="249"/>
      <c r="N185" s="249"/>
      <c r="O185" s="249"/>
      <c r="P185" s="249"/>
      <c r="Q185" s="249"/>
      <c r="R185" s="249"/>
    </row>
    <row r="186" spans="1:18" ht="15">
      <c r="A186" s="249"/>
      <c r="B186" s="249"/>
      <c r="C186" s="249"/>
      <c r="D186" s="249"/>
      <c r="E186" s="249"/>
      <c r="F186" s="249"/>
      <c r="G186" s="249"/>
      <c r="H186" s="249"/>
      <c r="I186" s="249"/>
      <c r="J186" s="249"/>
      <c r="K186" s="249"/>
      <c r="L186" s="249"/>
      <c r="M186" s="249"/>
      <c r="N186" s="249"/>
      <c r="O186" s="249"/>
      <c r="P186" s="249"/>
      <c r="Q186" s="249"/>
      <c r="R186" s="249"/>
    </row>
    <row r="187" spans="1:18" ht="15">
      <c r="A187" s="249"/>
      <c r="B187" s="249"/>
      <c r="C187" s="249"/>
      <c r="D187" s="249"/>
      <c r="E187" s="249"/>
      <c r="F187" s="249"/>
      <c r="G187" s="249"/>
      <c r="H187" s="249"/>
      <c r="I187" s="249"/>
      <c r="J187" s="249"/>
      <c r="K187" s="249"/>
      <c r="L187" s="249"/>
      <c r="M187" s="249"/>
      <c r="N187" s="249"/>
      <c r="O187" s="249"/>
      <c r="P187" s="249"/>
      <c r="Q187" s="249"/>
      <c r="R187" s="249"/>
    </row>
    <row r="188" spans="1:18" ht="15">
      <c r="A188" s="249"/>
      <c r="B188" s="249"/>
      <c r="C188" s="249"/>
      <c r="D188" s="249"/>
      <c r="E188" s="249"/>
      <c r="F188" s="249"/>
      <c r="G188" s="249"/>
      <c r="H188" s="249"/>
      <c r="I188" s="249"/>
      <c r="J188" s="249"/>
      <c r="K188" s="249"/>
      <c r="L188" s="249"/>
      <c r="M188" s="249"/>
      <c r="N188" s="249"/>
      <c r="O188" s="249"/>
      <c r="P188" s="249"/>
      <c r="Q188" s="249"/>
      <c r="R188" s="249"/>
    </row>
    <row r="189" spans="1:18" ht="15">
      <c r="A189" s="249"/>
      <c r="B189" s="249"/>
      <c r="C189" s="249"/>
      <c r="D189" s="249"/>
      <c r="E189" s="249"/>
      <c r="F189" s="249"/>
      <c r="G189" s="249"/>
      <c r="H189" s="249"/>
      <c r="I189" s="249"/>
      <c r="J189" s="249"/>
      <c r="K189" s="249"/>
      <c r="L189" s="249"/>
      <c r="M189" s="249"/>
      <c r="N189" s="249"/>
      <c r="O189" s="249"/>
      <c r="P189" s="249"/>
      <c r="Q189" s="249"/>
      <c r="R189" s="249"/>
    </row>
    <row r="190" spans="1:18" ht="15">
      <c r="A190" s="249"/>
      <c r="B190" s="249"/>
      <c r="C190" s="249"/>
      <c r="D190" s="249"/>
      <c r="E190" s="249"/>
      <c r="F190" s="249"/>
      <c r="G190" s="249"/>
      <c r="H190" s="249"/>
      <c r="I190" s="249"/>
      <c r="J190" s="249"/>
      <c r="K190" s="249"/>
      <c r="L190" s="249"/>
      <c r="M190" s="249"/>
      <c r="N190" s="249"/>
      <c r="O190" s="249"/>
      <c r="P190" s="249"/>
      <c r="Q190" s="249"/>
      <c r="R190" s="249"/>
    </row>
    <row r="191" spans="1:18" ht="15">
      <c r="A191" s="249"/>
      <c r="B191" s="249"/>
      <c r="C191" s="249"/>
      <c r="D191" s="249"/>
      <c r="E191" s="249"/>
      <c r="F191" s="249"/>
      <c r="G191" s="249"/>
      <c r="H191" s="249"/>
      <c r="I191" s="249"/>
      <c r="J191" s="249"/>
      <c r="K191" s="249"/>
      <c r="L191" s="249"/>
      <c r="M191" s="249"/>
      <c r="N191" s="249"/>
      <c r="O191" s="249"/>
      <c r="P191" s="249"/>
      <c r="Q191" s="249"/>
      <c r="R191" s="249"/>
    </row>
    <row r="192" spans="1:18" ht="15">
      <c r="A192" s="249"/>
      <c r="B192" s="249"/>
      <c r="C192" s="249"/>
      <c r="D192" s="249"/>
      <c r="E192" s="249"/>
      <c r="F192" s="249"/>
      <c r="G192" s="249"/>
      <c r="H192" s="249"/>
      <c r="I192" s="249"/>
      <c r="J192" s="249"/>
      <c r="K192" s="249"/>
      <c r="L192" s="249"/>
      <c r="M192" s="249"/>
      <c r="N192" s="249"/>
      <c r="O192" s="249"/>
      <c r="P192" s="249"/>
      <c r="Q192" s="249"/>
      <c r="R192" s="249"/>
    </row>
    <row r="193" spans="1:18" ht="15">
      <c r="A193" s="249"/>
      <c r="B193" s="249"/>
      <c r="C193" s="249"/>
      <c r="D193" s="249"/>
      <c r="E193" s="249"/>
      <c r="F193" s="249"/>
      <c r="G193" s="249"/>
      <c r="H193" s="249"/>
      <c r="I193" s="249"/>
      <c r="J193" s="249"/>
      <c r="K193" s="249"/>
      <c r="L193" s="249"/>
      <c r="M193" s="249"/>
      <c r="N193" s="249"/>
      <c r="O193" s="249"/>
      <c r="P193" s="249"/>
      <c r="Q193" s="249"/>
      <c r="R193" s="249"/>
    </row>
    <row r="194" spans="1:18" ht="15">
      <c r="A194" s="249"/>
      <c r="B194" s="249"/>
      <c r="C194" s="249"/>
      <c r="D194" s="249"/>
      <c r="E194" s="249"/>
      <c r="F194" s="249"/>
      <c r="G194" s="249"/>
      <c r="H194" s="249"/>
      <c r="I194" s="249"/>
      <c r="J194" s="249"/>
      <c r="K194" s="249"/>
      <c r="L194" s="249"/>
      <c r="M194" s="249"/>
      <c r="N194" s="249"/>
      <c r="O194" s="249"/>
      <c r="P194" s="249"/>
      <c r="Q194" s="249"/>
      <c r="R194" s="249"/>
    </row>
    <row r="195" spans="1:18" ht="15">
      <c r="A195" s="249"/>
      <c r="B195" s="249"/>
      <c r="C195" s="249"/>
      <c r="D195" s="249"/>
      <c r="E195" s="249"/>
      <c r="F195" s="249"/>
      <c r="G195" s="249"/>
      <c r="H195" s="249"/>
      <c r="I195" s="249"/>
      <c r="J195" s="249"/>
      <c r="K195" s="249"/>
      <c r="L195" s="249"/>
      <c r="M195" s="249"/>
      <c r="N195" s="249"/>
      <c r="O195" s="249"/>
      <c r="P195" s="249"/>
      <c r="Q195" s="249"/>
      <c r="R195" s="249"/>
    </row>
    <row r="196" spans="1:18" ht="15">
      <c r="A196" s="249"/>
      <c r="B196" s="249"/>
      <c r="C196" s="249"/>
      <c r="D196" s="249"/>
      <c r="E196" s="249"/>
      <c r="F196" s="249"/>
      <c r="G196" s="249"/>
      <c r="H196" s="249"/>
      <c r="I196" s="249"/>
      <c r="J196" s="249"/>
      <c r="K196" s="249"/>
      <c r="L196" s="249"/>
      <c r="M196" s="249"/>
      <c r="N196" s="249"/>
      <c r="O196" s="249"/>
      <c r="P196" s="249"/>
      <c r="Q196" s="249"/>
      <c r="R196" s="249"/>
    </row>
    <row r="197" spans="1:18" ht="15">
      <c r="A197" s="249"/>
      <c r="B197" s="249"/>
      <c r="C197" s="249"/>
      <c r="D197" s="249"/>
      <c r="E197" s="249"/>
      <c r="F197" s="249"/>
      <c r="G197" s="249"/>
      <c r="H197" s="249"/>
      <c r="I197" s="249"/>
      <c r="J197" s="249"/>
      <c r="K197" s="249"/>
      <c r="L197" s="249"/>
      <c r="M197" s="249"/>
      <c r="N197" s="249"/>
      <c r="O197" s="249"/>
      <c r="P197" s="249"/>
      <c r="Q197" s="249"/>
      <c r="R197" s="249"/>
    </row>
    <row r="198" spans="1:18" ht="15">
      <c r="A198" s="249"/>
      <c r="B198" s="249"/>
      <c r="C198" s="249"/>
      <c r="D198" s="249"/>
      <c r="E198" s="249"/>
      <c r="F198" s="249"/>
      <c r="G198" s="249"/>
      <c r="H198" s="249"/>
      <c r="I198" s="249"/>
      <c r="J198" s="249"/>
      <c r="K198" s="249"/>
      <c r="L198" s="249"/>
      <c r="M198" s="249"/>
      <c r="N198" s="249"/>
      <c r="O198" s="249"/>
      <c r="P198" s="249"/>
      <c r="Q198" s="249"/>
      <c r="R198" s="249"/>
    </row>
    <row r="199" spans="1:18" ht="15">
      <c r="A199" s="249"/>
      <c r="B199" s="249"/>
      <c r="C199" s="249"/>
      <c r="D199" s="249"/>
      <c r="E199" s="249"/>
      <c r="F199" s="249"/>
      <c r="G199" s="249"/>
      <c r="H199" s="249"/>
      <c r="I199" s="249"/>
      <c r="J199" s="249"/>
      <c r="K199" s="249"/>
      <c r="L199" s="249"/>
      <c r="M199" s="249"/>
      <c r="N199" s="249"/>
      <c r="O199" s="249"/>
      <c r="P199" s="249"/>
      <c r="Q199" s="249"/>
      <c r="R199" s="249"/>
    </row>
    <row r="200" spans="1:18" ht="15">
      <c r="A200" s="249"/>
      <c r="B200" s="249"/>
      <c r="C200" s="249"/>
      <c r="D200" s="249"/>
      <c r="E200" s="249"/>
      <c r="F200" s="249"/>
      <c r="G200" s="249"/>
      <c r="H200" s="249"/>
      <c r="I200" s="249"/>
      <c r="J200" s="249"/>
      <c r="K200" s="249"/>
      <c r="L200" s="249"/>
      <c r="M200" s="249"/>
      <c r="N200" s="249"/>
      <c r="O200" s="249"/>
      <c r="P200" s="249"/>
      <c r="Q200" s="249"/>
      <c r="R200" s="249"/>
    </row>
    <row r="201" spans="1:18" ht="15">
      <c r="A201" s="249"/>
      <c r="B201" s="249"/>
      <c r="C201" s="249"/>
      <c r="D201" s="249"/>
      <c r="E201" s="249"/>
      <c r="F201" s="249"/>
      <c r="G201" s="249"/>
      <c r="H201" s="249"/>
      <c r="I201" s="249"/>
      <c r="J201" s="249"/>
      <c r="K201" s="249"/>
      <c r="L201" s="249"/>
      <c r="M201" s="249"/>
      <c r="N201" s="249"/>
      <c r="O201" s="249"/>
      <c r="P201" s="249"/>
      <c r="Q201" s="249"/>
      <c r="R201" s="249"/>
    </row>
    <row r="202" spans="1:18" ht="15">
      <c r="A202" s="249"/>
      <c r="B202" s="249"/>
      <c r="C202" s="249"/>
      <c r="D202" s="249"/>
      <c r="E202" s="249"/>
      <c r="F202" s="249"/>
      <c r="G202" s="249"/>
      <c r="H202" s="249"/>
      <c r="I202" s="249"/>
      <c r="J202" s="249"/>
      <c r="K202" s="249"/>
      <c r="L202" s="249"/>
      <c r="M202" s="249"/>
      <c r="N202" s="249"/>
      <c r="O202" s="249"/>
      <c r="P202" s="249"/>
      <c r="Q202" s="249"/>
      <c r="R202" s="249"/>
    </row>
    <row r="203" spans="1:18" ht="15">
      <c r="A203" s="249"/>
      <c r="B203" s="249"/>
      <c r="C203" s="249"/>
      <c r="D203" s="249"/>
      <c r="E203" s="249"/>
      <c r="F203" s="249"/>
      <c r="G203" s="249"/>
      <c r="H203" s="249"/>
      <c r="I203" s="249"/>
      <c r="J203" s="249"/>
      <c r="K203" s="249"/>
      <c r="L203" s="249"/>
      <c r="M203" s="249"/>
      <c r="N203" s="249"/>
      <c r="O203" s="249"/>
      <c r="P203" s="249"/>
      <c r="Q203" s="249"/>
      <c r="R203" s="249"/>
    </row>
    <row r="204" spans="1:18" ht="15">
      <c r="A204" s="249"/>
      <c r="B204" s="249"/>
      <c r="C204" s="249"/>
      <c r="D204" s="249"/>
      <c r="E204" s="249"/>
      <c r="F204" s="249"/>
      <c r="G204" s="249"/>
      <c r="H204" s="249"/>
      <c r="I204" s="249"/>
      <c r="J204" s="249"/>
      <c r="K204" s="249"/>
      <c r="L204" s="249"/>
      <c r="M204" s="249"/>
      <c r="N204" s="249"/>
      <c r="O204" s="249"/>
      <c r="P204" s="249"/>
      <c r="Q204" s="249"/>
      <c r="R204" s="249"/>
    </row>
    <row r="205" spans="1:18" ht="15">
      <c r="A205" s="249"/>
      <c r="B205" s="249"/>
      <c r="C205" s="249"/>
      <c r="D205" s="249"/>
      <c r="E205" s="249"/>
      <c r="F205" s="249"/>
      <c r="G205" s="249"/>
      <c r="H205" s="249"/>
      <c r="I205" s="249"/>
      <c r="J205" s="249"/>
      <c r="K205" s="249"/>
      <c r="L205" s="249"/>
      <c r="M205" s="249"/>
      <c r="N205" s="249"/>
      <c r="O205" s="249"/>
      <c r="P205" s="249"/>
      <c r="Q205" s="249"/>
      <c r="R205" s="249"/>
    </row>
    <row r="206" spans="1:18" ht="15">
      <c r="A206" s="249"/>
      <c r="B206" s="249"/>
      <c r="C206" s="249"/>
      <c r="D206" s="249"/>
      <c r="E206" s="249"/>
      <c r="F206" s="249"/>
      <c r="G206" s="249"/>
      <c r="H206" s="249"/>
      <c r="I206" s="249"/>
      <c r="J206" s="249"/>
      <c r="K206" s="249"/>
      <c r="L206" s="249"/>
      <c r="M206" s="249"/>
      <c r="N206" s="249"/>
      <c r="O206" s="249"/>
      <c r="P206" s="249"/>
      <c r="Q206" s="249"/>
      <c r="R206" s="249"/>
    </row>
    <row r="207" spans="1:18" ht="15">
      <c r="A207" s="249"/>
      <c r="B207" s="249"/>
      <c r="C207" s="249"/>
      <c r="D207" s="249"/>
      <c r="E207" s="249"/>
      <c r="F207" s="249"/>
      <c r="G207" s="249"/>
      <c r="H207" s="249"/>
      <c r="I207" s="249"/>
      <c r="J207" s="249"/>
      <c r="K207" s="249"/>
      <c r="L207" s="249"/>
      <c r="M207" s="249"/>
      <c r="N207" s="249"/>
      <c r="O207" s="249"/>
      <c r="P207" s="249"/>
      <c r="Q207" s="249"/>
      <c r="R207" s="249"/>
    </row>
    <row r="208" spans="1:18" ht="15">
      <c r="A208" s="249"/>
      <c r="B208" s="249"/>
      <c r="C208" s="249"/>
      <c r="D208" s="249"/>
      <c r="E208" s="249"/>
      <c r="F208" s="249"/>
      <c r="G208" s="249"/>
      <c r="H208" s="249"/>
      <c r="I208" s="249"/>
      <c r="J208" s="249"/>
      <c r="K208" s="249"/>
      <c r="L208" s="249"/>
      <c r="M208" s="249"/>
      <c r="N208" s="249"/>
      <c r="O208" s="249"/>
      <c r="P208" s="249"/>
      <c r="Q208" s="249"/>
      <c r="R208" s="249"/>
    </row>
    <row r="209" spans="1:18" ht="15">
      <c r="A209" s="249"/>
      <c r="B209" s="249"/>
      <c r="C209" s="249"/>
      <c r="D209" s="249"/>
      <c r="E209" s="249"/>
      <c r="F209" s="249"/>
      <c r="G209" s="249"/>
      <c r="H209" s="249"/>
      <c r="I209" s="249"/>
      <c r="J209" s="249"/>
      <c r="K209" s="249"/>
      <c r="L209" s="249"/>
      <c r="M209" s="249"/>
      <c r="N209" s="249"/>
      <c r="O209" s="249"/>
      <c r="P209" s="249"/>
      <c r="Q209" s="249"/>
      <c r="R209" s="249"/>
    </row>
    <row r="210" spans="1:18" ht="15">
      <c r="A210" s="249"/>
      <c r="B210" s="249"/>
      <c r="C210" s="249"/>
      <c r="D210" s="249"/>
      <c r="E210" s="249"/>
      <c r="F210" s="249"/>
      <c r="G210" s="249"/>
      <c r="H210" s="249"/>
      <c r="I210" s="249"/>
      <c r="J210" s="249"/>
      <c r="K210" s="249"/>
      <c r="L210" s="249"/>
      <c r="M210" s="249"/>
      <c r="N210" s="249"/>
      <c r="O210" s="249"/>
      <c r="P210" s="249"/>
      <c r="Q210" s="249"/>
      <c r="R210" s="249"/>
    </row>
    <row r="211" spans="1:18" ht="15">
      <c r="A211" s="249"/>
      <c r="B211" s="249"/>
      <c r="C211" s="249"/>
      <c r="D211" s="249"/>
      <c r="E211" s="249"/>
      <c r="F211" s="249"/>
      <c r="G211" s="249"/>
      <c r="H211" s="249"/>
      <c r="I211" s="249"/>
      <c r="J211" s="249"/>
      <c r="K211" s="249"/>
      <c r="L211" s="249"/>
      <c r="M211" s="249"/>
      <c r="N211" s="249"/>
      <c r="O211" s="249"/>
      <c r="P211" s="249"/>
      <c r="Q211" s="249"/>
      <c r="R211" s="249"/>
    </row>
    <row r="212" spans="1:18" ht="15">
      <c r="A212" s="249"/>
      <c r="B212" s="249"/>
      <c r="C212" s="249"/>
      <c r="D212" s="249"/>
      <c r="E212" s="249"/>
      <c r="F212" s="249"/>
      <c r="G212" s="249"/>
      <c r="H212" s="249"/>
      <c r="I212" s="249"/>
      <c r="J212" s="249"/>
      <c r="K212" s="249"/>
      <c r="L212" s="249"/>
      <c r="M212" s="249"/>
      <c r="N212" s="249"/>
      <c r="O212" s="249"/>
      <c r="P212" s="249"/>
      <c r="Q212" s="249"/>
      <c r="R212" s="249"/>
    </row>
    <row r="213" spans="1:18" ht="15">
      <c r="A213" s="249"/>
      <c r="B213" s="249"/>
      <c r="C213" s="249"/>
      <c r="D213" s="249"/>
      <c r="E213" s="249"/>
      <c r="F213" s="249"/>
      <c r="G213" s="249"/>
      <c r="H213" s="249"/>
      <c r="I213" s="249"/>
      <c r="J213" s="249"/>
      <c r="K213" s="249"/>
      <c r="L213" s="249"/>
      <c r="M213" s="249"/>
      <c r="N213" s="249"/>
      <c r="O213" s="249"/>
      <c r="P213" s="249"/>
      <c r="Q213" s="249"/>
      <c r="R213" s="249"/>
    </row>
    <row r="214" spans="1:18" ht="15">
      <c r="A214" s="249"/>
      <c r="B214" s="249"/>
      <c r="C214" s="249"/>
      <c r="D214" s="249"/>
      <c r="E214" s="249"/>
      <c r="F214" s="249"/>
      <c r="G214" s="249"/>
      <c r="H214" s="249"/>
      <c r="I214" s="249"/>
      <c r="J214" s="249"/>
      <c r="K214" s="249"/>
      <c r="L214" s="249"/>
      <c r="M214" s="249"/>
      <c r="N214" s="249"/>
      <c r="O214" s="249"/>
      <c r="P214" s="249"/>
      <c r="Q214" s="249"/>
      <c r="R214" s="249"/>
    </row>
    <row r="215" spans="1:18" ht="15">
      <c r="A215" s="249"/>
      <c r="B215" s="249"/>
      <c r="C215" s="249"/>
      <c r="D215" s="249"/>
      <c r="E215" s="249"/>
      <c r="F215" s="249"/>
      <c r="G215" s="249"/>
      <c r="H215" s="249"/>
      <c r="I215" s="249"/>
      <c r="J215" s="249"/>
      <c r="K215" s="249"/>
      <c r="L215" s="249"/>
      <c r="M215" s="249"/>
      <c r="N215" s="249"/>
      <c r="O215" s="249"/>
      <c r="P215" s="249"/>
      <c r="Q215" s="249"/>
      <c r="R215" s="249"/>
    </row>
    <row r="216" spans="1:18" ht="15">
      <c r="A216" s="249"/>
      <c r="B216" s="249"/>
      <c r="C216" s="249"/>
      <c r="D216" s="249"/>
      <c r="E216" s="249"/>
      <c r="F216" s="249"/>
      <c r="G216" s="249"/>
      <c r="H216" s="249"/>
      <c r="I216" s="249"/>
      <c r="J216" s="249"/>
      <c r="K216" s="249"/>
      <c r="L216" s="249"/>
      <c r="M216" s="249"/>
      <c r="N216" s="249"/>
      <c r="O216" s="249"/>
      <c r="P216" s="249"/>
      <c r="Q216" s="249"/>
      <c r="R216" s="249"/>
    </row>
    <row r="217" spans="1:18" ht="15">
      <c r="A217" s="249"/>
      <c r="B217" s="249"/>
      <c r="C217" s="249"/>
      <c r="D217" s="249"/>
      <c r="E217" s="249"/>
      <c r="F217" s="249"/>
      <c r="G217" s="249"/>
      <c r="H217" s="249"/>
      <c r="I217" s="249"/>
      <c r="J217" s="249"/>
      <c r="K217" s="249"/>
      <c r="L217" s="249"/>
      <c r="M217" s="249"/>
      <c r="N217" s="249"/>
      <c r="O217" s="249"/>
      <c r="P217" s="249"/>
      <c r="Q217" s="249"/>
      <c r="R217" s="249"/>
    </row>
    <row r="218" spans="1:18" ht="15">
      <c r="A218" s="249"/>
      <c r="B218" s="249"/>
      <c r="C218" s="249"/>
      <c r="D218" s="249"/>
      <c r="E218" s="249"/>
      <c r="F218" s="249"/>
      <c r="G218" s="249"/>
      <c r="H218" s="249"/>
      <c r="I218" s="249"/>
      <c r="J218" s="249"/>
      <c r="K218" s="249"/>
      <c r="L218" s="249"/>
      <c r="M218" s="249"/>
      <c r="N218" s="249"/>
      <c r="O218" s="249"/>
      <c r="P218" s="249"/>
      <c r="Q218" s="249"/>
      <c r="R218" s="249"/>
    </row>
    <row r="219" spans="1:18" ht="15">
      <c r="A219" s="249"/>
      <c r="B219" s="249"/>
      <c r="C219" s="249"/>
      <c r="D219" s="249"/>
      <c r="E219" s="249"/>
      <c r="F219" s="249"/>
      <c r="G219" s="249"/>
      <c r="H219" s="249"/>
      <c r="I219" s="249"/>
      <c r="J219" s="249"/>
      <c r="K219" s="249"/>
      <c r="L219" s="249"/>
      <c r="M219" s="249"/>
      <c r="N219" s="249"/>
      <c r="O219" s="249"/>
      <c r="P219" s="249"/>
      <c r="Q219" s="249"/>
      <c r="R219" s="249"/>
    </row>
    <row r="220" spans="1:18" ht="15">
      <c r="A220" s="249"/>
      <c r="B220" s="249"/>
      <c r="C220" s="249"/>
      <c r="D220" s="249"/>
      <c r="E220" s="249"/>
      <c r="F220" s="249"/>
      <c r="G220" s="249"/>
      <c r="H220" s="249"/>
      <c r="I220" s="249"/>
      <c r="J220" s="249"/>
      <c r="K220" s="249"/>
      <c r="L220" s="249"/>
      <c r="M220" s="249"/>
      <c r="N220" s="249"/>
      <c r="O220" s="249"/>
      <c r="P220" s="249"/>
      <c r="Q220" s="249"/>
      <c r="R220" s="249"/>
    </row>
    <row r="221" spans="1:18" ht="15">
      <c r="A221" s="249"/>
      <c r="B221" s="249"/>
      <c r="C221" s="249"/>
      <c r="D221" s="249"/>
      <c r="E221" s="249"/>
      <c r="F221" s="249"/>
      <c r="G221" s="249"/>
      <c r="H221" s="249"/>
      <c r="I221" s="249"/>
      <c r="J221" s="249"/>
      <c r="K221" s="249"/>
      <c r="L221" s="249"/>
      <c r="M221" s="249"/>
      <c r="N221" s="249"/>
      <c r="O221" s="249"/>
      <c r="P221" s="249"/>
      <c r="Q221" s="249"/>
      <c r="R221" s="249"/>
    </row>
    <row r="222" spans="1:18" ht="15">
      <c r="A222" s="249"/>
      <c r="B222" s="249"/>
      <c r="C222" s="249"/>
      <c r="D222" s="249"/>
      <c r="E222" s="249"/>
      <c r="F222" s="249"/>
      <c r="G222" s="249"/>
      <c r="H222" s="249"/>
      <c r="I222" s="249"/>
      <c r="J222" s="249"/>
      <c r="K222" s="249"/>
      <c r="L222" s="249"/>
      <c r="M222" s="249"/>
      <c r="N222" s="249"/>
      <c r="O222" s="249"/>
      <c r="P222" s="249"/>
      <c r="Q222" s="249"/>
      <c r="R222" s="249"/>
    </row>
    <row r="223" spans="1:18" ht="15">
      <c r="A223" s="249"/>
      <c r="B223" s="249"/>
      <c r="C223" s="249"/>
      <c r="D223" s="249"/>
      <c r="E223" s="249"/>
      <c r="F223" s="249"/>
      <c r="G223" s="249"/>
      <c r="H223" s="249"/>
      <c r="I223" s="249"/>
      <c r="J223" s="249"/>
      <c r="K223" s="249"/>
      <c r="L223" s="249"/>
      <c r="M223" s="249"/>
      <c r="N223" s="249"/>
      <c r="O223" s="249"/>
      <c r="P223" s="249"/>
      <c r="Q223" s="249"/>
      <c r="R223" s="249"/>
    </row>
    <row r="224" spans="1:18" ht="15">
      <c r="A224" s="249"/>
      <c r="B224" s="249"/>
      <c r="C224" s="249"/>
      <c r="D224" s="249"/>
      <c r="E224" s="249"/>
      <c r="F224" s="249"/>
      <c r="G224" s="249"/>
      <c r="H224" s="249"/>
      <c r="I224" s="249"/>
      <c r="J224" s="249"/>
      <c r="K224" s="249"/>
      <c r="L224" s="249"/>
      <c r="M224" s="249"/>
      <c r="N224" s="249"/>
      <c r="O224" s="249"/>
      <c r="P224" s="249"/>
      <c r="Q224" s="249"/>
      <c r="R224" s="249"/>
    </row>
    <row r="225" spans="1:18" ht="15">
      <c r="A225" s="249"/>
      <c r="B225" s="249"/>
      <c r="C225" s="249"/>
      <c r="D225" s="249"/>
      <c r="E225" s="249"/>
      <c r="F225" s="249"/>
      <c r="G225" s="249"/>
      <c r="H225" s="249"/>
      <c r="I225" s="249"/>
      <c r="J225" s="249"/>
      <c r="K225" s="249"/>
      <c r="L225" s="249"/>
      <c r="M225" s="249"/>
      <c r="N225" s="249"/>
      <c r="O225" s="249"/>
      <c r="P225" s="249"/>
      <c r="Q225" s="249"/>
      <c r="R225" s="249"/>
    </row>
    <row r="226" spans="1:18" ht="15">
      <c r="A226" s="249"/>
      <c r="B226" s="249"/>
      <c r="C226" s="249"/>
      <c r="D226" s="249"/>
      <c r="E226" s="249"/>
      <c r="F226" s="249"/>
      <c r="G226" s="249"/>
      <c r="H226" s="249"/>
      <c r="I226" s="249"/>
      <c r="J226" s="249"/>
      <c r="K226" s="249"/>
      <c r="L226" s="249"/>
      <c r="M226" s="249"/>
      <c r="N226" s="249"/>
      <c r="O226" s="249"/>
      <c r="P226" s="249"/>
      <c r="Q226" s="249"/>
      <c r="R226" s="249"/>
    </row>
    <row r="227" spans="1:18" ht="15">
      <c r="A227" s="249"/>
      <c r="B227" s="249"/>
      <c r="C227" s="249"/>
      <c r="D227" s="249"/>
      <c r="E227" s="249"/>
      <c r="F227" s="249"/>
      <c r="G227" s="249"/>
      <c r="H227" s="249"/>
      <c r="I227" s="249"/>
      <c r="J227" s="249"/>
      <c r="K227" s="249"/>
      <c r="L227" s="249"/>
      <c r="M227" s="249"/>
      <c r="N227" s="249"/>
      <c r="O227" s="249"/>
      <c r="P227" s="249"/>
      <c r="Q227" s="249"/>
      <c r="R227" s="249"/>
    </row>
    <row r="228" spans="1:18" ht="15">
      <c r="A228" s="249"/>
      <c r="B228" s="249"/>
      <c r="C228" s="249"/>
      <c r="D228" s="249"/>
      <c r="E228" s="249"/>
      <c r="F228" s="249"/>
      <c r="G228" s="249"/>
      <c r="H228" s="249"/>
      <c r="I228" s="249"/>
      <c r="J228" s="249"/>
      <c r="K228" s="249"/>
      <c r="L228" s="249"/>
      <c r="M228" s="249"/>
      <c r="N228" s="249"/>
      <c r="O228" s="249"/>
      <c r="P228" s="249"/>
      <c r="Q228" s="249"/>
      <c r="R228" s="249"/>
    </row>
    <row r="229" spans="1:18" ht="15">
      <c r="A229" s="249"/>
      <c r="B229" s="249"/>
      <c r="C229" s="249"/>
      <c r="D229" s="249"/>
      <c r="E229" s="249"/>
      <c r="F229" s="249"/>
      <c r="G229" s="249"/>
      <c r="H229" s="249"/>
      <c r="I229" s="249"/>
      <c r="J229" s="249"/>
      <c r="K229" s="249"/>
      <c r="L229" s="249"/>
      <c r="M229" s="249"/>
      <c r="N229" s="249"/>
      <c r="O229" s="249"/>
      <c r="P229" s="249"/>
      <c r="Q229" s="249"/>
      <c r="R229" s="249"/>
    </row>
    <row r="230" spans="1:18" ht="15">
      <c r="A230" s="249"/>
      <c r="B230" s="249"/>
      <c r="C230" s="249"/>
      <c r="D230" s="249"/>
      <c r="E230" s="249"/>
      <c r="F230" s="249"/>
      <c r="G230" s="249"/>
      <c r="H230" s="249"/>
      <c r="I230" s="249"/>
      <c r="J230" s="249"/>
      <c r="K230" s="249"/>
      <c r="L230" s="249"/>
      <c r="M230" s="249"/>
      <c r="N230" s="249"/>
      <c r="O230" s="249"/>
      <c r="P230" s="249"/>
      <c r="Q230" s="249"/>
      <c r="R230" s="249"/>
    </row>
    <row r="231" spans="1:18" ht="15">
      <c r="A231" s="249"/>
      <c r="B231" s="249"/>
      <c r="C231" s="249"/>
      <c r="D231" s="249"/>
      <c r="E231" s="249"/>
      <c r="F231" s="249"/>
      <c r="G231" s="249"/>
      <c r="H231" s="249"/>
      <c r="I231" s="249"/>
      <c r="J231" s="249"/>
      <c r="K231" s="249"/>
      <c r="L231" s="249"/>
      <c r="M231" s="249"/>
      <c r="N231" s="249"/>
      <c r="O231" s="249"/>
      <c r="P231" s="249"/>
      <c r="Q231" s="249"/>
      <c r="R231" s="249"/>
    </row>
    <row r="232" spans="1:18" ht="15">
      <c r="A232" s="249"/>
      <c r="B232" s="249"/>
      <c r="C232" s="249"/>
      <c r="D232" s="249"/>
      <c r="E232" s="249"/>
      <c r="F232" s="249"/>
      <c r="G232" s="249"/>
      <c r="H232" s="249"/>
      <c r="I232" s="249"/>
      <c r="J232" s="249"/>
      <c r="K232" s="249"/>
      <c r="L232" s="249"/>
      <c r="M232" s="249"/>
      <c r="N232" s="249"/>
      <c r="O232" s="249"/>
      <c r="P232" s="249"/>
      <c r="Q232" s="249"/>
      <c r="R232" s="249"/>
    </row>
    <row r="233" spans="1:18" ht="15">
      <c r="A233" s="249"/>
      <c r="B233" s="249"/>
      <c r="C233" s="249"/>
      <c r="D233" s="249"/>
      <c r="E233" s="249"/>
      <c r="F233" s="249"/>
      <c r="G233" s="249"/>
      <c r="H233" s="249"/>
      <c r="I233" s="249"/>
      <c r="J233" s="249"/>
      <c r="K233" s="249"/>
      <c r="L233" s="249"/>
      <c r="M233" s="249"/>
      <c r="N233" s="249"/>
      <c r="O233" s="249"/>
      <c r="P233" s="249"/>
      <c r="Q233" s="249"/>
      <c r="R233" s="249"/>
    </row>
    <row r="234" spans="1:18" ht="15">
      <c r="A234" s="249"/>
      <c r="B234" s="249"/>
      <c r="C234" s="249"/>
      <c r="D234" s="249"/>
      <c r="E234" s="249"/>
      <c r="F234" s="249"/>
      <c r="G234" s="249"/>
      <c r="H234" s="249"/>
      <c r="I234" s="249"/>
      <c r="J234" s="249"/>
      <c r="K234" s="249"/>
      <c r="L234" s="249"/>
      <c r="M234" s="249"/>
      <c r="N234" s="249"/>
      <c r="O234" s="249"/>
      <c r="P234" s="249"/>
      <c r="Q234" s="249"/>
      <c r="R234" s="249"/>
    </row>
    <row r="235" spans="1:18" ht="15">
      <c r="A235" s="249"/>
      <c r="B235" s="249"/>
      <c r="C235" s="249"/>
      <c r="D235" s="249"/>
      <c r="E235" s="249"/>
      <c r="F235" s="249"/>
      <c r="G235" s="249"/>
      <c r="H235" s="249"/>
      <c r="I235" s="249"/>
      <c r="J235" s="249"/>
      <c r="K235" s="249"/>
      <c r="L235" s="249"/>
      <c r="M235" s="249"/>
      <c r="N235" s="249"/>
      <c r="O235" s="249"/>
      <c r="P235" s="249"/>
      <c r="Q235" s="249"/>
      <c r="R235" s="249"/>
    </row>
    <row r="236" spans="1:18" ht="15">
      <c r="A236" s="249"/>
      <c r="B236" s="249"/>
      <c r="C236" s="249"/>
      <c r="D236" s="249"/>
      <c r="E236" s="249"/>
      <c r="F236" s="249"/>
      <c r="G236" s="249"/>
      <c r="H236" s="249"/>
      <c r="I236" s="249"/>
      <c r="J236" s="249"/>
      <c r="K236" s="249"/>
      <c r="L236" s="249"/>
      <c r="M236" s="249"/>
      <c r="N236" s="249"/>
      <c r="O236" s="249"/>
      <c r="P236" s="249"/>
      <c r="Q236" s="249"/>
      <c r="R236" s="249"/>
    </row>
    <row r="237" spans="1:18" ht="15">
      <c r="A237" s="249"/>
      <c r="B237" s="249"/>
      <c r="C237" s="249"/>
      <c r="D237" s="249"/>
      <c r="E237" s="249"/>
      <c r="F237" s="249"/>
      <c r="G237" s="249"/>
      <c r="H237" s="249"/>
      <c r="I237" s="249"/>
      <c r="J237" s="249"/>
      <c r="K237" s="249"/>
      <c r="L237" s="249"/>
      <c r="M237" s="249"/>
      <c r="N237" s="249"/>
      <c r="O237" s="249"/>
      <c r="P237" s="249"/>
      <c r="Q237" s="249"/>
      <c r="R237" s="249"/>
    </row>
    <row r="238" spans="1:18" ht="15">
      <c r="A238" s="249"/>
      <c r="B238" s="249"/>
      <c r="C238" s="249"/>
      <c r="D238" s="249"/>
      <c r="E238" s="249"/>
      <c r="F238" s="249"/>
      <c r="G238" s="249"/>
      <c r="H238" s="249"/>
      <c r="I238" s="249"/>
      <c r="J238" s="249"/>
      <c r="K238" s="249"/>
      <c r="L238" s="249"/>
      <c r="M238" s="249"/>
      <c r="N238" s="249"/>
      <c r="O238" s="249"/>
      <c r="P238" s="249"/>
      <c r="Q238" s="249"/>
      <c r="R238" s="249"/>
    </row>
    <row r="239" spans="1:18" ht="15">
      <c r="A239" s="249"/>
      <c r="B239" s="249"/>
      <c r="C239" s="249"/>
      <c r="D239" s="249"/>
      <c r="E239" s="249"/>
      <c r="F239" s="249"/>
      <c r="G239" s="249"/>
      <c r="H239" s="249"/>
      <c r="I239" s="249"/>
      <c r="J239" s="249"/>
      <c r="K239" s="249"/>
      <c r="L239" s="249"/>
      <c r="M239" s="249"/>
      <c r="N239" s="249"/>
      <c r="O239" s="249"/>
      <c r="P239" s="249"/>
      <c r="Q239" s="249"/>
      <c r="R239" s="249"/>
    </row>
    <row r="240" spans="1:18" ht="15">
      <c r="A240" s="249"/>
      <c r="B240" s="249"/>
      <c r="C240" s="249"/>
      <c r="D240" s="249"/>
      <c r="E240" s="249"/>
      <c r="F240" s="249"/>
      <c r="G240" s="249"/>
      <c r="H240" s="249"/>
      <c r="I240" s="249"/>
      <c r="J240" s="249"/>
      <c r="K240" s="249"/>
      <c r="L240" s="249"/>
      <c r="M240" s="249"/>
      <c r="N240" s="249"/>
      <c r="O240" s="249"/>
      <c r="P240" s="249"/>
      <c r="Q240" s="249"/>
      <c r="R240" s="249"/>
    </row>
    <row r="241" spans="1:18" ht="15">
      <c r="A241" s="249"/>
      <c r="B241" s="249"/>
      <c r="C241" s="249"/>
      <c r="D241" s="249"/>
      <c r="E241" s="249"/>
      <c r="F241" s="249"/>
      <c r="G241" s="249"/>
      <c r="H241" s="249"/>
      <c r="I241" s="249"/>
      <c r="J241" s="249"/>
      <c r="K241" s="249"/>
      <c r="L241" s="249"/>
      <c r="M241" s="249"/>
      <c r="N241" s="249"/>
      <c r="O241" s="249"/>
      <c r="P241" s="249"/>
      <c r="Q241" s="249"/>
      <c r="R241" s="249"/>
    </row>
    <row r="242" spans="1:18" ht="15">
      <c r="A242" s="249"/>
      <c r="B242" s="249"/>
      <c r="C242" s="249"/>
      <c r="D242" s="249"/>
      <c r="E242" s="249"/>
      <c r="F242" s="249"/>
      <c r="G242" s="249"/>
      <c r="H242" s="249"/>
      <c r="I242" s="249"/>
      <c r="J242" s="249"/>
      <c r="K242" s="249"/>
      <c r="L242" s="249"/>
      <c r="M242" s="249"/>
      <c r="N242" s="249"/>
      <c r="O242" s="249"/>
      <c r="P242" s="249"/>
      <c r="Q242" s="249"/>
      <c r="R242" s="249"/>
    </row>
    <row r="243" spans="1:18" ht="15">
      <c r="A243" s="249"/>
      <c r="B243" s="249"/>
      <c r="C243" s="249"/>
      <c r="D243" s="249"/>
      <c r="E243" s="249"/>
      <c r="F243" s="249"/>
      <c r="G243" s="249"/>
      <c r="H243" s="249"/>
      <c r="I243" s="249"/>
      <c r="J243" s="249"/>
      <c r="K243" s="249"/>
      <c r="L243" s="249"/>
      <c r="M243" s="249"/>
      <c r="N243" s="249"/>
      <c r="O243" s="249"/>
      <c r="P243" s="249"/>
      <c r="Q243" s="249"/>
      <c r="R243" s="249"/>
    </row>
    <row r="244" spans="1:18" ht="15">
      <c r="A244" s="249"/>
      <c r="B244" s="249"/>
      <c r="C244" s="249"/>
      <c r="D244" s="249"/>
      <c r="E244" s="249"/>
      <c r="F244" s="249"/>
      <c r="G244" s="249"/>
      <c r="H244" s="249"/>
      <c r="I244" s="249"/>
      <c r="J244" s="249"/>
      <c r="K244" s="249"/>
      <c r="L244" s="249"/>
      <c r="M244" s="249"/>
      <c r="N244" s="249"/>
      <c r="O244" s="249"/>
      <c r="P244" s="249"/>
      <c r="Q244" s="249"/>
      <c r="R244" s="249"/>
    </row>
    <row r="245" spans="1:18" ht="15">
      <c r="A245" s="249"/>
      <c r="B245" s="249"/>
      <c r="C245" s="249"/>
      <c r="D245" s="249"/>
      <c r="E245" s="249"/>
      <c r="F245" s="249"/>
      <c r="G245" s="249"/>
      <c r="H245" s="249"/>
      <c r="I245" s="249"/>
      <c r="J245" s="249"/>
      <c r="K245" s="249"/>
      <c r="L245" s="249"/>
      <c r="M245" s="249"/>
      <c r="N245" s="249"/>
      <c r="O245" s="249"/>
      <c r="P245" s="249"/>
      <c r="Q245" s="249"/>
      <c r="R245" s="249"/>
    </row>
    <row r="246" spans="1:18" ht="15">
      <c r="A246" s="249"/>
      <c r="B246" s="249"/>
      <c r="C246" s="249"/>
      <c r="D246" s="249"/>
      <c r="E246" s="249"/>
      <c r="F246" s="249"/>
      <c r="G246" s="249"/>
      <c r="H246" s="249"/>
      <c r="I246" s="249"/>
      <c r="J246" s="249"/>
      <c r="K246" s="249"/>
      <c r="L246" s="249"/>
      <c r="M246" s="249"/>
      <c r="N246" s="249"/>
      <c r="O246" s="249"/>
      <c r="P246" s="249"/>
      <c r="Q246" s="249"/>
      <c r="R246" s="249"/>
    </row>
    <row r="247" spans="1:18" ht="15">
      <c r="A247" s="249"/>
      <c r="B247" s="249"/>
      <c r="C247" s="249"/>
      <c r="D247" s="249"/>
      <c r="E247" s="249"/>
      <c r="F247" s="249"/>
      <c r="G247" s="249"/>
      <c r="H247" s="249"/>
      <c r="I247" s="249"/>
      <c r="J247" s="249"/>
      <c r="K247" s="249"/>
      <c r="L247" s="249"/>
      <c r="M247" s="249"/>
      <c r="N247" s="249"/>
      <c r="O247" s="249"/>
      <c r="P247" s="249"/>
      <c r="Q247" s="249"/>
      <c r="R247" s="249"/>
    </row>
    <row r="248" spans="1:18" ht="15">
      <c r="A248" s="249"/>
      <c r="B248" s="249"/>
      <c r="C248" s="249"/>
      <c r="D248" s="249"/>
      <c r="E248" s="249"/>
      <c r="F248" s="249"/>
      <c r="G248" s="249"/>
      <c r="H248" s="249"/>
      <c r="I248" s="249"/>
      <c r="J248" s="249"/>
      <c r="K248" s="249"/>
      <c r="L248" s="249"/>
      <c r="M248" s="249"/>
      <c r="N248" s="249"/>
      <c r="O248" s="249"/>
      <c r="P248" s="249"/>
      <c r="Q248" s="249"/>
      <c r="R248" s="249"/>
    </row>
    <row r="249" spans="1:18" ht="15">
      <c r="A249" s="249"/>
      <c r="B249" s="249"/>
      <c r="C249" s="249"/>
      <c r="D249" s="249"/>
      <c r="E249" s="249"/>
      <c r="F249" s="249"/>
      <c r="G249" s="249"/>
      <c r="H249" s="249"/>
      <c r="I249" s="249"/>
      <c r="J249" s="249"/>
      <c r="K249" s="249"/>
      <c r="L249" s="249"/>
      <c r="M249" s="249"/>
      <c r="N249" s="249"/>
      <c r="O249" s="249"/>
      <c r="P249" s="249"/>
      <c r="Q249" s="249"/>
      <c r="R249" s="249"/>
    </row>
    <row r="250" spans="1:18" ht="15">
      <c r="A250" s="249"/>
      <c r="B250" s="249"/>
      <c r="C250" s="249"/>
      <c r="D250" s="249"/>
      <c r="E250" s="249"/>
      <c r="F250" s="249"/>
      <c r="G250" s="249"/>
      <c r="H250" s="249"/>
      <c r="I250" s="249"/>
      <c r="J250" s="249"/>
      <c r="K250" s="249"/>
      <c r="L250" s="249"/>
      <c r="M250" s="249"/>
      <c r="N250" s="249"/>
      <c r="O250" s="249"/>
      <c r="P250" s="249"/>
      <c r="Q250" s="249"/>
      <c r="R250" s="249"/>
    </row>
    <row r="251" spans="1:18" ht="15">
      <c r="A251" s="249"/>
      <c r="B251" s="249"/>
      <c r="C251" s="249"/>
      <c r="D251" s="249"/>
      <c r="E251" s="249"/>
      <c r="F251" s="249"/>
      <c r="G251" s="249"/>
      <c r="H251" s="249"/>
      <c r="I251" s="249"/>
      <c r="J251" s="249"/>
      <c r="K251" s="249"/>
      <c r="L251" s="249"/>
      <c r="M251" s="249"/>
      <c r="N251" s="249"/>
      <c r="O251" s="249"/>
      <c r="P251" s="249"/>
      <c r="Q251" s="249"/>
      <c r="R251" s="249"/>
    </row>
    <row r="252" spans="1:18" ht="15">
      <c r="A252" s="249"/>
      <c r="B252" s="249"/>
      <c r="C252" s="249"/>
      <c r="D252" s="249"/>
      <c r="E252" s="249"/>
      <c r="F252" s="249"/>
      <c r="G252" s="249"/>
      <c r="H252" s="249"/>
      <c r="I252" s="249"/>
      <c r="J252" s="249"/>
      <c r="K252" s="249"/>
      <c r="L252" s="249"/>
      <c r="M252" s="249"/>
      <c r="N252" s="249"/>
      <c r="O252" s="249"/>
      <c r="P252" s="249"/>
      <c r="Q252" s="249"/>
      <c r="R252" s="249"/>
    </row>
    <row r="253" spans="1:18" ht="15">
      <c r="A253" s="249"/>
      <c r="B253" s="249"/>
      <c r="C253" s="249"/>
      <c r="D253" s="249"/>
      <c r="E253" s="249"/>
      <c r="F253" s="249"/>
      <c r="G253" s="249"/>
      <c r="H253" s="249"/>
      <c r="I253" s="249"/>
      <c r="J253" s="249"/>
      <c r="K253" s="249"/>
      <c r="L253" s="249"/>
      <c r="M253" s="249"/>
      <c r="N253" s="249"/>
      <c r="O253" s="249"/>
      <c r="P253" s="249"/>
      <c r="Q253" s="249"/>
      <c r="R253" s="249"/>
    </row>
    <row r="254" spans="1:18" ht="15">
      <c r="A254" s="249"/>
      <c r="B254" s="249"/>
      <c r="C254" s="249"/>
      <c r="D254" s="249"/>
      <c r="E254" s="249"/>
      <c r="F254" s="249"/>
      <c r="G254" s="249"/>
      <c r="H254" s="249"/>
      <c r="I254" s="249"/>
      <c r="J254" s="249"/>
      <c r="K254" s="249"/>
      <c r="L254" s="249"/>
      <c r="M254" s="249"/>
      <c r="N254" s="249"/>
      <c r="O254" s="249"/>
      <c r="P254" s="249"/>
      <c r="Q254" s="249"/>
      <c r="R254" s="249"/>
    </row>
    <row r="255" spans="1:18" ht="15">
      <c r="A255" s="249"/>
      <c r="B255" s="249"/>
      <c r="C255" s="249"/>
      <c r="D255" s="249"/>
      <c r="E255" s="249"/>
      <c r="F255" s="249"/>
      <c r="G255" s="249"/>
      <c r="H255" s="249"/>
      <c r="I255" s="249"/>
      <c r="J255" s="249"/>
      <c r="K255" s="249"/>
      <c r="L255" s="249"/>
      <c r="M255" s="249"/>
      <c r="N255" s="249"/>
      <c r="O255" s="249"/>
      <c r="P255" s="249"/>
      <c r="Q255" s="249"/>
      <c r="R255" s="249"/>
    </row>
    <row r="256" spans="1:18" ht="15">
      <c r="A256" s="249"/>
      <c r="B256" s="249"/>
      <c r="C256" s="249"/>
      <c r="D256" s="249"/>
      <c r="E256" s="249"/>
      <c r="F256" s="249"/>
      <c r="G256" s="249"/>
      <c r="H256" s="249"/>
      <c r="I256" s="249"/>
      <c r="J256" s="249"/>
      <c r="K256" s="249"/>
      <c r="L256" s="249"/>
      <c r="M256" s="249"/>
      <c r="N256" s="249"/>
      <c r="O256" s="249"/>
      <c r="P256" s="249"/>
      <c r="Q256" s="249"/>
      <c r="R256" s="249"/>
    </row>
    <row r="257" spans="1:18" ht="15">
      <c r="A257" s="249"/>
      <c r="B257" s="249"/>
      <c r="C257" s="249"/>
      <c r="D257" s="249"/>
      <c r="E257" s="249"/>
      <c r="F257" s="249"/>
      <c r="G257" s="249"/>
      <c r="H257" s="249"/>
      <c r="I257" s="249"/>
      <c r="J257" s="249"/>
      <c r="K257" s="249"/>
      <c r="L257" s="249"/>
      <c r="M257" s="249"/>
      <c r="N257" s="249"/>
      <c r="O257" s="249"/>
      <c r="P257" s="249"/>
      <c r="Q257" s="249"/>
      <c r="R257" s="249"/>
    </row>
    <row r="258" spans="1:18" ht="15">
      <c r="A258" s="249"/>
      <c r="B258" s="249"/>
      <c r="C258" s="249"/>
      <c r="D258" s="249"/>
      <c r="E258" s="249"/>
      <c r="F258" s="249"/>
      <c r="G258" s="249"/>
      <c r="H258" s="249"/>
      <c r="I258" s="249"/>
      <c r="J258" s="249"/>
      <c r="K258" s="249"/>
      <c r="L258" s="249"/>
      <c r="M258" s="249"/>
      <c r="N258" s="249"/>
      <c r="O258" s="249"/>
      <c r="P258" s="249"/>
      <c r="Q258" s="249"/>
      <c r="R258" s="249"/>
    </row>
    <row r="259" spans="1:18" ht="15">
      <c r="A259" s="249"/>
      <c r="B259" s="249"/>
      <c r="C259" s="249"/>
      <c r="D259" s="249"/>
      <c r="E259" s="249"/>
      <c r="F259" s="249"/>
      <c r="G259" s="249"/>
      <c r="H259" s="249"/>
      <c r="I259" s="249"/>
      <c r="J259" s="249"/>
      <c r="K259" s="249"/>
      <c r="L259" s="249"/>
      <c r="M259" s="249"/>
      <c r="N259" s="249"/>
      <c r="O259" s="249"/>
      <c r="P259" s="249"/>
      <c r="Q259" s="249"/>
      <c r="R259" s="249"/>
    </row>
    <row r="260" spans="1:18" ht="15">
      <c r="A260" s="249"/>
      <c r="B260" s="249"/>
      <c r="C260" s="249"/>
      <c r="D260" s="249"/>
      <c r="E260" s="249"/>
      <c r="F260" s="249"/>
      <c r="G260" s="249"/>
      <c r="H260" s="249"/>
      <c r="I260" s="249"/>
      <c r="J260" s="249"/>
      <c r="K260" s="249"/>
      <c r="L260" s="249"/>
      <c r="M260" s="249"/>
      <c r="N260" s="249"/>
      <c r="O260" s="249"/>
      <c r="P260" s="249"/>
      <c r="Q260" s="249"/>
      <c r="R260" s="249"/>
    </row>
    <row r="261" spans="1:18" ht="15">
      <c r="A261" s="249"/>
      <c r="B261" s="249"/>
      <c r="C261" s="249"/>
      <c r="D261" s="249"/>
      <c r="E261" s="249"/>
      <c r="F261" s="249"/>
      <c r="G261" s="249"/>
      <c r="H261" s="249"/>
      <c r="I261" s="249"/>
      <c r="J261" s="249"/>
      <c r="K261" s="249"/>
      <c r="L261" s="249"/>
      <c r="M261" s="249"/>
      <c r="N261" s="249"/>
      <c r="O261" s="249"/>
      <c r="P261" s="249"/>
      <c r="Q261" s="249"/>
      <c r="R261" s="249"/>
    </row>
    <row r="262" spans="1:18" ht="15">
      <c r="A262" s="249"/>
      <c r="B262" s="249"/>
      <c r="C262" s="249"/>
      <c r="D262" s="249"/>
      <c r="E262" s="249"/>
      <c r="F262" s="249"/>
      <c r="G262" s="249"/>
      <c r="H262" s="249"/>
      <c r="I262" s="249"/>
      <c r="J262" s="249"/>
      <c r="K262" s="249"/>
      <c r="L262" s="249"/>
      <c r="M262" s="249"/>
      <c r="N262" s="249"/>
      <c r="O262" s="249"/>
      <c r="P262" s="249"/>
      <c r="Q262" s="249"/>
      <c r="R262" s="249"/>
    </row>
    <row r="263" spans="1:18" ht="15">
      <c r="A263" s="249"/>
      <c r="B263" s="249"/>
      <c r="C263" s="249"/>
      <c r="D263" s="249"/>
      <c r="E263" s="249"/>
      <c r="F263" s="249"/>
      <c r="G263" s="249"/>
      <c r="H263" s="249"/>
      <c r="I263" s="249"/>
      <c r="J263" s="249"/>
      <c r="K263" s="249"/>
      <c r="L263" s="249"/>
      <c r="M263" s="249"/>
      <c r="N263" s="249"/>
      <c r="O263" s="249"/>
      <c r="P263" s="249"/>
      <c r="Q263" s="249"/>
      <c r="R263" s="249"/>
    </row>
    <row r="264" spans="1:18" ht="15">
      <c r="A264" s="249"/>
      <c r="B264" s="249"/>
      <c r="C264" s="249"/>
      <c r="D264" s="249"/>
      <c r="E264" s="249"/>
      <c r="F264" s="249"/>
      <c r="G264" s="249"/>
      <c r="H264" s="249"/>
      <c r="I264" s="249"/>
      <c r="J264" s="249"/>
      <c r="K264" s="249"/>
      <c r="L264" s="249"/>
      <c r="M264" s="249"/>
      <c r="N264" s="249"/>
      <c r="O264" s="249"/>
      <c r="P264" s="249"/>
      <c r="Q264" s="249"/>
      <c r="R264" s="249"/>
    </row>
    <row r="265" spans="1:18" ht="15">
      <c r="A265" s="249"/>
      <c r="B265" s="249"/>
      <c r="C265" s="249"/>
      <c r="D265" s="249"/>
      <c r="E265" s="249"/>
      <c r="F265" s="249"/>
      <c r="G265" s="249"/>
      <c r="H265" s="249"/>
      <c r="I265" s="249"/>
      <c r="J265" s="249"/>
      <c r="K265" s="249"/>
      <c r="L265" s="249"/>
      <c r="M265" s="249"/>
      <c r="N265" s="249"/>
      <c r="O265" s="249"/>
      <c r="P265" s="249"/>
      <c r="Q265" s="249"/>
      <c r="R265" s="249"/>
    </row>
    <row r="266" spans="1:18" ht="15">
      <c r="A266" s="249"/>
      <c r="B266" s="249"/>
      <c r="C266" s="249"/>
      <c r="D266" s="249"/>
      <c r="E266" s="249"/>
      <c r="F266" s="249"/>
      <c r="G266" s="249"/>
      <c r="H266" s="249"/>
      <c r="I266" s="249"/>
      <c r="J266" s="249"/>
      <c r="K266" s="249"/>
      <c r="L266" s="249"/>
      <c r="M266" s="249"/>
      <c r="N266" s="249"/>
      <c r="O266" s="249"/>
      <c r="P266" s="249"/>
      <c r="Q266" s="249"/>
      <c r="R266" s="249"/>
    </row>
    <row r="267" spans="1:18" ht="15">
      <c r="A267" s="249"/>
      <c r="B267" s="249"/>
      <c r="C267" s="249"/>
      <c r="D267" s="249"/>
      <c r="E267" s="249"/>
      <c r="F267" s="249"/>
      <c r="G267" s="249"/>
      <c r="H267" s="249"/>
      <c r="I267" s="249"/>
      <c r="J267" s="249"/>
      <c r="K267" s="249"/>
      <c r="L267" s="249"/>
      <c r="M267" s="249"/>
      <c r="N267" s="249"/>
      <c r="O267" s="249"/>
      <c r="P267" s="249"/>
      <c r="Q267" s="249"/>
      <c r="R267" s="249"/>
    </row>
    <row r="268" spans="1:18" ht="15">
      <c r="A268" s="249"/>
      <c r="B268" s="249"/>
      <c r="C268" s="249"/>
      <c r="D268" s="249"/>
      <c r="E268" s="249"/>
      <c r="F268" s="249"/>
      <c r="G268" s="249"/>
      <c r="H268" s="249"/>
      <c r="I268" s="249"/>
      <c r="J268" s="249"/>
      <c r="K268" s="249"/>
      <c r="L268" s="249"/>
      <c r="M268" s="249"/>
      <c r="N268" s="249"/>
      <c r="O268" s="249"/>
      <c r="P268" s="249"/>
      <c r="Q268" s="249"/>
      <c r="R268" s="249"/>
    </row>
    <row r="269" spans="1:18" ht="15">
      <c r="A269" s="249"/>
      <c r="B269" s="249"/>
      <c r="C269" s="249"/>
      <c r="D269" s="249"/>
      <c r="E269" s="249"/>
      <c r="F269" s="249"/>
      <c r="G269" s="249"/>
      <c r="H269" s="249"/>
      <c r="I269" s="249"/>
      <c r="J269" s="249"/>
      <c r="K269" s="249"/>
      <c r="L269" s="249"/>
      <c r="M269" s="249"/>
      <c r="N269" s="249"/>
      <c r="O269" s="249"/>
      <c r="P269" s="249"/>
      <c r="Q269" s="249"/>
      <c r="R269" s="249"/>
    </row>
    <row r="270" spans="1:18" ht="15">
      <c r="A270" s="249"/>
      <c r="B270" s="249"/>
      <c r="C270" s="249"/>
      <c r="D270" s="249"/>
      <c r="E270" s="249"/>
      <c r="F270" s="249"/>
      <c r="G270" s="249"/>
      <c r="H270" s="249"/>
      <c r="I270" s="249"/>
      <c r="J270" s="249"/>
      <c r="K270" s="249"/>
      <c r="L270" s="249"/>
      <c r="M270" s="249"/>
      <c r="N270" s="249"/>
      <c r="O270" s="249"/>
      <c r="P270" s="249"/>
      <c r="Q270" s="249"/>
      <c r="R270" s="249"/>
    </row>
    <row r="271" spans="1:18" ht="15">
      <c r="A271" s="249"/>
      <c r="B271" s="249"/>
      <c r="C271" s="249"/>
      <c r="D271" s="249"/>
      <c r="E271" s="249"/>
      <c r="F271" s="249"/>
      <c r="G271" s="249"/>
      <c r="H271" s="249"/>
      <c r="I271" s="249"/>
      <c r="J271" s="249"/>
      <c r="K271" s="249"/>
      <c r="L271" s="249"/>
      <c r="M271" s="249"/>
      <c r="N271" s="249"/>
      <c r="O271" s="249"/>
      <c r="P271" s="249"/>
      <c r="Q271" s="249"/>
      <c r="R271" s="249"/>
    </row>
    <row r="272" spans="1:18" ht="15">
      <c r="A272" s="249"/>
      <c r="B272" s="249"/>
      <c r="C272" s="249"/>
      <c r="D272" s="249"/>
      <c r="E272" s="249"/>
      <c r="F272" s="249"/>
      <c r="G272" s="249"/>
      <c r="H272" s="249"/>
      <c r="I272" s="249"/>
      <c r="J272" s="249"/>
      <c r="K272" s="249"/>
      <c r="L272" s="249"/>
      <c r="M272" s="249"/>
      <c r="N272" s="249"/>
      <c r="O272" s="249"/>
      <c r="P272" s="249"/>
      <c r="Q272" s="249"/>
      <c r="R272" s="249"/>
    </row>
    <row r="273" spans="1:18" ht="15">
      <c r="A273" s="249"/>
      <c r="B273" s="249"/>
      <c r="C273" s="249"/>
      <c r="D273" s="249"/>
      <c r="E273" s="249"/>
      <c r="F273" s="249"/>
      <c r="G273" s="249"/>
      <c r="H273" s="249"/>
      <c r="I273" s="249"/>
      <c r="J273" s="249"/>
      <c r="K273" s="249"/>
      <c r="L273" s="249"/>
      <c r="M273" s="249"/>
      <c r="N273" s="249"/>
      <c r="O273" s="249"/>
      <c r="P273" s="249"/>
      <c r="Q273" s="249"/>
      <c r="R273" s="249"/>
    </row>
    <row r="274" spans="1:18" ht="15">
      <c r="A274" s="249"/>
      <c r="B274" s="249"/>
      <c r="C274" s="249"/>
      <c r="D274" s="249"/>
      <c r="E274" s="249"/>
      <c r="F274" s="249"/>
      <c r="G274" s="249"/>
      <c r="H274" s="249"/>
      <c r="I274" s="249"/>
      <c r="J274" s="249"/>
      <c r="K274" s="249"/>
      <c r="L274" s="249"/>
      <c r="M274" s="249"/>
      <c r="N274" s="249"/>
      <c r="O274" s="249"/>
      <c r="P274" s="249"/>
      <c r="Q274" s="249"/>
      <c r="R274" s="249"/>
    </row>
    <row r="275" spans="1:18" ht="15">
      <c r="A275" s="249"/>
      <c r="B275" s="249"/>
      <c r="C275" s="249"/>
      <c r="D275" s="249"/>
      <c r="E275" s="249"/>
      <c r="F275" s="249"/>
      <c r="G275" s="249"/>
      <c r="H275" s="249"/>
      <c r="I275" s="249"/>
      <c r="J275" s="249"/>
      <c r="K275" s="249"/>
      <c r="L275" s="249"/>
      <c r="M275" s="249"/>
      <c r="N275" s="249"/>
      <c r="O275" s="249"/>
      <c r="P275" s="249"/>
      <c r="Q275" s="249"/>
      <c r="R275" s="249"/>
    </row>
    <row r="276" spans="1:18" ht="15">
      <c r="A276" s="249"/>
      <c r="B276" s="249"/>
      <c r="C276" s="249"/>
      <c r="D276" s="249"/>
      <c r="E276" s="249"/>
      <c r="F276" s="249"/>
      <c r="G276" s="249"/>
      <c r="H276" s="249"/>
      <c r="I276" s="249"/>
      <c r="J276" s="249"/>
      <c r="K276" s="249"/>
      <c r="L276" s="249"/>
      <c r="M276" s="249"/>
      <c r="N276" s="249"/>
      <c r="O276" s="249"/>
      <c r="P276" s="249"/>
      <c r="Q276" s="249"/>
      <c r="R276" s="249"/>
    </row>
    <row r="277" spans="1:18" ht="15">
      <c r="A277" s="249"/>
      <c r="B277" s="249"/>
      <c r="C277" s="249"/>
      <c r="D277" s="249"/>
      <c r="E277" s="249"/>
      <c r="F277" s="249"/>
      <c r="G277" s="249"/>
      <c r="H277" s="249"/>
      <c r="I277" s="249"/>
      <c r="J277" s="249"/>
      <c r="K277" s="249"/>
      <c r="L277" s="249"/>
      <c r="M277" s="249"/>
      <c r="N277" s="249"/>
      <c r="O277" s="249"/>
      <c r="P277" s="249"/>
      <c r="Q277" s="249"/>
      <c r="R277" s="249"/>
    </row>
    <row r="278" spans="1:18" ht="15">
      <c r="A278" s="249"/>
      <c r="B278" s="249"/>
      <c r="C278" s="249"/>
      <c r="D278" s="249"/>
      <c r="E278" s="249"/>
      <c r="F278" s="249"/>
      <c r="G278" s="249"/>
      <c r="H278" s="249"/>
      <c r="I278" s="249"/>
      <c r="J278" s="249"/>
      <c r="K278" s="249"/>
      <c r="L278" s="249"/>
      <c r="M278" s="249"/>
      <c r="N278" s="249"/>
      <c r="O278" s="249"/>
      <c r="P278" s="249"/>
      <c r="Q278" s="249"/>
      <c r="R278" s="249"/>
    </row>
    <row r="279" spans="1:18" ht="15">
      <c r="A279" s="249"/>
      <c r="B279" s="249"/>
      <c r="C279" s="249"/>
      <c r="D279" s="249"/>
      <c r="E279" s="249"/>
      <c r="F279" s="249"/>
      <c r="G279" s="249"/>
      <c r="H279" s="249"/>
      <c r="I279" s="249"/>
      <c r="J279" s="249"/>
      <c r="K279" s="249"/>
      <c r="L279" s="249"/>
      <c r="M279" s="249"/>
      <c r="N279" s="249"/>
      <c r="O279" s="249"/>
      <c r="P279" s="249"/>
      <c r="Q279" s="249"/>
      <c r="R279" s="249"/>
    </row>
    <row r="280" spans="1:18" ht="15">
      <c r="A280" s="249"/>
      <c r="B280" s="249"/>
      <c r="C280" s="249"/>
      <c r="D280" s="249"/>
      <c r="E280" s="249"/>
      <c r="F280" s="249"/>
      <c r="G280" s="249"/>
      <c r="H280" s="249"/>
      <c r="I280" s="249"/>
      <c r="J280" s="249"/>
      <c r="K280" s="249"/>
      <c r="L280" s="249"/>
      <c r="M280" s="249"/>
      <c r="N280" s="249"/>
      <c r="O280" s="249"/>
      <c r="P280" s="249"/>
      <c r="Q280" s="249"/>
      <c r="R280" s="249"/>
    </row>
    <row r="281" spans="1:18" ht="15">
      <c r="A281" s="249"/>
      <c r="B281" s="249"/>
      <c r="C281" s="249"/>
      <c r="D281" s="249"/>
      <c r="E281" s="249"/>
      <c r="F281" s="249"/>
      <c r="G281" s="249"/>
      <c r="H281" s="249"/>
      <c r="I281" s="249"/>
      <c r="J281" s="249"/>
      <c r="K281" s="249"/>
      <c r="L281" s="249"/>
      <c r="M281" s="249"/>
      <c r="N281" s="249"/>
      <c r="O281" s="249"/>
      <c r="P281" s="249"/>
      <c r="Q281" s="249"/>
      <c r="R281" s="249"/>
    </row>
    <row r="282" spans="1:18" ht="15">
      <c r="A282" s="249"/>
      <c r="B282" s="249"/>
      <c r="C282" s="249"/>
      <c r="D282" s="249"/>
      <c r="E282" s="249"/>
      <c r="F282" s="249"/>
      <c r="G282" s="249"/>
      <c r="H282" s="249"/>
      <c r="I282" s="249"/>
      <c r="J282" s="249"/>
      <c r="K282" s="249"/>
      <c r="L282" s="249"/>
      <c r="M282" s="249"/>
      <c r="N282" s="249"/>
      <c r="O282" s="249"/>
      <c r="P282" s="249"/>
      <c r="Q282" s="249"/>
      <c r="R282" s="249"/>
    </row>
    <row r="283" spans="1:18" ht="15">
      <c r="A283" s="249"/>
      <c r="B283" s="249"/>
      <c r="C283" s="249"/>
      <c r="D283" s="249"/>
      <c r="E283" s="249"/>
      <c r="F283" s="249"/>
      <c r="G283" s="249"/>
      <c r="H283" s="249"/>
      <c r="I283" s="249"/>
      <c r="J283" s="249"/>
      <c r="K283" s="249"/>
      <c r="L283" s="249"/>
      <c r="M283" s="249"/>
      <c r="N283" s="249"/>
      <c r="O283" s="249"/>
      <c r="P283" s="249"/>
      <c r="Q283" s="249"/>
      <c r="R283" s="249"/>
    </row>
    <row r="284" spans="1:18" ht="15">
      <c r="A284" s="249"/>
      <c r="B284" s="249"/>
      <c r="C284" s="249"/>
      <c r="D284" s="249"/>
      <c r="E284" s="249"/>
      <c r="F284" s="249"/>
      <c r="G284" s="249"/>
      <c r="H284" s="249"/>
      <c r="I284" s="249"/>
      <c r="J284" s="249"/>
      <c r="K284" s="249"/>
      <c r="L284" s="249"/>
      <c r="M284" s="249"/>
      <c r="N284" s="249"/>
      <c r="O284" s="249"/>
      <c r="P284" s="249"/>
      <c r="Q284" s="249"/>
      <c r="R284" s="249"/>
    </row>
    <row r="285" spans="1:18" ht="15">
      <c r="A285" s="249"/>
      <c r="B285" s="249"/>
      <c r="C285" s="249"/>
      <c r="D285" s="249"/>
      <c r="E285" s="249"/>
      <c r="F285" s="249"/>
      <c r="G285" s="249"/>
      <c r="H285" s="249"/>
      <c r="I285" s="249"/>
      <c r="J285" s="249"/>
      <c r="K285" s="249"/>
      <c r="L285" s="249"/>
      <c r="M285" s="249"/>
      <c r="N285" s="249"/>
      <c r="O285" s="249"/>
      <c r="P285" s="249"/>
      <c r="Q285" s="249"/>
      <c r="R285" s="249"/>
    </row>
    <row r="286" spans="1:18" ht="15">
      <c r="A286" s="249"/>
      <c r="B286" s="249"/>
      <c r="C286" s="249"/>
      <c r="D286" s="249"/>
      <c r="E286" s="249"/>
      <c r="F286" s="249"/>
      <c r="G286" s="249"/>
      <c r="H286" s="249"/>
      <c r="I286" s="249"/>
      <c r="J286" s="249"/>
      <c r="K286" s="249"/>
      <c r="L286" s="249"/>
      <c r="M286" s="249"/>
      <c r="N286" s="249"/>
      <c r="O286" s="249"/>
      <c r="P286" s="249"/>
      <c r="Q286" s="249"/>
      <c r="R286" s="249"/>
    </row>
    <row r="287" spans="1:18" ht="15">
      <c r="A287" s="249"/>
      <c r="B287" s="249"/>
      <c r="C287" s="249"/>
      <c r="D287" s="249"/>
      <c r="E287" s="249"/>
      <c r="F287" s="249"/>
      <c r="G287" s="249"/>
      <c r="H287" s="249"/>
      <c r="I287" s="249"/>
      <c r="J287" s="249"/>
      <c r="K287" s="249"/>
      <c r="L287" s="249"/>
      <c r="M287" s="249"/>
      <c r="N287" s="249"/>
      <c r="O287" s="249"/>
      <c r="P287" s="249"/>
      <c r="Q287" s="249"/>
      <c r="R287" s="249"/>
    </row>
    <row r="288" spans="1:18" ht="15">
      <c r="A288" s="249"/>
      <c r="B288" s="249"/>
      <c r="C288" s="249"/>
      <c r="D288" s="249"/>
      <c r="E288" s="249"/>
      <c r="F288" s="249"/>
      <c r="G288" s="249"/>
      <c r="H288" s="249"/>
      <c r="I288" s="249"/>
      <c r="J288" s="249"/>
      <c r="K288" s="249"/>
      <c r="L288" s="249"/>
      <c r="M288" s="249"/>
      <c r="N288" s="249"/>
      <c r="O288" s="249"/>
      <c r="P288" s="249"/>
      <c r="Q288" s="249"/>
      <c r="R288" s="249"/>
    </row>
    <row r="289" spans="1:18" ht="15">
      <c r="A289" s="249"/>
      <c r="B289" s="249"/>
      <c r="C289" s="249"/>
      <c r="D289" s="249"/>
      <c r="E289" s="249"/>
      <c r="F289" s="249"/>
      <c r="G289" s="249"/>
      <c r="H289" s="249"/>
      <c r="I289" s="249"/>
      <c r="J289" s="249"/>
      <c r="K289" s="249"/>
      <c r="L289" s="249"/>
      <c r="M289" s="249"/>
      <c r="N289" s="249"/>
      <c r="O289" s="249"/>
      <c r="P289" s="249"/>
      <c r="Q289" s="249"/>
      <c r="R289" s="249"/>
    </row>
    <row r="290" spans="1:18" ht="15">
      <c r="A290" s="249"/>
      <c r="B290" s="249"/>
      <c r="C290" s="249"/>
      <c r="D290" s="249"/>
      <c r="E290" s="249"/>
      <c r="F290" s="249"/>
      <c r="G290" s="249"/>
      <c r="H290" s="249"/>
      <c r="I290" s="249"/>
      <c r="J290" s="249"/>
      <c r="K290" s="249"/>
      <c r="L290" s="249"/>
      <c r="M290" s="249"/>
      <c r="N290" s="249"/>
      <c r="O290" s="249"/>
      <c r="P290" s="249"/>
      <c r="Q290" s="249"/>
      <c r="R290" s="249"/>
    </row>
    <row r="291" spans="1:18" ht="15">
      <c r="A291" s="249"/>
      <c r="B291" s="249"/>
      <c r="C291" s="249"/>
      <c r="D291" s="249"/>
      <c r="E291" s="249"/>
      <c r="F291" s="249"/>
      <c r="G291" s="249"/>
      <c r="H291" s="249"/>
      <c r="I291" s="249"/>
      <c r="J291" s="249"/>
      <c r="K291" s="249"/>
      <c r="L291" s="249"/>
      <c r="M291" s="249"/>
      <c r="N291" s="249"/>
      <c r="O291" s="249"/>
      <c r="P291" s="249"/>
      <c r="Q291" s="249"/>
      <c r="R291" s="249"/>
    </row>
    <row r="292" spans="1:18" ht="15">
      <c r="A292" s="249"/>
      <c r="B292" s="249"/>
      <c r="C292" s="249"/>
      <c r="D292" s="249"/>
      <c r="E292" s="249"/>
      <c r="F292" s="249"/>
      <c r="G292" s="249"/>
      <c r="H292" s="249"/>
      <c r="I292" s="249"/>
      <c r="J292" s="249"/>
      <c r="K292" s="249"/>
      <c r="L292" s="249"/>
      <c r="M292" s="249"/>
      <c r="N292" s="249"/>
      <c r="O292" s="249"/>
      <c r="P292" s="249"/>
      <c r="Q292" s="249"/>
      <c r="R292" s="249"/>
    </row>
    <row r="293" spans="1:18" ht="15">
      <c r="A293" s="249"/>
      <c r="B293" s="249"/>
      <c r="C293" s="249"/>
      <c r="D293" s="249"/>
      <c r="E293" s="249"/>
      <c r="F293" s="249"/>
      <c r="G293" s="249"/>
      <c r="H293" s="249"/>
      <c r="I293" s="249"/>
      <c r="J293" s="249"/>
      <c r="K293" s="249"/>
      <c r="L293" s="249"/>
      <c r="M293" s="249"/>
      <c r="N293" s="249"/>
      <c r="O293" s="249"/>
      <c r="P293" s="249"/>
      <c r="Q293" s="249"/>
      <c r="R293" s="249"/>
    </row>
    <row r="294" spans="1:18" ht="15">
      <c r="A294" s="249"/>
      <c r="B294" s="249"/>
      <c r="C294" s="249"/>
      <c r="D294" s="249"/>
      <c r="E294" s="249"/>
      <c r="F294" s="249"/>
      <c r="G294" s="249"/>
      <c r="H294" s="249"/>
      <c r="I294" s="249"/>
      <c r="J294" s="249"/>
      <c r="K294" s="249"/>
      <c r="L294" s="249"/>
      <c r="M294" s="249"/>
      <c r="N294" s="249"/>
      <c r="O294" s="249"/>
      <c r="P294" s="249"/>
      <c r="Q294" s="249"/>
      <c r="R294" s="249"/>
    </row>
    <row r="295" spans="1:18" ht="15">
      <c r="A295" s="249"/>
      <c r="B295" s="249"/>
      <c r="C295" s="249"/>
      <c r="D295" s="249"/>
      <c r="E295" s="249"/>
      <c r="F295" s="249"/>
      <c r="G295" s="249"/>
      <c r="H295" s="249"/>
      <c r="I295" s="249"/>
      <c r="J295" s="249"/>
      <c r="K295" s="249"/>
      <c r="L295" s="249"/>
      <c r="M295" s="249"/>
      <c r="N295" s="249"/>
      <c r="O295" s="249"/>
      <c r="P295" s="249"/>
      <c r="Q295" s="249"/>
      <c r="R295" s="249"/>
    </row>
    <row r="296" spans="1:18" ht="15">
      <c r="A296" s="249"/>
      <c r="B296" s="249"/>
      <c r="C296" s="249"/>
      <c r="D296" s="249"/>
      <c r="E296" s="249"/>
      <c r="F296" s="249"/>
      <c r="G296" s="249"/>
      <c r="H296" s="249"/>
      <c r="I296" s="249"/>
      <c r="J296" s="249"/>
      <c r="K296" s="249"/>
      <c r="L296" s="249"/>
      <c r="M296" s="249"/>
      <c r="N296" s="249"/>
      <c r="O296" s="249"/>
      <c r="P296" s="249"/>
      <c r="Q296" s="249"/>
      <c r="R296" s="249"/>
    </row>
    <row r="297" spans="1:18" ht="15">
      <c r="A297" s="249"/>
      <c r="B297" s="249"/>
      <c r="C297" s="249"/>
      <c r="D297" s="249"/>
      <c r="E297" s="249"/>
      <c r="F297" s="249"/>
      <c r="G297" s="249"/>
      <c r="H297" s="249"/>
      <c r="I297" s="249"/>
      <c r="J297" s="249"/>
      <c r="K297" s="249"/>
      <c r="L297" s="249"/>
      <c r="M297" s="249"/>
      <c r="N297" s="249"/>
      <c r="O297" s="249"/>
      <c r="P297" s="249"/>
      <c r="Q297" s="249"/>
      <c r="R297" s="249"/>
    </row>
    <row r="298" spans="1:18" ht="15">
      <c r="A298" s="249"/>
      <c r="B298" s="249"/>
      <c r="C298" s="249"/>
      <c r="D298" s="249"/>
      <c r="E298" s="249"/>
      <c r="F298" s="249"/>
      <c r="G298" s="249"/>
      <c r="H298" s="249"/>
      <c r="I298" s="249"/>
      <c r="J298" s="249"/>
      <c r="K298" s="249"/>
      <c r="L298" s="249"/>
      <c r="M298" s="249"/>
      <c r="N298" s="249"/>
      <c r="O298" s="249"/>
      <c r="P298" s="249"/>
      <c r="Q298" s="249"/>
      <c r="R298" s="249"/>
    </row>
    <row r="299" spans="1:18" ht="15">
      <c r="A299" s="249"/>
      <c r="B299" s="249"/>
      <c r="C299" s="249"/>
      <c r="D299" s="249"/>
      <c r="E299" s="249"/>
      <c r="F299" s="249"/>
      <c r="G299" s="249"/>
      <c r="H299" s="249"/>
      <c r="I299" s="249"/>
      <c r="J299" s="249"/>
      <c r="K299" s="249"/>
      <c r="L299" s="249"/>
      <c r="M299" s="249"/>
      <c r="N299" s="249"/>
      <c r="O299" s="249"/>
      <c r="P299" s="249"/>
      <c r="Q299" s="249"/>
      <c r="R299" s="249"/>
    </row>
    <row r="300" spans="1:18" ht="15">
      <c r="A300" s="249"/>
      <c r="B300" s="249"/>
      <c r="C300" s="249"/>
      <c r="D300" s="249"/>
      <c r="E300" s="249"/>
      <c r="F300" s="249"/>
      <c r="G300" s="249"/>
      <c r="H300" s="249"/>
      <c r="I300" s="249"/>
      <c r="J300" s="249"/>
      <c r="K300" s="249"/>
      <c r="L300" s="249"/>
      <c r="M300" s="249"/>
      <c r="N300" s="249"/>
      <c r="O300" s="249"/>
      <c r="P300" s="249"/>
      <c r="Q300" s="249"/>
      <c r="R300" s="249"/>
    </row>
    <row r="301" spans="1:18" ht="15">
      <c r="A301" s="249"/>
      <c r="B301" s="249"/>
      <c r="C301" s="249"/>
      <c r="D301" s="249"/>
      <c r="E301" s="249"/>
      <c r="F301" s="249"/>
      <c r="G301" s="249"/>
      <c r="H301" s="249"/>
      <c r="I301" s="249"/>
      <c r="J301" s="249"/>
      <c r="K301" s="249"/>
      <c r="L301" s="249"/>
      <c r="M301" s="249"/>
      <c r="N301" s="249"/>
      <c r="O301" s="249"/>
      <c r="P301" s="249"/>
      <c r="Q301" s="249"/>
      <c r="R301" s="249"/>
    </row>
    <row r="302" spans="1:18" ht="15">
      <c r="A302" s="249"/>
      <c r="B302" s="249"/>
      <c r="C302" s="249"/>
      <c r="D302" s="249"/>
      <c r="E302" s="249"/>
      <c r="F302" s="249"/>
      <c r="G302" s="249"/>
      <c r="H302" s="249"/>
      <c r="I302" s="249"/>
      <c r="J302" s="249"/>
      <c r="K302" s="249"/>
      <c r="L302" s="249"/>
      <c r="M302" s="249"/>
      <c r="N302" s="249"/>
      <c r="O302" s="249"/>
      <c r="P302" s="249"/>
      <c r="Q302" s="249"/>
      <c r="R302" s="249"/>
    </row>
    <row r="303" spans="1:18" ht="15">
      <c r="A303" s="249"/>
      <c r="B303" s="249"/>
      <c r="C303" s="249"/>
      <c r="D303" s="249"/>
      <c r="E303" s="249"/>
      <c r="F303" s="249"/>
      <c r="G303" s="249"/>
      <c r="H303" s="249"/>
      <c r="I303" s="249"/>
      <c r="J303" s="249"/>
      <c r="K303" s="249"/>
      <c r="L303" s="249"/>
      <c r="M303" s="249"/>
      <c r="N303" s="249"/>
      <c r="O303" s="249"/>
      <c r="P303" s="249"/>
      <c r="Q303" s="249"/>
      <c r="R303" s="249"/>
    </row>
    <row r="304" spans="1:18" ht="15">
      <c r="A304" s="249"/>
      <c r="B304" s="249"/>
      <c r="C304" s="249"/>
      <c r="D304" s="249"/>
      <c r="E304" s="249"/>
      <c r="F304" s="249"/>
      <c r="G304" s="249"/>
      <c r="H304" s="249"/>
      <c r="I304" s="249"/>
      <c r="J304" s="249"/>
      <c r="K304" s="249"/>
      <c r="L304" s="249"/>
      <c r="M304" s="249"/>
      <c r="N304" s="249"/>
      <c r="O304" s="249"/>
      <c r="P304" s="249"/>
      <c r="Q304" s="249"/>
      <c r="R304" s="249"/>
    </row>
    <row r="305" spans="1:18" ht="15">
      <c r="A305" s="249"/>
      <c r="B305" s="249"/>
      <c r="C305" s="249"/>
      <c r="D305" s="249"/>
      <c r="E305" s="249"/>
      <c r="F305" s="249"/>
      <c r="G305" s="249"/>
      <c r="H305" s="249"/>
      <c r="I305" s="249"/>
      <c r="J305" s="249"/>
      <c r="K305" s="249"/>
      <c r="L305" s="249"/>
      <c r="M305" s="249"/>
      <c r="N305" s="249"/>
      <c r="O305" s="249"/>
      <c r="P305" s="249"/>
      <c r="Q305" s="249"/>
      <c r="R305" s="249"/>
    </row>
    <row r="306" spans="1:18" ht="15">
      <c r="A306" s="249"/>
      <c r="B306" s="249"/>
      <c r="C306" s="249"/>
      <c r="D306" s="249"/>
      <c r="E306" s="249"/>
      <c r="F306" s="249"/>
      <c r="G306" s="249"/>
      <c r="H306" s="249"/>
      <c r="I306" s="249"/>
      <c r="J306" s="249"/>
      <c r="K306" s="249"/>
      <c r="L306" s="249"/>
      <c r="M306" s="249"/>
      <c r="N306" s="249"/>
      <c r="O306" s="249"/>
      <c r="P306" s="249"/>
      <c r="Q306" s="249"/>
      <c r="R306" s="249"/>
    </row>
    <row r="307" spans="1:18" ht="15">
      <c r="A307" s="249"/>
      <c r="B307" s="249"/>
      <c r="C307" s="249"/>
      <c r="D307" s="249"/>
      <c r="E307" s="249"/>
      <c r="F307" s="249"/>
      <c r="G307" s="249"/>
      <c r="H307" s="249"/>
      <c r="I307" s="249"/>
      <c r="J307" s="249"/>
      <c r="K307" s="249"/>
      <c r="L307" s="249"/>
      <c r="M307" s="249"/>
      <c r="N307" s="249"/>
      <c r="O307" s="249"/>
      <c r="P307" s="249"/>
      <c r="Q307" s="249"/>
      <c r="R307" s="249"/>
    </row>
    <row r="308" spans="1:18" ht="15">
      <c r="A308" s="249"/>
      <c r="B308" s="249"/>
      <c r="C308" s="249"/>
      <c r="D308" s="249"/>
      <c r="E308" s="249"/>
      <c r="F308" s="249"/>
      <c r="G308" s="249"/>
      <c r="H308" s="249"/>
      <c r="I308" s="249"/>
      <c r="J308" s="249"/>
      <c r="K308" s="249"/>
      <c r="L308" s="249"/>
      <c r="M308" s="249"/>
      <c r="N308" s="249"/>
      <c r="O308" s="249"/>
      <c r="P308" s="249"/>
      <c r="Q308" s="249"/>
      <c r="R308" s="249"/>
    </row>
    <row r="309" spans="1:18" ht="15">
      <c r="A309" s="249"/>
      <c r="B309" s="249"/>
      <c r="C309" s="249"/>
      <c r="D309" s="249"/>
      <c r="E309" s="249"/>
      <c r="F309" s="249"/>
      <c r="G309" s="249"/>
      <c r="H309" s="249"/>
      <c r="I309" s="249"/>
      <c r="J309" s="249"/>
      <c r="K309" s="249"/>
      <c r="L309" s="249"/>
      <c r="M309" s="249"/>
      <c r="N309" s="249"/>
      <c r="O309" s="249"/>
      <c r="P309" s="249"/>
      <c r="Q309" s="249"/>
      <c r="R309" s="249"/>
    </row>
    <row r="310" spans="1:18" ht="15">
      <c r="A310" s="249"/>
      <c r="B310" s="249"/>
      <c r="C310" s="249"/>
      <c r="D310" s="249"/>
      <c r="E310" s="249"/>
      <c r="F310" s="249"/>
      <c r="G310" s="249"/>
      <c r="H310" s="249"/>
      <c r="I310" s="249"/>
      <c r="J310" s="249"/>
      <c r="K310" s="249"/>
      <c r="L310" s="249"/>
      <c r="M310" s="249"/>
      <c r="N310" s="249"/>
      <c r="O310" s="249"/>
      <c r="P310" s="249"/>
      <c r="Q310" s="249"/>
      <c r="R310" s="249"/>
    </row>
    <row r="311" spans="1:18" ht="15">
      <c r="A311" s="249"/>
      <c r="B311" s="249"/>
      <c r="C311" s="249"/>
      <c r="D311" s="249"/>
      <c r="E311" s="249"/>
      <c r="F311" s="249"/>
      <c r="G311" s="249"/>
      <c r="H311" s="249"/>
      <c r="I311" s="249"/>
      <c r="J311" s="249"/>
      <c r="K311" s="249"/>
      <c r="L311" s="249"/>
      <c r="M311" s="249"/>
      <c r="N311" s="249"/>
      <c r="O311" s="249"/>
      <c r="P311" s="249"/>
      <c r="Q311" s="249"/>
      <c r="R311" s="249"/>
    </row>
    <row r="312" spans="1:18" ht="15">
      <c r="A312" s="249"/>
      <c r="B312" s="249"/>
      <c r="C312" s="249"/>
      <c r="D312" s="249"/>
      <c r="E312" s="249"/>
      <c r="F312" s="249"/>
      <c r="G312" s="249"/>
      <c r="H312" s="249"/>
      <c r="I312" s="249"/>
      <c r="J312" s="249"/>
      <c r="K312" s="249"/>
      <c r="L312" s="249"/>
      <c r="M312" s="249"/>
      <c r="N312" s="249"/>
      <c r="O312" s="249"/>
      <c r="P312" s="249"/>
      <c r="Q312" s="249"/>
      <c r="R312" s="249"/>
    </row>
    <row r="313" spans="1:18" ht="15">
      <c r="A313" s="249"/>
      <c r="B313" s="249"/>
      <c r="C313" s="249"/>
      <c r="D313" s="249"/>
      <c r="E313" s="249"/>
      <c r="F313" s="249"/>
      <c r="G313" s="249"/>
      <c r="H313" s="249"/>
      <c r="I313" s="249"/>
      <c r="J313" s="249"/>
      <c r="K313" s="249"/>
      <c r="L313" s="249"/>
      <c r="M313" s="249"/>
      <c r="N313" s="249"/>
      <c r="O313" s="249"/>
      <c r="P313" s="249"/>
      <c r="Q313" s="249"/>
      <c r="R313" s="249"/>
    </row>
    <row r="314" spans="1:18" ht="15">
      <c r="A314" s="249"/>
      <c r="B314" s="249"/>
      <c r="C314" s="249"/>
      <c r="D314" s="249"/>
      <c r="E314" s="249"/>
      <c r="F314" s="249"/>
      <c r="G314" s="249"/>
      <c r="H314" s="249"/>
      <c r="I314" s="249"/>
      <c r="J314" s="249"/>
      <c r="K314" s="249"/>
      <c r="L314" s="249"/>
      <c r="M314" s="249"/>
      <c r="N314" s="249"/>
      <c r="O314" s="249"/>
      <c r="P314" s="249"/>
      <c r="Q314" s="249"/>
      <c r="R314" s="249"/>
    </row>
    <row r="315" spans="1:18" ht="15">
      <c r="A315" s="249"/>
      <c r="B315" s="249"/>
      <c r="C315" s="249"/>
      <c r="D315" s="249"/>
      <c r="E315" s="249"/>
      <c r="F315" s="249"/>
      <c r="G315" s="249"/>
      <c r="H315" s="249"/>
      <c r="I315" s="249"/>
      <c r="J315" s="249"/>
      <c r="K315" s="249"/>
      <c r="L315" s="249"/>
      <c r="M315" s="249"/>
      <c r="N315" s="249"/>
      <c r="O315" s="249"/>
      <c r="P315" s="249"/>
      <c r="Q315" s="249"/>
      <c r="R315" s="249"/>
    </row>
    <row r="316" spans="1:18" ht="15">
      <c r="A316" s="249"/>
      <c r="B316" s="249"/>
      <c r="C316" s="249"/>
      <c r="D316" s="249"/>
      <c r="E316" s="249"/>
      <c r="F316" s="249"/>
      <c r="G316" s="249"/>
      <c r="H316" s="249"/>
      <c r="I316" s="249"/>
      <c r="J316" s="249"/>
      <c r="K316" s="249"/>
      <c r="L316" s="249"/>
      <c r="M316" s="249"/>
      <c r="N316" s="249"/>
      <c r="O316" s="249"/>
      <c r="P316" s="249"/>
      <c r="Q316" s="249"/>
      <c r="R316" s="249"/>
    </row>
    <row r="317" spans="1:18" ht="15">
      <c r="A317" s="249"/>
      <c r="B317" s="249"/>
      <c r="C317" s="249"/>
      <c r="D317" s="249"/>
      <c r="E317" s="249"/>
      <c r="F317" s="249"/>
      <c r="G317" s="249"/>
      <c r="H317" s="249"/>
      <c r="I317" s="249"/>
      <c r="J317" s="249"/>
      <c r="K317" s="249"/>
      <c r="L317" s="249"/>
      <c r="M317" s="249"/>
      <c r="N317" s="249"/>
      <c r="O317" s="249"/>
      <c r="P317" s="249"/>
      <c r="Q317" s="249"/>
      <c r="R317" s="249"/>
    </row>
    <row r="318" spans="1:18" ht="15">
      <c r="A318" s="249"/>
      <c r="B318" s="249"/>
      <c r="C318" s="249"/>
      <c r="D318" s="249"/>
      <c r="E318" s="249"/>
      <c r="F318" s="249"/>
      <c r="G318" s="249"/>
      <c r="H318" s="249"/>
      <c r="I318" s="249"/>
      <c r="J318" s="249"/>
      <c r="K318" s="249"/>
      <c r="L318" s="249"/>
      <c r="M318" s="249"/>
      <c r="N318" s="249"/>
      <c r="O318" s="249"/>
      <c r="P318" s="249"/>
      <c r="Q318" s="249"/>
      <c r="R318" s="249"/>
    </row>
    <row r="319" spans="1:18" ht="15">
      <c r="A319" s="249"/>
      <c r="B319" s="249"/>
      <c r="C319" s="249"/>
      <c r="D319" s="249"/>
      <c r="E319" s="249"/>
      <c r="F319" s="249"/>
      <c r="G319" s="249"/>
      <c r="H319" s="249"/>
      <c r="I319" s="249"/>
      <c r="J319" s="249"/>
      <c r="K319" s="249"/>
      <c r="L319" s="249"/>
      <c r="M319" s="249"/>
      <c r="N319" s="249"/>
      <c r="O319" s="249"/>
      <c r="P319" s="249"/>
      <c r="Q319" s="249"/>
      <c r="R319" s="249"/>
    </row>
    <row r="320" spans="1:18" ht="15">
      <c r="A320" s="249"/>
      <c r="B320" s="249"/>
      <c r="C320" s="249"/>
      <c r="D320" s="249"/>
      <c r="E320" s="249"/>
      <c r="F320" s="249"/>
      <c r="G320" s="249"/>
      <c r="H320" s="249"/>
      <c r="I320" s="249"/>
      <c r="J320" s="249"/>
      <c r="K320" s="249"/>
      <c r="L320" s="249"/>
      <c r="M320" s="249"/>
      <c r="N320" s="249"/>
      <c r="O320" s="249"/>
      <c r="P320" s="249"/>
      <c r="Q320" s="249"/>
      <c r="R320" s="249"/>
    </row>
    <row r="321" spans="1:18" ht="15">
      <c r="A321" s="249"/>
      <c r="B321" s="249"/>
      <c r="C321" s="249"/>
      <c r="D321" s="249"/>
      <c r="E321" s="249"/>
      <c r="F321" s="249"/>
      <c r="G321" s="249"/>
      <c r="H321" s="249"/>
      <c r="I321" s="249"/>
      <c r="J321" s="249"/>
      <c r="K321" s="249"/>
      <c r="L321" s="249"/>
      <c r="M321" s="249"/>
      <c r="N321" s="249"/>
      <c r="O321" s="249"/>
      <c r="P321" s="249"/>
      <c r="Q321" s="249"/>
      <c r="R321" s="249"/>
    </row>
    <row r="322" spans="1:18" ht="15">
      <c r="A322" s="249"/>
      <c r="B322" s="249"/>
      <c r="C322" s="249"/>
      <c r="D322" s="249"/>
      <c r="E322" s="249"/>
      <c r="F322" s="249"/>
      <c r="G322" s="249"/>
      <c r="H322" s="249"/>
      <c r="I322" s="249"/>
      <c r="J322" s="249"/>
      <c r="K322" s="249"/>
      <c r="L322" s="249"/>
      <c r="M322" s="249"/>
      <c r="N322" s="249"/>
      <c r="O322" s="249"/>
      <c r="P322" s="249"/>
      <c r="Q322" s="249"/>
      <c r="R322" s="249"/>
    </row>
    <row r="323" spans="1:18" ht="15">
      <c r="A323" s="249"/>
      <c r="B323" s="249"/>
      <c r="C323" s="249"/>
      <c r="D323" s="249"/>
      <c r="E323" s="249"/>
      <c r="F323" s="249"/>
      <c r="G323" s="249"/>
      <c r="H323" s="249"/>
      <c r="I323" s="249"/>
      <c r="J323" s="249"/>
      <c r="K323" s="249"/>
      <c r="L323" s="249"/>
      <c r="M323" s="249"/>
      <c r="N323" s="249"/>
      <c r="O323" s="249"/>
      <c r="P323" s="249"/>
      <c r="Q323" s="249"/>
      <c r="R323" s="249"/>
    </row>
    <row r="324" spans="1:18" ht="15">
      <c r="A324" s="249"/>
      <c r="B324" s="249"/>
      <c r="C324" s="249"/>
      <c r="D324" s="249"/>
      <c r="E324" s="249"/>
      <c r="F324" s="249"/>
      <c r="G324" s="249"/>
      <c r="H324" s="249"/>
      <c r="I324" s="249"/>
      <c r="J324" s="249"/>
      <c r="K324" s="249"/>
      <c r="L324" s="249"/>
      <c r="M324" s="249"/>
      <c r="N324" s="249"/>
      <c r="O324" s="249"/>
      <c r="P324" s="249"/>
      <c r="Q324" s="249"/>
      <c r="R324" s="249"/>
    </row>
    <row r="325" spans="1:18" ht="15">
      <c r="A325" s="249"/>
      <c r="B325" s="249"/>
      <c r="C325" s="249"/>
      <c r="D325" s="249"/>
      <c r="E325" s="249"/>
      <c r="F325" s="249"/>
      <c r="G325" s="249"/>
      <c r="H325" s="249"/>
      <c r="I325" s="249"/>
      <c r="J325" s="249"/>
      <c r="K325" s="249"/>
      <c r="L325" s="249"/>
      <c r="M325" s="249"/>
      <c r="N325" s="249"/>
      <c r="O325" s="249"/>
      <c r="P325" s="249"/>
      <c r="Q325" s="249"/>
      <c r="R325" s="249"/>
    </row>
    <row r="326" spans="1:18" ht="15">
      <c r="A326" s="249"/>
      <c r="B326" s="249"/>
      <c r="C326" s="249"/>
      <c r="D326" s="249"/>
      <c r="E326" s="249"/>
      <c r="F326" s="249"/>
      <c r="G326" s="249"/>
      <c r="H326" s="249"/>
      <c r="I326" s="249"/>
      <c r="J326" s="249"/>
      <c r="K326" s="249"/>
      <c r="L326" s="249"/>
      <c r="M326" s="249"/>
      <c r="N326" s="249"/>
      <c r="O326" s="249"/>
      <c r="P326" s="249"/>
      <c r="Q326" s="249"/>
      <c r="R326" s="249"/>
    </row>
    <row r="327" spans="1:18" ht="15">
      <c r="A327" s="249"/>
      <c r="B327" s="249"/>
      <c r="C327" s="249"/>
      <c r="D327" s="249"/>
      <c r="E327" s="249"/>
      <c r="F327" s="249"/>
      <c r="G327" s="249"/>
      <c r="H327" s="249"/>
      <c r="I327" s="249"/>
      <c r="J327" s="249"/>
      <c r="K327" s="249"/>
      <c r="L327" s="249"/>
      <c r="M327" s="249"/>
      <c r="N327" s="249"/>
      <c r="O327" s="249"/>
      <c r="P327" s="249"/>
      <c r="Q327" s="249"/>
      <c r="R327" s="249"/>
    </row>
    <row r="328" spans="1:18" ht="15">
      <c r="A328" s="249"/>
      <c r="B328" s="249"/>
      <c r="C328" s="249"/>
      <c r="D328" s="249"/>
      <c r="E328" s="249"/>
      <c r="F328" s="249"/>
      <c r="G328" s="249"/>
      <c r="H328" s="249"/>
      <c r="I328" s="249"/>
      <c r="J328" s="249"/>
      <c r="K328" s="249"/>
      <c r="L328" s="249"/>
      <c r="M328" s="249"/>
      <c r="N328" s="249"/>
      <c r="O328" s="249"/>
      <c r="P328" s="249"/>
      <c r="Q328" s="249"/>
      <c r="R328" s="249"/>
    </row>
    <row r="329" spans="1:18" ht="15">
      <c r="A329" s="249"/>
      <c r="B329" s="249"/>
      <c r="C329" s="249"/>
      <c r="D329" s="249"/>
      <c r="E329" s="249"/>
      <c r="F329" s="249"/>
      <c r="G329" s="249"/>
      <c r="H329" s="249"/>
      <c r="I329" s="249"/>
      <c r="J329" s="249"/>
      <c r="K329" s="249"/>
      <c r="L329" s="249"/>
      <c r="M329" s="249"/>
      <c r="N329" s="249"/>
      <c r="O329" s="249"/>
      <c r="P329" s="249"/>
      <c r="Q329" s="249"/>
      <c r="R329" s="249"/>
    </row>
    <row r="330" spans="1:18" ht="15">
      <c r="A330" s="249"/>
      <c r="B330" s="249"/>
      <c r="C330" s="249"/>
      <c r="D330" s="249"/>
      <c r="E330" s="249"/>
      <c r="F330" s="249"/>
      <c r="G330" s="249"/>
      <c r="H330" s="249"/>
      <c r="I330" s="249"/>
      <c r="J330" s="249"/>
      <c r="K330" s="249"/>
      <c r="L330" s="249"/>
      <c r="M330" s="249"/>
      <c r="N330" s="249"/>
      <c r="O330" s="249"/>
      <c r="P330" s="249"/>
      <c r="Q330" s="249"/>
      <c r="R330" s="249"/>
    </row>
    <row r="331" spans="1:18" ht="15">
      <c r="A331" s="249"/>
      <c r="B331" s="249"/>
      <c r="C331" s="249"/>
      <c r="D331" s="249"/>
      <c r="E331" s="249"/>
      <c r="F331" s="249"/>
      <c r="G331" s="249"/>
      <c r="H331" s="249"/>
      <c r="I331" s="249"/>
      <c r="J331" s="249"/>
      <c r="K331" s="249"/>
      <c r="L331" s="249"/>
      <c r="M331" s="249"/>
      <c r="N331" s="249"/>
      <c r="O331" s="249"/>
      <c r="P331" s="249"/>
      <c r="Q331" s="249"/>
      <c r="R331" s="249"/>
    </row>
    <row r="332" spans="1:18" ht="15">
      <c r="A332" s="249"/>
      <c r="B332" s="249"/>
      <c r="C332" s="249"/>
      <c r="D332" s="249"/>
      <c r="E332" s="249"/>
      <c r="F332" s="249"/>
      <c r="G332" s="249"/>
      <c r="H332" s="249"/>
      <c r="I332" s="249"/>
      <c r="J332" s="249"/>
      <c r="K332" s="249"/>
      <c r="L332" s="249"/>
      <c r="M332" s="249"/>
      <c r="N332" s="249"/>
      <c r="O332" s="249"/>
      <c r="P332" s="249"/>
      <c r="Q332" s="249"/>
      <c r="R332" s="249"/>
    </row>
    <row r="333" spans="1:18" ht="15">
      <c r="A333" s="249"/>
      <c r="B333" s="249"/>
      <c r="C333" s="249"/>
      <c r="D333" s="249"/>
      <c r="E333" s="249"/>
      <c r="F333" s="249"/>
      <c r="G333" s="249"/>
      <c r="H333" s="249"/>
      <c r="I333" s="249"/>
      <c r="J333" s="249"/>
      <c r="K333" s="249"/>
      <c r="L333" s="249"/>
      <c r="M333" s="249"/>
      <c r="N333" s="249"/>
      <c r="O333" s="249"/>
      <c r="P333" s="249"/>
      <c r="Q333" s="249"/>
      <c r="R333" s="249"/>
    </row>
    <row r="334" spans="1:18" ht="15">
      <c r="A334" s="249"/>
      <c r="B334" s="249"/>
      <c r="C334" s="249"/>
      <c r="D334" s="249"/>
      <c r="E334" s="249"/>
      <c r="F334" s="249"/>
      <c r="G334" s="249"/>
      <c r="H334" s="249"/>
      <c r="I334" s="249"/>
      <c r="J334" s="249"/>
      <c r="K334" s="249"/>
      <c r="L334" s="249"/>
      <c r="M334" s="249"/>
      <c r="N334" s="249"/>
      <c r="O334" s="249"/>
      <c r="P334" s="249"/>
      <c r="Q334" s="249"/>
      <c r="R334" s="249"/>
    </row>
    <row r="335" spans="1:18" ht="15">
      <c r="A335" s="249"/>
      <c r="B335" s="249"/>
      <c r="C335" s="249"/>
      <c r="D335" s="249"/>
      <c r="E335" s="249"/>
      <c r="F335" s="249"/>
      <c r="G335" s="249"/>
      <c r="H335" s="249"/>
      <c r="I335" s="249"/>
      <c r="J335" s="249"/>
      <c r="K335" s="249"/>
      <c r="L335" s="249"/>
      <c r="M335" s="249"/>
      <c r="N335" s="249"/>
      <c r="O335" s="249"/>
      <c r="P335" s="249"/>
      <c r="Q335" s="249"/>
      <c r="R335" s="249"/>
    </row>
    <row r="336" spans="1:18" ht="15">
      <c r="A336" s="249"/>
      <c r="B336" s="249"/>
      <c r="C336" s="249"/>
      <c r="D336" s="249"/>
      <c r="E336" s="249"/>
      <c r="F336" s="249"/>
      <c r="G336" s="249"/>
      <c r="H336" s="249"/>
      <c r="I336" s="249"/>
      <c r="J336" s="249"/>
      <c r="K336" s="249"/>
      <c r="L336" s="249"/>
      <c r="M336" s="249"/>
      <c r="N336" s="249"/>
      <c r="O336" s="249"/>
      <c r="P336" s="249"/>
      <c r="Q336" s="249"/>
      <c r="R336" s="249"/>
    </row>
    <row r="337" spans="1:18" ht="15">
      <c r="A337" s="249"/>
      <c r="B337" s="249"/>
      <c r="C337" s="249"/>
      <c r="D337" s="249"/>
      <c r="E337" s="249"/>
      <c r="F337" s="249"/>
      <c r="G337" s="249"/>
      <c r="H337" s="249"/>
      <c r="I337" s="249"/>
      <c r="J337" s="249"/>
      <c r="K337" s="249"/>
      <c r="L337" s="249"/>
      <c r="M337" s="249"/>
      <c r="N337" s="249"/>
      <c r="O337" s="249"/>
      <c r="P337" s="249"/>
      <c r="Q337" s="249"/>
      <c r="R337" s="249"/>
    </row>
    <row r="338" spans="1:18" ht="15">
      <c r="A338" s="249"/>
      <c r="B338" s="249"/>
      <c r="C338" s="249"/>
      <c r="D338" s="249"/>
      <c r="E338" s="249"/>
      <c r="F338" s="249"/>
      <c r="G338" s="249"/>
      <c r="H338" s="249"/>
      <c r="I338" s="249"/>
      <c r="J338" s="249"/>
      <c r="K338" s="249"/>
      <c r="L338" s="249"/>
      <c r="M338" s="249"/>
      <c r="N338" s="249"/>
      <c r="O338" s="249"/>
      <c r="P338" s="249"/>
      <c r="Q338" s="249"/>
      <c r="R338" s="249"/>
    </row>
    <row r="339" spans="1:18" ht="15">
      <c r="A339" s="249"/>
      <c r="B339" s="249"/>
      <c r="C339" s="249"/>
      <c r="D339" s="249"/>
      <c r="E339" s="249"/>
      <c r="F339" s="249"/>
      <c r="G339" s="249"/>
      <c r="H339" s="249"/>
      <c r="I339" s="249"/>
      <c r="J339" s="249"/>
      <c r="K339" s="249"/>
      <c r="L339" s="249"/>
      <c r="M339" s="249"/>
      <c r="N339" s="249"/>
      <c r="O339" s="249"/>
      <c r="P339" s="249"/>
      <c r="Q339" s="249"/>
      <c r="R339" s="249"/>
    </row>
    <row r="340" spans="1:18" ht="15">
      <c r="A340" s="249"/>
      <c r="B340" s="249"/>
      <c r="C340" s="249"/>
      <c r="D340" s="249"/>
      <c r="E340" s="249"/>
      <c r="F340" s="249"/>
      <c r="G340" s="249"/>
      <c r="H340" s="249"/>
      <c r="I340" s="249"/>
      <c r="J340" s="249"/>
      <c r="K340" s="249"/>
      <c r="L340" s="249"/>
      <c r="M340" s="249"/>
      <c r="N340" s="249"/>
      <c r="O340" s="249"/>
      <c r="P340" s="249"/>
      <c r="Q340" s="249"/>
      <c r="R340" s="249"/>
    </row>
    <row r="341" spans="1:18" ht="15">
      <c r="A341" s="249"/>
      <c r="B341" s="249"/>
      <c r="C341" s="249"/>
      <c r="D341" s="249"/>
      <c r="E341" s="249"/>
      <c r="F341" s="249"/>
      <c r="G341" s="249"/>
      <c r="H341" s="249"/>
      <c r="I341" s="249"/>
      <c r="J341" s="249"/>
      <c r="K341" s="249"/>
      <c r="L341" s="249"/>
      <c r="M341" s="249"/>
      <c r="N341" s="249"/>
      <c r="O341" s="249"/>
      <c r="P341" s="249"/>
      <c r="Q341" s="249"/>
      <c r="R341" s="249"/>
    </row>
    <row r="342" spans="1:18" ht="15">
      <c r="A342" s="249"/>
      <c r="B342" s="249"/>
      <c r="C342" s="249"/>
      <c r="D342" s="249"/>
      <c r="E342" s="249"/>
      <c r="F342" s="249"/>
      <c r="G342" s="249"/>
      <c r="H342" s="249"/>
      <c r="I342" s="249"/>
      <c r="J342" s="249"/>
      <c r="K342" s="249"/>
      <c r="L342" s="249"/>
      <c r="M342" s="249"/>
      <c r="N342" s="249"/>
      <c r="O342" s="249"/>
      <c r="P342" s="249"/>
      <c r="Q342" s="249"/>
      <c r="R342" s="249"/>
    </row>
    <row r="343" spans="1:18" ht="15">
      <c r="A343" s="249"/>
      <c r="B343" s="249"/>
      <c r="C343" s="249"/>
      <c r="D343" s="249"/>
      <c r="E343" s="249"/>
      <c r="F343" s="249"/>
      <c r="G343" s="249"/>
      <c r="H343" s="249"/>
      <c r="I343" s="249"/>
      <c r="J343" s="249"/>
      <c r="K343" s="249"/>
      <c r="L343" s="249"/>
      <c r="M343" s="249"/>
      <c r="N343" s="249"/>
      <c r="O343" s="249"/>
      <c r="P343" s="249"/>
      <c r="Q343" s="249"/>
      <c r="R343" s="249"/>
    </row>
    <row r="344" spans="1:18" ht="15">
      <c r="A344" s="249"/>
      <c r="B344" s="249"/>
      <c r="C344" s="249"/>
      <c r="D344" s="249"/>
      <c r="E344" s="249"/>
      <c r="F344" s="249"/>
      <c r="G344" s="249"/>
      <c r="H344" s="249"/>
      <c r="I344" s="249"/>
      <c r="J344" s="249"/>
      <c r="K344" s="249"/>
      <c r="L344" s="249"/>
      <c r="M344" s="249"/>
      <c r="N344" s="249"/>
      <c r="O344" s="249"/>
      <c r="P344" s="249"/>
      <c r="Q344" s="249"/>
      <c r="R344" s="249"/>
    </row>
    <row r="345" spans="1:18" ht="15">
      <c r="A345" s="249"/>
      <c r="B345" s="249"/>
      <c r="C345" s="249"/>
      <c r="D345" s="249"/>
      <c r="E345" s="249"/>
      <c r="F345" s="249"/>
      <c r="G345" s="249"/>
      <c r="H345" s="249"/>
      <c r="I345" s="249"/>
      <c r="J345" s="249"/>
      <c r="K345" s="249"/>
      <c r="L345" s="249"/>
      <c r="M345" s="249"/>
      <c r="N345" s="249"/>
      <c r="O345" s="249"/>
      <c r="P345" s="249"/>
      <c r="Q345" s="249"/>
      <c r="R345" s="249"/>
    </row>
    <row r="346" spans="1:18" ht="15">
      <c r="A346" s="249"/>
      <c r="B346" s="249"/>
      <c r="C346" s="249"/>
      <c r="D346" s="249"/>
      <c r="E346" s="249"/>
      <c r="F346" s="249"/>
      <c r="G346" s="249"/>
      <c r="H346" s="249"/>
      <c r="I346" s="249"/>
      <c r="J346" s="249"/>
      <c r="K346" s="249"/>
      <c r="L346" s="249"/>
      <c r="M346" s="249"/>
      <c r="N346" s="249"/>
      <c r="O346" s="249"/>
      <c r="P346" s="249"/>
      <c r="Q346" s="249"/>
      <c r="R346" s="249"/>
    </row>
    <row r="347" spans="1:18" ht="15">
      <c r="A347" s="249"/>
      <c r="B347" s="249"/>
      <c r="C347" s="249"/>
      <c r="D347" s="249"/>
      <c r="E347" s="249"/>
      <c r="F347" s="249"/>
      <c r="G347" s="249"/>
      <c r="H347" s="249"/>
      <c r="I347" s="249"/>
      <c r="J347" s="249"/>
      <c r="K347" s="249"/>
      <c r="L347" s="249"/>
      <c r="M347" s="249"/>
      <c r="N347" s="249"/>
      <c r="O347" s="249"/>
      <c r="P347" s="249"/>
      <c r="Q347" s="249"/>
      <c r="R347" s="249"/>
    </row>
    <row r="348" spans="1:18" ht="15">
      <c r="A348" s="249"/>
      <c r="B348" s="249"/>
      <c r="C348" s="249"/>
      <c r="D348" s="249"/>
      <c r="E348" s="249"/>
      <c r="F348" s="249"/>
      <c r="G348" s="249"/>
      <c r="H348" s="249"/>
      <c r="I348" s="249"/>
      <c r="J348" s="249"/>
      <c r="K348" s="249"/>
      <c r="L348" s="249"/>
      <c r="M348" s="249"/>
      <c r="N348" s="249"/>
      <c r="O348" s="249"/>
      <c r="P348" s="249"/>
      <c r="Q348" s="249"/>
      <c r="R348" s="249"/>
    </row>
    <row r="349" spans="1:18" ht="15">
      <c r="A349" s="249"/>
      <c r="B349" s="249"/>
      <c r="C349" s="249"/>
      <c r="D349" s="249"/>
      <c r="E349" s="249"/>
      <c r="F349" s="249"/>
      <c r="G349" s="249"/>
      <c r="H349" s="249"/>
      <c r="I349" s="249"/>
      <c r="J349" s="249"/>
      <c r="K349" s="249"/>
      <c r="L349" s="249"/>
      <c r="M349" s="249"/>
      <c r="N349" s="249"/>
      <c r="O349" s="249"/>
      <c r="P349" s="249"/>
      <c r="Q349" s="249"/>
      <c r="R349" s="249"/>
    </row>
    <row r="350" spans="1:18" ht="15">
      <c r="A350" s="249"/>
      <c r="B350" s="249"/>
      <c r="C350" s="249"/>
      <c r="D350" s="249"/>
      <c r="E350" s="249"/>
      <c r="F350" s="249"/>
      <c r="G350" s="249"/>
      <c r="H350" s="249"/>
      <c r="I350" s="249"/>
      <c r="J350" s="249"/>
      <c r="K350" s="249"/>
      <c r="L350" s="249"/>
      <c r="M350" s="249"/>
      <c r="N350" s="249"/>
      <c r="O350" s="249"/>
      <c r="P350" s="249"/>
      <c r="Q350" s="249"/>
      <c r="R350" s="249"/>
    </row>
    <row r="351" spans="1:18" ht="15">
      <c r="A351" s="249"/>
      <c r="B351" s="249"/>
      <c r="C351" s="249"/>
      <c r="D351" s="249"/>
      <c r="E351" s="249"/>
      <c r="F351" s="249"/>
      <c r="G351" s="249"/>
      <c r="H351" s="249"/>
      <c r="I351" s="249"/>
      <c r="J351" s="249"/>
      <c r="K351" s="249"/>
      <c r="L351" s="249"/>
      <c r="M351" s="249"/>
      <c r="N351" s="249"/>
      <c r="O351" s="249"/>
      <c r="P351" s="249"/>
      <c r="Q351" s="249"/>
      <c r="R351" s="249"/>
    </row>
    <row r="352" spans="1:18" ht="15">
      <c r="A352" s="249"/>
      <c r="B352" s="249"/>
      <c r="C352" s="249"/>
      <c r="D352" s="249"/>
      <c r="E352" s="249"/>
      <c r="F352" s="249"/>
      <c r="G352" s="249"/>
      <c r="H352" s="249"/>
      <c r="I352" s="249"/>
      <c r="J352" s="249"/>
      <c r="K352" s="249"/>
      <c r="L352" s="249"/>
      <c r="M352" s="249"/>
      <c r="N352" s="249"/>
      <c r="O352" s="249"/>
      <c r="P352" s="249"/>
      <c r="Q352" s="249"/>
      <c r="R352" s="249"/>
    </row>
    <row r="353" spans="1:18" ht="15">
      <c r="A353" s="249"/>
      <c r="B353" s="249"/>
      <c r="C353" s="249"/>
      <c r="D353" s="249"/>
      <c r="E353" s="249"/>
      <c r="F353" s="249"/>
      <c r="G353" s="249"/>
      <c r="H353" s="249"/>
      <c r="I353" s="249"/>
      <c r="J353" s="249"/>
      <c r="K353" s="249"/>
      <c r="L353" s="249"/>
      <c r="M353" s="249"/>
      <c r="N353" s="249"/>
      <c r="O353" s="249"/>
      <c r="P353" s="249"/>
      <c r="Q353" s="249"/>
      <c r="R353" s="249"/>
    </row>
    <row r="354" spans="1:18" ht="15">
      <c r="A354" s="249"/>
      <c r="B354" s="249"/>
      <c r="C354" s="249"/>
      <c r="D354" s="249"/>
      <c r="E354" s="249"/>
      <c r="F354" s="249"/>
      <c r="G354" s="249"/>
      <c r="H354" s="249"/>
      <c r="I354" s="249"/>
      <c r="J354" s="249"/>
      <c r="K354" s="249"/>
      <c r="L354" s="249"/>
      <c r="M354" s="249"/>
      <c r="N354" s="249"/>
      <c r="O354" s="249"/>
      <c r="P354" s="249"/>
      <c r="Q354" s="249"/>
      <c r="R354" s="249"/>
    </row>
    <row r="355" spans="1:18" ht="15">
      <c r="A355" s="249"/>
      <c r="B355" s="249"/>
      <c r="C355" s="249"/>
      <c r="D355" s="249"/>
      <c r="E355" s="249"/>
      <c r="F355" s="249"/>
      <c r="G355" s="249"/>
      <c r="H355" s="249"/>
      <c r="I355" s="249"/>
      <c r="J355" s="249"/>
      <c r="K355" s="249"/>
      <c r="L355" s="249"/>
      <c r="M355" s="249"/>
      <c r="N355" s="249"/>
      <c r="O355" s="249"/>
      <c r="P355" s="249"/>
      <c r="Q355" s="249"/>
      <c r="R355" s="249"/>
    </row>
    <row r="356" spans="1:18" ht="15">
      <c r="A356" s="249"/>
      <c r="B356" s="249"/>
      <c r="C356" s="249"/>
      <c r="D356" s="249"/>
      <c r="E356" s="249"/>
      <c r="F356" s="249"/>
      <c r="G356" s="249"/>
      <c r="H356" s="249"/>
      <c r="I356" s="249"/>
      <c r="J356" s="249"/>
      <c r="K356" s="249"/>
      <c r="L356" s="249"/>
      <c r="M356" s="249"/>
      <c r="N356" s="249"/>
      <c r="O356" s="249"/>
      <c r="P356" s="249"/>
      <c r="Q356" s="249"/>
      <c r="R356" s="249"/>
    </row>
    <row r="357" spans="1:18" ht="15">
      <c r="A357" s="249"/>
      <c r="B357" s="249"/>
      <c r="C357" s="249"/>
      <c r="D357" s="249"/>
      <c r="E357" s="249"/>
      <c r="F357" s="249"/>
      <c r="G357" s="249"/>
      <c r="H357" s="249"/>
      <c r="I357" s="249"/>
      <c r="J357" s="249"/>
      <c r="K357" s="249"/>
      <c r="L357" s="249"/>
      <c r="M357" s="249"/>
      <c r="N357" s="249"/>
      <c r="O357" s="249"/>
      <c r="P357" s="249"/>
      <c r="Q357" s="249"/>
      <c r="R357" s="249"/>
    </row>
    <row r="358" spans="1:18" ht="15">
      <c r="A358" s="249"/>
      <c r="B358" s="249"/>
      <c r="C358" s="249"/>
      <c r="D358" s="249"/>
      <c r="E358" s="249"/>
      <c r="F358" s="249"/>
      <c r="G358" s="249"/>
      <c r="H358" s="249"/>
      <c r="I358" s="249"/>
      <c r="J358" s="249"/>
      <c r="K358" s="249"/>
      <c r="L358" s="249"/>
      <c r="M358" s="249"/>
      <c r="N358" s="249"/>
      <c r="O358" s="249"/>
      <c r="P358" s="249"/>
      <c r="Q358" s="249"/>
      <c r="R358" s="249"/>
    </row>
    <row r="359" spans="1:18" ht="15">
      <c r="A359" s="249"/>
      <c r="B359" s="249"/>
      <c r="C359" s="249"/>
      <c r="D359" s="249"/>
      <c r="E359" s="249"/>
      <c r="F359" s="249"/>
      <c r="G359" s="249"/>
      <c r="H359" s="249"/>
      <c r="I359" s="249"/>
      <c r="J359" s="249"/>
      <c r="K359" s="249"/>
      <c r="L359" s="249"/>
      <c r="M359" s="249"/>
      <c r="N359" s="249"/>
      <c r="O359" s="249"/>
      <c r="P359" s="249"/>
      <c r="Q359" s="249"/>
      <c r="R359" s="249"/>
    </row>
    <row r="360" spans="1:18" ht="15">
      <c r="A360" s="249"/>
      <c r="B360" s="249"/>
      <c r="C360" s="249"/>
      <c r="D360" s="249"/>
      <c r="E360" s="249"/>
      <c r="F360" s="249"/>
      <c r="G360" s="249"/>
      <c r="H360" s="249"/>
      <c r="I360" s="249"/>
      <c r="J360" s="249"/>
      <c r="K360" s="249"/>
      <c r="L360" s="249"/>
      <c r="M360" s="249"/>
      <c r="N360" s="249"/>
      <c r="O360" s="249"/>
      <c r="P360" s="249"/>
      <c r="Q360" s="249"/>
      <c r="R360" s="249"/>
    </row>
    <row r="361" spans="1:18" ht="15">
      <c r="A361" s="249"/>
      <c r="B361" s="249"/>
      <c r="C361" s="249"/>
      <c r="D361" s="249"/>
      <c r="E361" s="249"/>
      <c r="F361" s="249"/>
      <c r="G361" s="249"/>
      <c r="H361" s="249"/>
      <c r="I361" s="249"/>
      <c r="J361" s="249"/>
      <c r="K361" s="249"/>
      <c r="L361" s="249"/>
      <c r="M361" s="249"/>
      <c r="N361" s="249"/>
      <c r="O361" s="249"/>
      <c r="P361" s="249"/>
      <c r="Q361" s="249"/>
      <c r="R361" s="249"/>
    </row>
    <row r="362" spans="1:18" ht="15">
      <c r="A362" s="249"/>
      <c r="B362" s="249"/>
      <c r="C362" s="249"/>
      <c r="D362" s="249"/>
      <c r="E362" s="249"/>
      <c r="F362" s="249"/>
      <c r="G362" s="249"/>
      <c r="H362" s="249"/>
      <c r="I362" s="249"/>
      <c r="J362" s="249"/>
      <c r="K362" s="249"/>
      <c r="L362" s="249"/>
      <c r="M362" s="249"/>
      <c r="N362" s="249"/>
      <c r="O362" s="249"/>
      <c r="P362" s="249"/>
      <c r="Q362" s="249"/>
      <c r="R362" s="249"/>
    </row>
    <row r="363" spans="1:18" ht="15">
      <c r="A363" s="249"/>
      <c r="B363" s="249"/>
      <c r="C363" s="249"/>
      <c r="D363" s="249"/>
      <c r="E363" s="249"/>
      <c r="F363" s="249"/>
      <c r="G363" s="249"/>
      <c r="H363" s="249"/>
      <c r="I363" s="249"/>
      <c r="J363" s="249"/>
      <c r="K363" s="249"/>
      <c r="L363" s="249"/>
      <c r="M363" s="249"/>
      <c r="N363" s="249"/>
      <c r="O363" s="249"/>
      <c r="P363" s="249"/>
      <c r="Q363" s="249"/>
      <c r="R363" s="249"/>
    </row>
    <row r="364" spans="1:18" ht="15">
      <c r="A364" s="249"/>
      <c r="B364" s="249"/>
      <c r="C364" s="249"/>
      <c r="D364" s="249"/>
      <c r="E364" s="249"/>
      <c r="F364" s="249"/>
      <c r="G364" s="249"/>
      <c r="H364" s="249"/>
      <c r="I364" s="249"/>
      <c r="J364" s="249"/>
      <c r="K364" s="249"/>
      <c r="L364" s="249"/>
      <c r="M364" s="249"/>
      <c r="N364" s="249"/>
      <c r="O364" s="249"/>
      <c r="P364" s="249"/>
      <c r="Q364" s="249"/>
      <c r="R364" s="249"/>
    </row>
    <row r="365" spans="1:18" ht="15">
      <c r="A365" s="249"/>
      <c r="B365" s="249"/>
      <c r="C365" s="249"/>
      <c r="D365" s="249"/>
      <c r="E365" s="249"/>
      <c r="F365" s="249"/>
      <c r="G365" s="249"/>
      <c r="H365" s="249"/>
      <c r="I365" s="249"/>
      <c r="J365" s="249"/>
      <c r="K365" s="249"/>
      <c r="L365" s="249"/>
      <c r="M365" s="249"/>
      <c r="N365" s="249"/>
      <c r="O365" s="249"/>
      <c r="P365" s="249"/>
      <c r="Q365" s="249"/>
      <c r="R365" s="249"/>
    </row>
    <row r="366" spans="1:18" ht="15">
      <c r="A366" s="249"/>
      <c r="B366" s="249"/>
      <c r="C366" s="249"/>
      <c r="D366" s="249"/>
      <c r="E366" s="249"/>
      <c r="F366" s="249"/>
      <c r="G366" s="249"/>
      <c r="H366" s="249"/>
      <c r="I366" s="249"/>
      <c r="J366" s="249"/>
      <c r="K366" s="249"/>
      <c r="L366" s="249"/>
      <c r="M366" s="249"/>
      <c r="N366" s="249"/>
      <c r="O366" s="249"/>
      <c r="P366" s="249"/>
      <c r="Q366" s="249"/>
      <c r="R366" s="249"/>
    </row>
    <row r="367" spans="1:18" ht="15">
      <c r="A367" s="249"/>
      <c r="B367" s="249"/>
      <c r="C367" s="249"/>
      <c r="D367" s="249"/>
      <c r="E367" s="249"/>
      <c r="F367" s="249"/>
      <c r="G367" s="249"/>
      <c r="H367" s="249"/>
      <c r="I367" s="249"/>
      <c r="J367" s="249"/>
      <c r="K367" s="249"/>
      <c r="L367" s="249"/>
      <c r="M367" s="249"/>
      <c r="N367" s="249"/>
      <c r="O367" s="249"/>
      <c r="P367" s="249"/>
      <c r="Q367" s="249"/>
      <c r="R367" s="249"/>
    </row>
    <row r="368" spans="1:18" ht="15">
      <c r="A368" s="249"/>
      <c r="B368" s="249"/>
      <c r="C368" s="249"/>
      <c r="D368" s="249"/>
      <c r="E368" s="249"/>
      <c r="F368" s="249"/>
      <c r="G368" s="249"/>
      <c r="H368" s="249"/>
      <c r="I368" s="249"/>
      <c r="J368" s="249"/>
      <c r="K368" s="249"/>
      <c r="L368" s="249"/>
      <c r="M368" s="249"/>
      <c r="N368" s="249"/>
      <c r="O368" s="249"/>
      <c r="P368" s="249"/>
      <c r="Q368" s="249"/>
      <c r="R368" s="249"/>
    </row>
    <row r="369" spans="1:18" ht="15">
      <c r="A369" s="249"/>
      <c r="B369" s="249"/>
      <c r="C369" s="249"/>
      <c r="D369" s="249"/>
      <c r="E369" s="249"/>
      <c r="F369" s="249"/>
      <c r="G369" s="249"/>
      <c r="H369" s="249"/>
      <c r="I369" s="249"/>
      <c r="J369" s="249"/>
      <c r="K369" s="249"/>
      <c r="L369" s="249"/>
      <c r="M369" s="249"/>
      <c r="N369" s="249"/>
      <c r="O369" s="249"/>
      <c r="P369" s="249"/>
      <c r="Q369" s="249"/>
      <c r="R369" s="249"/>
    </row>
    <row r="370" spans="1:18" ht="15">
      <c r="A370" s="249"/>
      <c r="B370" s="249"/>
      <c r="C370" s="249"/>
      <c r="D370" s="249"/>
      <c r="E370" s="249"/>
      <c r="F370" s="249"/>
      <c r="G370" s="249"/>
      <c r="H370" s="249"/>
      <c r="I370" s="249"/>
      <c r="J370" s="249"/>
      <c r="K370" s="249"/>
      <c r="L370" s="249"/>
      <c r="M370" s="249"/>
      <c r="N370" s="249"/>
      <c r="O370" s="249"/>
      <c r="P370" s="249"/>
      <c r="Q370" s="249"/>
      <c r="R370" s="249"/>
    </row>
    <row r="371" spans="1:18" ht="15">
      <c r="A371" s="249"/>
      <c r="B371" s="249"/>
      <c r="C371" s="249"/>
      <c r="D371" s="249"/>
      <c r="E371" s="249"/>
      <c r="F371" s="249"/>
      <c r="G371" s="249"/>
      <c r="H371" s="249"/>
      <c r="I371" s="249"/>
      <c r="J371" s="249"/>
      <c r="K371" s="249"/>
      <c r="L371" s="249"/>
      <c r="M371" s="249"/>
      <c r="N371" s="249"/>
      <c r="O371" s="249"/>
      <c r="P371" s="249"/>
      <c r="Q371" s="249"/>
      <c r="R371" s="249"/>
    </row>
    <row r="372" spans="1:18" ht="15">
      <c r="A372" s="249"/>
      <c r="B372" s="249"/>
      <c r="C372" s="249"/>
      <c r="D372" s="249"/>
      <c r="E372" s="249"/>
      <c r="F372" s="249"/>
      <c r="G372" s="249"/>
      <c r="H372" s="249"/>
      <c r="I372" s="249"/>
      <c r="J372" s="249"/>
      <c r="K372" s="249"/>
      <c r="L372" s="249"/>
      <c r="M372" s="249"/>
      <c r="N372" s="249"/>
      <c r="O372" s="249"/>
      <c r="P372" s="249"/>
      <c r="Q372" s="249"/>
      <c r="R372" s="249"/>
    </row>
    <row r="373" spans="1:18" ht="15">
      <c r="A373" s="249"/>
      <c r="B373" s="249"/>
      <c r="C373" s="249"/>
      <c r="D373" s="249"/>
      <c r="E373" s="249"/>
      <c r="F373" s="249"/>
      <c r="G373" s="249"/>
      <c r="H373" s="249"/>
      <c r="I373" s="249"/>
      <c r="J373" s="249"/>
      <c r="K373" s="249"/>
      <c r="L373" s="249"/>
      <c r="M373" s="249"/>
      <c r="N373" s="249"/>
      <c r="O373" s="249"/>
      <c r="P373" s="249"/>
      <c r="Q373" s="249"/>
      <c r="R373" s="249"/>
    </row>
    <row r="374" spans="1:18" ht="15">
      <c r="A374" s="249"/>
      <c r="B374" s="249"/>
      <c r="C374" s="249"/>
      <c r="D374" s="249"/>
      <c r="E374" s="249"/>
      <c r="F374" s="249"/>
      <c r="G374" s="249"/>
      <c r="H374" s="249"/>
      <c r="I374" s="249"/>
      <c r="J374" s="249"/>
      <c r="K374" s="249"/>
      <c r="L374" s="249"/>
      <c r="M374" s="249"/>
      <c r="N374" s="249"/>
      <c r="O374" s="249"/>
      <c r="P374" s="249"/>
      <c r="Q374" s="249"/>
      <c r="R374" s="249"/>
    </row>
    <row r="375" spans="1:18" ht="15">
      <c r="A375" s="249"/>
      <c r="B375" s="249"/>
      <c r="C375" s="249"/>
      <c r="D375" s="249"/>
      <c r="E375" s="249"/>
      <c r="F375" s="249"/>
      <c r="G375" s="249"/>
      <c r="H375" s="249"/>
      <c r="I375" s="249"/>
      <c r="J375" s="249"/>
      <c r="K375" s="249"/>
      <c r="L375" s="249"/>
      <c r="M375" s="249"/>
      <c r="N375" s="249"/>
      <c r="O375" s="249"/>
      <c r="P375" s="249"/>
      <c r="Q375" s="249"/>
      <c r="R375" s="249"/>
    </row>
    <row r="376" spans="1:18" ht="15">
      <c r="A376" s="249"/>
      <c r="B376" s="249"/>
      <c r="C376" s="249"/>
      <c r="D376" s="249"/>
      <c r="E376" s="249"/>
      <c r="F376" s="249"/>
      <c r="G376" s="249"/>
      <c r="H376" s="249"/>
      <c r="I376" s="249"/>
      <c r="J376" s="249"/>
      <c r="K376" s="249"/>
      <c r="L376" s="249"/>
      <c r="M376" s="249"/>
      <c r="N376" s="249"/>
      <c r="O376" s="249"/>
      <c r="P376" s="249"/>
      <c r="Q376" s="249"/>
      <c r="R376" s="249"/>
    </row>
    <row r="377" spans="1:18" ht="15">
      <c r="A377" s="249"/>
      <c r="B377" s="249"/>
      <c r="C377" s="249"/>
      <c r="D377" s="249"/>
      <c r="E377" s="249"/>
      <c r="F377" s="249"/>
      <c r="G377" s="249"/>
      <c r="H377" s="249"/>
      <c r="I377" s="249"/>
      <c r="J377" s="249"/>
      <c r="K377" s="249"/>
      <c r="L377" s="249"/>
      <c r="M377" s="249"/>
      <c r="N377" s="249"/>
      <c r="O377" s="249"/>
      <c r="P377" s="249"/>
      <c r="Q377" s="249"/>
      <c r="R377" s="249"/>
    </row>
    <row r="378" spans="1:18" ht="15">
      <c r="A378" s="249"/>
      <c r="B378" s="249"/>
      <c r="C378" s="249"/>
      <c r="D378" s="249"/>
      <c r="E378" s="249"/>
      <c r="F378" s="249"/>
      <c r="G378" s="249"/>
      <c r="H378" s="249"/>
      <c r="I378" s="249"/>
      <c r="J378" s="249"/>
      <c r="K378" s="249"/>
      <c r="L378" s="249"/>
      <c r="M378" s="249"/>
      <c r="N378" s="249"/>
      <c r="O378" s="249"/>
      <c r="P378" s="249"/>
      <c r="Q378" s="249"/>
      <c r="R378" s="249"/>
    </row>
    <row r="379" spans="1:18" ht="15">
      <c r="A379" s="249"/>
      <c r="B379" s="249"/>
      <c r="C379" s="249"/>
      <c r="D379" s="249"/>
      <c r="E379" s="249"/>
      <c r="F379" s="249"/>
      <c r="G379" s="249"/>
      <c r="H379" s="249"/>
      <c r="I379" s="249"/>
      <c r="J379" s="249"/>
      <c r="K379" s="249"/>
      <c r="L379" s="249"/>
      <c r="M379" s="249"/>
      <c r="N379" s="249"/>
      <c r="O379" s="249"/>
      <c r="P379" s="249"/>
      <c r="Q379" s="249"/>
      <c r="R379" s="249"/>
    </row>
    <row r="380" spans="1:18" ht="15">
      <c r="A380" s="249"/>
      <c r="B380" s="249"/>
      <c r="C380" s="249"/>
      <c r="D380" s="249"/>
      <c r="E380" s="249"/>
      <c r="F380" s="249"/>
      <c r="G380" s="249"/>
      <c r="H380" s="249"/>
      <c r="I380" s="249"/>
      <c r="J380" s="249"/>
      <c r="K380" s="249"/>
      <c r="L380" s="249"/>
      <c r="M380" s="249"/>
      <c r="N380" s="249"/>
      <c r="O380" s="249"/>
      <c r="P380" s="249"/>
      <c r="Q380" s="249"/>
      <c r="R380" s="249"/>
    </row>
    <row r="381" spans="1:18" ht="15">
      <c r="A381" s="249"/>
      <c r="B381" s="249"/>
      <c r="C381" s="249"/>
      <c r="D381" s="249"/>
      <c r="E381" s="249"/>
      <c r="F381" s="249"/>
      <c r="G381" s="249"/>
      <c r="H381" s="249"/>
      <c r="I381" s="249"/>
      <c r="J381" s="249"/>
      <c r="K381" s="249"/>
      <c r="L381" s="249"/>
      <c r="M381" s="249"/>
      <c r="N381" s="249"/>
      <c r="O381" s="249"/>
      <c r="P381" s="249"/>
      <c r="Q381" s="249"/>
      <c r="R381" s="249"/>
    </row>
    <row r="382" spans="1:18" ht="15">
      <c r="A382" s="249"/>
      <c r="B382" s="249"/>
      <c r="C382" s="249"/>
      <c r="D382" s="249"/>
      <c r="E382" s="249"/>
      <c r="F382" s="249"/>
      <c r="G382" s="249"/>
      <c r="H382" s="249"/>
      <c r="I382" s="249"/>
      <c r="J382" s="249"/>
      <c r="K382" s="249"/>
      <c r="L382" s="249"/>
      <c r="M382" s="249"/>
      <c r="N382" s="249"/>
      <c r="O382" s="249"/>
      <c r="P382" s="249"/>
      <c r="Q382" s="249"/>
      <c r="R382" s="249"/>
    </row>
    <row r="383" spans="1:18" ht="15">
      <c r="A383" s="249"/>
      <c r="B383" s="249"/>
      <c r="C383" s="249"/>
      <c r="D383" s="249"/>
      <c r="E383" s="249"/>
      <c r="F383" s="249"/>
      <c r="G383" s="249"/>
      <c r="H383" s="249"/>
      <c r="I383" s="249"/>
      <c r="J383" s="249"/>
      <c r="K383" s="249"/>
      <c r="L383" s="249"/>
      <c r="M383" s="249"/>
      <c r="N383" s="249"/>
      <c r="O383" s="249"/>
      <c r="P383" s="249"/>
      <c r="Q383" s="249"/>
      <c r="R383" s="249"/>
    </row>
    <row r="384" spans="1:18" ht="15">
      <c r="A384" s="249"/>
      <c r="B384" s="249"/>
      <c r="C384" s="249"/>
      <c r="D384" s="249"/>
      <c r="E384" s="249"/>
      <c r="F384" s="249"/>
      <c r="G384" s="249"/>
      <c r="H384" s="249"/>
      <c r="I384" s="249"/>
      <c r="J384" s="249"/>
      <c r="K384" s="249"/>
      <c r="L384" s="249"/>
      <c r="M384" s="249"/>
      <c r="N384" s="249"/>
      <c r="O384" s="249"/>
      <c r="P384" s="249"/>
      <c r="Q384" s="249"/>
      <c r="R384" s="249"/>
    </row>
    <row r="385" spans="1:18" ht="15">
      <c r="A385" s="249"/>
      <c r="B385" s="249"/>
      <c r="C385" s="249"/>
      <c r="D385" s="249"/>
      <c r="E385" s="249"/>
      <c r="F385" s="249"/>
      <c r="G385" s="249"/>
      <c r="H385" s="249"/>
      <c r="I385" s="249"/>
      <c r="J385" s="249"/>
      <c r="K385" s="249"/>
      <c r="L385" s="249"/>
      <c r="M385" s="249"/>
      <c r="N385" s="249"/>
      <c r="O385" s="249"/>
      <c r="P385" s="249"/>
      <c r="Q385" s="249"/>
      <c r="R385" s="249"/>
    </row>
    <row r="386" spans="1:18" ht="15">
      <c r="A386" s="249"/>
      <c r="B386" s="249"/>
      <c r="C386" s="249"/>
      <c r="D386" s="249"/>
      <c r="E386" s="249"/>
      <c r="F386" s="249"/>
      <c r="G386" s="249"/>
      <c r="H386" s="249"/>
      <c r="I386" s="249"/>
      <c r="J386" s="249"/>
      <c r="K386" s="249"/>
      <c r="L386" s="249"/>
      <c r="M386" s="249"/>
      <c r="N386" s="249"/>
      <c r="O386" s="249"/>
      <c r="P386" s="249"/>
      <c r="Q386" s="249"/>
      <c r="R386" s="249"/>
    </row>
    <row r="387" spans="1:18" ht="15">
      <c r="A387" s="249"/>
      <c r="B387" s="249"/>
      <c r="C387" s="249"/>
      <c r="D387" s="249"/>
      <c r="E387" s="249"/>
      <c r="F387" s="249"/>
      <c r="G387" s="249"/>
      <c r="H387" s="249"/>
      <c r="I387" s="249"/>
      <c r="J387" s="249"/>
      <c r="K387" s="249"/>
      <c r="L387" s="249"/>
      <c r="M387" s="249"/>
      <c r="N387" s="249"/>
      <c r="O387" s="249"/>
      <c r="P387" s="249"/>
      <c r="Q387" s="249"/>
      <c r="R387" s="249"/>
    </row>
    <row r="388" spans="1:18" ht="15">
      <c r="A388" s="249"/>
      <c r="B388" s="249"/>
      <c r="C388" s="249"/>
      <c r="D388" s="249"/>
      <c r="E388" s="249"/>
      <c r="F388" s="249"/>
      <c r="G388" s="249"/>
      <c r="H388" s="249"/>
      <c r="I388" s="249"/>
      <c r="J388" s="249"/>
      <c r="K388" s="249"/>
      <c r="L388" s="249"/>
      <c r="M388" s="249"/>
      <c r="N388" s="249"/>
      <c r="O388" s="249"/>
      <c r="P388" s="249"/>
      <c r="Q388" s="249"/>
      <c r="R388" s="249"/>
    </row>
    <row r="389" spans="1:18" ht="15">
      <c r="A389" s="249"/>
      <c r="B389" s="249"/>
      <c r="C389" s="249"/>
      <c r="D389" s="249"/>
      <c r="E389" s="249"/>
      <c r="F389" s="249"/>
      <c r="G389" s="249"/>
      <c r="H389" s="249"/>
      <c r="I389" s="249"/>
      <c r="J389" s="249"/>
      <c r="K389" s="249"/>
      <c r="L389" s="249"/>
      <c r="M389" s="249"/>
      <c r="N389" s="249"/>
      <c r="O389" s="249"/>
      <c r="P389" s="249"/>
      <c r="Q389" s="249"/>
      <c r="R389" s="249"/>
    </row>
    <row r="390" spans="1:18" ht="15">
      <c r="A390" s="249"/>
      <c r="B390" s="249"/>
      <c r="C390" s="249"/>
      <c r="D390" s="249"/>
      <c r="E390" s="249"/>
      <c r="F390" s="249"/>
      <c r="G390" s="249"/>
      <c r="H390" s="249"/>
      <c r="I390" s="249"/>
      <c r="J390" s="249"/>
      <c r="K390" s="249"/>
      <c r="L390" s="249"/>
      <c r="M390" s="249"/>
      <c r="N390" s="249"/>
      <c r="O390" s="249"/>
      <c r="P390" s="249"/>
      <c r="Q390" s="249"/>
      <c r="R390" s="249"/>
    </row>
    <row r="391" spans="1:18" ht="15">
      <c r="A391" s="249"/>
      <c r="B391" s="249"/>
      <c r="C391" s="249"/>
      <c r="D391" s="249"/>
      <c r="E391" s="249"/>
      <c r="F391" s="249"/>
      <c r="G391" s="249"/>
      <c r="H391" s="249"/>
      <c r="I391" s="249"/>
      <c r="J391" s="249"/>
      <c r="K391" s="249"/>
      <c r="L391" s="249"/>
      <c r="M391" s="249"/>
      <c r="N391" s="249"/>
      <c r="O391" s="249"/>
      <c r="P391" s="249"/>
      <c r="Q391" s="249"/>
      <c r="R391" s="249"/>
    </row>
    <row r="392" spans="1:18" ht="15">
      <c r="A392" s="249"/>
      <c r="B392" s="249"/>
      <c r="C392" s="249"/>
      <c r="D392" s="249"/>
      <c r="E392" s="249"/>
      <c r="F392" s="249"/>
      <c r="G392" s="249"/>
      <c r="H392" s="249"/>
      <c r="I392" s="249"/>
      <c r="J392" s="249"/>
      <c r="K392" s="249"/>
      <c r="L392" s="249"/>
      <c r="M392" s="249"/>
      <c r="N392" s="249"/>
      <c r="O392" s="249"/>
      <c r="P392" s="249"/>
      <c r="Q392" s="249"/>
      <c r="R392" s="249"/>
    </row>
    <row r="393" spans="1:18" ht="15">
      <c r="A393" s="249"/>
      <c r="B393" s="249"/>
      <c r="C393" s="249"/>
      <c r="D393" s="249"/>
      <c r="E393" s="249"/>
      <c r="F393" s="249"/>
      <c r="G393" s="249"/>
      <c r="H393" s="249"/>
      <c r="I393" s="249"/>
      <c r="J393" s="249"/>
      <c r="K393" s="249"/>
      <c r="L393" s="249"/>
      <c r="M393" s="249"/>
      <c r="N393" s="249"/>
      <c r="O393" s="249"/>
      <c r="P393" s="249"/>
      <c r="Q393" s="249"/>
      <c r="R393" s="249"/>
    </row>
    <row r="394" spans="1:18" ht="15">
      <c r="A394" s="249"/>
      <c r="B394" s="249"/>
      <c r="C394" s="249"/>
      <c r="D394" s="249"/>
      <c r="E394" s="249"/>
      <c r="F394" s="249"/>
      <c r="G394" s="249"/>
      <c r="H394" s="249"/>
      <c r="I394" s="249"/>
      <c r="J394" s="249"/>
      <c r="K394" s="249"/>
      <c r="L394" s="249"/>
      <c r="M394" s="249"/>
      <c r="N394" s="249"/>
      <c r="O394" s="249"/>
      <c r="P394" s="249"/>
      <c r="Q394" s="249"/>
      <c r="R394" s="249"/>
    </row>
    <row r="395" spans="1:18" ht="15">
      <c r="A395" s="249"/>
      <c r="B395" s="249"/>
      <c r="C395" s="249"/>
      <c r="D395" s="249"/>
      <c r="E395" s="249"/>
      <c r="F395" s="249"/>
      <c r="G395" s="249"/>
      <c r="H395" s="249"/>
      <c r="I395" s="249"/>
      <c r="J395" s="249"/>
      <c r="K395" s="249"/>
      <c r="L395" s="249"/>
      <c r="M395" s="249"/>
      <c r="N395" s="249"/>
      <c r="O395" s="249"/>
      <c r="P395" s="249"/>
      <c r="Q395" s="249"/>
      <c r="R395" s="249"/>
    </row>
    <row r="396" spans="1:18" ht="15">
      <c r="A396" s="249"/>
      <c r="B396" s="249"/>
      <c r="C396" s="249"/>
      <c r="D396" s="249"/>
      <c r="E396" s="249"/>
      <c r="F396" s="249"/>
      <c r="G396" s="249"/>
      <c r="H396" s="249"/>
      <c r="I396" s="249"/>
      <c r="J396" s="249"/>
      <c r="K396" s="249"/>
      <c r="L396" s="249"/>
      <c r="M396" s="249"/>
      <c r="N396" s="249"/>
      <c r="O396" s="249"/>
      <c r="P396" s="249"/>
      <c r="Q396" s="249"/>
      <c r="R396" s="249"/>
    </row>
    <row r="397" spans="1:18" ht="15">
      <c r="A397" s="249"/>
      <c r="B397" s="249"/>
      <c r="C397" s="249"/>
      <c r="D397" s="249"/>
      <c r="E397" s="249"/>
      <c r="F397" s="249"/>
      <c r="G397" s="249"/>
      <c r="H397" s="249"/>
      <c r="I397" s="249"/>
      <c r="J397" s="249"/>
      <c r="K397" s="249"/>
      <c r="L397" s="249"/>
      <c r="M397" s="249"/>
      <c r="N397" s="249"/>
      <c r="O397" s="249"/>
      <c r="P397" s="249"/>
      <c r="Q397" s="249"/>
      <c r="R397" s="249"/>
    </row>
    <row r="398" spans="1:18" ht="15">
      <c r="A398" s="249"/>
      <c r="B398" s="249"/>
      <c r="C398" s="249"/>
      <c r="D398" s="249"/>
      <c r="E398" s="249"/>
      <c r="F398" s="249"/>
      <c r="G398" s="249"/>
      <c r="H398" s="249"/>
      <c r="I398" s="249"/>
      <c r="J398" s="249"/>
      <c r="K398" s="249"/>
      <c r="L398" s="249"/>
      <c r="M398" s="249"/>
      <c r="N398" s="249"/>
      <c r="O398" s="249"/>
      <c r="P398" s="249"/>
      <c r="Q398" s="249"/>
      <c r="R398" s="249"/>
    </row>
    <row r="399" spans="1:18" ht="15">
      <c r="A399" s="249"/>
      <c r="B399" s="249"/>
      <c r="C399" s="249"/>
      <c r="D399" s="249"/>
      <c r="E399" s="249"/>
      <c r="F399" s="249"/>
      <c r="G399" s="249"/>
      <c r="H399" s="249"/>
      <c r="I399" s="249"/>
      <c r="J399" s="249"/>
      <c r="K399" s="249"/>
      <c r="L399" s="249"/>
      <c r="M399" s="249"/>
      <c r="N399" s="249"/>
      <c r="O399" s="249"/>
      <c r="P399" s="249"/>
      <c r="Q399" s="249"/>
      <c r="R399" s="249"/>
    </row>
    <row r="400" spans="1:18" ht="15">
      <c r="A400" s="249"/>
      <c r="B400" s="249"/>
      <c r="C400" s="249"/>
      <c r="D400" s="249"/>
      <c r="E400" s="249"/>
      <c r="F400" s="249"/>
      <c r="G400" s="249"/>
      <c r="H400" s="249"/>
      <c r="I400" s="249"/>
      <c r="J400" s="249"/>
      <c r="K400" s="249"/>
      <c r="L400" s="249"/>
      <c r="M400" s="249"/>
      <c r="N400" s="249"/>
      <c r="O400" s="249"/>
      <c r="P400" s="249"/>
      <c r="Q400" s="249"/>
      <c r="R400" s="249"/>
    </row>
    <row r="401" spans="1:18" ht="15">
      <c r="A401" s="249"/>
      <c r="B401" s="249"/>
      <c r="C401" s="249"/>
      <c r="D401" s="249"/>
      <c r="E401" s="249"/>
      <c r="F401" s="249"/>
      <c r="G401" s="249"/>
      <c r="H401" s="249"/>
      <c r="I401" s="249"/>
      <c r="J401" s="249"/>
      <c r="K401" s="249"/>
      <c r="L401" s="249"/>
      <c r="M401" s="249"/>
      <c r="N401" s="249"/>
      <c r="O401" s="249"/>
      <c r="P401" s="249"/>
      <c r="Q401" s="249"/>
      <c r="R401" s="249"/>
    </row>
    <row r="402" spans="1:18" ht="15">
      <c r="A402" s="249"/>
      <c r="B402" s="249"/>
      <c r="C402" s="249"/>
      <c r="D402" s="249"/>
      <c r="E402" s="249"/>
      <c r="F402" s="249"/>
      <c r="G402" s="249"/>
      <c r="H402" s="249"/>
      <c r="I402" s="249"/>
      <c r="J402" s="249"/>
      <c r="K402" s="249"/>
      <c r="L402" s="249"/>
      <c r="M402" s="249"/>
      <c r="N402" s="249"/>
      <c r="O402" s="249"/>
      <c r="P402" s="249"/>
      <c r="Q402" s="249"/>
      <c r="R402" s="249"/>
    </row>
    <row r="403" spans="1:18" ht="15">
      <c r="A403" s="249"/>
      <c r="B403" s="249"/>
      <c r="C403" s="249"/>
      <c r="D403" s="249"/>
      <c r="E403" s="249"/>
      <c r="F403" s="249"/>
      <c r="G403" s="249"/>
      <c r="H403" s="249"/>
      <c r="I403" s="249"/>
      <c r="J403" s="249"/>
      <c r="K403" s="249"/>
      <c r="L403" s="249"/>
      <c r="M403" s="249"/>
      <c r="N403" s="249"/>
      <c r="O403" s="249"/>
      <c r="P403" s="249"/>
      <c r="Q403" s="249"/>
      <c r="R403" s="249"/>
    </row>
    <row r="404" spans="1:18" ht="15">
      <c r="A404" s="249"/>
      <c r="B404" s="249"/>
      <c r="C404" s="249"/>
      <c r="D404" s="249"/>
      <c r="E404" s="249"/>
      <c r="F404" s="249"/>
      <c r="G404" s="249"/>
      <c r="H404" s="249"/>
      <c r="I404" s="249"/>
      <c r="J404" s="249"/>
      <c r="K404" s="249"/>
      <c r="L404" s="249"/>
      <c r="M404" s="249"/>
      <c r="N404" s="249"/>
      <c r="O404" s="249"/>
      <c r="P404" s="249"/>
      <c r="Q404" s="249"/>
      <c r="R404" s="249"/>
    </row>
    <row r="405" spans="1:18" ht="15">
      <c r="A405" s="249"/>
      <c r="B405" s="249"/>
      <c r="C405" s="249"/>
      <c r="D405" s="249"/>
      <c r="E405" s="249"/>
      <c r="F405" s="249"/>
      <c r="G405" s="249"/>
      <c r="H405" s="249"/>
      <c r="I405" s="249"/>
      <c r="J405" s="249"/>
      <c r="K405" s="249"/>
      <c r="L405" s="249"/>
      <c r="M405" s="249"/>
      <c r="N405" s="249"/>
      <c r="O405" s="249"/>
      <c r="P405" s="249"/>
      <c r="Q405" s="249"/>
      <c r="R405" s="249"/>
    </row>
    <row r="406" spans="1:18" ht="15">
      <c r="A406" s="249"/>
      <c r="B406" s="249"/>
      <c r="C406" s="249"/>
      <c r="D406" s="249"/>
      <c r="E406" s="249"/>
      <c r="F406" s="249"/>
      <c r="G406" s="249"/>
      <c r="H406" s="249"/>
      <c r="I406" s="249"/>
      <c r="J406" s="249"/>
      <c r="K406" s="249"/>
      <c r="L406" s="249"/>
      <c r="M406" s="249"/>
      <c r="N406" s="249"/>
      <c r="O406" s="249"/>
      <c r="P406" s="249"/>
      <c r="Q406" s="249"/>
      <c r="R406" s="249"/>
    </row>
    <row r="407" spans="1:18" ht="15">
      <c r="A407" s="249"/>
      <c r="B407" s="249"/>
      <c r="C407" s="249"/>
      <c r="D407" s="249"/>
      <c r="E407" s="249"/>
      <c r="F407" s="249"/>
      <c r="G407" s="249"/>
      <c r="H407" s="249"/>
      <c r="I407" s="249"/>
      <c r="J407" s="249"/>
      <c r="K407" s="249"/>
      <c r="L407" s="249"/>
      <c r="M407" s="249"/>
      <c r="N407" s="249"/>
      <c r="O407" s="249"/>
      <c r="P407" s="249"/>
      <c r="Q407" s="249"/>
      <c r="R407" s="249"/>
    </row>
    <row r="408" spans="1:18" ht="15">
      <c r="A408" s="249"/>
      <c r="B408" s="249"/>
      <c r="C408" s="249"/>
      <c r="D408" s="249"/>
      <c r="E408" s="249"/>
      <c r="F408" s="249"/>
      <c r="G408" s="249"/>
      <c r="H408" s="249"/>
      <c r="I408" s="249"/>
      <c r="J408" s="249"/>
      <c r="K408" s="249"/>
      <c r="L408" s="249"/>
      <c r="M408" s="249"/>
      <c r="N408" s="249"/>
      <c r="O408" s="249"/>
      <c r="P408" s="249"/>
      <c r="Q408" s="249"/>
      <c r="R408" s="249"/>
    </row>
    <row r="409" spans="1:18" ht="15">
      <c r="A409" s="249"/>
      <c r="B409" s="249"/>
      <c r="C409" s="249"/>
      <c r="D409" s="249"/>
      <c r="E409" s="249"/>
      <c r="F409" s="249"/>
      <c r="G409" s="249"/>
      <c r="H409" s="249"/>
      <c r="I409" s="249"/>
      <c r="J409" s="249"/>
      <c r="K409" s="249"/>
      <c r="L409" s="249"/>
      <c r="M409" s="249"/>
      <c r="N409" s="249"/>
      <c r="O409" s="249"/>
      <c r="P409" s="249"/>
      <c r="Q409" s="249"/>
      <c r="R409" s="249"/>
    </row>
    <row r="410" spans="1:18" ht="15">
      <c r="A410" s="249"/>
      <c r="B410" s="249"/>
      <c r="C410" s="249"/>
      <c r="D410" s="249"/>
      <c r="E410" s="249"/>
      <c r="F410" s="249"/>
      <c r="G410" s="249"/>
      <c r="H410" s="249"/>
      <c r="I410" s="249"/>
      <c r="J410" s="249"/>
      <c r="K410" s="249"/>
      <c r="L410" s="249"/>
      <c r="M410" s="249"/>
      <c r="N410" s="249"/>
      <c r="O410" s="249"/>
      <c r="P410" s="249"/>
      <c r="Q410" s="249"/>
      <c r="R410" s="249"/>
    </row>
    <row r="411" spans="1:18" ht="15">
      <c r="A411" s="249"/>
      <c r="B411" s="249"/>
      <c r="C411" s="249"/>
      <c r="D411" s="249"/>
      <c r="E411" s="249"/>
      <c r="F411" s="249"/>
      <c r="G411" s="249"/>
      <c r="H411" s="249"/>
      <c r="I411" s="249"/>
      <c r="J411" s="249"/>
      <c r="K411" s="249"/>
      <c r="L411" s="249"/>
      <c r="M411" s="249"/>
      <c r="N411" s="249"/>
      <c r="O411" s="249"/>
      <c r="P411" s="249"/>
      <c r="Q411" s="249"/>
      <c r="R411" s="249"/>
    </row>
    <row r="412" spans="1:18" ht="15">
      <c r="A412" s="249"/>
      <c r="B412" s="249"/>
      <c r="C412" s="249"/>
      <c r="D412" s="249"/>
      <c r="E412" s="249"/>
      <c r="F412" s="249"/>
      <c r="G412" s="249"/>
      <c r="H412" s="249"/>
      <c r="I412" s="249"/>
      <c r="J412" s="249"/>
      <c r="K412" s="249"/>
      <c r="L412" s="249"/>
      <c r="M412" s="249"/>
      <c r="N412" s="249"/>
      <c r="O412" s="249"/>
      <c r="P412" s="249"/>
      <c r="Q412" s="249"/>
      <c r="R412" s="249"/>
    </row>
    <row r="413" spans="1:18" ht="15">
      <c r="A413" s="249"/>
      <c r="B413" s="249"/>
      <c r="C413" s="249"/>
      <c r="D413" s="249"/>
      <c r="E413" s="249"/>
      <c r="F413" s="249"/>
      <c r="G413" s="249"/>
      <c r="H413" s="249"/>
      <c r="I413" s="249"/>
      <c r="J413" s="249"/>
      <c r="K413" s="249"/>
      <c r="L413" s="249"/>
      <c r="M413" s="249"/>
      <c r="N413" s="249"/>
      <c r="O413" s="249"/>
      <c r="P413" s="249"/>
      <c r="Q413" s="249"/>
      <c r="R413" s="249"/>
    </row>
    <row r="414" spans="1:18" ht="15">
      <c r="A414" s="249"/>
      <c r="B414" s="249"/>
      <c r="C414" s="249"/>
      <c r="D414" s="249"/>
      <c r="E414" s="249"/>
      <c r="F414" s="249"/>
      <c r="G414" s="249"/>
      <c r="H414" s="249"/>
      <c r="I414" s="249"/>
      <c r="J414" s="249"/>
      <c r="K414" s="249"/>
      <c r="L414" s="249"/>
      <c r="M414" s="249"/>
      <c r="N414" s="249"/>
      <c r="O414" s="249"/>
      <c r="P414" s="249"/>
      <c r="Q414" s="249"/>
      <c r="R414" s="249"/>
    </row>
    <row r="415" spans="1:18" ht="15">
      <c r="A415" s="249"/>
      <c r="B415" s="249"/>
      <c r="C415" s="249"/>
      <c r="D415" s="249"/>
      <c r="E415" s="249"/>
      <c r="F415" s="249"/>
      <c r="G415" s="249"/>
      <c r="H415" s="249"/>
      <c r="I415" s="249"/>
      <c r="J415" s="249"/>
      <c r="K415" s="249"/>
      <c r="L415" s="249"/>
      <c r="M415" s="249"/>
      <c r="N415" s="249"/>
      <c r="O415" s="249"/>
      <c r="P415" s="249"/>
      <c r="Q415" s="249"/>
      <c r="R415" s="249"/>
    </row>
    <row r="416" spans="1:18" ht="15">
      <c r="A416" s="249"/>
      <c r="B416" s="249"/>
      <c r="C416" s="249"/>
      <c r="D416" s="249"/>
      <c r="E416" s="249"/>
      <c r="F416" s="249"/>
      <c r="G416" s="249"/>
      <c r="H416" s="249"/>
      <c r="I416" s="249"/>
      <c r="J416" s="249"/>
      <c r="K416" s="249"/>
      <c r="L416" s="249"/>
      <c r="M416" s="249"/>
      <c r="N416" s="249"/>
      <c r="O416" s="249"/>
      <c r="P416" s="249"/>
      <c r="Q416" s="249"/>
      <c r="R416" s="249"/>
    </row>
    <row r="417" spans="1:18" ht="15">
      <c r="A417" s="249"/>
      <c r="B417" s="249"/>
      <c r="C417" s="249"/>
      <c r="D417" s="249"/>
      <c r="E417" s="249"/>
      <c r="F417" s="249"/>
      <c r="G417" s="249"/>
      <c r="H417" s="249"/>
      <c r="I417" s="249"/>
      <c r="J417" s="249"/>
      <c r="K417" s="249"/>
      <c r="L417" s="249"/>
      <c r="M417" s="249"/>
      <c r="N417" s="249"/>
      <c r="O417" s="249"/>
      <c r="P417" s="249"/>
      <c r="Q417" s="249"/>
      <c r="R417" s="249"/>
    </row>
    <row r="418" spans="1:18" ht="15">
      <c r="A418" s="249"/>
      <c r="B418" s="249"/>
      <c r="C418" s="249"/>
      <c r="D418" s="249"/>
      <c r="E418" s="249"/>
      <c r="F418" s="249"/>
      <c r="G418" s="249"/>
      <c r="H418" s="249"/>
      <c r="I418" s="249"/>
      <c r="J418" s="249"/>
      <c r="K418" s="249"/>
      <c r="L418" s="249"/>
      <c r="M418" s="249"/>
      <c r="N418" s="249"/>
      <c r="O418" s="249"/>
      <c r="P418" s="249"/>
      <c r="Q418" s="249"/>
      <c r="R418" s="249"/>
    </row>
    <row r="419" spans="1:18" ht="15">
      <c r="A419" s="249"/>
      <c r="B419" s="249"/>
      <c r="C419" s="249"/>
      <c r="D419" s="249"/>
      <c r="E419" s="249"/>
      <c r="F419" s="249"/>
      <c r="G419" s="249"/>
      <c r="H419" s="249"/>
      <c r="I419" s="249"/>
      <c r="J419" s="249"/>
      <c r="K419" s="249"/>
      <c r="L419" s="249"/>
      <c r="M419" s="249"/>
      <c r="N419" s="249"/>
      <c r="O419" s="249"/>
      <c r="P419" s="249"/>
      <c r="Q419" s="249"/>
      <c r="R419" s="249"/>
    </row>
    <row r="420" spans="1:18" ht="15">
      <c r="A420" s="249"/>
      <c r="B420" s="249"/>
      <c r="C420" s="249"/>
      <c r="D420" s="249"/>
      <c r="E420" s="249"/>
      <c r="F420" s="249"/>
      <c r="G420" s="249"/>
      <c r="H420" s="249"/>
      <c r="I420" s="249"/>
      <c r="J420" s="249"/>
      <c r="K420" s="249"/>
      <c r="L420" s="249"/>
      <c r="M420" s="249"/>
      <c r="N420" s="249"/>
      <c r="O420" s="249"/>
      <c r="P420" s="249"/>
      <c r="Q420" s="249"/>
      <c r="R420" s="249"/>
    </row>
    <row r="421" spans="1:18" ht="15">
      <c r="A421" s="249"/>
      <c r="B421" s="249"/>
      <c r="C421" s="249"/>
      <c r="D421" s="249"/>
      <c r="E421" s="249"/>
      <c r="F421" s="249"/>
      <c r="G421" s="249"/>
      <c r="H421" s="249"/>
      <c r="I421" s="249"/>
      <c r="J421" s="249"/>
      <c r="K421" s="249"/>
      <c r="L421" s="249"/>
      <c r="M421" s="249"/>
      <c r="N421" s="249"/>
      <c r="O421" s="249"/>
      <c r="P421" s="249"/>
      <c r="Q421" s="249"/>
      <c r="R421" s="249"/>
    </row>
    <row r="422" spans="1:18" ht="15">
      <c r="A422" s="249"/>
      <c r="B422" s="249"/>
      <c r="C422" s="249"/>
      <c r="D422" s="249"/>
      <c r="E422" s="249"/>
      <c r="F422" s="249"/>
      <c r="G422" s="249"/>
      <c r="H422" s="249"/>
      <c r="I422" s="249"/>
      <c r="J422" s="249"/>
      <c r="K422" s="249"/>
      <c r="L422" s="249"/>
      <c r="M422" s="249"/>
      <c r="N422" s="249"/>
      <c r="O422" s="249"/>
      <c r="P422" s="249"/>
      <c r="Q422" s="249"/>
      <c r="R422" s="249"/>
    </row>
    <row r="423" spans="1:18" ht="15">
      <c r="A423" s="249"/>
      <c r="B423" s="249"/>
      <c r="C423" s="249"/>
      <c r="D423" s="249"/>
      <c r="E423" s="249"/>
      <c r="F423" s="249"/>
      <c r="G423" s="249"/>
      <c r="H423" s="249"/>
      <c r="I423" s="249"/>
      <c r="J423" s="249"/>
      <c r="K423" s="249"/>
      <c r="L423" s="249"/>
      <c r="M423" s="249"/>
      <c r="N423" s="249"/>
      <c r="O423" s="249"/>
      <c r="P423" s="249"/>
      <c r="Q423" s="249"/>
      <c r="R423" s="249"/>
    </row>
    <row r="424" spans="1:18" ht="15">
      <c r="A424" s="249"/>
      <c r="B424" s="249"/>
      <c r="C424" s="249"/>
      <c r="D424" s="249"/>
      <c r="E424" s="249"/>
      <c r="F424" s="249"/>
      <c r="G424" s="249"/>
      <c r="H424" s="249"/>
      <c r="I424" s="249"/>
      <c r="J424" s="249"/>
      <c r="K424" s="249"/>
      <c r="L424" s="249"/>
      <c r="M424" s="249"/>
      <c r="N424" s="249"/>
      <c r="O424" s="249"/>
      <c r="P424" s="249"/>
      <c r="Q424" s="249"/>
      <c r="R424" s="249"/>
    </row>
    <row r="425" spans="1:18" ht="15">
      <c r="A425" s="249"/>
      <c r="B425" s="249"/>
      <c r="C425" s="249"/>
      <c r="D425" s="249"/>
      <c r="E425" s="249"/>
      <c r="F425" s="249"/>
      <c r="G425" s="249"/>
      <c r="H425" s="249"/>
      <c r="I425" s="249"/>
      <c r="J425" s="249"/>
      <c r="K425" s="249"/>
      <c r="L425" s="249"/>
      <c r="M425" s="249"/>
      <c r="N425" s="249"/>
      <c r="O425" s="249"/>
      <c r="P425" s="249"/>
      <c r="Q425" s="249"/>
      <c r="R425" s="249"/>
    </row>
    <row r="426" spans="1:18" ht="15">
      <c r="A426" s="249"/>
      <c r="B426" s="249"/>
      <c r="C426" s="249"/>
      <c r="D426" s="249"/>
      <c r="E426" s="249"/>
      <c r="F426" s="249"/>
      <c r="G426" s="249"/>
      <c r="H426" s="249"/>
      <c r="I426" s="249"/>
      <c r="J426" s="249"/>
      <c r="K426" s="249"/>
      <c r="L426" s="249"/>
      <c r="M426" s="249"/>
      <c r="N426" s="249"/>
      <c r="O426" s="249"/>
      <c r="P426" s="249"/>
      <c r="Q426" s="249"/>
      <c r="R426" s="249"/>
    </row>
    <row r="427" spans="1:18" ht="15">
      <c r="A427" s="249"/>
      <c r="B427" s="249"/>
      <c r="C427" s="249"/>
      <c r="D427" s="249"/>
      <c r="E427" s="249"/>
      <c r="F427" s="249"/>
      <c r="G427" s="249"/>
      <c r="H427" s="249"/>
      <c r="I427" s="249"/>
      <c r="J427" s="249"/>
      <c r="K427" s="249"/>
      <c r="L427" s="249"/>
      <c r="M427" s="249"/>
      <c r="N427" s="249"/>
      <c r="O427" s="249"/>
      <c r="P427" s="249"/>
      <c r="Q427" s="249"/>
      <c r="R427" s="249"/>
    </row>
    <row r="428" spans="1:18" ht="15">
      <c r="A428" s="249"/>
      <c r="B428" s="249"/>
      <c r="C428" s="249"/>
      <c r="D428" s="249"/>
      <c r="E428" s="249"/>
      <c r="F428" s="249"/>
      <c r="G428" s="249"/>
      <c r="H428" s="249"/>
      <c r="I428" s="249"/>
      <c r="J428" s="249"/>
      <c r="K428" s="249"/>
      <c r="L428" s="249"/>
      <c r="M428" s="249"/>
      <c r="N428" s="249"/>
      <c r="O428" s="249"/>
      <c r="P428" s="249"/>
      <c r="Q428" s="249"/>
      <c r="R428" s="249"/>
    </row>
    <row r="429" spans="1:18" ht="15">
      <c r="A429" s="249"/>
      <c r="B429" s="249"/>
      <c r="C429" s="249"/>
      <c r="D429" s="249"/>
      <c r="E429" s="249"/>
      <c r="F429" s="249"/>
      <c r="G429" s="249"/>
      <c r="H429" s="249"/>
      <c r="I429" s="249"/>
      <c r="J429" s="249"/>
      <c r="K429" s="249"/>
      <c r="L429" s="249"/>
      <c r="M429" s="249"/>
      <c r="N429" s="249"/>
      <c r="O429" s="249"/>
      <c r="P429" s="249"/>
      <c r="Q429" s="249"/>
      <c r="R429" s="249"/>
    </row>
    <row r="430" spans="1:18" ht="15">
      <c r="A430" s="249"/>
      <c r="B430" s="249"/>
      <c r="C430" s="249"/>
      <c r="D430" s="249"/>
      <c r="E430" s="249"/>
      <c r="F430" s="249"/>
      <c r="G430" s="249"/>
      <c r="H430" s="249"/>
      <c r="I430" s="249"/>
      <c r="J430" s="249"/>
      <c r="K430" s="249"/>
      <c r="L430" s="249"/>
      <c r="M430" s="249"/>
      <c r="N430" s="249"/>
      <c r="O430" s="249"/>
      <c r="P430" s="249"/>
      <c r="Q430" s="249"/>
      <c r="R430" s="249"/>
    </row>
    <row r="431" spans="1:18" ht="15">
      <c r="A431" s="249"/>
      <c r="B431" s="249"/>
      <c r="C431" s="249"/>
      <c r="D431" s="249"/>
      <c r="E431" s="249"/>
      <c r="F431" s="249"/>
      <c r="G431" s="249"/>
      <c r="H431" s="249"/>
      <c r="I431" s="249"/>
      <c r="J431" s="249"/>
      <c r="K431" s="249"/>
      <c r="L431" s="249"/>
      <c r="M431" s="249"/>
      <c r="N431" s="249"/>
      <c r="O431" s="249"/>
      <c r="P431" s="249"/>
      <c r="Q431" s="249"/>
      <c r="R431" s="249"/>
    </row>
    <row r="432" spans="1:18" ht="15">
      <c r="A432" s="249"/>
      <c r="B432" s="249"/>
      <c r="C432" s="249"/>
      <c r="D432" s="249"/>
      <c r="E432" s="249"/>
      <c r="F432" s="249"/>
      <c r="G432" s="249"/>
      <c r="H432" s="249"/>
      <c r="I432" s="249"/>
      <c r="J432" s="249"/>
      <c r="K432" s="249"/>
      <c r="L432" s="249"/>
      <c r="M432" s="249"/>
      <c r="N432" s="249"/>
      <c r="O432" s="249"/>
      <c r="P432" s="249"/>
      <c r="Q432" s="249"/>
      <c r="R432" s="249"/>
    </row>
    <row r="433" spans="1:18" ht="15">
      <c r="A433" s="249"/>
      <c r="B433" s="249"/>
      <c r="C433" s="249"/>
      <c r="D433" s="249"/>
      <c r="E433" s="249"/>
      <c r="F433" s="249"/>
      <c r="G433" s="249"/>
      <c r="H433" s="249"/>
      <c r="I433" s="249"/>
      <c r="J433" s="249"/>
      <c r="K433" s="249"/>
      <c r="L433" s="249"/>
      <c r="M433" s="249"/>
      <c r="N433" s="249"/>
      <c r="O433" s="249"/>
      <c r="P433" s="249"/>
      <c r="Q433" s="249"/>
      <c r="R433" s="249"/>
    </row>
    <row r="434" spans="1:18" ht="15">
      <c r="A434" s="249"/>
      <c r="B434" s="249"/>
      <c r="C434" s="249"/>
      <c r="D434" s="249"/>
      <c r="E434" s="249"/>
      <c r="F434" s="249"/>
      <c r="G434" s="249"/>
      <c r="H434" s="249"/>
      <c r="I434" s="249"/>
      <c r="J434" s="249"/>
      <c r="K434" s="249"/>
      <c r="L434" s="249"/>
      <c r="M434" s="249"/>
      <c r="N434" s="249"/>
      <c r="O434" s="249"/>
      <c r="P434" s="249"/>
      <c r="Q434" s="249"/>
      <c r="R434" s="249"/>
    </row>
    <row r="435" spans="1:18" ht="15">
      <c r="A435" s="249"/>
      <c r="B435" s="249"/>
      <c r="C435" s="249"/>
      <c r="D435" s="249"/>
      <c r="E435" s="249"/>
      <c r="F435" s="249"/>
      <c r="G435" s="249"/>
      <c r="H435" s="249"/>
      <c r="I435" s="249"/>
      <c r="J435" s="249"/>
      <c r="K435" s="249"/>
      <c r="L435" s="249"/>
      <c r="M435" s="249"/>
      <c r="N435" s="249"/>
      <c r="O435" s="249"/>
      <c r="P435" s="249"/>
      <c r="Q435" s="249"/>
      <c r="R435" s="249"/>
    </row>
    <row r="436" spans="1:18" ht="15">
      <c r="A436" s="249"/>
      <c r="B436" s="249"/>
      <c r="C436" s="249"/>
      <c r="D436" s="249"/>
      <c r="E436" s="249"/>
      <c r="F436" s="249"/>
      <c r="G436" s="249"/>
      <c r="H436" s="249"/>
      <c r="I436" s="249"/>
      <c r="J436" s="249"/>
      <c r="K436" s="249"/>
      <c r="L436" s="249"/>
      <c r="M436" s="249"/>
      <c r="N436" s="249"/>
      <c r="O436" s="249"/>
      <c r="P436" s="249"/>
      <c r="Q436" s="249"/>
      <c r="R436" s="249"/>
    </row>
    <row r="437" spans="1:18" ht="15">
      <c r="A437" s="249"/>
      <c r="B437" s="249"/>
      <c r="C437" s="249"/>
      <c r="D437" s="249"/>
      <c r="E437" s="249"/>
      <c r="F437" s="249"/>
      <c r="G437" s="249"/>
      <c r="H437" s="249"/>
      <c r="I437" s="249"/>
      <c r="J437" s="249"/>
      <c r="K437" s="249"/>
      <c r="L437" s="249"/>
      <c r="M437" s="249"/>
      <c r="N437" s="249"/>
      <c r="O437" s="249"/>
      <c r="P437" s="249"/>
      <c r="Q437" s="249"/>
      <c r="R437" s="249"/>
    </row>
    <row r="438" spans="1:18" ht="15">
      <c r="A438" s="249"/>
      <c r="B438" s="249"/>
      <c r="C438" s="249"/>
      <c r="D438" s="249"/>
      <c r="E438" s="249"/>
      <c r="F438" s="249"/>
      <c r="G438" s="249"/>
      <c r="H438" s="249"/>
      <c r="I438" s="249"/>
      <c r="J438" s="249"/>
      <c r="K438" s="249"/>
      <c r="L438" s="249"/>
      <c r="M438" s="249"/>
      <c r="N438" s="249"/>
      <c r="O438" s="249"/>
      <c r="P438" s="249"/>
      <c r="Q438" s="249"/>
      <c r="R438" s="249"/>
    </row>
    <row r="439" spans="1:18" ht="15">
      <c r="A439" s="249"/>
      <c r="B439" s="249"/>
      <c r="C439" s="249"/>
      <c r="D439" s="249"/>
      <c r="E439" s="249"/>
      <c r="F439" s="249"/>
      <c r="G439" s="249"/>
      <c r="H439" s="249"/>
      <c r="I439" s="249"/>
      <c r="J439" s="249"/>
      <c r="K439" s="249"/>
      <c r="L439" s="249"/>
      <c r="M439" s="249"/>
      <c r="N439" s="249"/>
      <c r="O439" s="249"/>
      <c r="P439" s="249"/>
      <c r="Q439" s="249"/>
      <c r="R439" s="249"/>
    </row>
    <row r="440" spans="1:18" ht="15">
      <c r="A440" s="249"/>
      <c r="B440" s="249"/>
      <c r="C440" s="249"/>
      <c r="D440" s="249"/>
      <c r="E440" s="249"/>
      <c r="F440" s="249"/>
      <c r="G440" s="249"/>
      <c r="H440" s="249"/>
      <c r="I440" s="249"/>
      <c r="J440" s="249"/>
      <c r="K440" s="249"/>
      <c r="L440" s="249"/>
      <c r="M440" s="249"/>
      <c r="N440" s="249"/>
      <c r="O440" s="249"/>
      <c r="P440" s="249"/>
      <c r="Q440" s="249"/>
      <c r="R440" s="249"/>
    </row>
    <row r="441" spans="1:18" ht="15">
      <c r="A441" s="249"/>
      <c r="B441" s="249"/>
      <c r="C441" s="249"/>
      <c r="D441" s="249"/>
      <c r="E441" s="249"/>
      <c r="F441" s="249"/>
      <c r="G441" s="249"/>
      <c r="H441" s="249"/>
      <c r="I441" s="249"/>
      <c r="J441" s="249"/>
      <c r="K441" s="249"/>
      <c r="L441" s="249"/>
      <c r="M441" s="249"/>
      <c r="N441" s="249"/>
      <c r="O441" s="249"/>
      <c r="P441" s="249"/>
      <c r="Q441" s="249"/>
      <c r="R441" s="249"/>
    </row>
    <row r="442" spans="1:18" ht="15">
      <c r="A442" s="249"/>
      <c r="B442" s="249"/>
      <c r="C442" s="249"/>
      <c r="D442" s="249"/>
      <c r="E442" s="249"/>
      <c r="F442" s="249"/>
      <c r="G442" s="249"/>
      <c r="H442" s="249"/>
      <c r="I442" s="249"/>
      <c r="J442" s="249"/>
      <c r="K442" s="249"/>
      <c r="L442" s="249"/>
      <c r="M442" s="249"/>
      <c r="N442" s="249"/>
      <c r="O442" s="249"/>
      <c r="P442" s="249"/>
      <c r="Q442" s="249"/>
      <c r="R442" s="249"/>
    </row>
    <row r="443" spans="1:18" ht="15">
      <c r="A443" s="249"/>
      <c r="B443" s="249"/>
      <c r="C443" s="249"/>
      <c r="D443" s="249"/>
      <c r="E443" s="249"/>
      <c r="F443" s="249"/>
      <c r="G443" s="249"/>
      <c r="H443" s="249"/>
      <c r="I443" s="249"/>
      <c r="J443" s="249"/>
      <c r="K443" s="249"/>
      <c r="L443" s="249"/>
      <c r="M443" s="249"/>
      <c r="N443" s="249"/>
      <c r="O443" s="249"/>
      <c r="P443" s="249"/>
      <c r="Q443" s="249"/>
      <c r="R443" s="249"/>
    </row>
    <row r="444" spans="1:18" ht="15">
      <c r="A444" s="249"/>
      <c r="B444" s="249"/>
      <c r="C444" s="249"/>
      <c r="D444" s="249"/>
      <c r="E444" s="249"/>
      <c r="F444" s="249"/>
      <c r="G444" s="249"/>
      <c r="H444" s="249"/>
      <c r="I444" s="249"/>
      <c r="J444" s="249"/>
      <c r="K444" s="249"/>
      <c r="L444" s="249"/>
      <c r="M444" s="249"/>
      <c r="N444" s="249"/>
      <c r="O444" s="249"/>
      <c r="P444" s="249"/>
      <c r="Q444" s="249"/>
      <c r="R444" s="249"/>
    </row>
    <row r="445" spans="1:18" ht="15">
      <c r="A445" s="249"/>
      <c r="B445" s="249"/>
      <c r="C445" s="249"/>
      <c r="D445" s="249"/>
      <c r="E445" s="249"/>
      <c r="F445" s="249"/>
      <c r="G445" s="249"/>
      <c r="H445" s="249"/>
      <c r="I445" s="249"/>
      <c r="J445" s="249"/>
      <c r="K445" s="249"/>
      <c r="L445" s="249"/>
      <c r="M445" s="249"/>
      <c r="N445" s="249"/>
      <c r="O445" s="249"/>
      <c r="P445" s="249"/>
      <c r="Q445" s="249"/>
      <c r="R445" s="249"/>
    </row>
    <row r="446" spans="1:18" ht="15">
      <c r="A446" s="249"/>
      <c r="B446" s="249"/>
      <c r="C446" s="249"/>
      <c r="D446" s="249"/>
      <c r="E446" s="249"/>
      <c r="F446" s="249"/>
      <c r="G446" s="249"/>
      <c r="H446" s="249"/>
      <c r="I446" s="249"/>
      <c r="J446" s="249"/>
      <c r="K446" s="249"/>
      <c r="L446" s="249"/>
      <c r="M446" s="249"/>
      <c r="N446" s="249"/>
      <c r="O446" s="249"/>
      <c r="P446" s="249"/>
      <c r="Q446" s="249"/>
      <c r="R446" s="249"/>
    </row>
    <row r="447" spans="1:18" ht="15">
      <c r="A447" s="249"/>
      <c r="B447" s="249"/>
      <c r="C447" s="249"/>
      <c r="D447" s="249"/>
      <c r="E447" s="249"/>
      <c r="F447" s="249"/>
      <c r="G447" s="249"/>
      <c r="H447" s="249"/>
      <c r="I447" s="249"/>
      <c r="J447" s="249"/>
      <c r="K447" s="249"/>
      <c r="L447" s="249"/>
      <c r="M447" s="249"/>
      <c r="N447" s="249"/>
      <c r="O447" s="249"/>
      <c r="P447" s="249"/>
      <c r="Q447" s="249"/>
      <c r="R447" s="249"/>
    </row>
    <row r="448" spans="1:18" ht="15">
      <c r="A448" s="249"/>
      <c r="B448" s="249"/>
      <c r="C448" s="249"/>
      <c r="D448" s="249"/>
      <c r="E448" s="249"/>
      <c r="F448" s="249"/>
      <c r="G448" s="249"/>
      <c r="H448" s="249"/>
      <c r="I448" s="249"/>
      <c r="J448" s="249"/>
      <c r="K448" s="249"/>
      <c r="L448" s="249"/>
      <c r="M448" s="249"/>
      <c r="N448" s="249"/>
      <c r="O448" s="249"/>
      <c r="P448" s="249"/>
      <c r="Q448" s="249"/>
      <c r="R448" s="249"/>
    </row>
    <row r="449" spans="1:18" ht="15">
      <c r="A449" s="249"/>
      <c r="B449" s="249"/>
      <c r="C449" s="249"/>
      <c r="D449" s="249"/>
      <c r="E449" s="249"/>
      <c r="F449" s="249"/>
      <c r="G449" s="249"/>
      <c r="H449" s="249"/>
      <c r="I449" s="249"/>
      <c r="J449" s="249"/>
      <c r="K449" s="249"/>
      <c r="L449" s="249"/>
      <c r="M449" s="249"/>
      <c r="N449" s="249"/>
      <c r="O449" s="249"/>
      <c r="P449" s="249"/>
      <c r="Q449" s="249"/>
      <c r="R449" s="249"/>
    </row>
    <row r="450" spans="1:18" ht="15">
      <c r="A450" s="249"/>
      <c r="B450" s="249"/>
      <c r="C450" s="249"/>
      <c r="D450" s="249"/>
      <c r="E450" s="249"/>
      <c r="F450" s="249"/>
      <c r="G450" s="249"/>
      <c r="H450" s="249"/>
      <c r="I450" s="249"/>
      <c r="J450" s="249"/>
      <c r="K450" s="249"/>
      <c r="L450" s="249"/>
      <c r="M450" s="249"/>
      <c r="N450" s="249"/>
      <c r="O450" s="249"/>
      <c r="P450" s="249"/>
      <c r="Q450" s="249"/>
      <c r="R450" s="249"/>
    </row>
    <row r="451" spans="1:18" ht="15">
      <c r="A451" s="249"/>
      <c r="B451" s="249"/>
      <c r="C451" s="249"/>
      <c r="D451" s="249"/>
      <c r="E451" s="249"/>
      <c r="F451" s="249"/>
      <c r="G451" s="249"/>
      <c r="H451" s="249"/>
      <c r="I451" s="249"/>
      <c r="J451" s="249"/>
      <c r="K451" s="249"/>
      <c r="L451" s="249"/>
      <c r="M451" s="249"/>
      <c r="N451" s="249"/>
      <c r="O451" s="249"/>
      <c r="P451" s="249"/>
      <c r="Q451" s="249"/>
      <c r="R451" s="249"/>
    </row>
    <row r="452" spans="1:18" ht="15">
      <c r="A452" s="249"/>
      <c r="B452" s="249"/>
      <c r="C452" s="249"/>
      <c r="D452" s="249"/>
      <c r="E452" s="249"/>
      <c r="F452" s="249"/>
      <c r="G452" s="249"/>
      <c r="H452" s="249"/>
      <c r="I452" s="249"/>
      <c r="J452" s="249"/>
      <c r="K452" s="249"/>
      <c r="L452" s="249"/>
      <c r="M452" s="249"/>
      <c r="N452" s="249"/>
      <c r="O452" s="249"/>
      <c r="P452" s="249"/>
      <c r="Q452" s="249"/>
      <c r="R452" s="249"/>
    </row>
    <row r="453" spans="1:18" ht="15">
      <c r="A453" s="249"/>
      <c r="B453" s="249"/>
      <c r="C453" s="249"/>
      <c r="D453" s="249"/>
      <c r="E453" s="249"/>
      <c r="F453" s="249"/>
      <c r="G453" s="249"/>
      <c r="H453" s="249"/>
      <c r="I453" s="249"/>
      <c r="J453" s="249"/>
      <c r="K453" s="249"/>
      <c r="L453" s="249"/>
      <c r="M453" s="249"/>
      <c r="N453" s="249"/>
      <c r="O453" s="249"/>
      <c r="P453" s="249"/>
      <c r="Q453" s="249"/>
      <c r="R453" s="249"/>
    </row>
    <row r="454" spans="1:18" ht="15">
      <c r="A454" s="249"/>
      <c r="B454" s="249"/>
      <c r="C454" s="249"/>
      <c r="D454" s="249"/>
      <c r="E454" s="249"/>
      <c r="F454" s="249"/>
      <c r="G454" s="249"/>
      <c r="H454" s="249"/>
      <c r="I454" s="249"/>
      <c r="J454" s="249"/>
      <c r="K454" s="249"/>
      <c r="L454" s="249"/>
      <c r="M454" s="249"/>
      <c r="N454" s="249"/>
      <c r="O454" s="249"/>
      <c r="P454" s="249"/>
      <c r="Q454" s="249"/>
      <c r="R454" s="249"/>
    </row>
    <row r="455" spans="1:18" ht="15">
      <c r="A455" s="249"/>
      <c r="B455" s="249"/>
      <c r="C455" s="249"/>
      <c r="D455" s="249"/>
      <c r="E455" s="249"/>
      <c r="F455" s="249"/>
      <c r="G455" s="249"/>
      <c r="H455" s="249"/>
      <c r="I455" s="249"/>
      <c r="J455" s="249"/>
      <c r="K455" s="249"/>
      <c r="L455" s="249"/>
      <c r="M455" s="249"/>
      <c r="N455" s="249"/>
      <c r="O455" s="249"/>
      <c r="P455" s="249"/>
      <c r="Q455" s="249"/>
      <c r="R455" s="249"/>
    </row>
    <row r="456" spans="1:18" ht="15">
      <c r="A456" s="249"/>
      <c r="B456" s="249"/>
      <c r="C456" s="249"/>
      <c r="D456" s="249"/>
      <c r="E456" s="249"/>
      <c r="F456" s="249"/>
      <c r="G456" s="249"/>
      <c r="H456" s="249"/>
      <c r="I456" s="249"/>
      <c r="J456" s="249"/>
      <c r="K456" s="249"/>
      <c r="L456" s="249"/>
      <c r="M456" s="249"/>
      <c r="N456" s="249"/>
      <c r="O456" s="249"/>
      <c r="P456" s="249"/>
      <c r="Q456" s="249"/>
      <c r="R456" s="249"/>
    </row>
    <row r="457" spans="1:18" ht="15">
      <c r="A457" s="249"/>
      <c r="B457" s="249"/>
      <c r="C457" s="249"/>
      <c r="D457" s="249"/>
      <c r="E457" s="249"/>
      <c r="F457" s="249"/>
      <c r="G457" s="249"/>
      <c r="H457" s="249"/>
      <c r="I457" s="249"/>
      <c r="J457" s="249"/>
      <c r="K457" s="249"/>
      <c r="L457" s="249"/>
      <c r="M457" s="249"/>
      <c r="N457" s="249"/>
      <c r="O457" s="249"/>
      <c r="P457" s="249"/>
      <c r="Q457" s="249"/>
      <c r="R457" s="249"/>
    </row>
    <row r="458" spans="1:18" ht="15">
      <c r="A458" s="249"/>
      <c r="B458" s="249"/>
      <c r="C458" s="249"/>
      <c r="D458" s="249"/>
      <c r="E458" s="249"/>
      <c r="F458" s="249"/>
      <c r="G458" s="249"/>
      <c r="H458" s="249"/>
      <c r="I458" s="249"/>
      <c r="J458" s="249"/>
      <c r="K458" s="249"/>
      <c r="L458" s="249"/>
      <c r="M458" s="249"/>
      <c r="N458" s="249"/>
      <c r="O458" s="249"/>
      <c r="P458" s="249"/>
      <c r="Q458" s="249"/>
      <c r="R458" s="249"/>
    </row>
    <row r="459" spans="1:18" ht="15">
      <c r="A459" s="249"/>
      <c r="B459" s="249"/>
      <c r="C459" s="249"/>
      <c r="D459" s="249"/>
      <c r="E459" s="249"/>
      <c r="F459" s="249"/>
      <c r="G459" s="249"/>
      <c r="H459" s="249"/>
      <c r="I459" s="249"/>
      <c r="J459" s="249"/>
      <c r="K459" s="249"/>
      <c r="L459" s="249"/>
      <c r="M459" s="249"/>
      <c r="N459" s="249"/>
      <c r="O459" s="249"/>
      <c r="P459" s="249"/>
      <c r="Q459" s="249"/>
      <c r="R459" s="249"/>
    </row>
    <row r="460" spans="1:18" ht="15">
      <c r="A460" s="249"/>
      <c r="B460" s="249"/>
      <c r="C460" s="249"/>
      <c r="D460" s="249"/>
      <c r="E460" s="249"/>
      <c r="F460" s="249"/>
      <c r="G460" s="249"/>
      <c r="H460" s="249"/>
      <c r="I460" s="249"/>
      <c r="J460" s="249"/>
      <c r="K460" s="249"/>
      <c r="L460" s="249"/>
      <c r="M460" s="249"/>
      <c r="N460" s="249"/>
      <c r="O460" s="249"/>
      <c r="P460" s="249"/>
      <c r="Q460" s="249"/>
      <c r="R460" s="249"/>
    </row>
    <row r="461" spans="1:18" ht="15">
      <c r="A461" s="249"/>
      <c r="B461" s="249"/>
      <c r="C461" s="249"/>
      <c r="D461" s="249"/>
      <c r="E461" s="249"/>
      <c r="F461" s="249"/>
      <c r="G461" s="249"/>
      <c r="H461" s="249"/>
      <c r="I461" s="249"/>
      <c r="J461" s="249"/>
      <c r="K461" s="249"/>
      <c r="L461" s="249"/>
      <c r="M461" s="249"/>
      <c r="N461" s="249"/>
      <c r="O461" s="249"/>
      <c r="P461" s="249"/>
      <c r="Q461" s="249"/>
      <c r="R461" s="249"/>
    </row>
    <row r="462" spans="1:18" ht="15">
      <c r="A462" s="249"/>
      <c r="B462" s="249"/>
      <c r="C462" s="249"/>
      <c r="D462" s="249"/>
      <c r="E462" s="249"/>
      <c r="F462" s="249"/>
      <c r="G462" s="249"/>
      <c r="H462" s="249"/>
      <c r="I462" s="249"/>
      <c r="J462" s="249"/>
      <c r="K462" s="249"/>
      <c r="L462" s="249"/>
      <c r="M462" s="249"/>
      <c r="N462" s="249"/>
      <c r="O462" s="249"/>
      <c r="P462" s="249"/>
      <c r="Q462" s="249"/>
      <c r="R462" s="249"/>
    </row>
    <row r="463" spans="1:18" ht="15">
      <c r="A463" s="249"/>
      <c r="B463" s="249"/>
      <c r="C463" s="249"/>
      <c r="D463" s="249"/>
      <c r="E463" s="249"/>
      <c r="F463" s="249"/>
      <c r="G463" s="249"/>
      <c r="H463" s="249"/>
      <c r="I463" s="249"/>
      <c r="J463" s="249"/>
      <c r="K463" s="249"/>
      <c r="L463" s="249"/>
      <c r="M463" s="249"/>
      <c r="N463" s="249"/>
      <c r="O463" s="249"/>
      <c r="P463" s="249"/>
      <c r="Q463" s="249"/>
      <c r="R463" s="249"/>
    </row>
    <row r="464" spans="1:18" ht="15">
      <c r="A464" s="249"/>
      <c r="B464" s="249"/>
      <c r="C464" s="249"/>
      <c r="D464" s="249"/>
      <c r="E464" s="249"/>
      <c r="F464" s="249"/>
      <c r="G464" s="249"/>
      <c r="H464" s="249"/>
      <c r="I464" s="249"/>
      <c r="J464" s="249"/>
      <c r="K464" s="249"/>
      <c r="L464" s="249"/>
      <c r="M464" s="249"/>
      <c r="N464" s="249"/>
      <c r="O464" s="249"/>
      <c r="P464" s="249"/>
      <c r="Q464" s="249"/>
      <c r="R464" s="249"/>
    </row>
    <row r="465" spans="1:18" ht="15">
      <c r="A465" s="249"/>
      <c r="B465" s="249"/>
      <c r="C465" s="249"/>
      <c r="D465" s="249"/>
      <c r="E465" s="249"/>
      <c r="F465" s="249"/>
      <c r="G465" s="249"/>
      <c r="H465" s="249"/>
      <c r="I465" s="249"/>
      <c r="J465" s="249"/>
      <c r="K465" s="249"/>
      <c r="L465" s="249"/>
      <c r="M465" s="249"/>
      <c r="N465" s="249"/>
      <c r="O465" s="249"/>
      <c r="P465" s="249"/>
      <c r="Q465" s="249"/>
      <c r="R465" s="249"/>
    </row>
    <row r="466" spans="1:18" ht="15">
      <c r="A466" s="249"/>
      <c r="B466" s="249"/>
      <c r="C466" s="249"/>
      <c r="D466" s="249"/>
      <c r="E466" s="249"/>
      <c r="F466" s="249"/>
      <c r="G466" s="249"/>
      <c r="H466" s="249"/>
      <c r="I466" s="249"/>
      <c r="J466" s="249"/>
      <c r="K466" s="249"/>
      <c r="L466" s="249"/>
      <c r="M466" s="249"/>
      <c r="N466" s="249"/>
      <c r="O466" s="249"/>
      <c r="P466" s="249"/>
      <c r="Q466" s="249"/>
      <c r="R466" s="249"/>
    </row>
    <row r="467" spans="1:18" ht="15">
      <c r="A467" s="249"/>
      <c r="B467" s="249"/>
      <c r="C467" s="249"/>
      <c r="D467" s="249"/>
      <c r="E467" s="249"/>
      <c r="F467" s="249"/>
      <c r="G467" s="249"/>
      <c r="H467" s="249"/>
      <c r="I467" s="249"/>
      <c r="J467" s="249"/>
      <c r="K467" s="249"/>
      <c r="L467" s="249"/>
      <c r="M467" s="249"/>
      <c r="N467" s="249"/>
      <c r="O467" s="249"/>
      <c r="P467" s="249"/>
      <c r="Q467" s="249"/>
      <c r="R467" s="249"/>
    </row>
    <row r="468" spans="1:18" ht="15">
      <c r="A468" s="249"/>
      <c r="B468" s="249"/>
      <c r="C468" s="249"/>
      <c r="D468" s="249"/>
      <c r="E468" s="249"/>
      <c r="F468" s="249"/>
      <c r="G468" s="249"/>
      <c r="H468" s="249"/>
      <c r="I468" s="249"/>
      <c r="J468" s="249"/>
      <c r="K468" s="249"/>
      <c r="L468" s="249"/>
      <c r="M468" s="249"/>
      <c r="N468" s="249"/>
      <c r="O468" s="249"/>
      <c r="P468" s="249"/>
      <c r="Q468" s="249"/>
      <c r="R468" s="249"/>
    </row>
    <row r="469" spans="1:18" ht="15">
      <c r="A469" s="249"/>
      <c r="B469" s="249"/>
      <c r="C469" s="249"/>
      <c r="D469" s="249"/>
      <c r="E469" s="249"/>
      <c r="F469" s="249"/>
      <c r="G469" s="249"/>
      <c r="H469" s="249"/>
      <c r="I469" s="249"/>
      <c r="J469" s="249"/>
      <c r="K469" s="249"/>
      <c r="L469" s="249"/>
      <c r="M469" s="249"/>
      <c r="N469" s="249"/>
      <c r="O469" s="249"/>
      <c r="P469" s="249"/>
      <c r="Q469" s="249"/>
      <c r="R469" s="249"/>
    </row>
    <row r="470" spans="1:18" ht="15">
      <c r="A470" s="249"/>
      <c r="B470" s="249"/>
      <c r="C470" s="249"/>
      <c r="D470" s="249"/>
      <c r="E470" s="249"/>
      <c r="F470" s="249"/>
      <c r="G470" s="249"/>
      <c r="H470" s="249"/>
      <c r="I470" s="249"/>
      <c r="J470" s="249"/>
      <c r="K470" s="249"/>
      <c r="L470" s="249"/>
      <c r="M470" s="249"/>
      <c r="N470" s="249"/>
      <c r="O470" s="249"/>
      <c r="P470" s="249"/>
      <c r="Q470" s="249"/>
      <c r="R470" s="249"/>
    </row>
    <row r="471" spans="1:18" ht="15">
      <c r="A471" s="249"/>
      <c r="B471" s="249"/>
      <c r="C471" s="249"/>
      <c r="D471" s="249"/>
      <c r="E471" s="249"/>
      <c r="F471" s="249"/>
      <c r="G471" s="249"/>
      <c r="H471" s="249"/>
      <c r="I471" s="249"/>
      <c r="J471" s="249"/>
      <c r="K471" s="249"/>
      <c r="L471" s="249"/>
      <c r="M471" s="249"/>
      <c r="N471" s="249"/>
      <c r="O471" s="249"/>
      <c r="P471" s="249"/>
      <c r="Q471" s="249"/>
      <c r="R471" s="249"/>
    </row>
    <row r="472" spans="1:18" ht="15">
      <c r="A472" s="249"/>
      <c r="B472" s="249"/>
      <c r="C472" s="249"/>
      <c r="D472" s="249"/>
      <c r="E472" s="249"/>
      <c r="F472" s="249"/>
      <c r="G472" s="249"/>
      <c r="H472" s="249"/>
      <c r="I472" s="249"/>
      <c r="J472" s="249"/>
      <c r="K472" s="249"/>
      <c r="L472" s="249"/>
      <c r="M472" s="249"/>
      <c r="N472" s="249"/>
      <c r="O472" s="249"/>
      <c r="P472" s="249"/>
      <c r="Q472" s="249"/>
      <c r="R472" s="249"/>
    </row>
    <row r="473" spans="1:18" ht="15">
      <c r="A473" s="249"/>
      <c r="B473" s="249"/>
      <c r="C473" s="249"/>
      <c r="D473" s="249"/>
      <c r="E473" s="249"/>
      <c r="F473" s="249"/>
      <c r="G473" s="249"/>
      <c r="H473" s="249"/>
      <c r="I473" s="249"/>
      <c r="J473" s="249"/>
      <c r="K473" s="249"/>
      <c r="L473" s="249"/>
      <c r="M473" s="249"/>
      <c r="N473" s="249"/>
      <c r="O473" s="249"/>
      <c r="P473" s="249"/>
      <c r="Q473" s="249"/>
      <c r="R473" s="249"/>
    </row>
    <row r="474" spans="1:18" ht="15">
      <c r="A474" s="249"/>
      <c r="B474" s="249"/>
      <c r="C474" s="249"/>
      <c r="D474" s="249"/>
      <c r="E474" s="249"/>
      <c r="F474" s="249"/>
      <c r="G474" s="249"/>
      <c r="H474" s="249"/>
      <c r="I474" s="249"/>
      <c r="J474" s="249"/>
      <c r="K474" s="249"/>
      <c r="L474" s="249"/>
      <c r="M474" s="249"/>
      <c r="N474" s="249"/>
      <c r="O474" s="249"/>
      <c r="P474" s="249"/>
      <c r="Q474" s="249"/>
      <c r="R474" s="249"/>
    </row>
    <row r="475" spans="1:18" ht="15">
      <c r="A475" s="249"/>
      <c r="B475" s="249"/>
      <c r="C475" s="249"/>
      <c r="D475" s="249"/>
      <c r="E475" s="249"/>
      <c r="F475" s="249"/>
      <c r="G475" s="249"/>
      <c r="H475" s="249"/>
      <c r="I475" s="249"/>
      <c r="J475" s="249"/>
      <c r="K475" s="249"/>
      <c r="L475" s="249"/>
      <c r="M475" s="249"/>
      <c r="N475" s="249"/>
      <c r="O475" s="249"/>
      <c r="P475" s="249"/>
      <c r="Q475" s="249"/>
      <c r="R475" s="249"/>
    </row>
    <row r="476" spans="1:18" ht="15">
      <c r="A476" s="249"/>
      <c r="B476" s="249"/>
      <c r="C476" s="249"/>
      <c r="D476" s="249"/>
      <c r="E476" s="249"/>
      <c r="F476" s="249"/>
      <c r="G476" s="249"/>
      <c r="H476" s="249"/>
      <c r="I476" s="249"/>
      <c r="J476" s="249"/>
      <c r="K476" s="249"/>
      <c r="L476" s="249"/>
      <c r="M476" s="249"/>
      <c r="N476" s="249"/>
      <c r="O476" s="249"/>
      <c r="P476" s="249"/>
      <c r="Q476" s="249"/>
      <c r="R476" s="249"/>
    </row>
    <row r="477" spans="1:18" ht="15">
      <c r="A477" s="249"/>
      <c r="B477" s="249"/>
      <c r="C477" s="249"/>
      <c r="D477" s="249"/>
      <c r="E477" s="249"/>
      <c r="F477" s="249"/>
      <c r="G477" s="249"/>
      <c r="H477" s="249"/>
      <c r="I477" s="249"/>
      <c r="J477" s="249"/>
      <c r="K477" s="249"/>
      <c r="L477" s="249"/>
      <c r="M477" s="249"/>
      <c r="N477" s="249"/>
      <c r="O477" s="249"/>
      <c r="P477" s="249"/>
      <c r="Q477" s="249"/>
      <c r="R477" s="249"/>
    </row>
    <row r="478" spans="1:18" ht="15">
      <c r="A478" s="249"/>
      <c r="B478" s="249"/>
      <c r="C478" s="249"/>
      <c r="D478" s="249"/>
      <c r="E478" s="249"/>
      <c r="F478" s="249"/>
      <c r="G478" s="249"/>
      <c r="H478" s="249"/>
      <c r="I478" s="249"/>
      <c r="J478" s="249"/>
      <c r="K478" s="249"/>
      <c r="L478" s="249"/>
      <c r="M478" s="249"/>
      <c r="N478" s="249"/>
      <c r="O478" s="249"/>
      <c r="P478" s="249"/>
      <c r="Q478" s="249"/>
      <c r="R478" s="249"/>
    </row>
    <row r="479" spans="1:18" ht="15">
      <c r="A479" s="249"/>
      <c r="B479" s="249"/>
      <c r="C479" s="249"/>
      <c r="D479" s="249"/>
      <c r="E479" s="249"/>
      <c r="F479" s="249"/>
      <c r="G479" s="249"/>
      <c r="H479" s="249"/>
      <c r="I479" s="249"/>
      <c r="J479" s="249"/>
      <c r="K479" s="249"/>
      <c r="L479" s="249"/>
      <c r="M479" s="249"/>
      <c r="N479" s="249"/>
      <c r="O479" s="249"/>
      <c r="P479" s="249"/>
      <c r="Q479" s="249"/>
      <c r="R479" s="249"/>
    </row>
    <row r="480" spans="1:18" ht="15">
      <c r="A480" s="249"/>
      <c r="B480" s="249"/>
      <c r="C480" s="249"/>
      <c r="D480" s="249"/>
      <c r="E480" s="249"/>
      <c r="F480" s="249"/>
      <c r="G480" s="249"/>
      <c r="H480" s="249"/>
      <c r="I480" s="249"/>
      <c r="J480" s="249"/>
      <c r="K480" s="249"/>
      <c r="L480" s="249"/>
      <c r="M480" s="249"/>
      <c r="N480" s="249"/>
      <c r="O480" s="249"/>
      <c r="P480" s="249"/>
      <c r="Q480" s="249"/>
      <c r="R480" s="249"/>
    </row>
    <row r="481" spans="1:18" ht="15">
      <c r="A481" s="249"/>
      <c r="B481" s="249"/>
      <c r="C481" s="249"/>
      <c r="D481" s="249"/>
      <c r="E481" s="249"/>
      <c r="F481" s="249"/>
      <c r="G481" s="249"/>
      <c r="H481" s="249"/>
      <c r="I481" s="249"/>
      <c r="J481" s="249"/>
      <c r="K481" s="249"/>
      <c r="L481" s="249"/>
      <c r="M481" s="249"/>
      <c r="N481" s="249"/>
      <c r="O481" s="249"/>
      <c r="P481" s="249"/>
      <c r="Q481" s="249"/>
      <c r="R481" s="249"/>
    </row>
    <row r="482" spans="1:18" ht="15">
      <c r="A482" s="249"/>
      <c r="B482" s="249"/>
      <c r="C482" s="249"/>
      <c r="D482" s="249"/>
      <c r="E482" s="249"/>
      <c r="F482" s="249"/>
      <c r="G482" s="249"/>
      <c r="H482" s="249"/>
      <c r="I482" s="249"/>
      <c r="J482" s="249"/>
      <c r="K482" s="249"/>
      <c r="L482" s="249"/>
      <c r="M482" s="249"/>
      <c r="N482" s="249"/>
      <c r="O482" s="249"/>
      <c r="P482" s="249"/>
      <c r="Q482" s="249"/>
      <c r="R482" s="249"/>
    </row>
    <row r="483" spans="1:18" ht="15">
      <c r="A483" s="249"/>
      <c r="B483" s="249"/>
      <c r="C483" s="249"/>
      <c r="D483" s="249"/>
      <c r="E483" s="249"/>
      <c r="F483" s="249"/>
      <c r="G483" s="249"/>
      <c r="H483" s="249"/>
      <c r="I483" s="249"/>
      <c r="J483" s="249"/>
      <c r="K483" s="249"/>
      <c r="L483" s="249"/>
      <c r="M483" s="249"/>
      <c r="N483" s="249"/>
      <c r="O483" s="249"/>
      <c r="P483" s="249"/>
      <c r="Q483" s="249"/>
      <c r="R483" s="249"/>
    </row>
    <row r="484" spans="1:18" ht="15">
      <c r="A484" s="249"/>
      <c r="B484" s="249"/>
      <c r="C484" s="249"/>
      <c r="D484" s="249"/>
      <c r="E484" s="249"/>
      <c r="F484" s="249"/>
      <c r="G484" s="249"/>
      <c r="H484" s="249"/>
      <c r="I484" s="249"/>
      <c r="J484" s="249"/>
      <c r="K484" s="249"/>
      <c r="L484" s="249"/>
      <c r="M484" s="249"/>
      <c r="N484" s="249"/>
      <c r="O484" s="249"/>
      <c r="P484" s="249"/>
      <c r="Q484" s="249"/>
      <c r="R484" s="249"/>
    </row>
    <row r="485" spans="1:18" ht="15">
      <c r="A485" s="249"/>
      <c r="B485" s="249"/>
      <c r="C485" s="249"/>
      <c r="D485" s="249"/>
      <c r="E485" s="249"/>
      <c r="F485" s="249"/>
      <c r="G485" s="249"/>
      <c r="H485" s="249"/>
      <c r="I485" s="249"/>
      <c r="J485" s="249"/>
      <c r="K485" s="249"/>
      <c r="L485" s="249"/>
      <c r="M485" s="249"/>
      <c r="N485" s="249"/>
      <c r="O485" s="249"/>
      <c r="P485" s="249"/>
      <c r="Q485" s="249"/>
      <c r="R485" s="249"/>
    </row>
    <row r="486" spans="1:18" ht="15">
      <c r="A486" s="249"/>
      <c r="B486" s="249"/>
      <c r="C486" s="249"/>
      <c r="D486" s="249"/>
      <c r="E486" s="249"/>
      <c r="F486" s="249"/>
      <c r="G486" s="249"/>
      <c r="H486" s="249"/>
      <c r="I486" s="249"/>
      <c r="J486" s="249"/>
      <c r="K486" s="249"/>
      <c r="L486" s="249"/>
      <c r="M486" s="249"/>
      <c r="N486" s="249"/>
      <c r="O486" s="249"/>
      <c r="P486" s="249"/>
      <c r="Q486" s="249"/>
      <c r="R486" s="249"/>
    </row>
    <row r="487" spans="1:18" ht="15">
      <c r="A487" s="249"/>
      <c r="B487" s="249"/>
      <c r="C487" s="249"/>
      <c r="D487" s="249"/>
      <c r="E487" s="249"/>
      <c r="F487" s="249"/>
      <c r="G487" s="249"/>
      <c r="H487" s="249"/>
      <c r="I487" s="249"/>
      <c r="J487" s="249"/>
      <c r="K487" s="249"/>
      <c r="L487" s="249"/>
      <c r="M487" s="249"/>
      <c r="N487" s="249"/>
      <c r="O487" s="249"/>
      <c r="P487" s="249"/>
      <c r="Q487" s="249"/>
      <c r="R487" s="249"/>
    </row>
    <row r="488" spans="1:18" ht="15">
      <c r="A488" s="249"/>
      <c r="B488" s="249"/>
      <c r="C488" s="249"/>
      <c r="D488" s="249"/>
      <c r="E488" s="249"/>
      <c r="F488" s="249"/>
      <c r="G488" s="249"/>
      <c r="H488" s="249"/>
      <c r="I488" s="249"/>
      <c r="J488" s="249"/>
      <c r="K488" s="249"/>
      <c r="L488" s="249"/>
      <c r="M488" s="249"/>
      <c r="N488" s="249"/>
      <c r="O488" s="249"/>
      <c r="P488" s="249"/>
      <c r="Q488" s="249"/>
      <c r="R488" s="249"/>
    </row>
    <row r="489" spans="1:18" ht="15">
      <c r="A489" s="249"/>
      <c r="B489" s="249"/>
      <c r="C489" s="249"/>
      <c r="D489" s="249"/>
      <c r="E489" s="249"/>
      <c r="F489" s="249"/>
      <c r="G489" s="249"/>
      <c r="H489" s="249"/>
      <c r="I489" s="249"/>
      <c r="J489" s="249"/>
      <c r="K489" s="249"/>
      <c r="L489" s="249"/>
      <c r="M489" s="249"/>
      <c r="N489" s="249"/>
      <c r="O489" s="249"/>
      <c r="P489" s="249"/>
      <c r="Q489" s="249"/>
      <c r="R489" s="249"/>
    </row>
    <row r="490" spans="1:18" ht="15">
      <c r="A490" s="249"/>
      <c r="B490" s="249"/>
      <c r="C490" s="249"/>
      <c r="D490" s="249"/>
      <c r="E490" s="249"/>
      <c r="F490" s="249"/>
      <c r="G490" s="249"/>
      <c r="H490" s="249"/>
      <c r="I490" s="249"/>
      <c r="J490" s="249"/>
      <c r="K490" s="249"/>
      <c r="L490" s="249"/>
      <c r="M490" s="249"/>
      <c r="N490" s="249"/>
      <c r="O490" s="249"/>
      <c r="P490" s="249"/>
      <c r="Q490" s="249"/>
      <c r="R490" s="249"/>
    </row>
    <row r="491" spans="1:18" ht="15">
      <c r="A491" s="249"/>
      <c r="B491" s="249"/>
      <c r="C491" s="249"/>
      <c r="D491" s="249"/>
      <c r="E491" s="249"/>
      <c r="F491" s="249"/>
      <c r="G491" s="249"/>
      <c r="H491" s="249"/>
      <c r="I491" s="249"/>
      <c r="J491" s="249"/>
      <c r="K491" s="249"/>
      <c r="L491" s="249"/>
      <c r="M491" s="249"/>
      <c r="N491" s="249"/>
      <c r="O491" s="249"/>
      <c r="P491" s="249"/>
      <c r="Q491" s="249"/>
      <c r="R491" s="249"/>
    </row>
    <row r="492" spans="1:18" ht="15">
      <c r="A492" s="249"/>
      <c r="B492" s="249"/>
      <c r="C492" s="249"/>
      <c r="D492" s="249"/>
      <c r="E492" s="249"/>
      <c r="F492" s="249"/>
      <c r="G492" s="249"/>
      <c r="H492" s="249"/>
      <c r="I492" s="249"/>
      <c r="J492" s="249"/>
      <c r="K492" s="249"/>
      <c r="L492" s="249"/>
      <c r="M492" s="249"/>
      <c r="N492" s="249"/>
      <c r="O492" s="249"/>
      <c r="P492" s="249"/>
      <c r="Q492" s="249"/>
      <c r="R492" s="249"/>
    </row>
    <row r="493" spans="1:18" ht="15">
      <c r="A493" s="249"/>
      <c r="B493" s="249"/>
      <c r="C493" s="249"/>
      <c r="D493" s="249"/>
      <c r="E493" s="249"/>
      <c r="F493" s="249"/>
      <c r="G493" s="249"/>
      <c r="H493" s="249"/>
      <c r="I493" s="249"/>
      <c r="J493" s="249"/>
      <c r="K493" s="249"/>
      <c r="L493" s="249"/>
      <c r="M493" s="249"/>
      <c r="N493" s="249"/>
      <c r="O493" s="249"/>
      <c r="P493" s="249"/>
      <c r="Q493" s="249"/>
      <c r="R493" s="249"/>
    </row>
    <row r="494" spans="1:18" ht="15">
      <c r="A494" s="249"/>
      <c r="B494" s="249"/>
      <c r="C494" s="249"/>
      <c r="D494" s="249"/>
      <c r="E494" s="249"/>
      <c r="F494" s="249"/>
      <c r="G494" s="249"/>
      <c r="H494" s="249"/>
      <c r="I494" s="249"/>
      <c r="J494" s="249"/>
      <c r="K494" s="249"/>
      <c r="L494" s="249"/>
      <c r="M494" s="249"/>
      <c r="N494" s="249"/>
      <c r="O494" s="249"/>
      <c r="P494" s="249"/>
      <c r="Q494" s="249"/>
      <c r="R494" s="249"/>
    </row>
    <row r="495" spans="1:18" ht="15">
      <c r="A495" s="249"/>
      <c r="B495" s="249"/>
      <c r="C495" s="249"/>
      <c r="D495" s="249"/>
      <c r="E495" s="249"/>
      <c r="F495" s="249"/>
      <c r="G495" s="249"/>
      <c r="H495" s="249"/>
      <c r="I495" s="249"/>
      <c r="J495" s="249"/>
      <c r="K495" s="249"/>
      <c r="L495" s="249"/>
      <c r="M495" s="249"/>
      <c r="N495" s="249"/>
      <c r="O495" s="249"/>
      <c r="P495" s="249"/>
      <c r="Q495" s="249"/>
      <c r="R495" s="249"/>
    </row>
    <row r="496" spans="1:18" ht="15">
      <c r="A496" s="249"/>
      <c r="B496" s="249"/>
      <c r="C496" s="249"/>
      <c r="D496" s="249"/>
      <c r="E496" s="249"/>
      <c r="F496" s="249"/>
      <c r="G496" s="249"/>
      <c r="H496" s="249"/>
      <c r="I496" s="249"/>
      <c r="J496" s="249"/>
      <c r="K496" s="249"/>
      <c r="L496" s="249"/>
      <c r="M496" s="249"/>
      <c r="N496" s="249"/>
      <c r="O496" s="249"/>
      <c r="P496" s="249"/>
      <c r="Q496" s="249"/>
      <c r="R496" s="249"/>
    </row>
    <row r="497" spans="1:18" ht="15">
      <c r="A497" s="249"/>
      <c r="B497" s="249"/>
      <c r="C497" s="249"/>
      <c r="D497" s="249"/>
      <c r="E497" s="249"/>
      <c r="F497" s="249"/>
      <c r="G497" s="249"/>
      <c r="H497" s="249"/>
      <c r="I497" s="249"/>
      <c r="J497" s="249"/>
      <c r="K497" s="249"/>
      <c r="L497" s="249"/>
      <c r="M497" s="249"/>
      <c r="N497" s="249"/>
      <c r="O497" s="249"/>
      <c r="P497" s="249"/>
      <c r="Q497" s="249"/>
      <c r="R497" s="249"/>
    </row>
    <row r="498" spans="1:18" ht="15">
      <c r="A498" s="249"/>
      <c r="B498" s="249"/>
      <c r="C498" s="249"/>
      <c r="D498" s="249"/>
      <c r="E498" s="249"/>
      <c r="F498" s="249"/>
      <c r="G498" s="249"/>
      <c r="H498" s="249"/>
      <c r="I498" s="249"/>
      <c r="J498" s="249"/>
      <c r="K498" s="249"/>
      <c r="L498" s="249"/>
      <c r="M498" s="249"/>
      <c r="N498" s="249"/>
      <c r="O498" s="249"/>
      <c r="P498" s="249"/>
      <c r="Q498" s="249"/>
      <c r="R498" s="249"/>
    </row>
    <row r="499" spans="1:18" ht="15">
      <c r="A499" s="249"/>
      <c r="B499" s="249"/>
      <c r="C499" s="249"/>
      <c r="D499" s="249"/>
      <c r="E499" s="249"/>
      <c r="F499" s="249"/>
      <c r="G499" s="249"/>
      <c r="H499" s="249"/>
      <c r="I499" s="249"/>
      <c r="J499" s="249"/>
      <c r="K499" s="249"/>
      <c r="L499" s="249"/>
      <c r="M499" s="249"/>
      <c r="N499" s="249"/>
      <c r="O499" s="249"/>
      <c r="P499" s="249"/>
      <c r="Q499" s="249"/>
      <c r="R499" s="249"/>
    </row>
    <row r="500" spans="1:18" ht="15">
      <c r="A500" s="249"/>
      <c r="B500" s="249"/>
      <c r="C500" s="249"/>
      <c r="D500" s="249"/>
      <c r="E500" s="249"/>
      <c r="F500" s="249"/>
      <c r="G500" s="249"/>
      <c r="H500" s="249"/>
      <c r="I500" s="249"/>
      <c r="J500" s="249"/>
      <c r="K500" s="249"/>
      <c r="L500" s="249"/>
      <c r="M500" s="249"/>
      <c r="N500" s="249"/>
      <c r="O500" s="249"/>
      <c r="P500" s="249"/>
      <c r="Q500" s="249"/>
      <c r="R500" s="249"/>
    </row>
    <row r="501" spans="1:18" ht="15">
      <c r="A501" s="249"/>
      <c r="B501" s="249"/>
      <c r="C501" s="249"/>
      <c r="D501" s="249"/>
      <c r="E501" s="249"/>
      <c r="F501" s="249"/>
      <c r="G501" s="249"/>
      <c r="H501" s="249"/>
      <c r="I501" s="249"/>
      <c r="J501" s="249"/>
      <c r="K501" s="249"/>
      <c r="L501" s="249"/>
      <c r="M501" s="249"/>
      <c r="N501" s="249"/>
      <c r="O501" s="249"/>
      <c r="P501" s="249"/>
      <c r="Q501" s="249"/>
      <c r="R501" s="249"/>
    </row>
    <row r="502" spans="1:18" ht="15">
      <c r="A502" s="249"/>
      <c r="B502" s="249"/>
      <c r="C502" s="249"/>
      <c r="D502" s="249"/>
      <c r="E502" s="249"/>
      <c r="F502" s="249"/>
      <c r="G502" s="249"/>
      <c r="H502" s="249"/>
      <c r="I502" s="249"/>
      <c r="J502" s="249"/>
      <c r="K502" s="249"/>
      <c r="L502" s="249"/>
      <c r="M502" s="249"/>
      <c r="N502" s="249"/>
      <c r="O502" s="249"/>
      <c r="P502" s="249"/>
      <c r="Q502" s="249"/>
      <c r="R502" s="249"/>
    </row>
    <row r="503" spans="1:18" ht="15">
      <c r="A503" s="249"/>
      <c r="B503" s="249"/>
      <c r="C503" s="249"/>
      <c r="D503" s="249"/>
      <c r="E503" s="249"/>
      <c r="F503" s="249"/>
      <c r="G503" s="249"/>
      <c r="H503" s="249"/>
      <c r="I503" s="249"/>
      <c r="J503" s="249"/>
      <c r="K503" s="249"/>
      <c r="L503" s="249"/>
      <c r="M503" s="249"/>
      <c r="N503" s="249"/>
      <c r="O503" s="249"/>
      <c r="P503" s="249"/>
      <c r="Q503" s="249"/>
      <c r="R503" s="249"/>
    </row>
    <row r="504" spans="1:18" ht="15">
      <c r="A504" s="249"/>
      <c r="B504" s="249"/>
      <c r="C504" s="249"/>
      <c r="D504" s="249"/>
      <c r="E504" s="249"/>
      <c r="F504" s="249"/>
      <c r="G504" s="249"/>
      <c r="H504" s="249"/>
      <c r="I504" s="249"/>
      <c r="J504" s="249"/>
      <c r="K504" s="249"/>
      <c r="L504" s="249"/>
      <c r="M504" s="249"/>
      <c r="N504" s="249"/>
      <c r="O504" s="249"/>
      <c r="P504" s="249"/>
      <c r="Q504" s="249"/>
      <c r="R504" s="249"/>
    </row>
    <row r="505" spans="1:18" ht="15">
      <c r="A505" s="249"/>
      <c r="B505" s="249"/>
      <c r="C505" s="249"/>
      <c r="D505" s="249"/>
      <c r="E505" s="249"/>
      <c r="F505" s="249"/>
      <c r="G505" s="249"/>
      <c r="H505" s="249"/>
      <c r="I505" s="249"/>
      <c r="J505" s="249"/>
      <c r="K505" s="249"/>
      <c r="L505" s="249"/>
      <c r="M505" s="249"/>
      <c r="N505" s="249"/>
      <c r="O505" s="249"/>
      <c r="P505" s="249"/>
      <c r="Q505" s="249"/>
      <c r="R505" s="249"/>
    </row>
    <row r="506" spans="1:18" ht="15">
      <c r="A506" s="249"/>
      <c r="B506" s="249"/>
      <c r="C506" s="249"/>
      <c r="D506" s="249"/>
      <c r="E506" s="249"/>
      <c r="F506" s="249"/>
      <c r="G506" s="249"/>
      <c r="H506" s="249"/>
      <c r="I506" s="249"/>
      <c r="J506" s="249"/>
      <c r="K506" s="249"/>
      <c r="L506" s="249"/>
      <c r="M506" s="249"/>
      <c r="N506" s="249"/>
      <c r="O506" s="249"/>
      <c r="P506" s="249"/>
      <c r="Q506" s="249"/>
      <c r="R506" s="249"/>
    </row>
    <row r="507" spans="1:18" ht="15">
      <c r="A507" s="249"/>
      <c r="B507" s="249"/>
      <c r="C507" s="249"/>
      <c r="D507" s="249"/>
      <c r="E507" s="249"/>
      <c r="F507" s="249"/>
      <c r="G507" s="249"/>
      <c r="H507" s="249"/>
      <c r="I507" s="249"/>
      <c r="J507" s="249"/>
      <c r="K507" s="249"/>
      <c r="L507" s="249"/>
      <c r="M507" s="249"/>
      <c r="N507" s="249"/>
      <c r="O507" s="249"/>
      <c r="P507" s="249"/>
      <c r="Q507" s="249"/>
      <c r="R507" s="249"/>
    </row>
    <row r="508" spans="1:18" ht="15">
      <c r="A508" s="249"/>
      <c r="B508" s="249"/>
      <c r="C508" s="249"/>
      <c r="D508" s="249"/>
      <c r="E508" s="249"/>
      <c r="F508" s="249"/>
      <c r="G508" s="249"/>
      <c r="H508" s="249"/>
      <c r="I508" s="249"/>
      <c r="J508" s="249"/>
      <c r="K508" s="249"/>
      <c r="L508" s="249"/>
      <c r="M508" s="249"/>
      <c r="N508" s="249"/>
      <c r="O508" s="249"/>
      <c r="P508" s="249"/>
      <c r="Q508" s="249"/>
      <c r="R508" s="249"/>
    </row>
    <row r="509" spans="1:18" ht="15">
      <c r="A509" s="249"/>
      <c r="B509" s="249"/>
      <c r="C509" s="249"/>
      <c r="D509" s="249"/>
      <c r="E509" s="249"/>
      <c r="F509" s="249"/>
      <c r="G509" s="249"/>
      <c r="H509" s="249"/>
      <c r="I509" s="249"/>
      <c r="J509" s="249"/>
      <c r="K509" s="249"/>
      <c r="L509" s="249"/>
      <c r="M509" s="249"/>
      <c r="N509" s="249"/>
      <c r="O509" s="249"/>
      <c r="P509" s="249"/>
      <c r="Q509" s="249"/>
      <c r="R509" s="249"/>
    </row>
    <row r="510" spans="1:18" ht="15">
      <c r="A510" s="249"/>
      <c r="B510" s="249"/>
      <c r="C510" s="249"/>
      <c r="D510" s="249"/>
      <c r="E510" s="249"/>
      <c r="F510" s="249"/>
      <c r="G510" s="249"/>
      <c r="H510" s="249"/>
      <c r="I510" s="249"/>
      <c r="J510" s="249"/>
      <c r="K510" s="249"/>
      <c r="L510" s="249"/>
      <c r="M510" s="249"/>
      <c r="N510" s="249"/>
      <c r="O510" s="249"/>
      <c r="P510" s="249"/>
      <c r="Q510" s="249"/>
      <c r="R510" s="249"/>
    </row>
    <row r="511" spans="1:18" ht="15">
      <c r="A511" s="249"/>
      <c r="B511" s="249"/>
      <c r="C511" s="249"/>
      <c r="D511" s="249"/>
      <c r="E511" s="249"/>
      <c r="F511" s="249"/>
      <c r="G511" s="249"/>
      <c r="H511" s="249"/>
      <c r="I511" s="249"/>
      <c r="J511" s="249"/>
      <c r="K511" s="249"/>
      <c r="L511" s="249"/>
      <c r="M511" s="249"/>
      <c r="N511" s="249"/>
      <c r="O511" s="249"/>
      <c r="P511" s="249"/>
      <c r="Q511" s="249"/>
      <c r="R511" s="249"/>
    </row>
    <row r="512" spans="1:18" ht="15">
      <c r="A512" s="249"/>
      <c r="B512" s="249"/>
      <c r="C512" s="249"/>
      <c r="D512" s="249"/>
      <c r="E512" s="249"/>
      <c r="F512" s="249"/>
      <c r="G512" s="249"/>
      <c r="H512" s="249"/>
      <c r="I512" s="249"/>
      <c r="J512" s="249"/>
      <c r="K512" s="249"/>
      <c r="L512" s="249"/>
      <c r="M512" s="249"/>
      <c r="N512" s="249"/>
      <c r="O512" s="249"/>
      <c r="P512" s="249"/>
      <c r="Q512" s="249"/>
      <c r="R512" s="249"/>
    </row>
    <row r="513" spans="1:18" ht="15">
      <c r="A513" s="249"/>
      <c r="B513" s="249"/>
      <c r="C513" s="249"/>
      <c r="D513" s="249"/>
      <c r="E513" s="249"/>
      <c r="F513" s="249"/>
      <c r="G513" s="249"/>
      <c r="H513" s="249"/>
      <c r="I513" s="249"/>
      <c r="J513" s="249"/>
      <c r="K513" s="249"/>
      <c r="L513" s="249"/>
      <c r="M513" s="249"/>
      <c r="N513" s="249"/>
      <c r="O513" s="249"/>
      <c r="P513" s="249"/>
      <c r="Q513" s="249"/>
      <c r="R513" s="249"/>
    </row>
    <row r="514" spans="1:18" ht="15">
      <c r="A514" s="249"/>
      <c r="B514" s="249"/>
      <c r="C514" s="249"/>
      <c r="D514" s="249"/>
      <c r="E514" s="249"/>
      <c r="F514" s="249"/>
      <c r="G514" s="249"/>
      <c r="H514" s="249"/>
      <c r="I514" s="249"/>
      <c r="J514" s="249"/>
      <c r="K514" s="249"/>
      <c r="L514" s="249"/>
      <c r="M514" s="249"/>
      <c r="N514" s="249"/>
      <c r="O514" s="249"/>
      <c r="P514" s="249"/>
      <c r="Q514" s="249"/>
      <c r="R514" s="249"/>
    </row>
    <row r="515" spans="1:18" ht="15">
      <c r="A515" s="249"/>
      <c r="B515" s="249"/>
      <c r="C515" s="249"/>
      <c r="D515" s="249"/>
      <c r="E515" s="249"/>
      <c r="F515" s="249"/>
      <c r="G515" s="249"/>
      <c r="H515" s="249"/>
      <c r="I515" s="249"/>
      <c r="J515" s="249"/>
      <c r="K515" s="249"/>
      <c r="L515" s="249"/>
      <c r="M515" s="249"/>
      <c r="N515" s="249"/>
      <c r="O515" s="249"/>
      <c r="P515" s="249"/>
      <c r="Q515" s="249"/>
      <c r="R515" s="249"/>
    </row>
    <row r="516" spans="1:18" ht="15">
      <c r="A516" s="249"/>
      <c r="B516" s="249"/>
      <c r="C516" s="249"/>
      <c r="D516" s="249"/>
      <c r="E516" s="249"/>
      <c r="F516" s="249"/>
      <c r="G516" s="249"/>
      <c r="H516" s="249"/>
      <c r="I516" s="249"/>
      <c r="J516" s="249"/>
      <c r="K516" s="249"/>
      <c r="L516" s="249"/>
      <c r="M516" s="249"/>
      <c r="N516" s="249"/>
      <c r="O516" s="249"/>
      <c r="P516" s="249"/>
      <c r="Q516" s="249"/>
      <c r="R516" s="249"/>
    </row>
    <row r="517" spans="1:18" ht="15">
      <c r="A517" s="249"/>
      <c r="B517" s="249"/>
      <c r="C517" s="249"/>
      <c r="D517" s="249"/>
      <c r="E517" s="249"/>
      <c r="F517" s="249"/>
      <c r="G517" s="249"/>
      <c r="H517" s="249"/>
      <c r="I517" s="249"/>
      <c r="J517" s="249"/>
      <c r="K517" s="249"/>
      <c r="L517" s="249"/>
      <c r="M517" s="249"/>
      <c r="N517" s="249"/>
      <c r="O517" s="249"/>
      <c r="P517" s="249"/>
      <c r="Q517" s="249"/>
      <c r="R517" s="249"/>
    </row>
    <row r="518" spans="1:18" ht="15">
      <c r="A518" s="249"/>
      <c r="B518" s="249"/>
      <c r="C518" s="249"/>
      <c r="D518" s="249"/>
      <c r="E518" s="249"/>
      <c r="F518" s="249"/>
      <c r="G518" s="249"/>
      <c r="H518" s="249"/>
      <c r="I518" s="249"/>
      <c r="J518" s="249"/>
      <c r="K518" s="249"/>
      <c r="L518" s="249"/>
      <c r="M518" s="249"/>
      <c r="N518" s="249"/>
      <c r="O518" s="249"/>
      <c r="P518" s="249"/>
      <c r="Q518" s="249"/>
      <c r="R518" s="249"/>
    </row>
    <row r="519" spans="1:18" ht="15">
      <c r="A519" s="249"/>
      <c r="B519" s="249"/>
      <c r="C519" s="249"/>
      <c r="D519" s="249"/>
      <c r="E519" s="249"/>
      <c r="F519" s="249"/>
      <c r="G519" s="249"/>
      <c r="H519" s="249"/>
      <c r="I519" s="249"/>
      <c r="J519" s="249"/>
      <c r="K519" s="249"/>
      <c r="L519" s="249"/>
      <c r="M519" s="249"/>
      <c r="N519" s="249"/>
      <c r="O519" s="249"/>
      <c r="P519" s="249"/>
      <c r="Q519" s="249"/>
      <c r="R519" s="249"/>
    </row>
    <row r="520" spans="1:18" ht="15">
      <c r="A520" s="249"/>
      <c r="B520" s="249"/>
      <c r="C520" s="249"/>
      <c r="D520" s="249"/>
      <c r="E520" s="249"/>
      <c r="F520" s="249"/>
      <c r="G520" s="249"/>
      <c r="H520" s="249"/>
      <c r="I520" s="249"/>
      <c r="J520" s="249"/>
      <c r="K520" s="249"/>
      <c r="L520" s="249"/>
      <c r="M520" s="249"/>
      <c r="N520" s="249"/>
      <c r="O520" s="249"/>
      <c r="P520" s="249"/>
      <c r="Q520" s="249"/>
      <c r="R520" s="249"/>
    </row>
    <row r="521" spans="1:18" ht="15">
      <c r="A521" s="249"/>
      <c r="B521" s="249"/>
      <c r="C521" s="249"/>
      <c r="D521" s="249"/>
      <c r="E521" s="249"/>
      <c r="F521" s="249"/>
      <c r="G521" s="249"/>
      <c r="H521" s="249"/>
      <c r="I521" s="249"/>
      <c r="J521" s="249"/>
      <c r="K521" s="249"/>
      <c r="L521" s="249"/>
      <c r="M521" s="249"/>
      <c r="N521" s="249"/>
      <c r="O521" s="249"/>
      <c r="P521" s="249"/>
      <c r="Q521" s="249"/>
      <c r="R521" s="249"/>
    </row>
    <row r="522" spans="1:18" ht="15">
      <c r="A522" s="249"/>
      <c r="B522" s="249"/>
      <c r="C522" s="249"/>
      <c r="D522" s="249"/>
      <c r="E522" s="249"/>
      <c r="F522" s="249"/>
      <c r="G522" s="249"/>
      <c r="H522" s="249"/>
      <c r="I522" s="249"/>
      <c r="J522" s="249"/>
      <c r="K522" s="249"/>
      <c r="L522" s="249"/>
      <c r="M522" s="249"/>
      <c r="N522" s="249"/>
      <c r="O522" s="249"/>
      <c r="P522" s="249"/>
      <c r="Q522" s="249"/>
      <c r="R522" s="249"/>
    </row>
    <row r="523" spans="1:18" ht="15">
      <c r="A523" s="249"/>
      <c r="B523" s="249"/>
      <c r="C523" s="249"/>
      <c r="D523" s="249"/>
      <c r="E523" s="249"/>
      <c r="F523" s="249"/>
      <c r="G523" s="249"/>
      <c r="H523" s="249"/>
      <c r="I523" s="249"/>
      <c r="J523" s="249"/>
      <c r="K523" s="249"/>
      <c r="L523" s="249"/>
      <c r="M523" s="249"/>
      <c r="N523" s="249"/>
      <c r="O523" s="249"/>
      <c r="P523" s="249"/>
      <c r="Q523" s="249"/>
      <c r="R523" s="249"/>
    </row>
    <row r="524" spans="1:18" ht="15">
      <c r="A524" s="249"/>
      <c r="B524" s="249"/>
      <c r="C524" s="249"/>
      <c r="D524" s="249"/>
      <c r="E524" s="249"/>
      <c r="F524" s="249"/>
      <c r="G524" s="249"/>
      <c r="H524" s="249"/>
      <c r="I524" s="249"/>
      <c r="J524" s="249"/>
      <c r="K524" s="249"/>
      <c r="L524" s="249"/>
      <c r="M524" s="249"/>
      <c r="N524" s="249"/>
      <c r="O524" s="249"/>
      <c r="P524" s="249"/>
      <c r="Q524" s="249"/>
      <c r="R524" s="249"/>
    </row>
    <row r="525" spans="1:18" ht="15">
      <c r="A525" s="249"/>
      <c r="B525" s="249"/>
      <c r="C525" s="249"/>
      <c r="D525" s="249"/>
      <c r="E525" s="249"/>
      <c r="F525" s="249"/>
      <c r="G525" s="249"/>
      <c r="H525" s="249"/>
      <c r="I525" s="249"/>
      <c r="J525" s="249"/>
      <c r="K525" s="249"/>
      <c r="L525" s="249"/>
      <c r="M525" s="249"/>
      <c r="N525" s="249"/>
      <c r="O525" s="249"/>
      <c r="P525" s="249"/>
      <c r="Q525" s="249"/>
      <c r="R525" s="249"/>
    </row>
    <row r="526" spans="1:18" ht="15">
      <c r="A526" s="249"/>
      <c r="B526" s="249"/>
      <c r="C526" s="249"/>
      <c r="D526" s="249"/>
      <c r="E526" s="249"/>
      <c r="F526" s="249"/>
      <c r="G526" s="249"/>
      <c r="H526" s="249"/>
      <c r="I526" s="249"/>
      <c r="J526" s="249"/>
      <c r="K526" s="249"/>
      <c r="L526" s="249"/>
      <c r="M526" s="249"/>
      <c r="N526" s="249"/>
      <c r="O526" s="249"/>
      <c r="P526" s="249"/>
      <c r="Q526" s="249"/>
      <c r="R526" s="249"/>
    </row>
    <row r="527" spans="1:18" ht="15">
      <c r="A527" s="249"/>
      <c r="B527" s="249"/>
      <c r="C527" s="249"/>
      <c r="D527" s="249"/>
      <c r="E527" s="249"/>
      <c r="F527" s="249"/>
      <c r="G527" s="249"/>
      <c r="H527" s="249"/>
      <c r="I527" s="249"/>
      <c r="J527" s="249"/>
      <c r="K527" s="249"/>
      <c r="L527" s="249"/>
      <c r="M527" s="249"/>
      <c r="N527" s="249"/>
      <c r="O527" s="249"/>
      <c r="P527" s="249"/>
      <c r="Q527" s="249"/>
      <c r="R527" s="249"/>
    </row>
    <row r="528" spans="1:18" ht="15">
      <c r="A528" s="249"/>
      <c r="B528" s="249"/>
      <c r="C528" s="249"/>
      <c r="D528" s="249"/>
      <c r="E528" s="249"/>
      <c r="F528" s="249"/>
      <c r="G528" s="249"/>
      <c r="H528" s="249"/>
      <c r="I528" s="249"/>
      <c r="J528" s="249"/>
      <c r="K528" s="249"/>
      <c r="L528" s="249"/>
      <c r="M528" s="249"/>
      <c r="N528" s="249"/>
      <c r="O528" s="249"/>
      <c r="P528" s="249"/>
      <c r="Q528" s="249"/>
      <c r="R528" s="249"/>
    </row>
    <row r="529" spans="1:18" ht="15">
      <c r="A529" s="249"/>
      <c r="B529" s="249"/>
      <c r="C529" s="249"/>
      <c r="D529" s="249"/>
      <c r="E529" s="249"/>
      <c r="F529" s="249"/>
      <c r="G529" s="249"/>
      <c r="H529" s="249"/>
      <c r="I529" s="249"/>
      <c r="J529" s="249"/>
      <c r="K529" s="249"/>
      <c r="L529" s="249"/>
      <c r="M529" s="249"/>
      <c r="N529" s="249"/>
      <c r="O529" s="249"/>
      <c r="P529" s="249"/>
      <c r="Q529" s="249"/>
      <c r="R529" s="249"/>
    </row>
    <row r="530" spans="1:18" ht="15">
      <c r="A530" s="249"/>
      <c r="B530" s="249"/>
      <c r="C530" s="249"/>
      <c r="D530" s="249"/>
      <c r="E530" s="249"/>
      <c r="F530" s="249"/>
      <c r="G530" s="249"/>
      <c r="H530" s="249"/>
      <c r="I530" s="249"/>
      <c r="J530" s="249"/>
      <c r="K530" s="249"/>
      <c r="L530" s="249"/>
      <c r="M530" s="249"/>
      <c r="N530" s="249"/>
      <c r="O530" s="249"/>
      <c r="P530" s="249"/>
      <c r="Q530" s="249"/>
      <c r="R530" s="249"/>
    </row>
    <row r="531" spans="1:18" ht="15">
      <c r="A531" s="249"/>
      <c r="B531" s="249"/>
      <c r="C531" s="249"/>
      <c r="D531" s="249"/>
      <c r="E531" s="249"/>
      <c r="F531" s="249"/>
      <c r="G531" s="249"/>
      <c r="H531" s="249"/>
      <c r="I531" s="249"/>
      <c r="J531" s="249"/>
      <c r="K531" s="249"/>
      <c r="L531" s="249"/>
      <c r="M531" s="249"/>
      <c r="N531" s="249"/>
      <c r="O531" s="249"/>
      <c r="P531" s="249"/>
      <c r="Q531" s="249"/>
      <c r="R531" s="249"/>
    </row>
    <row r="532" spans="1:18" ht="15">
      <c r="A532" s="249"/>
      <c r="B532" s="249"/>
      <c r="C532" s="249"/>
      <c r="D532" s="249"/>
      <c r="E532" s="249"/>
      <c r="F532" s="249"/>
      <c r="G532" s="249"/>
      <c r="H532" s="249"/>
      <c r="I532" s="249"/>
      <c r="J532" s="249"/>
      <c r="K532" s="249"/>
      <c r="L532" s="249"/>
      <c r="M532" s="249"/>
      <c r="N532" s="249"/>
      <c r="O532" s="249"/>
      <c r="P532" s="249"/>
      <c r="Q532" s="249"/>
      <c r="R532" s="249"/>
    </row>
    <row r="533" spans="1:18" ht="15">
      <c r="A533" s="249"/>
      <c r="B533" s="249"/>
      <c r="C533" s="249"/>
      <c r="D533" s="249"/>
      <c r="E533" s="249"/>
      <c r="F533" s="249"/>
      <c r="G533" s="249"/>
      <c r="H533" s="249"/>
      <c r="I533" s="249"/>
      <c r="J533" s="249"/>
      <c r="K533" s="249"/>
      <c r="L533" s="249"/>
      <c r="M533" s="249"/>
      <c r="N533" s="249"/>
      <c r="O533" s="249"/>
      <c r="P533" s="249"/>
      <c r="Q533" s="249"/>
      <c r="R533" s="249"/>
    </row>
    <row r="534" spans="1:18" ht="15">
      <c r="A534" s="249"/>
      <c r="B534" s="249"/>
      <c r="C534" s="249"/>
      <c r="D534" s="249"/>
      <c r="E534" s="249"/>
      <c r="F534" s="249"/>
      <c r="G534" s="249"/>
      <c r="H534" s="249"/>
      <c r="I534" s="249"/>
      <c r="J534" s="249"/>
      <c r="K534" s="249"/>
      <c r="L534" s="249"/>
      <c r="M534" s="249"/>
      <c r="N534" s="249"/>
      <c r="O534" s="249"/>
      <c r="P534" s="249"/>
      <c r="Q534" s="249"/>
      <c r="R534" s="249"/>
    </row>
    <row r="535" spans="1:18" ht="15">
      <c r="A535" s="249"/>
      <c r="B535" s="249"/>
      <c r="C535" s="249"/>
      <c r="D535" s="249"/>
      <c r="E535" s="249"/>
      <c r="F535" s="249"/>
      <c r="G535" s="249"/>
      <c r="H535" s="249"/>
      <c r="I535" s="249"/>
      <c r="J535" s="249"/>
      <c r="K535" s="249"/>
      <c r="L535" s="249"/>
      <c r="M535" s="249"/>
      <c r="N535" s="249"/>
      <c r="O535" s="249"/>
      <c r="P535" s="249"/>
      <c r="Q535" s="249"/>
      <c r="R535" s="249"/>
    </row>
    <row r="536" spans="1:18" ht="15">
      <c r="A536" s="249"/>
      <c r="B536" s="249"/>
      <c r="C536" s="249"/>
      <c r="D536" s="249"/>
      <c r="E536" s="249"/>
      <c r="F536" s="249"/>
      <c r="G536" s="249"/>
      <c r="H536" s="249"/>
      <c r="I536" s="249"/>
      <c r="J536" s="249"/>
      <c r="K536" s="249"/>
      <c r="L536" s="249"/>
      <c r="M536" s="249"/>
      <c r="N536" s="249"/>
      <c r="O536" s="249"/>
      <c r="P536" s="249"/>
      <c r="Q536" s="249"/>
      <c r="R536" s="249"/>
    </row>
    <row r="537" spans="1:18" ht="15">
      <c r="A537" s="249"/>
      <c r="B537" s="249"/>
      <c r="C537" s="249"/>
      <c r="D537" s="249"/>
      <c r="E537" s="249"/>
      <c r="F537" s="249"/>
      <c r="G537" s="249"/>
      <c r="H537" s="249"/>
      <c r="I537" s="249"/>
      <c r="J537" s="249"/>
      <c r="K537" s="249"/>
      <c r="L537" s="249"/>
      <c r="M537" s="249"/>
      <c r="N537" s="249"/>
      <c r="O537" s="249"/>
      <c r="P537" s="249"/>
      <c r="Q537" s="249"/>
      <c r="R537" s="249"/>
    </row>
    <row r="538" spans="1:18" ht="15">
      <c r="A538" s="249"/>
      <c r="B538" s="249"/>
      <c r="C538" s="249"/>
      <c r="D538" s="249"/>
      <c r="E538" s="249"/>
      <c r="F538" s="249"/>
      <c r="G538" s="249"/>
      <c r="H538" s="249"/>
      <c r="I538" s="249"/>
      <c r="J538" s="249"/>
      <c r="K538" s="249"/>
      <c r="L538" s="249"/>
      <c r="M538" s="249"/>
      <c r="N538" s="249"/>
      <c r="O538" s="249"/>
      <c r="P538" s="249"/>
      <c r="Q538" s="249"/>
      <c r="R538" s="249"/>
    </row>
    <row r="539" spans="1:18" ht="15">
      <c r="A539" s="249"/>
      <c r="B539" s="249"/>
      <c r="C539" s="249"/>
      <c r="D539" s="249"/>
      <c r="E539" s="249"/>
      <c r="F539" s="249"/>
      <c r="G539" s="249"/>
      <c r="H539" s="249"/>
      <c r="I539" s="249"/>
      <c r="J539" s="249"/>
      <c r="K539" s="249"/>
      <c r="L539" s="249"/>
      <c r="M539" s="249"/>
      <c r="N539" s="249"/>
      <c r="O539" s="249"/>
      <c r="P539" s="249"/>
      <c r="Q539" s="249"/>
      <c r="R539" s="249"/>
    </row>
    <row r="540" spans="1:18" ht="15">
      <c r="A540" s="249"/>
      <c r="B540" s="249"/>
      <c r="C540" s="249"/>
      <c r="D540" s="249"/>
      <c r="E540" s="249"/>
      <c r="F540" s="249"/>
      <c r="G540" s="249"/>
      <c r="H540" s="249"/>
      <c r="I540" s="249"/>
      <c r="J540" s="249"/>
      <c r="K540" s="249"/>
      <c r="L540" s="249"/>
      <c r="M540" s="249"/>
      <c r="N540" s="249"/>
      <c r="O540" s="249"/>
      <c r="P540" s="249"/>
      <c r="Q540" s="249"/>
      <c r="R540" s="249"/>
    </row>
    <row r="541" spans="1:18" ht="15">
      <c r="A541" s="249"/>
      <c r="B541" s="249"/>
      <c r="C541" s="249"/>
      <c r="D541" s="249"/>
      <c r="E541" s="249"/>
      <c r="F541" s="249"/>
      <c r="G541" s="249"/>
      <c r="H541" s="249"/>
      <c r="I541" s="249"/>
      <c r="J541" s="249"/>
      <c r="K541" s="249"/>
      <c r="L541" s="249"/>
      <c r="M541" s="249"/>
      <c r="N541" s="249"/>
      <c r="O541" s="249"/>
      <c r="P541" s="249"/>
      <c r="Q541" s="249"/>
      <c r="R541" s="249"/>
    </row>
    <row r="542" spans="1:18" ht="15">
      <c r="A542" s="249"/>
      <c r="B542" s="249"/>
      <c r="C542" s="249"/>
      <c r="D542" s="249"/>
      <c r="E542" s="249"/>
      <c r="F542" s="249"/>
      <c r="G542" s="249"/>
      <c r="H542" s="249"/>
      <c r="I542" s="249"/>
      <c r="J542" s="249"/>
      <c r="K542" s="249"/>
      <c r="L542" s="249"/>
      <c r="M542" s="249"/>
      <c r="N542" s="249"/>
      <c r="O542" s="249"/>
      <c r="P542" s="249"/>
      <c r="Q542" s="249"/>
      <c r="R542" s="249"/>
    </row>
    <row r="543" spans="1:18" ht="15">
      <c r="A543" s="249"/>
      <c r="B543" s="249"/>
      <c r="C543" s="249"/>
      <c r="D543" s="249"/>
      <c r="E543" s="249"/>
      <c r="F543" s="249"/>
      <c r="G543" s="249"/>
      <c r="H543" s="249"/>
      <c r="I543" s="249"/>
      <c r="J543" s="249"/>
      <c r="K543" s="249"/>
      <c r="L543" s="249"/>
      <c r="M543" s="249"/>
      <c r="N543" s="249"/>
      <c r="O543" s="249"/>
      <c r="P543" s="249"/>
      <c r="Q543" s="249"/>
      <c r="R543" s="249"/>
    </row>
    <row r="544" spans="1:18" ht="15">
      <c r="A544" s="249"/>
      <c r="B544" s="249"/>
      <c r="C544" s="249"/>
      <c r="D544" s="249"/>
      <c r="E544" s="249"/>
      <c r="F544" s="249"/>
      <c r="G544" s="249"/>
      <c r="H544" s="249"/>
      <c r="I544" s="249"/>
      <c r="J544" s="249"/>
      <c r="K544" s="249"/>
      <c r="L544" s="249"/>
      <c r="M544" s="249"/>
      <c r="N544" s="249"/>
      <c r="O544" s="249"/>
      <c r="P544" s="249"/>
      <c r="Q544" s="249"/>
      <c r="R544" s="249"/>
    </row>
    <row r="545" spans="1:18" ht="15">
      <c r="A545" s="249"/>
      <c r="B545" s="249"/>
      <c r="C545" s="249"/>
      <c r="D545" s="249"/>
      <c r="E545" s="249"/>
      <c r="F545" s="249"/>
      <c r="G545" s="249"/>
      <c r="H545" s="249"/>
      <c r="I545" s="249"/>
      <c r="J545" s="249"/>
      <c r="K545" s="249"/>
      <c r="L545" s="249"/>
      <c r="M545" s="249"/>
      <c r="N545" s="249"/>
      <c r="O545" s="249"/>
      <c r="P545" s="249"/>
      <c r="Q545" s="249"/>
      <c r="R545" s="249"/>
    </row>
    <row r="546" spans="1:18" ht="15">
      <c r="A546" s="249"/>
      <c r="B546" s="249"/>
      <c r="C546" s="249"/>
      <c r="D546" s="249"/>
      <c r="E546" s="249"/>
      <c r="F546" s="249"/>
      <c r="G546" s="249"/>
      <c r="H546" s="249"/>
      <c r="I546" s="249"/>
      <c r="J546" s="249"/>
      <c r="K546" s="249"/>
      <c r="L546" s="249"/>
      <c r="M546" s="249"/>
      <c r="N546" s="249"/>
      <c r="O546" s="249"/>
      <c r="P546" s="249"/>
      <c r="Q546" s="249"/>
      <c r="R546" s="249"/>
    </row>
    <row r="547" spans="1:18" ht="15">
      <c r="A547" s="249"/>
      <c r="B547" s="249"/>
      <c r="C547" s="249"/>
      <c r="D547" s="249"/>
      <c r="E547" s="249"/>
      <c r="F547" s="249"/>
      <c r="G547" s="249"/>
      <c r="H547" s="249"/>
      <c r="I547" s="249"/>
      <c r="J547" s="249"/>
      <c r="K547" s="249"/>
      <c r="L547" s="249"/>
      <c r="M547" s="249"/>
      <c r="N547" s="249"/>
      <c r="O547" s="249"/>
      <c r="P547" s="249"/>
      <c r="Q547" s="249"/>
      <c r="R547" s="249"/>
    </row>
    <row r="548" spans="1:18" ht="15">
      <c r="A548" s="249"/>
      <c r="B548" s="249"/>
      <c r="C548" s="249"/>
      <c r="D548" s="249"/>
      <c r="E548" s="249"/>
      <c r="F548" s="249"/>
      <c r="G548" s="249"/>
      <c r="H548" s="249"/>
      <c r="I548" s="249"/>
      <c r="J548" s="249"/>
      <c r="K548" s="249"/>
      <c r="L548" s="249"/>
      <c r="M548" s="249"/>
      <c r="N548" s="249"/>
      <c r="O548" s="249"/>
      <c r="P548" s="249"/>
      <c r="Q548" s="249"/>
      <c r="R548" s="249"/>
    </row>
    <row r="549" spans="1:18" ht="15">
      <c r="A549" s="249"/>
      <c r="B549" s="249"/>
      <c r="C549" s="249"/>
      <c r="D549" s="249"/>
      <c r="E549" s="249"/>
      <c r="F549" s="249"/>
      <c r="G549" s="249"/>
      <c r="H549" s="249"/>
      <c r="I549" s="249"/>
      <c r="J549" s="249"/>
      <c r="K549" s="249"/>
      <c r="L549" s="249"/>
      <c r="M549" s="249"/>
      <c r="N549" s="249"/>
      <c r="O549" s="249"/>
      <c r="P549" s="249"/>
      <c r="Q549" s="249"/>
      <c r="R549" s="249"/>
    </row>
    <row r="550" spans="1:18" ht="15">
      <c r="A550" s="249"/>
      <c r="B550" s="249"/>
      <c r="C550" s="249"/>
      <c r="D550" s="249"/>
      <c r="E550" s="249"/>
      <c r="F550" s="249"/>
      <c r="G550" s="249"/>
      <c r="H550" s="249"/>
      <c r="I550" s="249"/>
      <c r="J550" s="249"/>
      <c r="K550" s="249"/>
      <c r="L550" s="249"/>
      <c r="M550" s="249"/>
      <c r="N550" s="249"/>
      <c r="O550" s="249"/>
      <c r="P550" s="249"/>
      <c r="Q550" s="249"/>
      <c r="R550" s="249"/>
    </row>
    <row r="551" spans="1:18" ht="15">
      <c r="A551" s="249"/>
      <c r="B551" s="249"/>
      <c r="C551" s="249"/>
      <c r="D551" s="249"/>
      <c r="E551" s="249"/>
      <c r="F551" s="249"/>
      <c r="G551" s="249"/>
      <c r="H551" s="249"/>
      <c r="I551" s="249"/>
      <c r="J551" s="249"/>
      <c r="K551" s="249"/>
      <c r="L551" s="249"/>
      <c r="M551" s="249"/>
      <c r="N551" s="249"/>
      <c r="O551" s="249"/>
      <c r="P551" s="249"/>
      <c r="Q551" s="249"/>
      <c r="R551" s="249"/>
    </row>
    <row r="552" spans="1:18" ht="15">
      <c r="A552" s="249"/>
      <c r="B552" s="249"/>
      <c r="C552" s="249"/>
      <c r="D552" s="249"/>
      <c r="E552" s="249"/>
      <c r="F552" s="249"/>
      <c r="G552" s="249"/>
      <c r="H552" s="249"/>
      <c r="I552" s="249"/>
      <c r="J552" s="249"/>
      <c r="K552" s="249"/>
      <c r="L552" s="249"/>
      <c r="M552" s="249"/>
      <c r="N552" s="249"/>
      <c r="O552" s="249"/>
      <c r="P552" s="249"/>
      <c r="Q552" s="249"/>
      <c r="R552" s="249"/>
    </row>
    <row r="553" spans="1:18" ht="15">
      <c r="A553" s="249"/>
      <c r="B553" s="249"/>
      <c r="C553" s="249"/>
      <c r="D553" s="249"/>
      <c r="E553" s="249"/>
      <c r="F553" s="249"/>
      <c r="G553" s="249"/>
      <c r="H553" s="249"/>
      <c r="I553" s="249"/>
      <c r="J553" s="249"/>
      <c r="K553" s="249"/>
      <c r="L553" s="249"/>
      <c r="M553" s="249"/>
      <c r="N553" s="249"/>
      <c r="O553" s="249"/>
      <c r="P553" s="249"/>
      <c r="Q553" s="249"/>
      <c r="R553" s="249"/>
    </row>
    <row r="554" spans="1:18" ht="15">
      <c r="A554" s="249"/>
      <c r="B554" s="249"/>
      <c r="C554" s="249"/>
      <c r="D554" s="249"/>
      <c r="E554" s="249"/>
      <c r="F554" s="249"/>
      <c r="G554" s="249"/>
      <c r="H554" s="249"/>
      <c r="I554" s="249"/>
      <c r="J554" s="249"/>
      <c r="K554" s="249"/>
      <c r="L554" s="249"/>
      <c r="M554" s="249"/>
      <c r="N554" s="249"/>
      <c r="O554" s="249"/>
      <c r="P554" s="249"/>
      <c r="Q554" s="249"/>
      <c r="R554" s="249"/>
    </row>
    <row r="555" spans="1:18" ht="15">
      <c r="A555" s="249"/>
      <c r="B555" s="249"/>
      <c r="C555" s="249"/>
      <c r="D555" s="249"/>
      <c r="E555" s="249"/>
      <c r="F555" s="249"/>
      <c r="G555" s="249"/>
      <c r="H555" s="249"/>
      <c r="I555" s="249"/>
      <c r="J555" s="249"/>
      <c r="K555" s="249"/>
      <c r="L555" s="249"/>
      <c r="M555" s="249"/>
      <c r="N555" s="249"/>
      <c r="O555" s="249"/>
      <c r="P555" s="249"/>
      <c r="Q555" s="249"/>
      <c r="R555" s="249"/>
    </row>
    <row r="556" spans="1:18" ht="15">
      <c r="A556" s="249"/>
      <c r="B556" s="249"/>
      <c r="C556" s="249"/>
      <c r="D556" s="249"/>
      <c r="E556" s="249"/>
      <c r="F556" s="249"/>
      <c r="G556" s="249"/>
      <c r="H556" s="249"/>
      <c r="I556" s="249"/>
      <c r="J556" s="249"/>
      <c r="K556" s="249"/>
      <c r="L556" s="249"/>
      <c r="M556" s="249"/>
      <c r="N556" s="249"/>
      <c r="O556" s="249"/>
      <c r="P556" s="249"/>
      <c r="Q556" s="249"/>
      <c r="R556" s="249"/>
    </row>
    <row r="557" spans="1:18" ht="15">
      <c r="A557" s="249"/>
      <c r="B557" s="249"/>
      <c r="C557" s="249"/>
      <c r="D557" s="249"/>
      <c r="E557" s="249"/>
      <c r="F557" s="249"/>
      <c r="G557" s="249"/>
      <c r="H557" s="249"/>
      <c r="I557" s="249"/>
      <c r="J557" s="249"/>
      <c r="K557" s="249"/>
      <c r="L557" s="249"/>
      <c r="M557" s="249"/>
      <c r="N557" s="249"/>
      <c r="O557" s="249"/>
      <c r="P557" s="249"/>
      <c r="Q557" s="249"/>
      <c r="R557" s="249"/>
    </row>
    <row r="558" spans="1:18" ht="15">
      <c r="A558" s="249"/>
      <c r="B558" s="249"/>
      <c r="C558" s="249"/>
      <c r="D558" s="249"/>
      <c r="E558" s="249"/>
      <c r="F558" s="249"/>
      <c r="G558" s="249"/>
      <c r="H558" s="249"/>
      <c r="I558" s="249"/>
      <c r="J558" s="249"/>
      <c r="K558" s="249"/>
      <c r="L558" s="249"/>
      <c r="M558" s="249"/>
      <c r="N558" s="249"/>
      <c r="O558" s="249"/>
      <c r="P558" s="249"/>
      <c r="Q558" s="249"/>
      <c r="R558" s="249"/>
    </row>
    <row r="559" spans="1:18" ht="15">
      <c r="A559" s="249"/>
      <c r="B559" s="249"/>
      <c r="C559" s="249"/>
      <c r="D559" s="249"/>
      <c r="E559" s="249"/>
      <c r="F559" s="249"/>
      <c r="G559" s="249"/>
      <c r="H559" s="249"/>
      <c r="I559" s="249"/>
      <c r="J559" s="249"/>
      <c r="K559" s="249"/>
      <c r="L559" s="249"/>
      <c r="M559" s="249"/>
      <c r="N559" s="249"/>
      <c r="O559" s="249"/>
      <c r="P559" s="249"/>
      <c r="Q559" s="249"/>
      <c r="R559" s="249"/>
    </row>
    <row r="560" spans="1:18" ht="15">
      <c r="A560" s="249"/>
      <c r="B560" s="249"/>
      <c r="C560" s="249"/>
      <c r="D560" s="249"/>
      <c r="E560" s="249"/>
      <c r="F560" s="249"/>
      <c r="G560" s="249"/>
      <c r="H560" s="249"/>
      <c r="I560" s="249"/>
      <c r="J560" s="249"/>
      <c r="K560" s="249"/>
      <c r="L560" s="249"/>
      <c r="M560" s="249"/>
      <c r="N560" s="249"/>
      <c r="O560" s="249"/>
      <c r="P560" s="249"/>
      <c r="Q560" s="249"/>
      <c r="R560" s="249"/>
    </row>
    <row r="561" spans="1:18" ht="15">
      <c r="A561" s="249"/>
      <c r="B561" s="249"/>
      <c r="C561" s="249"/>
      <c r="D561" s="249"/>
      <c r="E561" s="249"/>
      <c r="F561" s="249"/>
      <c r="G561" s="249"/>
      <c r="H561" s="249"/>
      <c r="I561" s="249"/>
      <c r="J561" s="249"/>
      <c r="K561" s="249"/>
      <c r="L561" s="249"/>
      <c r="M561" s="249"/>
      <c r="N561" s="249"/>
      <c r="O561" s="249"/>
      <c r="P561" s="249"/>
      <c r="Q561" s="249"/>
      <c r="R561" s="249"/>
    </row>
    <row r="562" spans="1:18" ht="15">
      <c r="A562" s="249"/>
      <c r="B562" s="249"/>
      <c r="C562" s="249"/>
      <c r="D562" s="249"/>
      <c r="E562" s="249"/>
      <c r="F562" s="249"/>
      <c r="G562" s="249"/>
      <c r="H562" s="249"/>
      <c r="I562" s="249"/>
      <c r="J562" s="249"/>
      <c r="K562" s="249"/>
      <c r="L562" s="249"/>
      <c r="M562" s="249"/>
      <c r="N562" s="249"/>
      <c r="O562" s="249"/>
      <c r="P562" s="249"/>
      <c r="Q562" s="249"/>
      <c r="R562" s="249"/>
    </row>
    <row r="563" spans="1:18" ht="15">
      <c r="A563" s="249"/>
      <c r="B563" s="249"/>
      <c r="C563" s="249"/>
      <c r="D563" s="249"/>
      <c r="E563" s="249"/>
      <c r="F563" s="249"/>
      <c r="G563" s="249"/>
      <c r="H563" s="249"/>
      <c r="I563" s="249"/>
      <c r="J563" s="249"/>
      <c r="K563" s="249"/>
      <c r="L563" s="249"/>
      <c r="M563" s="249"/>
      <c r="N563" s="249"/>
      <c r="O563" s="249"/>
      <c r="P563" s="249"/>
      <c r="Q563" s="249"/>
      <c r="R563" s="249"/>
    </row>
    <row r="564" spans="1:18" ht="15">
      <c r="A564" s="249"/>
      <c r="B564" s="249"/>
      <c r="C564" s="249"/>
      <c r="D564" s="249"/>
      <c r="E564" s="249"/>
      <c r="F564" s="249"/>
      <c r="G564" s="249"/>
      <c r="H564" s="249"/>
      <c r="I564" s="249"/>
      <c r="J564" s="249"/>
      <c r="K564" s="249"/>
      <c r="L564" s="249"/>
      <c r="M564" s="249"/>
      <c r="N564" s="249"/>
      <c r="O564" s="249"/>
      <c r="P564" s="249"/>
      <c r="Q564" s="249"/>
      <c r="R564" s="249"/>
    </row>
    <row r="565" spans="1:18" ht="15">
      <c r="A565" s="249"/>
      <c r="B565" s="249"/>
      <c r="C565" s="249"/>
      <c r="D565" s="249"/>
      <c r="E565" s="249"/>
      <c r="F565" s="249"/>
      <c r="G565" s="249"/>
      <c r="H565" s="249"/>
      <c r="I565" s="249"/>
      <c r="J565" s="249"/>
      <c r="K565" s="249"/>
      <c r="L565" s="249"/>
      <c r="M565" s="249"/>
      <c r="N565" s="249"/>
      <c r="O565" s="249"/>
      <c r="P565" s="249"/>
      <c r="Q565" s="249"/>
      <c r="R565" s="249"/>
    </row>
    <row r="566" spans="1:18" ht="15">
      <c r="A566" s="249"/>
      <c r="B566" s="249"/>
      <c r="C566" s="249"/>
      <c r="D566" s="249"/>
      <c r="E566" s="249"/>
      <c r="F566" s="249"/>
      <c r="G566" s="249"/>
      <c r="H566" s="249"/>
      <c r="I566" s="249"/>
      <c r="J566" s="249"/>
      <c r="K566" s="249"/>
      <c r="L566" s="249"/>
      <c r="M566" s="249"/>
      <c r="N566" s="249"/>
      <c r="O566" s="249"/>
      <c r="P566" s="249"/>
      <c r="Q566" s="249"/>
      <c r="R566" s="249"/>
    </row>
    <row r="567" spans="1:18" ht="15">
      <c r="A567" s="249"/>
      <c r="B567" s="249"/>
      <c r="C567" s="249"/>
      <c r="D567" s="249"/>
      <c r="E567" s="249"/>
      <c r="F567" s="249"/>
      <c r="G567" s="249"/>
      <c r="H567" s="249"/>
      <c r="I567" s="249"/>
      <c r="J567" s="249"/>
      <c r="K567" s="249"/>
      <c r="L567" s="249"/>
      <c r="M567" s="249"/>
      <c r="N567" s="249"/>
      <c r="O567" s="249"/>
      <c r="P567" s="249"/>
      <c r="Q567" s="249"/>
      <c r="R567" s="249"/>
    </row>
    <row r="568" spans="1:18" ht="15">
      <c r="A568" s="249"/>
      <c r="B568" s="249"/>
      <c r="C568" s="249"/>
      <c r="D568" s="249"/>
      <c r="E568" s="249"/>
      <c r="F568" s="249"/>
      <c r="G568" s="249"/>
      <c r="H568" s="249"/>
      <c r="I568" s="249"/>
      <c r="J568" s="249"/>
      <c r="K568" s="249"/>
      <c r="L568" s="249"/>
      <c r="M568" s="249"/>
      <c r="N568" s="249"/>
      <c r="O568" s="249"/>
      <c r="P568" s="249"/>
      <c r="Q568" s="249"/>
      <c r="R568" s="249"/>
    </row>
    <row r="569" spans="1:18" ht="15">
      <c r="A569" s="249"/>
      <c r="B569" s="249"/>
      <c r="C569" s="249"/>
      <c r="D569" s="249"/>
      <c r="E569" s="249"/>
      <c r="F569" s="249"/>
      <c r="G569" s="249"/>
      <c r="H569" s="249"/>
      <c r="I569" s="249"/>
      <c r="J569" s="249"/>
      <c r="K569" s="249"/>
      <c r="L569" s="249"/>
      <c r="M569" s="249"/>
      <c r="N569" s="249"/>
      <c r="O569" s="249"/>
      <c r="P569" s="249"/>
      <c r="Q569" s="249"/>
      <c r="R569" s="249"/>
    </row>
    <row r="570" spans="1:18" ht="15">
      <c r="A570" s="249"/>
      <c r="B570" s="249"/>
      <c r="C570" s="249"/>
      <c r="D570" s="249"/>
      <c r="E570" s="249"/>
      <c r="F570" s="249"/>
      <c r="G570" s="249"/>
      <c r="H570" s="249"/>
      <c r="I570" s="249"/>
      <c r="J570" s="249"/>
      <c r="K570" s="249"/>
      <c r="L570" s="249"/>
      <c r="M570" s="249"/>
      <c r="N570" s="249"/>
      <c r="O570" s="249"/>
      <c r="P570" s="249"/>
      <c r="Q570" s="249"/>
      <c r="R570" s="249"/>
    </row>
    <row r="571" spans="1:18" ht="15">
      <c r="A571" s="249"/>
      <c r="B571" s="249"/>
      <c r="C571" s="249"/>
      <c r="D571" s="249"/>
      <c r="E571" s="249"/>
      <c r="F571" s="249"/>
      <c r="G571" s="249"/>
      <c r="H571" s="249"/>
      <c r="I571" s="249"/>
      <c r="J571" s="249"/>
      <c r="K571" s="249"/>
      <c r="L571" s="249"/>
      <c r="M571" s="249"/>
      <c r="N571" s="249"/>
      <c r="O571" s="249"/>
      <c r="P571" s="249"/>
      <c r="Q571" s="249"/>
      <c r="R571" s="249"/>
    </row>
    <row r="572" spans="1:18" ht="15">
      <c r="A572" s="249"/>
      <c r="B572" s="249"/>
      <c r="C572" s="249"/>
      <c r="D572" s="249"/>
      <c r="E572" s="249"/>
      <c r="F572" s="249"/>
      <c r="G572" s="249"/>
      <c r="H572" s="249"/>
      <c r="I572" s="249"/>
      <c r="J572" s="249"/>
      <c r="K572" s="249"/>
      <c r="L572" s="249"/>
      <c r="M572" s="249"/>
      <c r="N572" s="249"/>
      <c r="O572" s="249"/>
      <c r="P572" s="249"/>
      <c r="Q572" s="249"/>
      <c r="R572" s="249"/>
    </row>
    <row r="573" spans="1:18" ht="15">
      <c r="A573" s="249"/>
      <c r="B573" s="249"/>
      <c r="C573" s="249"/>
      <c r="D573" s="249"/>
      <c r="E573" s="249"/>
      <c r="F573" s="249"/>
      <c r="G573" s="249"/>
      <c r="H573" s="249"/>
      <c r="I573" s="249"/>
      <c r="J573" s="249"/>
      <c r="K573" s="249"/>
      <c r="L573" s="249"/>
      <c r="M573" s="249"/>
      <c r="N573" s="249"/>
      <c r="O573" s="249"/>
      <c r="P573" s="249"/>
      <c r="Q573" s="249"/>
      <c r="R573" s="249"/>
    </row>
    <row r="574" spans="1:18" ht="15">
      <c r="A574" s="249"/>
      <c r="B574" s="249"/>
      <c r="C574" s="249"/>
      <c r="D574" s="249"/>
      <c r="E574" s="249"/>
      <c r="F574" s="249"/>
      <c r="G574" s="249"/>
      <c r="H574" s="249"/>
      <c r="I574" s="249"/>
      <c r="J574" s="249"/>
      <c r="K574" s="249"/>
      <c r="L574" s="249"/>
      <c r="M574" s="249"/>
      <c r="N574" s="249"/>
      <c r="O574" s="249"/>
      <c r="P574" s="249"/>
      <c r="Q574" s="249"/>
      <c r="R574" s="249"/>
    </row>
    <row r="575" spans="1:18" ht="15">
      <c r="A575" s="249"/>
      <c r="B575" s="249"/>
      <c r="C575" s="249"/>
      <c r="D575" s="249"/>
      <c r="E575" s="249"/>
      <c r="F575" s="249"/>
      <c r="G575" s="249"/>
      <c r="H575" s="249"/>
      <c r="I575" s="249"/>
      <c r="J575" s="249"/>
      <c r="K575" s="249"/>
      <c r="L575" s="249"/>
      <c r="M575" s="249"/>
      <c r="N575" s="249"/>
      <c r="O575" s="249"/>
      <c r="P575" s="249"/>
      <c r="Q575" s="249"/>
      <c r="R575" s="249"/>
    </row>
    <row r="576" spans="1:18" ht="15">
      <c r="A576" s="249"/>
      <c r="B576" s="249"/>
      <c r="C576" s="249"/>
      <c r="D576" s="249"/>
      <c r="E576" s="249"/>
      <c r="F576" s="249"/>
      <c r="G576" s="249"/>
      <c r="H576" s="249"/>
      <c r="I576" s="249"/>
      <c r="J576" s="249"/>
      <c r="K576" s="249"/>
      <c r="L576" s="249"/>
      <c r="M576" s="249"/>
      <c r="N576" s="249"/>
      <c r="O576" s="249"/>
      <c r="P576" s="249"/>
      <c r="Q576" s="249"/>
      <c r="R576" s="249"/>
    </row>
    <row r="577" spans="1:18" ht="15">
      <c r="A577" s="249"/>
      <c r="B577" s="249"/>
      <c r="C577" s="249"/>
      <c r="D577" s="249"/>
      <c r="E577" s="249"/>
      <c r="F577" s="249"/>
      <c r="G577" s="249"/>
      <c r="H577" s="249"/>
      <c r="I577" s="249"/>
      <c r="J577" s="249"/>
      <c r="K577" s="249"/>
      <c r="L577" s="249"/>
      <c r="M577" s="249"/>
      <c r="N577" s="249"/>
      <c r="O577" s="249"/>
      <c r="P577" s="249"/>
      <c r="Q577" s="249"/>
      <c r="R577" s="249"/>
    </row>
    <row r="578" spans="1:18" ht="15">
      <c r="A578" s="249"/>
      <c r="B578" s="249"/>
      <c r="C578" s="249"/>
      <c r="D578" s="249"/>
      <c r="E578" s="249"/>
      <c r="F578" s="249"/>
      <c r="G578" s="249"/>
      <c r="H578" s="249"/>
      <c r="I578" s="249"/>
      <c r="J578" s="249"/>
      <c r="K578" s="249"/>
      <c r="L578" s="249"/>
      <c r="M578" s="249"/>
      <c r="N578" s="249"/>
      <c r="O578" s="249"/>
      <c r="P578" s="249"/>
      <c r="Q578" s="249"/>
      <c r="R578" s="249"/>
    </row>
    <row r="579" spans="1:18" ht="15">
      <c r="A579" s="249"/>
      <c r="B579" s="249"/>
      <c r="C579" s="249"/>
      <c r="D579" s="249"/>
      <c r="E579" s="249"/>
      <c r="F579" s="249"/>
      <c r="G579" s="249"/>
      <c r="H579" s="249"/>
      <c r="I579" s="249"/>
      <c r="J579" s="249"/>
      <c r="K579" s="249"/>
      <c r="L579" s="249"/>
      <c r="M579" s="249"/>
      <c r="N579" s="249"/>
      <c r="O579" s="249"/>
      <c r="P579" s="249"/>
      <c r="Q579" s="249"/>
      <c r="R579" s="249"/>
    </row>
    <row r="580" spans="1:18" ht="15">
      <c r="A580" s="249"/>
      <c r="B580" s="249"/>
      <c r="C580" s="249"/>
      <c r="D580" s="249"/>
      <c r="E580" s="249"/>
      <c r="F580" s="249"/>
      <c r="G580" s="249"/>
      <c r="H580" s="249"/>
      <c r="I580" s="249"/>
      <c r="J580" s="249"/>
      <c r="K580" s="249"/>
      <c r="L580" s="249"/>
      <c r="M580" s="249"/>
      <c r="N580" s="249"/>
      <c r="O580" s="249"/>
      <c r="P580" s="249"/>
      <c r="Q580" s="249"/>
      <c r="R580" s="249"/>
    </row>
    <row r="581" spans="1:18" ht="15">
      <c r="A581" s="249"/>
      <c r="B581" s="249"/>
      <c r="C581" s="249"/>
      <c r="D581" s="249"/>
      <c r="E581" s="249"/>
      <c r="F581" s="249"/>
      <c r="G581" s="249"/>
      <c r="H581" s="249"/>
      <c r="I581" s="249"/>
      <c r="J581" s="249"/>
      <c r="K581" s="249"/>
      <c r="L581" s="249"/>
      <c r="M581" s="249"/>
      <c r="N581" s="249"/>
      <c r="O581" s="249"/>
      <c r="P581" s="249"/>
      <c r="Q581" s="249"/>
      <c r="R581" s="249"/>
    </row>
    <row r="582" spans="1:18" ht="15">
      <c r="A582" s="249"/>
      <c r="B582" s="249"/>
      <c r="C582" s="249"/>
      <c r="D582" s="249"/>
      <c r="E582" s="249"/>
      <c r="F582" s="249"/>
      <c r="G582" s="249"/>
      <c r="H582" s="249"/>
      <c r="I582" s="249"/>
      <c r="J582" s="249"/>
      <c r="K582" s="249"/>
      <c r="L582" s="249"/>
      <c r="M582" s="249"/>
      <c r="N582" s="249"/>
      <c r="O582" s="249"/>
      <c r="P582" s="249"/>
      <c r="Q582" s="249"/>
      <c r="R582" s="249"/>
    </row>
    <row r="583" spans="1:18" ht="15">
      <c r="A583" s="249"/>
      <c r="B583" s="249"/>
      <c r="C583" s="249"/>
      <c r="D583" s="249"/>
      <c r="E583" s="249"/>
      <c r="F583" s="249"/>
      <c r="G583" s="249"/>
      <c r="H583" s="249"/>
      <c r="I583" s="249"/>
      <c r="J583" s="249"/>
      <c r="K583" s="249"/>
      <c r="L583" s="249"/>
      <c r="M583" s="249"/>
      <c r="N583" s="249"/>
      <c r="O583" s="249"/>
      <c r="P583" s="249"/>
      <c r="Q583" s="249"/>
      <c r="R583" s="249"/>
    </row>
    <row r="584" spans="1:18" ht="15">
      <c r="A584" s="249"/>
      <c r="B584" s="249"/>
      <c r="C584" s="249"/>
      <c r="D584" s="249"/>
      <c r="E584" s="249"/>
      <c r="F584" s="249"/>
      <c r="G584" s="249"/>
      <c r="H584" s="249"/>
      <c r="I584" s="249"/>
      <c r="J584" s="249"/>
      <c r="K584" s="249"/>
      <c r="L584" s="249"/>
      <c r="M584" s="249"/>
      <c r="N584" s="249"/>
      <c r="O584" s="249"/>
      <c r="P584" s="249"/>
      <c r="Q584" s="249"/>
      <c r="R584" s="249"/>
    </row>
    <row r="585" spans="1:18" ht="15">
      <c r="A585" s="249"/>
      <c r="B585" s="249"/>
      <c r="C585" s="249"/>
      <c r="D585" s="249"/>
      <c r="E585" s="249"/>
      <c r="F585" s="249"/>
      <c r="G585" s="249"/>
      <c r="H585" s="249"/>
      <c r="I585" s="249"/>
      <c r="J585" s="249"/>
      <c r="K585" s="249"/>
      <c r="L585" s="249"/>
      <c r="M585" s="249"/>
      <c r="N585" s="249"/>
      <c r="O585" s="249"/>
      <c r="P585" s="249"/>
      <c r="Q585" s="249"/>
      <c r="R585" s="249"/>
    </row>
    <row r="586" spans="1:18" ht="15">
      <c r="A586" s="249"/>
      <c r="B586" s="249"/>
      <c r="C586" s="249"/>
      <c r="D586" s="249"/>
      <c r="E586" s="249"/>
      <c r="F586" s="249"/>
      <c r="G586" s="249"/>
      <c r="H586" s="249"/>
      <c r="I586" s="249"/>
      <c r="J586" s="249"/>
      <c r="K586" s="249"/>
      <c r="L586" s="249"/>
      <c r="M586" s="249"/>
      <c r="N586" s="249"/>
      <c r="O586" s="249"/>
      <c r="P586" s="249"/>
      <c r="Q586" s="249"/>
      <c r="R586" s="249"/>
    </row>
    <row r="587" spans="1:18" ht="15">
      <c r="A587" s="249"/>
      <c r="B587" s="249"/>
      <c r="C587" s="249"/>
      <c r="D587" s="249"/>
      <c r="E587" s="249"/>
      <c r="F587" s="249"/>
      <c r="G587" s="249"/>
      <c r="H587" s="249"/>
      <c r="I587" s="249"/>
      <c r="J587" s="249"/>
      <c r="K587" s="249"/>
      <c r="L587" s="249"/>
      <c r="M587" s="249"/>
      <c r="N587" s="249"/>
      <c r="O587" s="249"/>
      <c r="P587" s="249"/>
      <c r="Q587" s="249"/>
      <c r="R587" s="249"/>
    </row>
    <row r="588" spans="1:18" ht="15">
      <c r="A588" s="249"/>
      <c r="B588" s="249"/>
      <c r="C588" s="249"/>
      <c r="D588" s="249"/>
      <c r="E588" s="249"/>
      <c r="F588" s="249"/>
      <c r="G588" s="249"/>
      <c r="H588" s="249"/>
      <c r="I588" s="249"/>
      <c r="J588" s="249"/>
      <c r="K588" s="249"/>
      <c r="L588" s="249"/>
      <c r="M588" s="249"/>
      <c r="N588" s="249"/>
      <c r="O588" s="249"/>
      <c r="P588" s="249"/>
      <c r="Q588" s="249"/>
      <c r="R588" s="249"/>
    </row>
    <row r="589" spans="1:18" ht="15">
      <c r="A589" s="249"/>
      <c r="B589" s="249"/>
      <c r="C589" s="249"/>
      <c r="D589" s="249"/>
      <c r="E589" s="249"/>
      <c r="F589" s="249"/>
      <c r="G589" s="249"/>
      <c r="H589" s="249"/>
      <c r="I589" s="249"/>
      <c r="J589" s="249"/>
      <c r="K589" s="249"/>
      <c r="L589" s="249"/>
      <c r="M589" s="249"/>
      <c r="N589" s="249"/>
      <c r="O589" s="249"/>
      <c r="P589" s="249"/>
      <c r="Q589" s="249"/>
      <c r="R589" s="249"/>
    </row>
    <row r="590" spans="1:18" ht="15">
      <c r="A590" s="249"/>
      <c r="B590" s="249"/>
      <c r="C590" s="249"/>
      <c r="D590" s="249"/>
      <c r="E590" s="249"/>
      <c r="F590" s="249"/>
      <c r="G590" s="249"/>
      <c r="H590" s="249"/>
      <c r="I590" s="249"/>
      <c r="J590" s="249"/>
      <c r="K590" s="249"/>
      <c r="L590" s="249"/>
      <c r="M590" s="249"/>
      <c r="N590" s="249"/>
      <c r="O590" s="249"/>
      <c r="P590" s="249"/>
      <c r="Q590" s="249"/>
      <c r="R590" s="249"/>
    </row>
    <row r="591" spans="1:18" ht="15">
      <c r="A591" s="249"/>
      <c r="B591" s="249"/>
      <c r="C591" s="249"/>
      <c r="D591" s="249"/>
      <c r="E591" s="249"/>
      <c r="F591" s="249"/>
      <c r="G591" s="249"/>
      <c r="H591" s="249"/>
      <c r="I591" s="249"/>
      <c r="J591" s="249"/>
      <c r="K591" s="249"/>
      <c r="L591" s="249"/>
      <c r="M591" s="249"/>
      <c r="N591" s="249"/>
      <c r="O591" s="249"/>
      <c r="P591" s="249"/>
      <c r="Q591" s="249"/>
      <c r="R591" s="249"/>
    </row>
    <row r="592" spans="1:18" ht="15">
      <c r="A592" s="249"/>
      <c r="B592" s="249"/>
      <c r="C592" s="249"/>
      <c r="D592" s="249"/>
      <c r="E592" s="249"/>
      <c r="F592" s="249"/>
      <c r="G592" s="249"/>
      <c r="H592" s="249"/>
      <c r="I592" s="249"/>
      <c r="J592" s="249"/>
      <c r="K592" s="249"/>
      <c r="L592" s="249"/>
      <c r="M592" s="249"/>
      <c r="N592" s="249"/>
      <c r="O592" s="249"/>
      <c r="P592" s="249"/>
      <c r="Q592" s="249"/>
      <c r="R592" s="249"/>
    </row>
    <row r="593" spans="1:18" ht="15">
      <c r="A593" s="249"/>
      <c r="B593" s="249"/>
      <c r="C593" s="249"/>
      <c r="D593" s="249"/>
      <c r="E593" s="249"/>
      <c r="F593" s="249"/>
      <c r="G593" s="249"/>
      <c r="H593" s="249"/>
      <c r="I593" s="249"/>
      <c r="J593" s="249"/>
      <c r="K593" s="249"/>
      <c r="L593" s="249"/>
      <c r="M593" s="249"/>
      <c r="N593" s="249"/>
      <c r="O593" s="249"/>
      <c r="P593" s="249"/>
      <c r="Q593" s="249"/>
      <c r="R593" s="249"/>
    </row>
    <row r="594" spans="1:18" ht="15">
      <c r="A594" s="249"/>
      <c r="B594" s="249"/>
      <c r="C594" s="249"/>
      <c r="D594" s="249"/>
      <c r="E594" s="249"/>
      <c r="F594" s="249"/>
      <c r="G594" s="249"/>
      <c r="H594" s="249"/>
      <c r="I594" s="249"/>
      <c r="J594" s="249"/>
      <c r="K594" s="249"/>
      <c r="L594" s="249"/>
      <c r="M594" s="249"/>
      <c r="N594" s="249"/>
      <c r="O594" s="249"/>
      <c r="P594" s="249"/>
      <c r="Q594" s="249"/>
      <c r="R594" s="249"/>
    </row>
    <row r="595" spans="1:18" ht="15">
      <c r="A595" s="249"/>
      <c r="B595" s="249"/>
      <c r="C595" s="249"/>
      <c r="D595" s="249"/>
      <c r="E595" s="249"/>
      <c r="F595" s="249"/>
      <c r="G595" s="249"/>
      <c r="H595" s="249"/>
      <c r="I595" s="249"/>
      <c r="J595" s="249"/>
      <c r="K595" s="249"/>
      <c r="L595" s="249"/>
      <c r="M595" s="249"/>
      <c r="N595" s="249"/>
      <c r="O595" s="249"/>
      <c r="P595" s="249"/>
      <c r="Q595" s="249"/>
      <c r="R595" s="249"/>
    </row>
    <row r="596" spans="1:18" ht="15">
      <c r="A596" s="249"/>
      <c r="B596" s="249"/>
      <c r="C596" s="249"/>
      <c r="D596" s="249"/>
      <c r="E596" s="249"/>
      <c r="F596" s="249"/>
      <c r="G596" s="249"/>
      <c r="H596" s="249"/>
      <c r="I596" s="249"/>
      <c r="J596" s="249"/>
      <c r="K596" s="249"/>
      <c r="L596" s="249"/>
      <c r="M596" s="249"/>
      <c r="N596" s="249"/>
      <c r="O596" s="249"/>
      <c r="P596" s="249"/>
      <c r="Q596" s="249"/>
      <c r="R596" s="249"/>
    </row>
    <row r="597" spans="1:18" ht="15">
      <c r="A597" s="249"/>
      <c r="B597" s="249"/>
      <c r="C597" s="249"/>
      <c r="D597" s="249"/>
      <c r="E597" s="249"/>
      <c r="F597" s="249"/>
      <c r="G597" s="249"/>
      <c r="H597" s="249"/>
      <c r="I597" s="249"/>
      <c r="J597" s="249"/>
      <c r="K597" s="249"/>
      <c r="L597" s="249"/>
      <c r="M597" s="249"/>
      <c r="N597" s="249"/>
      <c r="O597" s="249"/>
      <c r="P597" s="249"/>
      <c r="Q597" s="249"/>
      <c r="R597" s="249"/>
    </row>
    <row r="598" spans="1:18" ht="15">
      <c r="A598" s="249"/>
      <c r="B598" s="249"/>
      <c r="C598" s="249"/>
      <c r="D598" s="249"/>
      <c r="E598" s="249"/>
      <c r="F598" s="249"/>
      <c r="G598" s="249"/>
      <c r="H598" s="249"/>
      <c r="I598" s="249"/>
      <c r="J598" s="249"/>
      <c r="K598" s="249"/>
      <c r="L598" s="249"/>
      <c r="M598" s="249"/>
      <c r="N598" s="249"/>
      <c r="O598" s="249"/>
      <c r="P598" s="249"/>
      <c r="Q598" s="249"/>
      <c r="R598" s="249"/>
    </row>
    <row r="599" spans="1:18" ht="15">
      <c r="A599" s="249"/>
      <c r="B599" s="249"/>
      <c r="C599" s="249"/>
      <c r="D599" s="249"/>
      <c r="E599" s="249"/>
      <c r="F599" s="249"/>
      <c r="G599" s="249"/>
      <c r="H599" s="249"/>
      <c r="I599" s="249"/>
      <c r="J599" s="249"/>
      <c r="K599" s="249"/>
      <c r="L599" s="249"/>
      <c r="M599" s="249"/>
      <c r="N599" s="249"/>
      <c r="O599" s="249"/>
      <c r="P599" s="249"/>
      <c r="Q599" s="249"/>
      <c r="R599" s="249"/>
    </row>
    <row r="600" spans="1:18" ht="15">
      <c r="A600" s="249"/>
      <c r="B600" s="249"/>
      <c r="C600" s="249"/>
      <c r="D600" s="249"/>
      <c r="E600" s="249"/>
      <c r="F600" s="249"/>
      <c r="G600" s="249"/>
      <c r="H600" s="249"/>
      <c r="I600" s="249"/>
      <c r="J600" s="249"/>
      <c r="K600" s="249"/>
      <c r="L600" s="249"/>
      <c r="M600" s="249"/>
      <c r="N600" s="249"/>
      <c r="O600" s="249"/>
      <c r="P600" s="249"/>
      <c r="Q600" s="249"/>
      <c r="R600" s="249"/>
    </row>
    <row r="601" spans="1:18" ht="15">
      <c r="A601" s="249"/>
      <c r="B601" s="249"/>
      <c r="C601" s="249"/>
      <c r="D601" s="249"/>
      <c r="E601" s="249"/>
      <c r="F601" s="249"/>
      <c r="G601" s="249"/>
      <c r="H601" s="249"/>
      <c r="I601" s="249"/>
      <c r="J601" s="249"/>
      <c r="K601" s="249"/>
      <c r="L601" s="249"/>
      <c r="M601" s="249"/>
      <c r="N601" s="249"/>
      <c r="O601" s="249"/>
      <c r="P601" s="249"/>
      <c r="Q601" s="249"/>
      <c r="R601" s="249"/>
    </row>
    <row r="602" spans="1:18" ht="15">
      <c r="A602" s="249"/>
      <c r="B602" s="249"/>
      <c r="C602" s="249"/>
      <c r="D602" s="249"/>
      <c r="E602" s="249"/>
      <c r="F602" s="249"/>
      <c r="G602" s="249"/>
      <c r="H602" s="249"/>
      <c r="I602" s="249"/>
      <c r="J602" s="249"/>
      <c r="K602" s="249"/>
      <c r="L602" s="249"/>
      <c r="M602" s="249"/>
      <c r="N602" s="249"/>
      <c r="O602" s="249"/>
      <c r="P602" s="249"/>
      <c r="Q602" s="249"/>
      <c r="R602" s="249"/>
    </row>
    <row r="603" spans="1:18" ht="15">
      <c r="A603" s="249"/>
      <c r="B603" s="249"/>
      <c r="C603" s="249"/>
      <c r="D603" s="249"/>
      <c r="E603" s="249"/>
      <c r="F603" s="249"/>
      <c r="G603" s="249"/>
      <c r="H603" s="249"/>
      <c r="I603" s="249"/>
      <c r="J603" s="249"/>
      <c r="K603" s="249"/>
      <c r="L603" s="249"/>
      <c r="M603" s="249"/>
      <c r="N603" s="249"/>
      <c r="O603" s="249"/>
      <c r="P603" s="249"/>
      <c r="Q603" s="249"/>
      <c r="R603" s="249"/>
    </row>
    <row r="604" spans="1:18" ht="15">
      <c r="A604" s="249"/>
      <c r="B604" s="249"/>
      <c r="C604" s="249"/>
      <c r="D604" s="249"/>
      <c r="E604" s="249"/>
      <c r="F604" s="249"/>
      <c r="G604" s="249"/>
      <c r="H604" s="249"/>
      <c r="I604" s="249"/>
      <c r="J604" s="249"/>
      <c r="K604" s="249"/>
      <c r="L604" s="249"/>
      <c r="M604" s="249"/>
      <c r="N604" s="249"/>
      <c r="O604" s="249"/>
      <c r="P604" s="249"/>
      <c r="Q604" s="249"/>
      <c r="R604" s="249"/>
    </row>
    <row r="605" spans="1:18" ht="15">
      <c r="A605" s="249"/>
      <c r="B605" s="249"/>
      <c r="C605" s="249"/>
      <c r="D605" s="249"/>
      <c r="E605" s="249"/>
      <c r="F605" s="249"/>
      <c r="G605" s="249"/>
      <c r="H605" s="249"/>
      <c r="I605" s="249"/>
      <c r="J605" s="249"/>
      <c r="K605" s="249"/>
      <c r="L605" s="249"/>
      <c r="M605" s="249"/>
      <c r="N605" s="249"/>
      <c r="O605" s="249"/>
      <c r="P605" s="249"/>
      <c r="Q605" s="249"/>
      <c r="R605" s="249"/>
    </row>
    <row r="606" spans="1:18" ht="15">
      <c r="A606" s="249"/>
      <c r="B606" s="249"/>
      <c r="C606" s="249"/>
      <c r="D606" s="249"/>
      <c r="E606" s="249"/>
      <c r="F606" s="249"/>
      <c r="G606" s="249"/>
      <c r="H606" s="249"/>
      <c r="I606" s="249"/>
      <c r="J606" s="249"/>
      <c r="K606" s="249"/>
      <c r="L606" s="249"/>
      <c r="M606" s="249"/>
      <c r="N606" s="249"/>
      <c r="O606" s="249"/>
      <c r="P606" s="249"/>
      <c r="Q606" s="249"/>
      <c r="R606" s="249"/>
    </row>
    <row r="607" spans="1:18" ht="15">
      <c r="A607" s="249"/>
      <c r="B607" s="249"/>
      <c r="C607" s="249"/>
      <c r="D607" s="249"/>
      <c r="E607" s="249"/>
      <c r="F607" s="249"/>
      <c r="G607" s="249"/>
      <c r="H607" s="249"/>
      <c r="I607" s="249"/>
      <c r="J607" s="249"/>
      <c r="K607" s="249"/>
      <c r="L607" s="249"/>
      <c r="M607" s="249"/>
      <c r="N607" s="249"/>
      <c r="O607" s="249"/>
      <c r="P607" s="249"/>
      <c r="Q607" s="249"/>
      <c r="R607" s="249"/>
    </row>
    <row r="608" spans="1:18" ht="15">
      <c r="A608" s="249"/>
      <c r="B608" s="249"/>
      <c r="C608" s="249"/>
      <c r="D608" s="249"/>
      <c r="E608" s="249"/>
      <c r="F608" s="249"/>
      <c r="G608" s="249"/>
      <c r="H608" s="249"/>
      <c r="I608" s="249"/>
      <c r="J608" s="249"/>
      <c r="K608" s="249"/>
      <c r="L608" s="249"/>
      <c r="M608" s="249"/>
      <c r="N608" s="249"/>
      <c r="O608" s="249"/>
      <c r="P608" s="249"/>
      <c r="Q608" s="249"/>
      <c r="R608" s="249"/>
    </row>
    <row r="609" spans="1:18" ht="15">
      <c r="A609" s="249"/>
      <c r="B609" s="249"/>
      <c r="C609" s="249"/>
      <c r="D609" s="249"/>
      <c r="E609" s="249"/>
      <c r="F609" s="249"/>
      <c r="G609" s="249"/>
      <c r="H609" s="249"/>
      <c r="I609" s="249"/>
      <c r="J609" s="249"/>
      <c r="K609" s="249"/>
      <c r="L609" s="249"/>
      <c r="M609" s="249"/>
      <c r="N609" s="249"/>
      <c r="O609" s="249"/>
      <c r="P609" s="249"/>
      <c r="Q609" s="249"/>
      <c r="R609" s="249"/>
    </row>
    <row r="610" spans="1:18" ht="15">
      <c r="A610" s="249"/>
      <c r="B610" s="249"/>
      <c r="C610" s="249"/>
      <c r="D610" s="249"/>
      <c r="E610" s="249"/>
      <c r="F610" s="249"/>
      <c r="G610" s="249"/>
      <c r="H610" s="249"/>
      <c r="I610" s="249"/>
      <c r="J610" s="249"/>
      <c r="K610" s="249"/>
      <c r="L610" s="249"/>
      <c r="M610" s="249"/>
      <c r="N610" s="249"/>
      <c r="O610" s="249"/>
      <c r="P610" s="249"/>
      <c r="Q610" s="249"/>
      <c r="R610" s="249"/>
    </row>
    <row r="611" spans="1:18" ht="15">
      <c r="A611" s="249"/>
      <c r="B611" s="249"/>
      <c r="C611" s="249"/>
      <c r="D611" s="249"/>
      <c r="E611" s="249"/>
      <c r="F611" s="249"/>
      <c r="G611" s="249"/>
      <c r="H611" s="249"/>
      <c r="I611" s="249"/>
      <c r="J611" s="249"/>
      <c r="K611" s="249"/>
      <c r="L611" s="249"/>
      <c r="M611" s="249"/>
      <c r="N611" s="249"/>
      <c r="O611" s="249"/>
      <c r="P611" s="249"/>
      <c r="Q611" s="249"/>
      <c r="R611" s="249"/>
    </row>
    <row r="612" spans="1:18" ht="15">
      <c r="A612" s="249"/>
      <c r="B612" s="249"/>
      <c r="C612" s="249"/>
      <c r="D612" s="249"/>
      <c r="E612" s="249"/>
      <c r="F612" s="249"/>
      <c r="G612" s="249"/>
      <c r="H612" s="249"/>
      <c r="I612" s="249"/>
      <c r="J612" s="249"/>
      <c r="K612" s="249"/>
      <c r="L612" s="249"/>
      <c r="M612" s="249"/>
      <c r="N612" s="249"/>
      <c r="O612" s="249"/>
      <c r="P612" s="249"/>
      <c r="Q612" s="249"/>
      <c r="R612" s="249"/>
    </row>
    <row r="613" spans="1:18" ht="15">
      <c r="A613" s="249"/>
      <c r="B613" s="249"/>
      <c r="C613" s="249"/>
      <c r="D613" s="249"/>
      <c r="E613" s="249"/>
      <c r="F613" s="249"/>
      <c r="G613" s="249"/>
      <c r="H613" s="249"/>
      <c r="I613" s="249"/>
      <c r="J613" s="249"/>
      <c r="K613" s="249"/>
      <c r="L613" s="249"/>
      <c r="M613" s="249"/>
      <c r="N613" s="249"/>
      <c r="O613" s="249"/>
      <c r="P613" s="249"/>
      <c r="Q613" s="249"/>
      <c r="R613" s="249"/>
    </row>
    <row r="614" spans="1:18" ht="15">
      <c r="A614" s="249"/>
      <c r="B614" s="249"/>
      <c r="C614" s="249"/>
      <c r="D614" s="249"/>
      <c r="E614" s="249"/>
      <c r="F614" s="249"/>
      <c r="G614" s="249"/>
      <c r="H614" s="249"/>
      <c r="I614" s="249"/>
      <c r="J614" s="249"/>
      <c r="K614" s="249"/>
      <c r="L614" s="249"/>
      <c r="M614" s="249"/>
      <c r="N614" s="249"/>
      <c r="O614" s="249"/>
      <c r="P614" s="249"/>
      <c r="Q614" s="249"/>
      <c r="R614" s="249"/>
    </row>
    <row r="615" spans="1:18" ht="15">
      <c r="A615" s="249"/>
      <c r="B615" s="249"/>
      <c r="C615" s="249"/>
      <c r="D615" s="249"/>
      <c r="E615" s="249"/>
      <c r="F615" s="249"/>
      <c r="G615" s="249"/>
      <c r="H615" s="249"/>
      <c r="I615" s="249"/>
      <c r="J615" s="249"/>
      <c r="K615" s="249"/>
      <c r="L615" s="249"/>
      <c r="M615" s="249"/>
      <c r="N615" s="249"/>
      <c r="O615" s="249"/>
      <c r="P615" s="249"/>
      <c r="Q615" s="249"/>
      <c r="R615" s="249"/>
    </row>
    <row r="616" spans="1:18" ht="15">
      <c r="A616" s="249"/>
      <c r="B616" s="249"/>
      <c r="C616" s="249"/>
      <c r="D616" s="249"/>
      <c r="E616" s="249"/>
      <c r="F616" s="249"/>
      <c r="G616" s="249"/>
      <c r="H616" s="249"/>
      <c r="I616" s="249"/>
      <c r="J616" s="249"/>
      <c r="K616" s="249"/>
      <c r="L616" s="249"/>
      <c r="M616" s="249"/>
      <c r="N616" s="249"/>
      <c r="O616" s="249"/>
      <c r="P616" s="249"/>
      <c r="Q616" s="249"/>
      <c r="R616" s="249"/>
    </row>
    <row r="617" spans="1:18" ht="15">
      <c r="A617" s="249"/>
      <c r="B617" s="249"/>
      <c r="C617" s="249"/>
      <c r="D617" s="249"/>
      <c r="E617" s="249"/>
      <c r="F617" s="249"/>
      <c r="G617" s="249"/>
      <c r="H617" s="249"/>
      <c r="I617" s="249"/>
      <c r="J617" s="249"/>
      <c r="K617" s="249"/>
      <c r="L617" s="249"/>
      <c r="M617" s="249"/>
      <c r="N617" s="249"/>
      <c r="O617" s="249"/>
      <c r="P617" s="249"/>
      <c r="Q617" s="249"/>
      <c r="R617" s="249"/>
    </row>
    <row r="618" spans="1:18" ht="15">
      <c r="A618" s="249"/>
      <c r="B618" s="249"/>
      <c r="C618" s="249"/>
      <c r="D618" s="249"/>
      <c r="E618" s="249"/>
      <c r="F618" s="249"/>
      <c r="G618" s="249"/>
      <c r="H618" s="249"/>
      <c r="I618" s="249"/>
      <c r="J618" s="249"/>
      <c r="K618" s="249"/>
      <c r="L618" s="249"/>
      <c r="M618" s="249"/>
      <c r="N618" s="249"/>
      <c r="O618" s="249"/>
      <c r="P618" s="249"/>
      <c r="Q618" s="249"/>
      <c r="R618" s="249"/>
    </row>
    <row r="619" spans="1:18" ht="15">
      <c r="A619" s="249"/>
      <c r="B619" s="249"/>
      <c r="C619" s="249"/>
      <c r="D619" s="249"/>
      <c r="E619" s="249"/>
      <c r="F619" s="249"/>
      <c r="G619" s="249"/>
      <c r="H619" s="249"/>
      <c r="I619" s="249"/>
      <c r="J619" s="249"/>
      <c r="K619" s="249"/>
      <c r="L619" s="249"/>
      <c r="M619" s="249"/>
      <c r="N619" s="249"/>
      <c r="O619" s="249"/>
      <c r="P619" s="249"/>
      <c r="Q619" s="249"/>
      <c r="R619" s="249"/>
    </row>
    <row r="620" spans="1:18" ht="15">
      <c r="A620" s="249"/>
      <c r="B620" s="249"/>
      <c r="C620" s="249"/>
      <c r="D620" s="249"/>
      <c r="E620" s="249"/>
      <c r="F620" s="249"/>
      <c r="G620" s="249"/>
      <c r="H620" s="249"/>
      <c r="I620" s="249"/>
      <c r="J620" s="249"/>
      <c r="K620" s="249"/>
      <c r="L620" s="249"/>
      <c r="M620" s="249"/>
      <c r="N620" s="249"/>
      <c r="O620" s="249"/>
      <c r="P620" s="249"/>
      <c r="Q620" s="249"/>
      <c r="R620" s="249"/>
    </row>
    <row r="621" spans="1:18" ht="15">
      <c r="A621" s="249"/>
      <c r="B621" s="249"/>
      <c r="C621" s="249"/>
      <c r="D621" s="249"/>
      <c r="E621" s="249"/>
      <c r="F621" s="249"/>
      <c r="G621" s="249"/>
      <c r="H621" s="249"/>
      <c r="I621" s="249"/>
      <c r="J621" s="249"/>
      <c r="K621" s="249"/>
      <c r="L621" s="249"/>
      <c r="M621" s="249"/>
      <c r="N621" s="249"/>
      <c r="O621" s="249"/>
      <c r="P621" s="249"/>
      <c r="Q621" s="249"/>
      <c r="R621" s="249"/>
    </row>
    <row r="622" spans="1:18" ht="15">
      <c r="A622" s="249"/>
      <c r="B622" s="249"/>
      <c r="C622" s="249"/>
      <c r="D622" s="249"/>
      <c r="E622" s="249"/>
      <c r="F622" s="249"/>
      <c r="G622" s="249"/>
      <c r="H622" s="249"/>
      <c r="I622" s="249"/>
      <c r="J622" s="249"/>
      <c r="K622" s="249"/>
      <c r="L622" s="249"/>
      <c r="M622" s="249"/>
      <c r="N622" s="249"/>
      <c r="O622" s="249"/>
      <c r="P622" s="249"/>
      <c r="Q622" s="249"/>
      <c r="R622" s="249"/>
    </row>
    <row r="623" spans="1:18" ht="15">
      <c r="A623" s="249"/>
      <c r="B623" s="249"/>
      <c r="C623" s="249"/>
      <c r="D623" s="249"/>
      <c r="E623" s="249"/>
      <c r="F623" s="249"/>
      <c r="G623" s="249"/>
      <c r="H623" s="249"/>
      <c r="I623" s="249"/>
      <c r="J623" s="249"/>
      <c r="K623" s="249"/>
      <c r="L623" s="249"/>
      <c r="M623" s="249"/>
      <c r="N623" s="249"/>
      <c r="O623" s="249"/>
      <c r="P623" s="249"/>
      <c r="Q623" s="249"/>
      <c r="R623" s="249"/>
    </row>
    <row r="624" spans="1:18" ht="15">
      <c r="A624" s="249"/>
      <c r="B624" s="249"/>
      <c r="C624" s="249"/>
      <c r="D624" s="249"/>
      <c r="E624" s="249"/>
      <c r="F624" s="249"/>
      <c r="G624" s="249"/>
      <c r="H624" s="249"/>
      <c r="I624" s="249"/>
      <c r="J624" s="249"/>
      <c r="K624" s="249"/>
      <c r="L624" s="249"/>
      <c r="M624" s="249"/>
      <c r="N624" s="249"/>
      <c r="O624" s="249"/>
      <c r="P624" s="249"/>
      <c r="Q624" s="249"/>
      <c r="R624" s="249"/>
    </row>
    <row r="625" spans="1:18" ht="15">
      <c r="A625" s="249"/>
      <c r="B625" s="249"/>
      <c r="C625" s="249"/>
      <c r="D625" s="249"/>
      <c r="E625" s="249"/>
      <c r="F625" s="249"/>
      <c r="G625" s="249"/>
      <c r="H625" s="249"/>
      <c r="I625" s="249"/>
      <c r="J625" s="249"/>
      <c r="K625" s="249"/>
      <c r="L625" s="249"/>
      <c r="M625" s="249"/>
      <c r="N625" s="249"/>
      <c r="O625" s="249"/>
      <c r="P625" s="249"/>
      <c r="Q625" s="249"/>
      <c r="R625" s="249"/>
    </row>
    <row r="626" spans="1:18" ht="15">
      <c r="A626" s="249"/>
      <c r="B626" s="249"/>
      <c r="C626" s="249"/>
      <c r="D626" s="249"/>
      <c r="E626" s="249"/>
      <c r="F626" s="249"/>
      <c r="G626" s="249"/>
      <c r="H626" s="249"/>
      <c r="I626" s="249"/>
      <c r="J626" s="249"/>
      <c r="K626" s="249"/>
      <c r="L626" s="249"/>
      <c r="M626" s="249"/>
      <c r="N626" s="249"/>
      <c r="O626" s="249"/>
      <c r="P626" s="249"/>
      <c r="Q626" s="249"/>
      <c r="R626" s="249"/>
    </row>
    <row r="627" spans="1:18" ht="15">
      <c r="A627" s="249"/>
      <c r="B627" s="249"/>
      <c r="C627" s="249"/>
      <c r="D627" s="249"/>
      <c r="E627" s="249"/>
      <c r="F627" s="249"/>
      <c r="G627" s="249"/>
      <c r="H627" s="249"/>
      <c r="I627" s="249"/>
      <c r="J627" s="249"/>
      <c r="K627" s="249"/>
      <c r="L627" s="249"/>
      <c r="M627" s="249"/>
      <c r="N627" s="249"/>
      <c r="O627" s="249"/>
      <c r="P627" s="249"/>
      <c r="Q627" s="249"/>
      <c r="R627" s="249"/>
    </row>
    <row r="628" spans="1:18" ht="15">
      <c r="A628" s="249"/>
      <c r="B628" s="249"/>
      <c r="C628" s="249"/>
      <c r="D628" s="249"/>
      <c r="E628" s="249"/>
      <c r="F628" s="249"/>
      <c r="G628" s="249"/>
      <c r="H628" s="249"/>
      <c r="I628" s="249"/>
      <c r="J628" s="249"/>
      <c r="K628" s="249"/>
      <c r="L628" s="249"/>
      <c r="M628" s="249"/>
      <c r="N628" s="249"/>
      <c r="O628" s="249"/>
      <c r="P628" s="249"/>
      <c r="Q628" s="249"/>
      <c r="R628" s="249"/>
    </row>
    <row r="629" spans="1:18" ht="15">
      <c r="A629" s="249"/>
      <c r="B629" s="249"/>
      <c r="C629" s="249"/>
      <c r="D629" s="249"/>
      <c r="E629" s="249"/>
      <c r="F629" s="249"/>
      <c r="G629" s="249"/>
      <c r="H629" s="249"/>
      <c r="I629" s="249"/>
      <c r="J629" s="249"/>
      <c r="K629" s="249"/>
      <c r="L629" s="249"/>
      <c r="M629" s="249"/>
      <c r="N629" s="249"/>
      <c r="O629" s="249"/>
      <c r="P629" s="249"/>
      <c r="Q629" s="249"/>
      <c r="R629" s="249"/>
    </row>
    <row r="630" spans="1:18" ht="15">
      <c r="A630" s="249"/>
      <c r="B630" s="249"/>
      <c r="C630" s="249"/>
      <c r="D630" s="249"/>
      <c r="E630" s="249"/>
      <c r="F630" s="249"/>
      <c r="G630" s="249"/>
      <c r="H630" s="249"/>
      <c r="I630" s="249"/>
      <c r="J630" s="249"/>
      <c r="K630" s="249"/>
      <c r="L630" s="249"/>
      <c r="M630" s="249"/>
      <c r="N630" s="249"/>
      <c r="O630" s="249"/>
      <c r="P630" s="249"/>
      <c r="Q630" s="249"/>
      <c r="R630" s="249"/>
    </row>
    <row r="631" spans="1:18" ht="15">
      <c r="A631" s="249"/>
      <c r="B631" s="249"/>
      <c r="C631" s="249"/>
      <c r="D631" s="249"/>
      <c r="E631" s="249"/>
      <c r="F631" s="249"/>
      <c r="G631" s="249"/>
      <c r="H631" s="249"/>
      <c r="I631" s="249"/>
      <c r="J631" s="249"/>
      <c r="K631" s="249"/>
      <c r="L631" s="249"/>
      <c r="M631" s="249"/>
      <c r="N631" s="249"/>
      <c r="O631" s="249"/>
      <c r="P631" s="249"/>
      <c r="Q631" s="249"/>
      <c r="R631" s="249"/>
    </row>
    <row r="632" spans="1:18" ht="15">
      <c r="A632" s="249"/>
      <c r="B632" s="249"/>
      <c r="C632" s="249"/>
      <c r="D632" s="249"/>
      <c r="E632" s="249"/>
      <c r="F632" s="249"/>
      <c r="G632" s="249"/>
      <c r="H632" s="249"/>
      <c r="I632" s="249"/>
      <c r="J632" s="249"/>
      <c r="K632" s="249"/>
      <c r="L632" s="249"/>
      <c r="M632" s="249"/>
      <c r="N632" s="249"/>
      <c r="O632" s="249"/>
      <c r="P632" s="249"/>
      <c r="Q632" s="249"/>
      <c r="R632" s="249"/>
    </row>
    <row r="633" spans="1:18" ht="15">
      <c r="A633" s="249"/>
      <c r="B633" s="249"/>
      <c r="C633" s="249"/>
      <c r="D633" s="249"/>
      <c r="E633" s="249"/>
      <c r="F633" s="249"/>
      <c r="G633" s="249"/>
      <c r="H633" s="249"/>
      <c r="I633" s="249"/>
      <c r="J633" s="249"/>
      <c r="K633" s="249"/>
      <c r="L633" s="249"/>
      <c r="M633" s="249"/>
      <c r="N633" s="249"/>
      <c r="O633" s="249"/>
      <c r="P633" s="249"/>
      <c r="Q633" s="249"/>
      <c r="R633" s="249"/>
    </row>
    <row r="634" spans="1:18" ht="15">
      <c r="A634" s="249"/>
      <c r="B634" s="249"/>
      <c r="C634" s="249"/>
      <c r="D634" s="249"/>
      <c r="E634" s="249"/>
      <c r="F634" s="249"/>
      <c r="G634" s="249"/>
      <c r="H634" s="249"/>
      <c r="I634" s="249"/>
      <c r="J634" s="249"/>
      <c r="K634" s="249"/>
      <c r="L634" s="249"/>
      <c r="M634" s="249"/>
      <c r="N634" s="249"/>
      <c r="O634" s="249"/>
      <c r="P634" s="249"/>
      <c r="Q634" s="249"/>
      <c r="R634" s="249"/>
    </row>
    <row r="635" spans="1:18" ht="15">
      <c r="A635" s="249"/>
      <c r="B635" s="249"/>
      <c r="C635" s="249"/>
      <c r="D635" s="249"/>
      <c r="E635" s="249"/>
      <c r="F635" s="249"/>
      <c r="G635" s="249"/>
      <c r="H635" s="249"/>
      <c r="I635" s="249"/>
      <c r="J635" s="249"/>
      <c r="K635" s="249"/>
      <c r="L635" s="249"/>
      <c r="M635" s="249"/>
      <c r="N635" s="249"/>
      <c r="O635" s="249"/>
      <c r="P635" s="249"/>
      <c r="Q635" s="249"/>
      <c r="R635" s="249"/>
    </row>
    <row r="636" spans="1:18" ht="15">
      <c r="A636" s="249"/>
      <c r="B636" s="249"/>
      <c r="C636" s="249"/>
      <c r="D636" s="249"/>
      <c r="E636" s="249"/>
      <c r="F636" s="249"/>
      <c r="G636" s="249"/>
      <c r="H636" s="249"/>
      <c r="I636" s="249"/>
      <c r="J636" s="249"/>
      <c r="K636" s="249"/>
      <c r="L636" s="249"/>
      <c r="M636" s="249"/>
      <c r="N636" s="249"/>
      <c r="O636" s="249"/>
      <c r="P636" s="249"/>
      <c r="Q636" s="249"/>
      <c r="R636" s="249"/>
    </row>
    <row r="637" spans="1:18" ht="15">
      <c r="A637" s="249"/>
      <c r="B637" s="249"/>
      <c r="C637" s="249"/>
      <c r="D637" s="249"/>
      <c r="E637" s="249"/>
      <c r="F637" s="249"/>
      <c r="G637" s="249"/>
      <c r="H637" s="249"/>
      <c r="I637" s="249"/>
      <c r="J637" s="249"/>
      <c r="K637" s="249"/>
      <c r="L637" s="249"/>
      <c r="M637" s="249"/>
      <c r="N637" s="249"/>
      <c r="O637" s="249"/>
      <c r="P637" s="249"/>
      <c r="Q637" s="249"/>
      <c r="R637" s="249"/>
    </row>
    <row r="638" spans="1:18" ht="15">
      <c r="A638" s="249"/>
      <c r="B638" s="249"/>
      <c r="C638" s="249"/>
      <c r="D638" s="249"/>
      <c r="E638" s="249"/>
      <c r="F638" s="249"/>
      <c r="G638" s="249"/>
      <c r="H638" s="249"/>
      <c r="I638" s="249"/>
      <c r="J638" s="249"/>
      <c r="K638" s="249"/>
      <c r="L638" s="249"/>
      <c r="M638" s="249"/>
      <c r="N638" s="249"/>
      <c r="O638" s="249"/>
      <c r="P638" s="249"/>
      <c r="Q638" s="249"/>
      <c r="R638" s="249"/>
    </row>
    <row r="639" spans="1:18" ht="15">
      <c r="A639" s="249"/>
      <c r="B639" s="249"/>
      <c r="C639" s="249"/>
      <c r="D639" s="249"/>
      <c r="E639" s="249"/>
      <c r="F639" s="249"/>
      <c r="G639" s="249"/>
      <c r="H639" s="249"/>
      <c r="I639" s="249"/>
      <c r="J639" s="249"/>
      <c r="K639" s="249"/>
      <c r="L639" s="249"/>
      <c r="M639" s="249"/>
      <c r="N639" s="249"/>
      <c r="O639" s="249"/>
      <c r="P639" s="249"/>
      <c r="Q639" s="249"/>
      <c r="R639" s="249"/>
    </row>
    <row r="640" spans="1:18" ht="15">
      <c r="A640" s="249"/>
      <c r="B640" s="249"/>
      <c r="C640" s="249"/>
      <c r="D640" s="249"/>
      <c r="E640" s="249"/>
      <c r="F640" s="249"/>
      <c r="G640" s="249"/>
      <c r="H640" s="249"/>
      <c r="I640" s="249"/>
      <c r="J640" s="249"/>
      <c r="K640" s="249"/>
      <c r="L640" s="249"/>
      <c r="M640" s="249"/>
      <c r="N640" s="249"/>
      <c r="O640" s="249"/>
      <c r="P640" s="249"/>
      <c r="Q640" s="249"/>
      <c r="R640" s="249"/>
    </row>
    <row r="641" spans="1:18" ht="15">
      <c r="A641" s="249"/>
      <c r="B641" s="249"/>
      <c r="C641" s="249"/>
      <c r="D641" s="249"/>
      <c r="E641" s="249"/>
      <c r="F641" s="249"/>
      <c r="G641" s="249"/>
      <c r="H641" s="249"/>
      <c r="I641" s="249"/>
      <c r="J641" s="249"/>
      <c r="K641" s="249"/>
      <c r="L641" s="249"/>
      <c r="M641" s="249"/>
      <c r="N641" s="249"/>
      <c r="O641" s="249"/>
      <c r="P641" s="249"/>
      <c r="Q641" s="249"/>
      <c r="R641" s="249"/>
    </row>
    <row r="642" spans="1:18" ht="15">
      <c r="A642" s="249"/>
      <c r="B642" s="249"/>
      <c r="C642" s="249"/>
      <c r="D642" s="249"/>
      <c r="E642" s="249"/>
      <c r="F642" s="249"/>
      <c r="G642" s="249"/>
      <c r="H642" s="249"/>
      <c r="I642" s="249"/>
      <c r="J642" s="249"/>
      <c r="K642" s="249"/>
      <c r="L642" s="249"/>
      <c r="M642" s="249"/>
      <c r="N642" s="249"/>
      <c r="O642" s="249"/>
      <c r="P642" s="249"/>
      <c r="Q642" s="249"/>
      <c r="R642" s="249"/>
    </row>
    <row r="643" spans="1:18" ht="15">
      <c r="A643" s="249"/>
      <c r="B643" s="249"/>
      <c r="C643" s="249"/>
      <c r="D643" s="249"/>
      <c r="E643" s="249"/>
      <c r="F643" s="249"/>
      <c r="G643" s="249"/>
      <c r="H643" s="249"/>
      <c r="I643" s="249"/>
      <c r="J643" s="249"/>
      <c r="K643" s="249"/>
      <c r="L643" s="249"/>
      <c r="M643" s="249"/>
      <c r="N643" s="249"/>
      <c r="O643" s="249"/>
      <c r="P643" s="249"/>
      <c r="Q643" s="249"/>
      <c r="R643" s="249"/>
    </row>
    <row r="644" spans="1:18" ht="15">
      <c r="A644" s="249"/>
      <c r="B644" s="249"/>
      <c r="C644" s="249"/>
      <c r="D644" s="249"/>
      <c r="E644" s="249"/>
      <c r="F644" s="249"/>
      <c r="G644" s="249"/>
      <c r="H644" s="249"/>
      <c r="I644" s="249"/>
      <c r="J644" s="249"/>
      <c r="K644" s="249"/>
      <c r="L644" s="249"/>
      <c r="M644" s="249"/>
      <c r="N644" s="249"/>
      <c r="O644" s="249"/>
      <c r="P644" s="249"/>
      <c r="Q644" s="249"/>
      <c r="R644" s="249"/>
    </row>
    <row r="645" spans="1:18" ht="15">
      <c r="A645" s="249"/>
      <c r="B645" s="249"/>
      <c r="C645" s="249"/>
      <c r="D645" s="249"/>
      <c r="E645" s="249"/>
      <c r="F645" s="249"/>
      <c r="G645" s="249"/>
      <c r="H645" s="249"/>
      <c r="I645" s="249"/>
      <c r="J645" s="249"/>
      <c r="K645" s="249"/>
      <c r="L645" s="249"/>
      <c r="M645" s="249"/>
      <c r="N645" s="249"/>
      <c r="O645" s="249"/>
      <c r="P645" s="249"/>
      <c r="Q645" s="249"/>
      <c r="R645" s="249"/>
    </row>
    <row r="646" spans="1:18" ht="15">
      <c r="A646" s="249"/>
      <c r="B646" s="249"/>
      <c r="C646" s="249"/>
      <c r="D646" s="249"/>
      <c r="E646" s="249"/>
      <c r="F646" s="249"/>
      <c r="G646" s="249"/>
      <c r="H646" s="249"/>
      <c r="I646" s="249"/>
      <c r="J646" s="249"/>
      <c r="K646" s="249"/>
      <c r="L646" s="249"/>
      <c r="M646" s="249"/>
      <c r="N646" s="249"/>
      <c r="O646" s="249"/>
      <c r="P646" s="249"/>
      <c r="Q646" s="249"/>
      <c r="R646" s="249"/>
    </row>
    <row r="647" spans="1:18" ht="15">
      <c r="A647" s="249"/>
      <c r="B647" s="249"/>
      <c r="C647" s="249"/>
      <c r="D647" s="249"/>
      <c r="E647" s="249"/>
      <c r="F647" s="249"/>
      <c r="G647" s="249"/>
      <c r="H647" s="249"/>
      <c r="I647" s="249"/>
      <c r="J647" s="249"/>
      <c r="K647" s="249"/>
      <c r="L647" s="249"/>
      <c r="M647" s="249"/>
      <c r="N647" s="249"/>
      <c r="O647" s="249"/>
      <c r="P647" s="249"/>
      <c r="Q647" s="249"/>
      <c r="R647" s="249"/>
    </row>
    <row r="648" spans="1:18" ht="15">
      <c r="A648" s="249"/>
      <c r="B648" s="249"/>
      <c r="C648" s="249"/>
      <c r="D648" s="249"/>
      <c r="E648" s="249"/>
      <c r="F648" s="249"/>
      <c r="G648" s="249"/>
      <c r="H648" s="249"/>
      <c r="I648" s="249"/>
      <c r="J648" s="249"/>
      <c r="K648" s="249"/>
      <c r="L648" s="249"/>
      <c r="M648" s="249"/>
      <c r="N648" s="249"/>
      <c r="O648" s="249"/>
      <c r="P648" s="249"/>
      <c r="Q648" s="249"/>
      <c r="R648" s="249"/>
    </row>
    <row r="649" spans="1:18" ht="15">
      <c r="A649" s="249"/>
      <c r="B649" s="249"/>
      <c r="C649" s="249"/>
      <c r="D649" s="249"/>
      <c r="E649" s="249"/>
      <c r="F649" s="249"/>
      <c r="G649" s="249"/>
      <c r="H649" s="249"/>
      <c r="I649" s="249"/>
      <c r="J649" s="249"/>
      <c r="K649" s="249"/>
      <c r="L649" s="249"/>
      <c r="M649" s="249"/>
      <c r="N649" s="249"/>
      <c r="O649" s="249"/>
      <c r="P649" s="249"/>
      <c r="Q649" s="249"/>
      <c r="R649" s="249"/>
    </row>
    <row r="650" spans="1:18" ht="15">
      <c r="A650" s="249"/>
      <c r="B650" s="249"/>
      <c r="C650" s="249"/>
      <c r="D650" s="249"/>
      <c r="E650" s="249"/>
      <c r="F650" s="249"/>
      <c r="G650" s="249"/>
      <c r="H650" s="249"/>
      <c r="I650" s="249"/>
      <c r="J650" s="249"/>
      <c r="K650" s="249"/>
      <c r="L650" s="249"/>
      <c r="M650" s="249"/>
      <c r="N650" s="249"/>
      <c r="O650" s="249"/>
      <c r="P650" s="249"/>
      <c r="Q650" s="249"/>
      <c r="R650" s="249"/>
    </row>
    <row r="651" spans="1:18" ht="15">
      <c r="A651" s="249"/>
      <c r="B651" s="249"/>
      <c r="C651" s="249"/>
      <c r="D651" s="249"/>
      <c r="E651" s="249"/>
      <c r="F651" s="249"/>
      <c r="G651" s="249"/>
      <c r="H651" s="249"/>
      <c r="I651" s="249"/>
      <c r="J651" s="249"/>
      <c r="K651" s="249"/>
      <c r="L651" s="249"/>
      <c r="M651" s="249"/>
      <c r="N651" s="249"/>
      <c r="O651" s="249"/>
      <c r="P651" s="249"/>
      <c r="Q651" s="249"/>
      <c r="R651" s="249"/>
    </row>
    <row r="652" spans="1:18" ht="15">
      <c r="A652" s="249"/>
      <c r="B652" s="249"/>
      <c r="C652" s="249"/>
      <c r="D652" s="249"/>
      <c r="E652" s="249"/>
      <c r="F652" s="249"/>
      <c r="G652" s="249"/>
      <c r="H652" s="249"/>
      <c r="I652" s="249"/>
      <c r="J652" s="249"/>
      <c r="K652" s="249"/>
      <c r="L652" s="249"/>
      <c r="M652" s="249"/>
      <c r="N652" s="249"/>
      <c r="O652" s="249"/>
      <c r="P652" s="249"/>
      <c r="Q652" s="249"/>
      <c r="R652" s="249"/>
    </row>
    <row r="653" spans="1:18" ht="15">
      <c r="A653" s="249"/>
      <c r="B653" s="249"/>
      <c r="C653" s="249"/>
      <c r="D653" s="249"/>
      <c r="E653" s="249"/>
      <c r="F653" s="249"/>
      <c r="G653" s="249"/>
      <c r="H653" s="249"/>
      <c r="I653" s="249"/>
      <c r="J653" s="249"/>
      <c r="K653" s="249"/>
      <c r="L653" s="249"/>
      <c r="M653" s="249"/>
      <c r="N653" s="249"/>
      <c r="O653" s="249"/>
      <c r="P653" s="249"/>
      <c r="Q653" s="249"/>
      <c r="R653" s="249"/>
    </row>
    <row r="654" spans="1:18" ht="15">
      <c r="A654" s="249"/>
      <c r="B654" s="249"/>
      <c r="C654" s="249"/>
      <c r="D654" s="249"/>
      <c r="E654" s="249"/>
      <c r="F654" s="249"/>
      <c r="G654" s="249"/>
      <c r="H654" s="249"/>
      <c r="I654" s="249"/>
      <c r="J654" s="249"/>
      <c r="K654" s="249"/>
      <c r="L654" s="249"/>
      <c r="M654" s="249"/>
      <c r="N654" s="249"/>
      <c r="O654" s="249"/>
      <c r="P654" s="249"/>
      <c r="Q654" s="249"/>
      <c r="R654" s="249"/>
    </row>
    <row r="655" spans="1:18" ht="15">
      <c r="A655" s="249"/>
      <c r="B655" s="249"/>
      <c r="C655" s="249"/>
      <c r="D655" s="249"/>
      <c r="E655" s="249"/>
      <c r="F655" s="249"/>
      <c r="G655" s="249"/>
      <c r="H655" s="249"/>
      <c r="I655" s="249"/>
      <c r="J655" s="249"/>
      <c r="K655" s="249"/>
      <c r="L655" s="249"/>
      <c r="M655" s="249"/>
      <c r="N655" s="249"/>
      <c r="O655" s="249"/>
      <c r="P655" s="249"/>
      <c r="Q655" s="249"/>
      <c r="R655" s="249"/>
    </row>
    <row r="656" spans="1:18" ht="15">
      <c r="A656" s="249"/>
      <c r="B656" s="249"/>
      <c r="C656" s="249"/>
      <c r="D656" s="249"/>
      <c r="E656" s="249"/>
      <c r="F656" s="249"/>
      <c r="G656" s="249"/>
      <c r="H656" s="249"/>
      <c r="I656" s="249"/>
      <c r="J656" s="249"/>
      <c r="K656" s="249"/>
      <c r="L656" s="249"/>
      <c r="M656" s="249"/>
      <c r="N656" s="249"/>
      <c r="O656" s="249"/>
      <c r="P656" s="249"/>
      <c r="Q656" s="249"/>
      <c r="R656" s="249"/>
    </row>
    <row r="657" spans="1:18" ht="15">
      <c r="A657" s="249"/>
      <c r="B657" s="249"/>
      <c r="C657" s="249"/>
      <c r="D657" s="249"/>
      <c r="E657" s="249"/>
      <c r="F657" s="249"/>
      <c r="G657" s="249"/>
      <c r="H657" s="249"/>
      <c r="I657" s="249"/>
      <c r="J657" s="249"/>
      <c r="K657" s="249"/>
      <c r="L657" s="249"/>
      <c r="M657" s="249"/>
      <c r="N657" s="249"/>
      <c r="O657" s="249"/>
      <c r="P657" s="249"/>
      <c r="Q657" s="249"/>
      <c r="R657" s="249"/>
    </row>
    <row r="658" spans="1:18" ht="15">
      <c r="A658" s="249"/>
      <c r="B658" s="249"/>
      <c r="C658" s="249"/>
      <c r="D658" s="249"/>
      <c r="E658" s="249"/>
      <c r="F658" s="249"/>
      <c r="G658" s="249"/>
      <c r="H658" s="249"/>
      <c r="I658" s="249"/>
      <c r="J658" s="249"/>
      <c r="K658" s="249"/>
      <c r="L658" s="249"/>
      <c r="M658" s="249"/>
      <c r="N658" s="249"/>
      <c r="O658" s="249"/>
      <c r="P658" s="249"/>
      <c r="Q658" s="249"/>
      <c r="R658" s="249"/>
    </row>
    <row r="659" spans="1:18" ht="15">
      <c r="A659" s="249"/>
      <c r="B659" s="249"/>
      <c r="C659" s="249"/>
      <c r="D659" s="249"/>
      <c r="E659" s="249"/>
      <c r="F659" s="249"/>
      <c r="G659" s="249"/>
      <c r="H659" s="249"/>
      <c r="I659" s="249"/>
      <c r="J659" s="249"/>
      <c r="K659" s="249"/>
      <c r="L659" s="249"/>
      <c r="M659" s="249"/>
      <c r="N659" s="249"/>
      <c r="O659" s="249"/>
      <c r="P659" s="249"/>
      <c r="Q659" s="249"/>
      <c r="R659" s="249"/>
    </row>
    <row r="660" spans="1:18" ht="15">
      <c r="A660" s="249"/>
      <c r="B660" s="249"/>
      <c r="C660" s="249"/>
      <c r="D660" s="249"/>
      <c r="E660" s="249"/>
      <c r="F660" s="249"/>
      <c r="G660" s="249"/>
      <c r="H660" s="249"/>
      <c r="I660" s="249"/>
      <c r="J660" s="249"/>
      <c r="K660" s="249"/>
      <c r="L660" s="249"/>
      <c r="M660" s="249"/>
      <c r="N660" s="249"/>
      <c r="O660" s="249"/>
      <c r="P660" s="249"/>
      <c r="Q660" s="249"/>
      <c r="R660" s="249"/>
    </row>
    <row r="661" spans="1:18" ht="15">
      <c r="A661" s="249"/>
      <c r="B661" s="249"/>
      <c r="C661" s="249"/>
      <c r="D661" s="249"/>
      <c r="E661" s="249"/>
      <c r="F661" s="249"/>
      <c r="G661" s="249"/>
      <c r="H661" s="249"/>
      <c r="I661" s="249"/>
      <c r="J661" s="249"/>
      <c r="K661" s="249"/>
      <c r="L661" s="249"/>
      <c r="M661" s="249"/>
      <c r="N661" s="249"/>
      <c r="O661" s="249"/>
      <c r="P661" s="249"/>
      <c r="Q661" s="249"/>
      <c r="R661" s="249"/>
    </row>
    <row r="662" spans="1:18" ht="15">
      <c r="A662" s="249"/>
      <c r="B662" s="249"/>
      <c r="C662" s="249"/>
      <c r="D662" s="249"/>
      <c r="E662" s="249"/>
      <c r="F662" s="249"/>
      <c r="G662" s="249"/>
      <c r="H662" s="249"/>
      <c r="I662" s="249"/>
      <c r="J662" s="249"/>
      <c r="K662" s="249"/>
      <c r="L662" s="249"/>
      <c r="M662" s="249"/>
      <c r="N662" s="249"/>
      <c r="O662" s="249"/>
      <c r="P662" s="249"/>
      <c r="Q662" s="249"/>
      <c r="R662" s="249"/>
    </row>
    <row r="663" spans="1:18" ht="15">
      <c r="A663" s="249"/>
      <c r="B663" s="249"/>
      <c r="C663" s="249"/>
      <c r="D663" s="249"/>
      <c r="E663" s="249"/>
      <c r="F663" s="249"/>
      <c r="G663" s="249"/>
      <c r="H663" s="249"/>
      <c r="I663" s="249"/>
      <c r="J663" s="249"/>
      <c r="K663" s="249"/>
      <c r="L663" s="249"/>
      <c r="M663" s="249"/>
      <c r="N663" s="249"/>
      <c r="O663" s="249"/>
      <c r="P663" s="249"/>
      <c r="Q663" s="249"/>
      <c r="R663" s="249"/>
    </row>
    <row r="664" spans="1:18" ht="15">
      <c r="A664" s="249"/>
      <c r="B664" s="249"/>
      <c r="C664" s="249"/>
      <c r="D664" s="249"/>
      <c r="E664" s="249"/>
      <c r="F664" s="249"/>
      <c r="G664" s="249"/>
      <c r="H664" s="249"/>
      <c r="I664" s="249"/>
      <c r="J664" s="249"/>
      <c r="K664" s="249"/>
      <c r="L664" s="249"/>
      <c r="M664" s="249"/>
      <c r="N664" s="249"/>
      <c r="O664" s="249"/>
      <c r="P664" s="249"/>
      <c r="Q664" s="249"/>
      <c r="R664" s="249"/>
    </row>
    <row r="665" spans="1:18" ht="15">
      <c r="A665" s="249"/>
      <c r="B665" s="249"/>
      <c r="C665" s="249"/>
      <c r="D665" s="249"/>
      <c r="E665" s="249"/>
      <c r="F665" s="249"/>
      <c r="G665" s="249"/>
      <c r="H665" s="249"/>
      <c r="I665" s="249"/>
      <c r="J665" s="249"/>
      <c r="K665" s="249"/>
      <c r="L665" s="249"/>
      <c r="M665" s="249"/>
      <c r="N665" s="249"/>
      <c r="O665" s="249"/>
      <c r="P665" s="249"/>
      <c r="Q665" s="249"/>
      <c r="R665" s="249"/>
    </row>
    <row r="666" spans="1:18" ht="15">
      <c r="A666" s="249"/>
      <c r="B666" s="249"/>
      <c r="C666" s="249"/>
      <c r="D666" s="249"/>
      <c r="E666" s="249"/>
      <c r="F666" s="249"/>
      <c r="G666" s="249"/>
      <c r="H666" s="249"/>
      <c r="I666" s="249"/>
      <c r="J666" s="249"/>
      <c r="K666" s="249"/>
      <c r="L666" s="249"/>
      <c r="M666" s="249"/>
      <c r="N666" s="249"/>
      <c r="O666" s="249"/>
      <c r="P666" s="249"/>
      <c r="Q666" s="249"/>
      <c r="R666" s="249"/>
    </row>
    <row r="667" spans="1:18" ht="15">
      <c r="A667" s="249"/>
      <c r="B667" s="249"/>
      <c r="C667" s="249"/>
      <c r="D667" s="249"/>
      <c r="E667" s="249"/>
      <c r="F667" s="249"/>
      <c r="G667" s="249"/>
      <c r="H667" s="249"/>
      <c r="I667" s="249"/>
      <c r="J667" s="249"/>
      <c r="K667" s="249"/>
      <c r="L667" s="249"/>
      <c r="M667" s="249"/>
      <c r="N667" s="249"/>
      <c r="O667" s="249"/>
      <c r="P667" s="249"/>
      <c r="Q667" s="249"/>
      <c r="R667" s="249"/>
    </row>
    <row r="668" spans="1:18" ht="15">
      <c r="A668" s="249"/>
      <c r="B668" s="249"/>
      <c r="C668" s="249"/>
      <c r="D668" s="249"/>
      <c r="E668" s="249"/>
      <c r="F668" s="249"/>
      <c r="G668" s="249"/>
      <c r="H668" s="249"/>
      <c r="I668" s="249"/>
      <c r="J668" s="249"/>
      <c r="K668" s="249"/>
      <c r="L668" s="249"/>
      <c r="M668" s="249"/>
      <c r="N668" s="249"/>
      <c r="O668" s="249"/>
      <c r="P668" s="249"/>
      <c r="Q668" s="249"/>
      <c r="R668" s="249"/>
    </row>
    <row r="669" spans="1:18" ht="15">
      <c r="A669" s="249"/>
      <c r="B669" s="249"/>
      <c r="C669" s="249"/>
      <c r="D669" s="249"/>
      <c r="E669" s="249"/>
      <c r="F669" s="249"/>
      <c r="G669" s="249"/>
      <c r="H669" s="249"/>
      <c r="I669" s="249"/>
      <c r="J669" s="249"/>
      <c r="K669" s="249"/>
      <c r="L669" s="249"/>
      <c r="M669" s="249"/>
      <c r="N669" s="249"/>
      <c r="O669" s="249"/>
      <c r="P669" s="249"/>
      <c r="Q669" s="249"/>
      <c r="R669" s="249"/>
    </row>
    <row r="670" spans="1:18" ht="15">
      <c r="A670" s="249"/>
      <c r="B670" s="249"/>
      <c r="C670" s="249"/>
      <c r="D670" s="249"/>
      <c r="E670" s="249"/>
      <c r="F670" s="249"/>
      <c r="G670" s="249"/>
      <c r="H670" s="249"/>
      <c r="I670" s="249"/>
      <c r="J670" s="249"/>
      <c r="K670" s="249"/>
      <c r="L670" s="249"/>
      <c r="M670" s="249"/>
      <c r="N670" s="249"/>
      <c r="O670" s="249"/>
      <c r="P670" s="249"/>
      <c r="Q670" s="249"/>
      <c r="R670" s="249"/>
    </row>
    <row r="671" spans="1:18" ht="15">
      <c r="A671" s="249"/>
      <c r="B671" s="249"/>
      <c r="C671" s="249"/>
      <c r="D671" s="249"/>
      <c r="E671" s="249"/>
      <c r="F671" s="249"/>
      <c r="G671" s="249"/>
      <c r="H671" s="249"/>
      <c r="I671" s="249"/>
      <c r="J671" s="249"/>
      <c r="K671" s="249"/>
      <c r="L671" s="249"/>
      <c r="M671" s="249"/>
      <c r="N671" s="249"/>
      <c r="O671" s="249"/>
      <c r="P671" s="249"/>
      <c r="Q671" s="249"/>
      <c r="R671" s="249"/>
    </row>
    <row r="672" spans="1:18" ht="15">
      <c r="A672" s="249"/>
      <c r="B672" s="249"/>
      <c r="C672" s="249"/>
      <c r="D672" s="249"/>
      <c r="E672" s="249"/>
      <c r="F672" s="249"/>
      <c r="G672" s="249"/>
      <c r="H672" s="249"/>
      <c r="I672" s="249"/>
      <c r="J672" s="249"/>
      <c r="K672" s="249"/>
      <c r="L672" s="249"/>
      <c r="M672" s="249"/>
      <c r="N672" s="249"/>
      <c r="O672" s="249"/>
      <c r="P672" s="249"/>
      <c r="Q672" s="249"/>
      <c r="R672" s="249"/>
    </row>
    <row r="673" spans="1:18" ht="15">
      <c r="A673" s="249"/>
      <c r="B673" s="249"/>
      <c r="C673" s="249"/>
      <c r="D673" s="249"/>
      <c r="E673" s="249"/>
      <c r="F673" s="249"/>
      <c r="G673" s="249"/>
      <c r="H673" s="249"/>
      <c r="I673" s="249"/>
      <c r="J673" s="249"/>
      <c r="K673" s="249"/>
      <c r="L673" s="249"/>
      <c r="M673" s="249"/>
      <c r="N673" s="249"/>
      <c r="O673" s="249"/>
      <c r="P673" s="249"/>
      <c r="Q673" s="249"/>
      <c r="R673" s="249"/>
    </row>
    <row r="674" spans="1:18" ht="15">
      <c r="A674" s="249"/>
      <c r="B674" s="249"/>
      <c r="C674" s="249"/>
      <c r="D674" s="249"/>
      <c r="E674" s="249"/>
      <c r="F674" s="249"/>
      <c r="G674" s="249"/>
      <c r="H674" s="249"/>
      <c r="I674" s="249"/>
      <c r="J674" s="249"/>
      <c r="K674" s="249"/>
      <c r="L674" s="249"/>
      <c r="M674" s="249"/>
      <c r="N674" s="249"/>
      <c r="O674" s="249"/>
      <c r="P674" s="249"/>
      <c r="Q674" s="249"/>
      <c r="R674" s="249"/>
    </row>
    <row r="675" spans="1:18" ht="15">
      <c r="A675" s="249"/>
      <c r="B675" s="249"/>
      <c r="C675" s="249"/>
      <c r="D675" s="249"/>
      <c r="E675" s="249"/>
      <c r="F675" s="249"/>
      <c r="G675" s="249"/>
      <c r="H675" s="249"/>
      <c r="I675" s="249"/>
      <c r="J675" s="249"/>
      <c r="K675" s="249"/>
      <c r="L675" s="249"/>
      <c r="M675" s="249"/>
      <c r="N675" s="249"/>
      <c r="O675" s="249"/>
      <c r="P675" s="249"/>
      <c r="Q675" s="249"/>
      <c r="R675" s="249"/>
    </row>
    <row r="676" spans="1:18" ht="15">
      <c r="A676" s="249"/>
      <c r="B676" s="249"/>
      <c r="C676" s="249"/>
      <c r="D676" s="249"/>
      <c r="E676" s="249"/>
      <c r="F676" s="249"/>
      <c r="G676" s="249"/>
      <c r="H676" s="249"/>
      <c r="I676" s="249"/>
      <c r="J676" s="249"/>
      <c r="K676" s="249"/>
      <c r="L676" s="249"/>
      <c r="M676" s="249"/>
      <c r="N676" s="249"/>
      <c r="O676" s="249"/>
      <c r="P676" s="249"/>
      <c r="Q676" s="249"/>
      <c r="R676" s="249"/>
    </row>
    <row r="677" spans="1:18" ht="15">
      <c r="A677" s="249"/>
      <c r="B677" s="249"/>
      <c r="C677" s="249"/>
      <c r="D677" s="249"/>
      <c r="E677" s="249"/>
      <c r="F677" s="249"/>
      <c r="G677" s="249"/>
      <c r="H677" s="249"/>
      <c r="I677" s="249"/>
      <c r="J677" s="249"/>
      <c r="K677" s="249"/>
      <c r="L677" s="249"/>
      <c r="M677" s="249"/>
      <c r="N677" s="249"/>
      <c r="O677" s="249"/>
      <c r="P677" s="249"/>
      <c r="Q677" s="249"/>
      <c r="R677" s="249"/>
    </row>
    <row r="678" spans="1:18" ht="15">
      <c r="A678" s="249"/>
      <c r="B678" s="249"/>
      <c r="C678" s="249"/>
      <c r="D678" s="249"/>
      <c r="E678" s="249"/>
      <c r="F678" s="249"/>
      <c r="G678" s="249"/>
      <c r="H678" s="249"/>
      <c r="I678" s="249"/>
      <c r="J678" s="249"/>
      <c r="K678" s="249"/>
      <c r="L678" s="249"/>
      <c r="M678" s="249"/>
      <c r="N678" s="249"/>
      <c r="O678" s="249"/>
      <c r="P678" s="249"/>
      <c r="Q678" s="249"/>
      <c r="R678" s="249"/>
    </row>
    <row r="679" spans="1:18" ht="15">
      <c r="A679" s="249"/>
      <c r="B679" s="249"/>
      <c r="C679" s="249"/>
      <c r="D679" s="249"/>
      <c r="E679" s="249"/>
      <c r="F679" s="249"/>
      <c r="G679" s="249"/>
      <c r="H679" s="249"/>
      <c r="I679" s="249"/>
      <c r="J679" s="249"/>
      <c r="K679" s="249"/>
      <c r="L679" s="249"/>
      <c r="M679" s="249"/>
      <c r="N679" s="249"/>
      <c r="O679" s="249"/>
      <c r="P679" s="249"/>
      <c r="Q679" s="249"/>
      <c r="R679" s="249"/>
    </row>
    <row r="680" spans="1:18" ht="15">
      <c r="A680" s="249"/>
      <c r="B680" s="249"/>
      <c r="C680" s="249"/>
      <c r="D680" s="249"/>
      <c r="E680" s="249"/>
      <c r="F680" s="249"/>
      <c r="G680" s="249"/>
      <c r="H680" s="249"/>
      <c r="I680" s="249"/>
      <c r="J680" s="249"/>
      <c r="K680" s="249"/>
      <c r="L680" s="249"/>
      <c r="M680" s="249"/>
      <c r="N680" s="249"/>
      <c r="O680" s="249"/>
      <c r="P680" s="249"/>
      <c r="Q680" s="249"/>
      <c r="R680" s="249"/>
    </row>
    <row r="681" spans="1:18" ht="15">
      <c r="A681" s="249"/>
      <c r="B681" s="249"/>
      <c r="C681" s="249"/>
      <c r="D681" s="249"/>
      <c r="E681" s="249"/>
      <c r="F681" s="249"/>
      <c r="G681" s="249"/>
      <c r="H681" s="249"/>
      <c r="I681" s="249"/>
      <c r="J681" s="249"/>
      <c r="K681" s="249"/>
      <c r="L681" s="249"/>
      <c r="M681" s="249"/>
      <c r="N681" s="249"/>
      <c r="O681" s="249"/>
      <c r="P681" s="249"/>
      <c r="Q681" s="249"/>
      <c r="R681" s="249"/>
    </row>
    <row r="682" spans="1:18" ht="15">
      <c r="A682" s="249"/>
      <c r="B682" s="249"/>
      <c r="C682" s="249"/>
      <c r="D682" s="249"/>
      <c r="E682" s="249"/>
      <c r="F682" s="249"/>
      <c r="G682" s="249"/>
      <c r="H682" s="249"/>
      <c r="I682" s="249"/>
      <c r="J682" s="249"/>
      <c r="K682" s="249"/>
      <c r="L682" s="249"/>
      <c r="M682" s="249"/>
      <c r="N682" s="249"/>
      <c r="O682" s="249"/>
      <c r="P682" s="249"/>
      <c r="Q682" s="249"/>
      <c r="R682" s="249"/>
    </row>
    <row r="683" spans="1:18" ht="15">
      <c r="A683" s="249"/>
      <c r="B683" s="249"/>
      <c r="C683" s="249"/>
      <c r="D683" s="249"/>
      <c r="E683" s="249"/>
      <c r="F683" s="249"/>
      <c r="G683" s="249"/>
      <c r="H683" s="249"/>
      <c r="I683" s="249"/>
      <c r="J683" s="249"/>
      <c r="K683" s="249"/>
      <c r="L683" s="249"/>
      <c r="M683" s="249"/>
      <c r="N683" s="249"/>
      <c r="O683" s="249"/>
      <c r="P683" s="249"/>
      <c r="Q683" s="249"/>
      <c r="R683" s="249"/>
    </row>
    <row r="684" spans="1:18" ht="15">
      <c r="A684" s="249"/>
      <c r="B684" s="249"/>
      <c r="C684" s="249"/>
      <c r="D684" s="249"/>
      <c r="E684" s="249"/>
      <c r="F684" s="249"/>
      <c r="G684" s="249"/>
      <c r="H684" s="249"/>
      <c r="I684" s="249"/>
      <c r="J684" s="249"/>
      <c r="K684" s="249"/>
      <c r="L684" s="249"/>
      <c r="M684" s="249"/>
      <c r="N684" s="249"/>
      <c r="O684" s="249"/>
      <c r="P684" s="249"/>
      <c r="Q684" s="249"/>
      <c r="R684" s="249"/>
    </row>
    <row r="685" spans="1:18" ht="15">
      <c r="A685" s="249"/>
      <c r="B685" s="249"/>
      <c r="C685" s="249"/>
      <c r="D685" s="249"/>
      <c r="E685" s="249"/>
      <c r="F685" s="249"/>
      <c r="G685" s="249"/>
      <c r="H685" s="249"/>
      <c r="I685" s="249"/>
      <c r="J685" s="249"/>
      <c r="K685" s="249"/>
      <c r="L685" s="249"/>
      <c r="M685" s="249"/>
      <c r="N685" s="249"/>
      <c r="O685" s="249"/>
      <c r="P685" s="249"/>
      <c r="Q685" s="249"/>
      <c r="R685" s="249"/>
    </row>
    <row r="686" spans="1:18" ht="15">
      <c r="A686" s="249"/>
      <c r="B686" s="249"/>
      <c r="C686" s="249"/>
      <c r="D686" s="249"/>
      <c r="E686" s="249"/>
      <c r="F686" s="249"/>
      <c r="G686" s="249"/>
      <c r="H686" s="249"/>
      <c r="I686" s="249"/>
      <c r="J686" s="249"/>
      <c r="K686" s="249"/>
      <c r="L686" s="249"/>
      <c r="M686" s="249"/>
      <c r="N686" s="249"/>
      <c r="O686" s="249"/>
      <c r="P686" s="249"/>
      <c r="Q686" s="249"/>
      <c r="R686" s="249"/>
    </row>
    <row r="687" spans="1:18" ht="15">
      <c r="A687" s="249"/>
      <c r="B687" s="249"/>
      <c r="C687" s="249"/>
      <c r="D687" s="249"/>
      <c r="E687" s="249"/>
      <c r="F687" s="249"/>
      <c r="G687" s="249"/>
      <c r="H687" s="249"/>
      <c r="I687" s="249"/>
      <c r="J687" s="249"/>
      <c r="K687" s="249"/>
      <c r="L687" s="249"/>
      <c r="M687" s="249"/>
      <c r="N687" s="249"/>
      <c r="O687" s="249"/>
      <c r="P687" s="249"/>
      <c r="Q687" s="249"/>
      <c r="R687" s="249"/>
    </row>
    <row r="688" spans="1:18" ht="15">
      <c r="A688" s="249"/>
      <c r="B688" s="249"/>
      <c r="C688" s="249"/>
      <c r="D688" s="249"/>
      <c r="E688" s="249"/>
      <c r="F688" s="249"/>
      <c r="G688" s="249"/>
      <c r="H688" s="249"/>
      <c r="I688" s="249"/>
      <c r="J688" s="249"/>
      <c r="K688" s="249"/>
      <c r="L688" s="249"/>
      <c r="M688" s="249"/>
      <c r="N688" s="249"/>
      <c r="O688" s="249"/>
      <c r="P688" s="249"/>
      <c r="Q688" s="249"/>
      <c r="R688" s="249"/>
    </row>
    <row r="689" spans="1:18" ht="15">
      <c r="A689" s="249"/>
      <c r="B689" s="249"/>
      <c r="C689" s="249"/>
      <c r="D689" s="249"/>
      <c r="E689" s="249"/>
      <c r="F689" s="249"/>
      <c r="G689" s="249"/>
      <c r="H689" s="249"/>
      <c r="I689" s="249"/>
      <c r="J689" s="249"/>
      <c r="K689" s="249"/>
      <c r="L689" s="249"/>
      <c r="M689" s="249"/>
      <c r="N689" s="249"/>
      <c r="O689" s="249"/>
      <c r="P689" s="249"/>
      <c r="Q689" s="249"/>
      <c r="R689" s="249"/>
    </row>
    <row r="690" spans="1:18" ht="15">
      <c r="A690" s="249"/>
      <c r="B690" s="249"/>
      <c r="C690" s="249"/>
      <c r="D690" s="249"/>
      <c r="E690" s="249"/>
      <c r="F690" s="249"/>
      <c r="G690" s="249"/>
      <c r="H690" s="249"/>
      <c r="I690" s="249"/>
      <c r="J690" s="249"/>
      <c r="K690" s="249"/>
      <c r="L690" s="249"/>
      <c r="M690" s="249"/>
      <c r="N690" s="249"/>
      <c r="O690" s="249"/>
      <c r="P690" s="249"/>
      <c r="Q690" s="249"/>
      <c r="R690" s="249"/>
    </row>
    <row r="691" spans="1:18" ht="15">
      <c r="A691" s="249"/>
      <c r="B691" s="249"/>
      <c r="C691" s="249"/>
      <c r="D691" s="249"/>
      <c r="E691" s="249"/>
      <c r="F691" s="249"/>
      <c r="G691" s="249"/>
      <c r="H691" s="249"/>
      <c r="I691" s="249"/>
      <c r="J691" s="249"/>
      <c r="K691" s="249"/>
      <c r="L691" s="249"/>
      <c r="M691" s="249"/>
      <c r="N691" s="249"/>
      <c r="O691" s="249"/>
      <c r="P691" s="249"/>
      <c r="Q691" s="249"/>
      <c r="R691" s="249"/>
    </row>
    <row r="692" spans="1:18" ht="15">
      <c r="A692" s="249"/>
      <c r="B692" s="249"/>
      <c r="C692" s="249"/>
      <c r="D692" s="249"/>
      <c r="E692" s="249"/>
      <c r="F692" s="249"/>
      <c r="G692" s="249"/>
      <c r="H692" s="249"/>
      <c r="I692" s="249"/>
      <c r="J692" s="249"/>
      <c r="K692" s="249"/>
      <c r="L692" s="249"/>
      <c r="M692" s="249"/>
      <c r="N692" s="249"/>
      <c r="O692" s="249"/>
      <c r="P692" s="249"/>
      <c r="Q692" s="249"/>
      <c r="R692" s="249"/>
    </row>
    <row r="693" spans="1:18" ht="15">
      <c r="A693" s="249"/>
      <c r="B693" s="249"/>
      <c r="C693" s="249"/>
      <c r="D693" s="249"/>
      <c r="E693" s="249"/>
      <c r="F693" s="249"/>
      <c r="G693" s="249"/>
      <c r="H693" s="249"/>
      <c r="I693" s="249"/>
      <c r="J693" s="249"/>
      <c r="K693" s="249"/>
      <c r="L693" s="249"/>
      <c r="M693" s="249"/>
      <c r="N693" s="249"/>
      <c r="O693" s="249"/>
      <c r="P693" s="249"/>
      <c r="Q693" s="249"/>
      <c r="R693" s="249"/>
    </row>
    <row r="694" spans="1:18" ht="15">
      <c r="A694" s="249"/>
      <c r="B694" s="249"/>
      <c r="C694" s="249"/>
      <c r="D694" s="249"/>
      <c r="E694" s="249"/>
      <c r="F694" s="249"/>
      <c r="G694" s="249"/>
      <c r="H694" s="249"/>
      <c r="I694" s="249"/>
      <c r="J694" s="249"/>
      <c r="K694" s="249"/>
      <c r="L694" s="249"/>
      <c r="M694" s="249"/>
      <c r="N694" s="249"/>
      <c r="O694" s="249"/>
      <c r="P694" s="249"/>
      <c r="Q694" s="249"/>
      <c r="R694" s="249"/>
    </row>
    <row r="695" spans="1:18" ht="15">
      <c r="A695" s="249"/>
      <c r="B695" s="249"/>
      <c r="C695" s="249"/>
      <c r="D695" s="249"/>
      <c r="E695" s="249"/>
      <c r="F695" s="249"/>
      <c r="G695" s="249"/>
      <c r="H695" s="249"/>
      <c r="I695" s="249"/>
      <c r="J695" s="249"/>
      <c r="K695" s="249"/>
      <c r="L695" s="249"/>
      <c r="M695" s="249"/>
      <c r="N695" s="249"/>
      <c r="O695" s="249"/>
      <c r="P695" s="249"/>
      <c r="Q695" s="249"/>
      <c r="R695" s="249"/>
    </row>
    <row r="696" spans="1:18" ht="15">
      <c r="A696" s="249"/>
      <c r="B696" s="249"/>
      <c r="C696" s="249"/>
      <c r="D696" s="249"/>
      <c r="E696" s="249"/>
      <c r="F696" s="249"/>
      <c r="G696" s="249"/>
      <c r="H696" s="249"/>
      <c r="I696" s="249"/>
      <c r="J696" s="249"/>
      <c r="K696" s="249"/>
      <c r="L696" s="249"/>
      <c r="M696" s="249"/>
      <c r="N696" s="249"/>
      <c r="O696" s="249"/>
      <c r="P696" s="249"/>
      <c r="Q696" s="249"/>
      <c r="R696" s="249"/>
    </row>
    <row r="697" spans="1:18" ht="15">
      <c r="A697" s="249"/>
      <c r="B697" s="249"/>
      <c r="C697" s="249"/>
      <c r="D697" s="249"/>
      <c r="E697" s="249"/>
      <c r="F697" s="249"/>
      <c r="G697" s="249"/>
      <c r="H697" s="249"/>
      <c r="I697" s="249"/>
      <c r="J697" s="249"/>
      <c r="K697" s="249"/>
      <c r="L697" s="249"/>
      <c r="M697" s="249"/>
      <c r="N697" s="249"/>
      <c r="O697" s="249"/>
      <c r="P697" s="249"/>
      <c r="Q697" s="249"/>
      <c r="R697" s="249"/>
    </row>
    <row r="698" spans="1:18" ht="15">
      <c r="A698" s="249"/>
      <c r="B698" s="249"/>
      <c r="C698" s="249"/>
      <c r="D698" s="249"/>
      <c r="E698" s="249"/>
      <c r="F698" s="249"/>
      <c r="G698" s="249"/>
      <c r="H698" s="249"/>
      <c r="I698" s="249"/>
      <c r="J698" s="249"/>
      <c r="K698" s="249"/>
      <c r="L698" s="249"/>
      <c r="M698" s="249"/>
      <c r="N698" s="249"/>
      <c r="O698" s="249"/>
      <c r="P698" s="249"/>
      <c r="Q698" s="249"/>
      <c r="R698" s="249"/>
    </row>
    <row r="699" spans="1:18" ht="15">
      <c r="A699" s="249"/>
      <c r="B699" s="249"/>
      <c r="C699" s="249"/>
      <c r="D699" s="249"/>
      <c r="E699" s="249"/>
      <c r="F699" s="249"/>
      <c r="G699" s="249"/>
      <c r="H699" s="249"/>
      <c r="I699" s="249"/>
      <c r="J699" s="249"/>
      <c r="K699" s="249"/>
      <c r="L699" s="249"/>
      <c r="M699" s="249"/>
      <c r="N699" s="249"/>
      <c r="O699" s="249"/>
      <c r="P699" s="249"/>
      <c r="Q699" s="249"/>
      <c r="R699" s="249"/>
    </row>
    <row r="700" spans="1:18" ht="15">
      <c r="A700" s="249"/>
      <c r="B700" s="249"/>
      <c r="C700" s="249"/>
      <c r="D700" s="249"/>
      <c r="E700" s="249"/>
      <c r="F700" s="249"/>
      <c r="G700" s="249"/>
      <c r="H700" s="249"/>
      <c r="I700" s="249"/>
      <c r="J700" s="249"/>
      <c r="K700" s="249"/>
      <c r="L700" s="249"/>
      <c r="M700" s="249"/>
      <c r="N700" s="249"/>
      <c r="O700" s="249"/>
      <c r="P700" s="249"/>
      <c r="Q700" s="249"/>
      <c r="R700" s="249"/>
    </row>
    <row r="701" spans="1:18" ht="15">
      <c r="A701" s="249"/>
      <c r="B701" s="249"/>
      <c r="C701" s="249"/>
      <c r="D701" s="249"/>
      <c r="E701" s="249"/>
      <c r="F701" s="249"/>
      <c r="G701" s="249"/>
      <c r="H701" s="249"/>
      <c r="I701" s="249"/>
      <c r="J701" s="249"/>
      <c r="K701" s="249"/>
      <c r="L701" s="249"/>
      <c r="M701" s="249"/>
      <c r="N701" s="249"/>
      <c r="O701" s="249"/>
      <c r="P701" s="249"/>
      <c r="Q701" s="249"/>
      <c r="R701" s="249"/>
    </row>
    <row r="702" spans="1:18" ht="15">
      <c r="A702" s="249"/>
      <c r="B702" s="249"/>
      <c r="C702" s="249"/>
      <c r="D702" s="249"/>
      <c r="E702" s="249"/>
      <c r="F702" s="249"/>
      <c r="G702" s="249"/>
      <c r="H702" s="249"/>
      <c r="I702" s="249"/>
      <c r="J702" s="249"/>
      <c r="K702" s="249"/>
      <c r="L702" s="249"/>
      <c r="M702" s="249"/>
      <c r="N702" s="249"/>
      <c r="O702" s="249"/>
      <c r="P702" s="249"/>
      <c r="Q702" s="249"/>
      <c r="R702" s="249"/>
    </row>
    <row r="703" spans="1:18" ht="15">
      <c r="A703" s="249"/>
      <c r="B703" s="249"/>
      <c r="C703" s="249"/>
      <c r="D703" s="249"/>
      <c r="E703" s="249"/>
      <c r="F703" s="249"/>
      <c r="G703" s="249"/>
      <c r="H703" s="249"/>
      <c r="I703" s="249"/>
      <c r="J703" s="249"/>
      <c r="K703" s="249"/>
      <c r="L703" s="249"/>
      <c r="M703" s="249"/>
      <c r="N703" s="249"/>
      <c r="O703" s="249"/>
      <c r="P703" s="249"/>
      <c r="Q703" s="249"/>
      <c r="R703" s="249"/>
    </row>
    <row r="704" spans="1:18" ht="15">
      <c r="A704" s="249"/>
      <c r="B704" s="249"/>
      <c r="C704" s="249"/>
      <c r="D704" s="249"/>
      <c r="E704" s="249"/>
      <c r="F704" s="249"/>
      <c r="G704" s="249"/>
      <c r="H704" s="249"/>
      <c r="I704" s="249"/>
      <c r="J704" s="249"/>
      <c r="K704" s="249"/>
      <c r="L704" s="249"/>
      <c r="M704" s="249"/>
      <c r="N704" s="249"/>
      <c r="O704" s="249"/>
      <c r="P704" s="249"/>
      <c r="Q704" s="249"/>
      <c r="R704" s="249"/>
    </row>
    <row r="705" spans="1:18" ht="15">
      <c r="A705" s="249"/>
      <c r="B705" s="249"/>
      <c r="C705" s="249"/>
      <c r="D705" s="249"/>
      <c r="E705" s="249"/>
      <c r="F705" s="249"/>
      <c r="G705" s="249"/>
      <c r="H705" s="249"/>
      <c r="I705" s="249"/>
      <c r="J705" s="249"/>
      <c r="K705" s="249"/>
      <c r="L705" s="249"/>
      <c r="M705" s="249"/>
      <c r="N705" s="249"/>
      <c r="O705" s="249"/>
      <c r="P705" s="249"/>
      <c r="Q705" s="249"/>
      <c r="R705" s="249"/>
    </row>
    <row r="706" spans="1:18" ht="15">
      <c r="A706" s="249"/>
      <c r="B706" s="249"/>
      <c r="C706" s="249"/>
      <c r="D706" s="249"/>
      <c r="E706" s="249"/>
      <c r="F706" s="249"/>
      <c r="G706" s="249"/>
      <c r="H706" s="249"/>
      <c r="I706" s="249"/>
      <c r="J706" s="249"/>
      <c r="K706" s="249"/>
      <c r="L706" s="249"/>
      <c r="M706" s="249"/>
      <c r="N706" s="249"/>
      <c r="O706" s="249"/>
      <c r="P706" s="249"/>
      <c r="Q706" s="249"/>
      <c r="R706" s="249"/>
    </row>
    <row r="707" spans="1:18" ht="15">
      <c r="A707" s="249"/>
      <c r="B707" s="249"/>
      <c r="C707" s="249"/>
      <c r="D707" s="249"/>
      <c r="E707" s="249"/>
      <c r="F707" s="249"/>
      <c r="G707" s="249"/>
      <c r="H707" s="249"/>
      <c r="I707" s="249"/>
      <c r="J707" s="249"/>
      <c r="K707" s="249"/>
      <c r="L707" s="249"/>
      <c r="M707" s="249"/>
      <c r="N707" s="249"/>
      <c r="O707" s="249"/>
      <c r="P707" s="249"/>
      <c r="Q707" s="249"/>
      <c r="R707" s="249"/>
    </row>
    <row r="708" spans="1:18" ht="15">
      <c r="A708" s="249"/>
      <c r="B708" s="249"/>
      <c r="C708" s="249"/>
      <c r="D708" s="249"/>
      <c r="E708" s="249"/>
      <c r="F708" s="249"/>
      <c r="G708" s="249"/>
      <c r="H708" s="249"/>
      <c r="I708" s="249"/>
      <c r="J708" s="249"/>
      <c r="K708" s="249"/>
      <c r="L708" s="249"/>
      <c r="M708" s="249"/>
      <c r="N708" s="249"/>
      <c r="O708" s="249"/>
      <c r="P708" s="249"/>
      <c r="Q708" s="249"/>
      <c r="R708" s="249"/>
    </row>
    <row r="709" spans="1:18" ht="15">
      <c r="A709" s="249"/>
      <c r="B709" s="249"/>
      <c r="C709" s="249"/>
      <c r="D709" s="249"/>
      <c r="E709" s="249"/>
      <c r="F709" s="249"/>
      <c r="G709" s="249"/>
      <c r="H709" s="249"/>
      <c r="I709" s="249"/>
      <c r="J709" s="249"/>
      <c r="K709" s="249"/>
      <c r="L709" s="249"/>
      <c r="M709" s="249"/>
      <c r="N709" s="249"/>
      <c r="O709" s="249"/>
      <c r="P709" s="249"/>
      <c r="Q709" s="249"/>
      <c r="R709" s="249"/>
    </row>
    <row r="710" spans="1:18" ht="15">
      <c r="A710" s="249"/>
      <c r="B710" s="249"/>
      <c r="C710" s="249"/>
      <c r="D710" s="249"/>
      <c r="E710" s="249"/>
      <c r="F710" s="249"/>
      <c r="G710" s="249"/>
      <c r="H710" s="249"/>
      <c r="I710" s="249"/>
      <c r="J710" s="249"/>
      <c r="K710" s="249"/>
      <c r="L710" s="249"/>
      <c r="M710" s="249"/>
      <c r="N710" s="249"/>
      <c r="O710" s="249"/>
      <c r="P710" s="249"/>
      <c r="Q710" s="249"/>
      <c r="R710" s="249"/>
    </row>
    <row r="711" spans="1:18" ht="15">
      <c r="A711" s="249"/>
      <c r="B711" s="249"/>
      <c r="C711" s="249"/>
      <c r="D711" s="249"/>
      <c r="E711" s="249"/>
      <c r="F711" s="249"/>
      <c r="G711" s="249"/>
      <c r="H711" s="249"/>
      <c r="I711" s="249"/>
      <c r="J711" s="249"/>
      <c r="K711" s="249"/>
      <c r="L711" s="249"/>
      <c r="M711" s="249"/>
      <c r="N711" s="249"/>
      <c r="O711" s="249"/>
      <c r="P711" s="249"/>
      <c r="Q711" s="249"/>
      <c r="R711" s="249"/>
    </row>
    <row r="712" spans="1:18" ht="15">
      <c r="A712" s="249"/>
      <c r="B712" s="249"/>
      <c r="C712" s="249"/>
      <c r="D712" s="249"/>
      <c r="E712" s="249"/>
      <c r="F712" s="249"/>
      <c r="G712" s="249"/>
      <c r="H712" s="249"/>
      <c r="I712" s="249"/>
      <c r="J712" s="249"/>
      <c r="K712" s="249"/>
      <c r="L712" s="249"/>
      <c r="M712" s="249"/>
      <c r="N712" s="249"/>
      <c r="O712" s="249"/>
      <c r="P712" s="249"/>
      <c r="Q712" s="249"/>
      <c r="R712" s="249"/>
    </row>
    <row r="713" spans="1:18" ht="15">
      <c r="A713" s="249"/>
      <c r="B713" s="249"/>
      <c r="C713" s="249"/>
      <c r="D713" s="249"/>
      <c r="E713" s="249"/>
      <c r="F713" s="249"/>
      <c r="G713" s="249"/>
      <c r="H713" s="249"/>
      <c r="I713" s="249"/>
      <c r="J713" s="249"/>
      <c r="K713" s="249"/>
      <c r="L713" s="249"/>
      <c r="M713" s="249"/>
      <c r="N713" s="249"/>
      <c r="O713" s="249"/>
      <c r="P713" s="249"/>
      <c r="Q713" s="249"/>
      <c r="R713" s="249"/>
    </row>
    <row r="714" spans="1:18" ht="15">
      <c r="A714" s="249"/>
      <c r="B714" s="249"/>
      <c r="C714" s="249"/>
      <c r="D714" s="249"/>
      <c r="E714" s="249"/>
      <c r="F714" s="249"/>
      <c r="G714" s="249"/>
      <c r="H714" s="249"/>
      <c r="I714" s="249"/>
      <c r="J714" s="249"/>
      <c r="K714" s="249"/>
      <c r="L714" s="249"/>
      <c r="M714" s="249"/>
      <c r="N714" s="249"/>
      <c r="O714" s="249"/>
      <c r="P714" s="249"/>
      <c r="Q714" s="249"/>
      <c r="R714" s="249"/>
    </row>
    <row r="715" spans="1:18" ht="15">
      <c r="A715" s="249"/>
      <c r="B715" s="249"/>
      <c r="C715" s="249"/>
      <c r="D715" s="249"/>
      <c r="E715" s="249"/>
      <c r="F715" s="249"/>
      <c r="G715" s="249"/>
      <c r="H715" s="249"/>
      <c r="I715" s="249"/>
      <c r="J715" s="249"/>
      <c r="K715" s="249"/>
      <c r="L715" s="249"/>
      <c r="M715" s="249"/>
      <c r="N715" s="249"/>
      <c r="O715" s="249"/>
      <c r="P715" s="249"/>
      <c r="Q715" s="249"/>
      <c r="R715" s="249"/>
    </row>
    <row r="716" spans="1:18" ht="15">
      <c r="A716" s="249"/>
      <c r="B716" s="249"/>
      <c r="C716" s="249"/>
      <c r="D716" s="249"/>
      <c r="E716" s="249"/>
      <c r="F716" s="249"/>
      <c r="G716" s="249"/>
      <c r="H716" s="249"/>
      <c r="I716" s="249"/>
      <c r="J716" s="249"/>
      <c r="K716" s="249"/>
      <c r="L716" s="249"/>
      <c r="M716" s="249"/>
      <c r="N716" s="249"/>
      <c r="O716" s="249"/>
      <c r="P716" s="249"/>
      <c r="Q716" s="249"/>
      <c r="R716" s="249"/>
    </row>
    <row r="717" spans="1:18" ht="15">
      <c r="A717" s="249"/>
      <c r="B717" s="249"/>
      <c r="C717" s="249"/>
      <c r="D717" s="249"/>
      <c r="E717" s="249"/>
      <c r="F717" s="249"/>
      <c r="G717" s="249"/>
      <c r="H717" s="249"/>
      <c r="I717" s="249"/>
      <c r="J717" s="249"/>
      <c r="K717" s="249"/>
      <c r="L717" s="249"/>
      <c r="M717" s="249"/>
      <c r="N717" s="249"/>
      <c r="O717" s="249"/>
      <c r="P717" s="249"/>
      <c r="Q717" s="249"/>
      <c r="R717" s="249"/>
    </row>
    <row r="718" spans="1:18" ht="15">
      <c r="A718" s="249"/>
      <c r="B718" s="249"/>
      <c r="C718" s="249"/>
      <c r="D718" s="249"/>
      <c r="E718" s="249"/>
      <c r="F718" s="249"/>
      <c r="G718" s="249"/>
      <c r="H718" s="249"/>
      <c r="I718" s="249"/>
      <c r="J718" s="249"/>
      <c r="K718" s="249"/>
      <c r="L718" s="249"/>
      <c r="M718" s="249"/>
      <c r="N718" s="249"/>
      <c r="O718" s="249"/>
      <c r="P718" s="249"/>
      <c r="Q718" s="249"/>
      <c r="R718" s="249"/>
    </row>
    <row r="719" spans="1:18" ht="15">
      <c r="A719" s="249"/>
      <c r="B719" s="249"/>
      <c r="C719" s="249"/>
      <c r="D719" s="249"/>
      <c r="E719" s="249"/>
      <c r="F719" s="249"/>
      <c r="G719" s="249"/>
      <c r="H719" s="249"/>
      <c r="I719" s="249"/>
      <c r="J719" s="249"/>
      <c r="K719" s="249"/>
      <c r="L719" s="249"/>
      <c r="M719" s="249"/>
      <c r="N719" s="249"/>
      <c r="O719" s="249"/>
      <c r="P719" s="249"/>
      <c r="Q719" s="249"/>
      <c r="R719" s="249"/>
    </row>
    <row r="720" spans="1:18" ht="15">
      <c r="A720" s="249"/>
      <c r="B720" s="249"/>
      <c r="C720" s="249"/>
      <c r="D720" s="249"/>
      <c r="E720" s="249"/>
      <c r="F720" s="249"/>
      <c r="G720" s="249"/>
      <c r="H720" s="249"/>
      <c r="I720" s="249"/>
      <c r="J720" s="249"/>
      <c r="K720" s="249"/>
      <c r="L720" s="249"/>
      <c r="M720" s="249"/>
      <c r="N720" s="249"/>
      <c r="O720" s="249"/>
      <c r="P720" s="249"/>
      <c r="Q720" s="249"/>
      <c r="R720" s="249"/>
    </row>
    <row r="721" spans="1:18" ht="15">
      <c r="A721" s="249"/>
      <c r="B721" s="249"/>
      <c r="C721" s="249"/>
      <c r="D721" s="249"/>
      <c r="E721" s="249"/>
      <c r="F721" s="249"/>
      <c r="G721" s="249"/>
      <c r="H721" s="249"/>
      <c r="I721" s="249"/>
      <c r="J721" s="249"/>
      <c r="K721" s="249"/>
      <c r="L721" s="249"/>
      <c r="M721" s="249"/>
      <c r="N721" s="249"/>
      <c r="O721" s="249"/>
      <c r="P721" s="249"/>
      <c r="Q721" s="249"/>
      <c r="R721" s="249"/>
    </row>
    <row r="722" spans="1:18" ht="15">
      <c r="A722" s="249"/>
      <c r="B722" s="249"/>
      <c r="C722" s="249"/>
      <c r="D722" s="249"/>
      <c r="E722" s="249"/>
      <c r="F722" s="249"/>
      <c r="G722" s="249"/>
      <c r="H722" s="249"/>
      <c r="I722" s="249"/>
      <c r="J722" s="249"/>
      <c r="K722" s="249"/>
      <c r="L722" s="249"/>
      <c r="M722" s="249"/>
      <c r="N722" s="249"/>
      <c r="O722" s="249"/>
      <c r="P722" s="249"/>
      <c r="Q722" s="249"/>
      <c r="R722" s="249"/>
    </row>
    <row r="723" spans="1:18" ht="15">
      <c r="A723" s="249"/>
      <c r="B723" s="249"/>
      <c r="C723" s="249"/>
      <c r="D723" s="249"/>
      <c r="E723" s="249"/>
      <c r="F723" s="249"/>
      <c r="G723" s="249"/>
      <c r="H723" s="249"/>
      <c r="I723" s="249"/>
      <c r="J723" s="249"/>
      <c r="K723" s="249"/>
      <c r="L723" s="249"/>
      <c r="M723" s="249"/>
      <c r="N723" s="249"/>
      <c r="O723" s="249"/>
      <c r="P723" s="249"/>
      <c r="Q723" s="249"/>
      <c r="R723" s="249"/>
    </row>
    <row r="724" spans="1:18" ht="15">
      <c r="A724" s="249"/>
      <c r="B724" s="249"/>
      <c r="C724" s="249"/>
      <c r="D724" s="249"/>
      <c r="E724" s="249"/>
      <c r="F724" s="249"/>
      <c r="G724" s="249"/>
      <c r="H724" s="249"/>
      <c r="I724" s="249"/>
      <c r="J724" s="249"/>
      <c r="K724" s="249"/>
      <c r="L724" s="249"/>
      <c r="M724" s="249"/>
      <c r="N724" s="249"/>
      <c r="O724" s="249"/>
      <c r="P724" s="249"/>
      <c r="Q724" s="249"/>
      <c r="R724" s="249"/>
    </row>
    <row r="725" spans="1:18" ht="15">
      <c r="A725" s="249"/>
      <c r="B725" s="249"/>
      <c r="C725" s="249"/>
      <c r="D725" s="249"/>
      <c r="E725" s="249"/>
      <c r="F725" s="249"/>
      <c r="G725" s="249"/>
      <c r="H725" s="249"/>
      <c r="I725" s="249"/>
      <c r="J725" s="249"/>
      <c r="K725" s="249"/>
      <c r="L725" s="249"/>
      <c r="M725" s="249"/>
      <c r="N725" s="249"/>
      <c r="O725" s="249"/>
      <c r="P725" s="249"/>
      <c r="Q725" s="249"/>
      <c r="R725" s="249"/>
    </row>
    <row r="726" spans="1:18" ht="15">
      <c r="A726" s="249"/>
      <c r="B726" s="249"/>
      <c r="C726" s="249"/>
      <c r="D726" s="249"/>
      <c r="E726" s="249"/>
      <c r="F726" s="249"/>
      <c r="G726" s="249"/>
      <c r="H726" s="249"/>
      <c r="I726" s="249"/>
      <c r="J726" s="249"/>
      <c r="K726" s="249"/>
      <c r="L726" s="249"/>
      <c r="M726" s="249"/>
      <c r="N726" s="249"/>
      <c r="O726" s="249"/>
      <c r="P726" s="249"/>
      <c r="Q726" s="249"/>
      <c r="R726" s="249"/>
    </row>
    <row r="727" spans="1:18" ht="15">
      <c r="A727" s="249"/>
      <c r="B727" s="249"/>
      <c r="C727" s="249"/>
      <c r="D727" s="249"/>
      <c r="E727" s="249"/>
      <c r="F727" s="249"/>
      <c r="G727" s="249"/>
      <c r="H727" s="249"/>
      <c r="I727" s="249"/>
      <c r="J727" s="249"/>
      <c r="K727" s="249"/>
      <c r="L727" s="249"/>
      <c r="M727" s="249"/>
      <c r="N727" s="249"/>
      <c r="O727" s="249"/>
      <c r="P727" s="249"/>
      <c r="Q727" s="249"/>
      <c r="R727" s="249"/>
    </row>
    <row r="728" spans="1:18" ht="15">
      <c r="A728" s="249"/>
      <c r="B728" s="249"/>
      <c r="C728" s="249"/>
      <c r="D728" s="249"/>
      <c r="E728" s="249"/>
      <c r="F728" s="249"/>
      <c r="G728" s="249"/>
      <c r="H728" s="249"/>
      <c r="I728" s="249"/>
      <c r="J728" s="249"/>
      <c r="K728" s="249"/>
      <c r="L728" s="249"/>
      <c r="M728" s="249"/>
      <c r="N728" s="249"/>
      <c r="O728" s="249"/>
      <c r="P728" s="249"/>
      <c r="Q728" s="249"/>
      <c r="R728" s="249"/>
    </row>
    <row r="729" spans="1:18" ht="15">
      <c r="A729" s="249"/>
      <c r="B729" s="249"/>
      <c r="C729" s="249"/>
      <c r="D729" s="249"/>
      <c r="E729" s="249"/>
      <c r="F729" s="249"/>
      <c r="G729" s="249"/>
      <c r="H729" s="249"/>
      <c r="I729" s="249"/>
      <c r="J729" s="249"/>
      <c r="K729" s="249"/>
      <c r="L729" s="249"/>
      <c r="M729" s="249"/>
      <c r="N729" s="249"/>
      <c r="O729" s="249"/>
      <c r="P729" s="249"/>
      <c r="Q729" s="249"/>
      <c r="R729" s="249"/>
    </row>
    <row r="730" spans="1:18" ht="15">
      <c r="A730" s="249"/>
      <c r="B730" s="249"/>
      <c r="C730" s="249"/>
      <c r="D730" s="249"/>
      <c r="E730" s="249"/>
      <c r="F730" s="249"/>
      <c r="G730" s="249"/>
      <c r="H730" s="249"/>
      <c r="I730" s="249"/>
      <c r="J730" s="249"/>
      <c r="K730" s="249"/>
      <c r="L730" s="249"/>
      <c r="M730" s="249"/>
      <c r="N730" s="249"/>
      <c r="O730" s="249"/>
      <c r="P730" s="249"/>
      <c r="Q730" s="249"/>
      <c r="R730" s="249"/>
    </row>
    <row r="731" spans="1:18" ht="15">
      <c r="A731" s="249"/>
      <c r="B731" s="249"/>
      <c r="C731" s="249"/>
      <c r="D731" s="249"/>
      <c r="E731" s="249"/>
      <c r="F731" s="249"/>
      <c r="G731" s="249"/>
      <c r="H731" s="249"/>
      <c r="I731" s="249"/>
      <c r="J731" s="249"/>
      <c r="K731" s="249"/>
      <c r="L731" s="249"/>
      <c r="M731" s="249"/>
      <c r="N731" s="249"/>
      <c r="O731" s="249"/>
      <c r="P731" s="249"/>
      <c r="Q731" s="249"/>
      <c r="R731" s="249"/>
    </row>
    <row r="732" spans="1:18" ht="15">
      <c r="A732" s="249"/>
      <c r="B732" s="249"/>
      <c r="C732" s="249"/>
      <c r="D732" s="249"/>
      <c r="E732" s="249"/>
      <c r="F732" s="249"/>
      <c r="G732" s="249"/>
      <c r="H732" s="249"/>
      <c r="I732" s="249"/>
      <c r="J732" s="249"/>
      <c r="K732" s="249"/>
      <c r="L732" s="249"/>
      <c r="M732" s="249"/>
      <c r="N732" s="249"/>
      <c r="O732" s="249"/>
      <c r="P732" s="249"/>
      <c r="Q732" s="249"/>
      <c r="R732" s="249"/>
    </row>
    <row r="733" spans="1:18" ht="15">
      <c r="A733" s="249"/>
      <c r="B733" s="249"/>
      <c r="C733" s="249"/>
      <c r="D733" s="249"/>
      <c r="E733" s="249"/>
      <c r="F733" s="249"/>
      <c r="G733" s="249"/>
      <c r="H733" s="249"/>
      <c r="I733" s="249"/>
      <c r="J733" s="249"/>
      <c r="K733" s="249"/>
      <c r="L733" s="249"/>
      <c r="M733" s="249"/>
      <c r="N733" s="249"/>
      <c r="O733" s="249"/>
      <c r="P733" s="249"/>
      <c r="Q733" s="249"/>
      <c r="R733" s="249"/>
    </row>
    <row r="734" spans="1:18" ht="15">
      <c r="A734" s="249"/>
      <c r="B734" s="249"/>
      <c r="C734" s="249"/>
      <c r="D734" s="249"/>
      <c r="E734" s="249"/>
      <c r="F734" s="249"/>
      <c r="G734" s="249"/>
      <c r="H734" s="249"/>
      <c r="I734" s="249"/>
      <c r="J734" s="249"/>
      <c r="K734" s="249"/>
      <c r="L734" s="249"/>
      <c r="M734" s="249"/>
      <c r="N734" s="249"/>
      <c r="O734" s="249"/>
      <c r="P734" s="249"/>
      <c r="Q734" s="249"/>
      <c r="R734" s="249"/>
    </row>
    <row r="735" spans="1:18" ht="15">
      <c r="A735" s="249"/>
      <c r="B735" s="249"/>
      <c r="C735" s="249"/>
      <c r="D735" s="249"/>
      <c r="E735" s="249"/>
      <c r="F735" s="249"/>
      <c r="G735" s="249"/>
      <c r="H735" s="249"/>
      <c r="I735" s="249"/>
      <c r="J735" s="249"/>
      <c r="K735" s="249"/>
      <c r="L735" s="249"/>
      <c r="M735" s="249"/>
      <c r="N735" s="249"/>
      <c r="O735" s="249"/>
      <c r="P735" s="249"/>
      <c r="Q735" s="249"/>
      <c r="R735" s="249"/>
    </row>
    <row r="736" spans="1:18" ht="15">
      <c r="A736" s="249"/>
      <c r="B736" s="249"/>
      <c r="C736" s="249"/>
      <c r="D736" s="249"/>
      <c r="E736" s="249"/>
      <c r="F736" s="249"/>
      <c r="G736" s="249"/>
      <c r="H736" s="249"/>
      <c r="I736" s="249"/>
      <c r="J736" s="249"/>
      <c r="K736" s="249"/>
      <c r="L736" s="249"/>
      <c r="M736" s="249"/>
      <c r="N736" s="249"/>
      <c r="O736" s="249"/>
      <c r="P736" s="249"/>
      <c r="Q736" s="249"/>
      <c r="R736" s="249"/>
    </row>
    <row r="737" spans="1:18" ht="15">
      <c r="A737" s="249"/>
      <c r="B737" s="249"/>
      <c r="C737" s="249"/>
      <c r="D737" s="249"/>
      <c r="E737" s="249"/>
      <c r="F737" s="249"/>
      <c r="G737" s="249"/>
      <c r="H737" s="249"/>
      <c r="I737" s="249"/>
      <c r="J737" s="249"/>
      <c r="K737" s="249"/>
      <c r="L737" s="249"/>
      <c r="M737" s="249"/>
      <c r="N737" s="249"/>
      <c r="O737" s="249"/>
      <c r="P737" s="249"/>
      <c r="Q737" s="249"/>
      <c r="R737" s="249"/>
    </row>
    <row r="738" spans="1:18" ht="15">
      <c r="A738" s="249"/>
      <c r="B738" s="249"/>
      <c r="C738" s="249"/>
      <c r="D738" s="249"/>
      <c r="E738" s="249"/>
      <c r="F738" s="249"/>
      <c r="G738" s="249"/>
      <c r="H738" s="249"/>
      <c r="I738" s="249"/>
      <c r="J738" s="249"/>
      <c r="K738" s="249"/>
      <c r="L738" s="249"/>
      <c r="M738" s="249"/>
      <c r="N738" s="249"/>
      <c r="O738" s="249"/>
      <c r="P738" s="249"/>
      <c r="Q738" s="249"/>
      <c r="R738" s="249"/>
    </row>
    <row r="739" spans="1:18" ht="15">
      <c r="A739" s="249"/>
      <c r="B739" s="249"/>
      <c r="C739" s="249"/>
      <c r="D739" s="249"/>
      <c r="E739" s="249"/>
      <c r="F739" s="249"/>
      <c r="G739" s="249"/>
      <c r="H739" s="249"/>
      <c r="I739" s="249"/>
      <c r="J739" s="249"/>
      <c r="K739" s="249"/>
      <c r="L739" s="249"/>
      <c r="M739" s="249"/>
      <c r="N739" s="249"/>
      <c r="O739" s="249"/>
      <c r="P739" s="249"/>
      <c r="Q739" s="249"/>
      <c r="R739" s="249"/>
    </row>
    <row r="740" spans="1:18" ht="15">
      <c r="A740" s="249"/>
      <c r="B740" s="249"/>
      <c r="C740" s="249"/>
      <c r="D740" s="249"/>
      <c r="E740" s="249"/>
      <c r="F740" s="249"/>
      <c r="G740" s="249"/>
      <c r="H740" s="249"/>
      <c r="I740" s="249"/>
      <c r="J740" s="249"/>
      <c r="K740" s="249"/>
      <c r="L740" s="249"/>
      <c r="M740" s="249"/>
      <c r="N740" s="249"/>
      <c r="O740" s="249"/>
      <c r="P740" s="249"/>
      <c r="Q740" s="249"/>
      <c r="R740" s="249"/>
    </row>
    <row r="741" spans="1:18" ht="15">
      <c r="A741" s="249"/>
      <c r="B741" s="249"/>
      <c r="C741" s="249"/>
      <c r="D741" s="249"/>
      <c r="E741" s="249"/>
      <c r="F741" s="249"/>
      <c r="G741" s="249"/>
      <c r="H741" s="249"/>
      <c r="I741" s="249"/>
      <c r="J741" s="249"/>
      <c r="K741" s="249"/>
      <c r="L741" s="249"/>
      <c r="M741" s="249"/>
      <c r="N741" s="249"/>
      <c r="O741" s="249"/>
      <c r="P741" s="249"/>
      <c r="Q741" s="249"/>
      <c r="R741" s="249"/>
    </row>
    <row r="742" spans="1:18" ht="15">
      <c r="A742" s="249"/>
      <c r="B742" s="249"/>
      <c r="C742" s="249"/>
      <c r="D742" s="249"/>
      <c r="E742" s="249"/>
      <c r="F742" s="249"/>
      <c r="G742" s="249"/>
      <c r="H742" s="249"/>
      <c r="I742" s="249"/>
      <c r="J742" s="249"/>
      <c r="K742" s="249"/>
      <c r="L742" s="249"/>
      <c r="M742" s="249"/>
      <c r="N742" s="249"/>
      <c r="O742" s="249"/>
      <c r="P742" s="249"/>
      <c r="Q742" s="249"/>
      <c r="R742" s="249"/>
    </row>
    <row r="743" spans="1:18" ht="15">
      <c r="A743" s="249"/>
      <c r="B743" s="249"/>
      <c r="C743" s="249"/>
      <c r="D743" s="249"/>
      <c r="E743" s="249"/>
      <c r="F743" s="249"/>
      <c r="G743" s="249"/>
      <c r="H743" s="249"/>
      <c r="I743" s="249"/>
      <c r="J743" s="249"/>
      <c r="K743" s="249"/>
      <c r="L743" s="249"/>
      <c r="M743" s="249"/>
      <c r="N743" s="249"/>
      <c r="O743" s="249"/>
      <c r="P743" s="249"/>
      <c r="Q743" s="249"/>
      <c r="R743" s="249"/>
    </row>
    <row r="744" spans="1:18" ht="15">
      <c r="A744" s="249"/>
      <c r="B744" s="249"/>
      <c r="C744" s="249"/>
      <c r="D744" s="249"/>
      <c r="E744" s="249"/>
      <c r="F744" s="249"/>
      <c r="G744" s="249"/>
      <c r="H744" s="249"/>
      <c r="I744" s="249"/>
      <c r="J744" s="249"/>
      <c r="K744" s="249"/>
      <c r="L744" s="249"/>
      <c r="M744" s="249"/>
      <c r="N744" s="249"/>
      <c r="O744" s="249"/>
      <c r="P744" s="249"/>
      <c r="Q744" s="249"/>
      <c r="R744" s="249"/>
    </row>
    <row r="745" spans="1:18" ht="15">
      <c r="A745" s="249"/>
      <c r="B745" s="249"/>
      <c r="C745" s="249"/>
      <c r="D745" s="249"/>
      <c r="E745" s="249"/>
      <c r="F745" s="249"/>
      <c r="G745" s="249"/>
      <c r="H745" s="249"/>
      <c r="I745" s="249"/>
      <c r="J745" s="249"/>
      <c r="K745" s="249"/>
      <c r="L745" s="249"/>
      <c r="M745" s="249"/>
      <c r="N745" s="249"/>
      <c r="O745" s="249"/>
      <c r="P745" s="249"/>
      <c r="Q745" s="249"/>
      <c r="R745" s="249"/>
    </row>
    <row r="746" spans="1:18" ht="15">
      <c r="A746" s="249"/>
      <c r="B746" s="249"/>
      <c r="C746" s="249"/>
      <c r="D746" s="249"/>
      <c r="E746" s="249"/>
      <c r="F746" s="249"/>
      <c r="G746" s="249"/>
      <c r="H746" s="249"/>
      <c r="I746" s="249"/>
      <c r="J746" s="249"/>
      <c r="K746" s="249"/>
      <c r="L746" s="249"/>
      <c r="M746" s="249"/>
      <c r="N746" s="249"/>
      <c r="O746" s="249"/>
      <c r="P746" s="249"/>
      <c r="Q746" s="249"/>
      <c r="R746" s="249"/>
    </row>
    <row r="747" spans="1:18" ht="15">
      <c r="A747" s="249"/>
      <c r="B747" s="249"/>
      <c r="C747" s="249"/>
      <c r="D747" s="249"/>
      <c r="E747" s="249"/>
      <c r="F747" s="249"/>
      <c r="G747" s="249"/>
      <c r="H747" s="249"/>
      <c r="I747" s="249"/>
      <c r="J747" s="249"/>
      <c r="K747" s="249"/>
      <c r="L747" s="249"/>
      <c r="M747" s="249"/>
      <c r="N747" s="249"/>
      <c r="O747" s="249"/>
      <c r="P747" s="249"/>
      <c r="Q747" s="249"/>
      <c r="R747" s="249"/>
    </row>
    <row r="748" spans="1:18" ht="15">
      <c r="A748" s="249"/>
      <c r="B748" s="249"/>
      <c r="C748" s="249"/>
      <c r="D748" s="249"/>
      <c r="E748" s="249"/>
      <c r="F748" s="249"/>
      <c r="G748" s="249"/>
      <c r="H748" s="249"/>
      <c r="I748" s="249"/>
      <c r="J748" s="249"/>
      <c r="K748" s="249"/>
      <c r="L748" s="249"/>
      <c r="M748" s="249"/>
      <c r="N748" s="249"/>
      <c r="O748" s="249"/>
      <c r="P748" s="249"/>
      <c r="Q748" s="249"/>
      <c r="R748" s="249"/>
    </row>
    <row r="749" spans="1:18" ht="15">
      <c r="A749" s="249"/>
      <c r="B749" s="249"/>
      <c r="C749" s="249"/>
      <c r="D749" s="249"/>
      <c r="E749" s="249"/>
      <c r="F749" s="249"/>
      <c r="G749" s="249"/>
      <c r="H749" s="249"/>
      <c r="I749" s="249"/>
      <c r="J749" s="249"/>
      <c r="K749" s="249"/>
      <c r="L749" s="249"/>
      <c r="M749" s="249"/>
      <c r="N749" s="249"/>
      <c r="O749" s="249"/>
      <c r="P749" s="249"/>
      <c r="Q749" s="249"/>
      <c r="R749" s="249"/>
    </row>
    <row r="750" spans="1:18" ht="15">
      <c r="A750" s="249"/>
      <c r="B750" s="249"/>
      <c r="C750" s="249"/>
      <c r="D750" s="249"/>
      <c r="E750" s="249"/>
      <c r="F750" s="249"/>
      <c r="G750" s="249"/>
      <c r="H750" s="249"/>
      <c r="I750" s="249"/>
      <c r="J750" s="249"/>
      <c r="K750" s="249"/>
      <c r="L750" s="249"/>
      <c r="M750" s="249"/>
      <c r="N750" s="249"/>
      <c r="O750" s="249"/>
      <c r="P750" s="249"/>
      <c r="Q750" s="249"/>
      <c r="R750" s="249"/>
    </row>
    <row r="751" spans="1:18" ht="15">
      <c r="A751" s="249"/>
      <c r="B751" s="249"/>
      <c r="C751" s="249"/>
      <c r="D751" s="249"/>
      <c r="E751" s="249"/>
      <c r="F751" s="249"/>
      <c r="G751" s="249"/>
      <c r="H751" s="249"/>
      <c r="I751" s="249"/>
      <c r="J751" s="249"/>
      <c r="K751" s="249"/>
      <c r="L751" s="249"/>
      <c r="M751" s="249"/>
      <c r="N751" s="249"/>
      <c r="O751" s="249"/>
      <c r="P751" s="249"/>
      <c r="Q751" s="249"/>
      <c r="R751" s="249"/>
    </row>
    <row r="752" spans="1:18" ht="15">
      <c r="A752" s="249"/>
      <c r="B752" s="249"/>
      <c r="C752" s="249"/>
      <c r="D752" s="249"/>
      <c r="E752" s="249"/>
      <c r="F752" s="249"/>
      <c r="G752" s="249"/>
      <c r="H752" s="249"/>
      <c r="I752" s="249"/>
      <c r="J752" s="249"/>
      <c r="K752" s="249"/>
      <c r="L752" s="249"/>
      <c r="M752" s="249"/>
      <c r="N752" s="249"/>
      <c r="O752" s="249"/>
      <c r="P752" s="249"/>
      <c r="Q752" s="249"/>
      <c r="R752" s="249"/>
    </row>
    <row r="753" spans="1:18" ht="15">
      <c r="A753" s="249"/>
      <c r="B753" s="249"/>
      <c r="C753" s="249"/>
      <c r="D753" s="249"/>
      <c r="E753" s="249"/>
      <c r="F753" s="249"/>
      <c r="G753" s="249"/>
      <c r="H753" s="249"/>
      <c r="I753" s="249"/>
      <c r="J753" s="249"/>
      <c r="K753" s="249"/>
      <c r="L753" s="249"/>
      <c r="M753" s="249"/>
      <c r="N753" s="249"/>
      <c r="O753" s="249"/>
      <c r="P753" s="249"/>
      <c r="Q753" s="249"/>
      <c r="R753" s="249"/>
    </row>
    <row r="754" spans="1:18" ht="15">
      <c r="A754" s="249"/>
      <c r="B754" s="249"/>
      <c r="C754" s="249"/>
      <c r="D754" s="249"/>
      <c r="E754" s="249"/>
      <c r="F754" s="249"/>
      <c r="G754" s="249"/>
      <c r="H754" s="249"/>
      <c r="I754" s="249"/>
      <c r="J754" s="249"/>
      <c r="K754" s="249"/>
      <c r="L754" s="249"/>
      <c r="M754" s="249"/>
      <c r="N754" s="249"/>
      <c r="O754" s="249"/>
      <c r="P754" s="249"/>
      <c r="Q754" s="249"/>
      <c r="R754" s="249"/>
    </row>
    <row r="755" spans="1:18" ht="15">
      <c r="A755" s="249"/>
      <c r="B755" s="249"/>
      <c r="C755" s="249"/>
      <c r="D755" s="249"/>
      <c r="E755" s="249"/>
      <c r="F755" s="249"/>
      <c r="G755" s="249"/>
      <c r="H755" s="249"/>
      <c r="I755" s="249"/>
      <c r="J755" s="249"/>
      <c r="K755" s="249"/>
      <c r="L755" s="249"/>
      <c r="M755" s="249"/>
      <c r="N755" s="249"/>
      <c r="O755" s="249"/>
      <c r="P755" s="249"/>
      <c r="Q755" s="249"/>
      <c r="R755" s="249"/>
    </row>
    <row r="756" spans="1:18" ht="15">
      <c r="A756" s="249"/>
      <c r="B756" s="249"/>
      <c r="C756" s="249"/>
      <c r="D756" s="249"/>
      <c r="E756" s="249"/>
      <c r="F756" s="249"/>
      <c r="G756" s="249"/>
      <c r="H756" s="249"/>
      <c r="I756" s="249"/>
      <c r="J756" s="249"/>
      <c r="K756" s="249"/>
      <c r="L756" s="249"/>
      <c r="M756" s="249"/>
      <c r="N756" s="249"/>
      <c r="O756" s="249"/>
      <c r="P756" s="249"/>
      <c r="Q756" s="249"/>
      <c r="R756" s="249"/>
    </row>
    <row r="757" spans="1:18" ht="15">
      <c r="A757" s="249"/>
      <c r="B757" s="249"/>
      <c r="C757" s="249"/>
      <c r="D757" s="249"/>
      <c r="E757" s="249"/>
      <c r="F757" s="249"/>
      <c r="G757" s="249"/>
      <c r="H757" s="249"/>
      <c r="I757" s="249"/>
      <c r="J757" s="249"/>
      <c r="K757" s="249"/>
      <c r="L757" s="249"/>
      <c r="M757" s="249"/>
      <c r="N757" s="249"/>
      <c r="O757" s="249"/>
      <c r="P757" s="249"/>
      <c r="Q757" s="249"/>
      <c r="R757" s="249"/>
    </row>
    <row r="758" spans="1:18" ht="15">
      <c r="A758" s="249"/>
      <c r="B758" s="249"/>
      <c r="C758" s="249"/>
      <c r="D758" s="249"/>
      <c r="E758" s="249"/>
      <c r="F758" s="249"/>
      <c r="G758" s="249"/>
      <c r="H758" s="249"/>
      <c r="I758" s="249"/>
      <c r="J758" s="249"/>
      <c r="K758" s="249"/>
      <c r="L758" s="249"/>
      <c r="M758" s="249"/>
      <c r="N758" s="249"/>
      <c r="O758" s="249"/>
      <c r="P758" s="249"/>
      <c r="Q758" s="249"/>
      <c r="R758" s="249"/>
    </row>
    <row r="759" spans="1:18" ht="15">
      <c r="A759" s="249"/>
      <c r="B759" s="249"/>
      <c r="C759" s="249"/>
      <c r="D759" s="249"/>
      <c r="E759" s="249"/>
      <c r="F759" s="249"/>
      <c r="G759" s="249"/>
      <c r="H759" s="249"/>
      <c r="I759" s="249"/>
      <c r="J759" s="249"/>
      <c r="K759" s="249"/>
      <c r="L759" s="249"/>
      <c r="M759" s="249"/>
      <c r="N759" s="249"/>
      <c r="O759" s="249"/>
      <c r="P759" s="249"/>
      <c r="Q759" s="249"/>
      <c r="R759" s="249"/>
    </row>
    <row r="760" spans="1:18" ht="15">
      <c r="A760" s="249"/>
      <c r="B760" s="249"/>
      <c r="C760" s="249"/>
      <c r="D760" s="249"/>
      <c r="E760" s="249"/>
      <c r="F760" s="249"/>
      <c r="G760" s="249"/>
      <c r="H760" s="249"/>
      <c r="I760" s="249"/>
      <c r="J760" s="249"/>
      <c r="K760" s="249"/>
      <c r="L760" s="249"/>
      <c r="M760" s="249"/>
      <c r="N760" s="249"/>
      <c r="O760" s="249"/>
      <c r="P760" s="249"/>
      <c r="Q760" s="249"/>
      <c r="R760" s="249"/>
    </row>
    <row r="761" spans="1:18" ht="15">
      <c r="A761" s="249"/>
      <c r="B761" s="249"/>
      <c r="C761" s="249"/>
      <c r="D761" s="249"/>
      <c r="E761" s="249"/>
      <c r="F761" s="249"/>
      <c r="G761" s="249"/>
      <c r="H761" s="249"/>
      <c r="I761" s="249"/>
      <c r="J761" s="249"/>
      <c r="K761" s="249"/>
      <c r="L761" s="249"/>
      <c r="M761" s="249"/>
      <c r="N761" s="249"/>
      <c r="O761" s="249"/>
      <c r="P761" s="249"/>
      <c r="Q761" s="249"/>
      <c r="R761" s="249"/>
    </row>
    <row r="762" spans="1:18" ht="15">
      <c r="A762" s="249"/>
      <c r="B762" s="249"/>
      <c r="C762" s="249"/>
      <c r="D762" s="249"/>
      <c r="E762" s="249"/>
      <c r="F762" s="249"/>
      <c r="G762" s="249"/>
      <c r="H762" s="249"/>
      <c r="I762" s="249"/>
      <c r="J762" s="249"/>
      <c r="K762" s="249"/>
      <c r="L762" s="249"/>
      <c r="M762" s="249"/>
      <c r="N762" s="249"/>
      <c r="O762" s="249"/>
      <c r="P762" s="249"/>
      <c r="Q762" s="249"/>
      <c r="R762" s="249"/>
    </row>
    <row r="763" spans="1:18" ht="15">
      <c r="A763" s="249"/>
      <c r="B763" s="249"/>
      <c r="C763" s="249"/>
      <c r="D763" s="249"/>
      <c r="E763" s="249"/>
      <c r="F763" s="249"/>
      <c r="G763" s="249"/>
      <c r="H763" s="249"/>
      <c r="I763" s="249"/>
      <c r="J763" s="249"/>
      <c r="K763" s="249"/>
      <c r="L763" s="249"/>
      <c r="M763" s="249"/>
      <c r="N763" s="249"/>
      <c r="O763" s="249"/>
      <c r="P763" s="249"/>
      <c r="Q763" s="249"/>
      <c r="R763" s="249"/>
    </row>
    <row r="764" spans="1:18" ht="15">
      <c r="A764" s="249"/>
      <c r="B764" s="249"/>
      <c r="C764" s="249"/>
      <c r="D764" s="249"/>
      <c r="E764" s="249"/>
      <c r="F764" s="249"/>
      <c r="G764" s="249"/>
      <c r="H764" s="249"/>
      <c r="I764" s="249"/>
      <c r="J764" s="249"/>
      <c r="K764" s="249"/>
      <c r="L764" s="249"/>
      <c r="M764" s="249"/>
      <c r="N764" s="249"/>
      <c r="O764" s="249"/>
      <c r="P764" s="249"/>
      <c r="Q764" s="249"/>
      <c r="R764" s="249"/>
    </row>
    <row r="765" spans="1:18" ht="15">
      <c r="A765" s="249"/>
      <c r="B765" s="249"/>
      <c r="C765" s="249"/>
      <c r="D765" s="249"/>
      <c r="E765" s="249"/>
      <c r="F765" s="249"/>
      <c r="G765" s="249"/>
      <c r="H765" s="249"/>
      <c r="I765" s="249"/>
      <c r="J765" s="249"/>
      <c r="K765" s="249"/>
      <c r="L765" s="249"/>
      <c r="M765" s="249"/>
      <c r="N765" s="249"/>
      <c r="O765" s="249"/>
      <c r="P765" s="249"/>
      <c r="Q765" s="249"/>
      <c r="R765" s="249"/>
    </row>
    <row r="766" spans="1:18" ht="15">
      <c r="A766" s="249"/>
      <c r="B766" s="249"/>
      <c r="C766" s="249"/>
      <c r="D766" s="249"/>
      <c r="E766" s="249"/>
      <c r="F766" s="249"/>
      <c r="G766" s="249"/>
      <c r="H766" s="249"/>
      <c r="I766" s="249"/>
      <c r="J766" s="249"/>
      <c r="K766" s="249"/>
      <c r="L766" s="249"/>
      <c r="M766" s="249"/>
      <c r="N766" s="249"/>
      <c r="O766" s="249"/>
      <c r="P766" s="249"/>
      <c r="Q766" s="249"/>
      <c r="R766" s="249"/>
    </row>
    <row r="767" spans="1:18" ht="15">
      <c r="A767" s="249"/>
      <c r="B767" s="249"/>
      <c r="C767" s="249"/>
      <c r="D767" s="249"/>
      <c r="E767" s="249"/>
      <c r="F767" s="249"/>
      <c r="G767" s="249"/>
      <c r="H767" s="249"/>
      <c r="I767" s="249"/>
      <c r="J767" s="249"/>
      <c r="K767" s="249"/>
      <c r="L767" s="249"/>
      <c r="M767" s="249"/>
      <c r="N767" s="249"/>
      <c r="O767" s="249"/>
      <c r="P767" s="249"/>
      <c r="Q767" s="249"/>
      <c r="R767" s="249"/>
    </row>
    <row r="768" spans="1:18" ht="15">
      <c r="A768" s="249"/>
      <c r="B768" s="249"/>
      <c r="C768" s="249"/>
      <c r="D768" s="249"/>
      <c r="E768" s="249"/>
      <c r="F768" s="249"/>
      <c r="G768" s="249"/>
      <c r="H768" s="249"/>
      <c r="I768" s="249"/>
      <c r="J768" s="249"/>
      <c r="K768" s="249"/>
      <c r="L768" s="249"/>
      <c r="M768" s="249"/>
      <c r="N768" s="249"/>
      <c r="O768" s="249"/>
      <c r="P768" s="249"/>
      <c r="Q768" s="249"/>
      <c r="R768" s="249"/>
    </row>
    <row r="769" spans="1:18" ht="15">
      <c r="A769" s="249"/>
      <c r="B769" s="249"/>
      <c r="C769" s="249"/>
      <c r="D769" s="249"/>
      <c r="E769" s="249"/>
      <c r="F769" s="249"/>
      <c r="G769" s="249"/>
      <c r="H769" s="249"/>
      <c r="I769" s="249"/>
      <c r="J769" s="249"/>
      <c r="K769" s="249"/>
      <c r="L769" s="249"/>
      <c r="M769" s="249"/>
      <c r="N769" s="249"/>
      <c r="O769" s="249"/>
      <c r="P769" s="249"/>
      <c r="Q769" s="249"/>
      <c r="R769" s="249"/>
    </row>
    <row r="770" spans="1:18" ht="15">
      <c r="A770" s="249"/>
      <c r="B770" s="249"/>
      <c r="C770" s="249"/>
      <c r="D770" s="249"/>
      <c r="E770" s="249"/>
      <c r="F770" s="249"/>
      <c r="G770" s="249"/>
      <c r="H770" s="249"/>
      <c r="I770" s="249"/>
      <c r="J770" s="249"/>
      <c r="K770" s="249"/>
      <c r="L770" s="249"/>
      <c r="M770" s="249"/>
      <c r="N770" s="249"/>
      <c r="O770" s="249"/>
      <c r="P770" s="249"/>
      <c r="Q770" s="249"/>
      <c r="R770" s="249"/>
    </row>
    <row r="771" spans="1:18" ht="15">
      <c r="A771" s="249"/>
      <c r="B771" s="249"/>
      <c r="C771" s="249"/>
      <c r="D771" s="249"/>
      <c r="E771" s="249"/>
      <c r="F771" s="249"/>
      <c r="G771" s="249"/>
      <c r="H771" s="249"/>
      <c r="I771" s="249"/>
      <c r="J771" s="249"/>
      <c r="K771" s="249"/>
      <c r="L771" s="249"/>
      <c r="M771" s="249"/>
      <c r="N771" s="249"/>
      <c r="O771" s="249"/>
      <c r="P771" s="249"/>
      <c r="Q771" s="249"/>
      <c r="R771" s="249"/>
    </row>
    <row r="772" spans="1:18" ht="15">
      <c r="A772" s="249"/>
      <c r="B772" s="249"/>
      <c r="C772" s="249"/>
      <c r="D772" s="249"/>
      <c r="E772" s="249"/>
      <c r="F772" s="249"/>
      <c r="G772" s="249"/>
      <c r="H772" s="249"/>
      <c r="I772" s="249"/>
      <c r="J772" s="249"/>
      <c r="K772" s="249"/>
      <c r="L772" s="249"/>
      <c r="M772" s="249"/>
      <c r="N772" s="249"/>
      <c r="O772" s="249"/>
      <c r="P772" s="249"/>
      <c r="Q772" s="249"/>
      <c r="R772" s="249"/>
    </row>
    <row r="773" spans="1:18" ht="15">
      <c r="A773" s="249"/>
      <c r="B773" s="249"/>
      <c r="C773" s="249"/>
      <c r="D773" s="249"/>
      <c r="E773" s="249"/>
      <c r="F773" s="249"/>
      <c r="G773" s="249"/>
      <c r="H773" s="249"/>
      <c r="I773" s="249"/>
      <c r="J773" s="249"/>
      <c r="K773" s="249"/>
      <c r="L773" s="249"/>
      <c r="M773" s="249"/>
      <c r="N773" s="249"/>
      <c r="O773" s="249"/>
      <c r="P773" s="249"/>
      <c r="Q773" s="249"/>
      <c r="R773" s="249"/>
    </row>
    <row r="774" spans="1:18" ht="15">
      <c r="A774" s="249"/>
      <c r="B774" s="249"/>
      <c r="C774" s="249"/>
      <c r="D774" s="249"/>
      <c r="E774" s="249"/>
      <c r="F774" s="249"/>
      <c r="G774" s="249"/>
      <c r="H774" s="249"/>
      <c r="I774" s="249"/>
      <c r="J774" s="249"/>
      <c r="K774" s="249"/>
      <c r="L774" s="249"/>
      <c r="M774" s="249"/>
      <c r="N774" s="249"/>
      <c r="O774" s="249"/>
      <c r="P774" s="249"/>
      <c r="Q774" s="249"/>
      <c r="R774" s="249"/>
    </row>
    <row r="775" spans="1:18" ht="15">
      <c r="A775" s="249"/>
      <c r="B775" s="249"/>
      <c r="C775" s="249"/>
      <c r="D775" s="249"/>
      <c r="E775" s="249"/>
      <c r="F775" s="249"/>
      <c r="G775" s="249"/>
      <c r="H775" s="249"/>
      <c r="I775" s="249"/>
      <c r="J775" s="249"/>
      <c r="K775" s="249"/>
      <c r="L775" s="249"/>
      <c r="M775" s="249"/>
      <c r="N775" s="249"/>
      <c r="O775" s="249"/>
      <c r="P775" s="249"/>
      <c r="Q775" s="249"/>
      <c r="R775" s="249"/>
    </row>
    <row r="776" spans="1:18" ht="15">
      <c r="A776" s="249"/>
      <c r="B776" s="249"/>
      <c r="C776" s="249"/>
      <c r="D776" s="249"/>
      <c r="E776" s="249"/>
      <c r="F776" s="249"/>
      <c r="G776" s="249"/>
      <c r="H776" s="249"/>
      <c r="I776" s="249"/>
      <c r="J776" s="249"/>
      <c r="K776" s="249"/>
      <c r="L776" s="249"/>
      <c r="M776" s="249"/>
      <c r="N776" s="249"/>
      <c r="O776" s="249"/>
      <c r="P776" s="249"/>
      <c r="Q776" s="249"/>
      <c r="R776" s="249"/>
    </row>
    <row r="777" spans="1:18" ht="15">
      <c r="A777" s="249"/>
      <c r="B777" s="249"/>
      <c r="C777" s="249"/>
      <c r="D777" s="249"/>
      <c r="E777" s="249"/>
      <c r="F777" s="249"/>
      <c r="G777" s="249"/>
      <c r="H777" s="249"/>
      <c r="I777" s="249"/>
      <c r="J777" s="249"/>
      <c r="K777" s="249"/>
      <c r="L777" s="249"/>
      <c r="M777" s="249"/>
      <c r="N777" s="249"/>
      <c r="O777" s="249"/>
      <c r="P777" s="249"/>
      <c r="Q777" s="249"/>
      <c r="R777" s="249"/>
    </row>
    <row r="778" spans="1:18" ht="15">
      <c r="A778" s="249"/>
      <c r="B778" s="249"/>
      <c r="C778" s="249"/>
      <c r="D778" s="249"/>
      <c r="E778" s="249"/>
      <c r="F778" s="249"/>
      <c r="G778" s="249"/>
      <c r="H778" s="249"/>
      <c r="I778" s="249"/>
      <c r="J778" s="249"/>
      <c r="K778" s="249"/>
      <c r="L778" s="249"/>
      <c r="M778" s="249"/>
      <c r="N778" s="249"/>
      <c r="O778" s="249"/>
      <c r="P778" s="249"/>
      <c r="Q778" s="249"/>
      <c r="R778" s="249"/>
    </row>
    <row r="779" spans="1:18" ht="15">
      <c r="A779" s="249"/>
      <c r="B779" s="249"/>
      <c r="C779" s="249"/>
      <c r="D779" s="249"/>
      <c r="E779" s="249"/>
      <c r="F779" s="249"/>
      <c r="G779" s="249"/>
      <c r="H779" s="249"/>
      <c r="I779" s="249"/>
      <c r="J779" s="249"/>
      <c r="K779" s="249"/>
      <c r="L779" s="249"/>
      <c r="M779" s="249"/>
      <c r="N779" s="249"/>
      <c r="O779" s="249"/>
      <c r="P779" s="249"/>
      <c r="Q779" s="249"/>
      <c r="R779" s="249"/>
    </row>
    <row r="780" spans="1:18" ht="15">
      <c r="A780" s="249"/>
      <c r="B780" s="249"/>
      <c r="C780" s="249"/>
      <c r="D780" s="249"/>
      <c r="E780" s="249"/>
      <c r="F780" s="249"/>
      <c r="G780" s="249"/>
      <c r="H780" s="249"/>
      <c r="I780" s="249"/>
      <c r="J780" s="249"/>
      <c r="K780" s="249"/>
      <c r="L780" s="249"/>
      <c r="M780" s="249"/>
      <c r="N780" s="249"/>
      <c r="O780" s="249"/>
      <c r="P780" s="249"/>
      <c r="Q780" s="249"/>
      <c r="R780" s="249"/>
    </row>
    <row r="781" spans="1:18" ht="15">
      <c r="A781" s="249"/>
      <c r="B781" s="249"/>
      <c r="C781" s="249"/>
      <c r="D781" s="249"/>
      <c r="E781" s="249"/>
      <c r="F781" s="249"/>
      <c r="G781" s="249"/>
      <c r="H781" s="249"/>
      <c r="I781" s="249"/>
      <c r="J781" s="249"/>
      <c r="K781" s="249"/>
      <c r="L781" s="249"/>
      <c r="M781" s="249"/>
      <c r="N781" s="249"/>
      <c r="O781" s="249"/>
      <c r="P781" s="249"/>
      <c r="Q781" s="249"/>
      <c r="R781" s="249"/>
    </row>
    <row r="782" spans="1:18" ht="15">
      <c r="A782" s="249"/>
      <c r="B782" s="249"/>
      <c r="C782" s="249"/>
      <c r="D782" s="249"/>
      <c r="E782" s="249"/>
      <c r="F782" s="249"/>
      <c r="G782" s="249"/>
      <c r="H782" s="249"/>
      <c r="I782" s="249"/>
      <c r="J782" s="249"/>
      <c r="K782" s="249"/>
      <c r="L782" s="249"/>
      <c r="M782" s="249"/>
      <c r="N782" s="249"/>
      <c r="O782" s="249"/>
      <c r="P782" s="249"/>
      <c r="Q782" s="249"/>
      <c r="R782" s="249"/>
    </row>
    <row r="783" spans="1:18" ht="15">
      <c r="A783" s="249"/>
      <c r="B783" s="249"/>
      <c r="C783" s="249"/>
      <c r="D783" s="249"/>
      <c r="E783" s="249"/>
      <c r="F783" s="249"/>
      <c r="G783" s="249"/>
      <c r="H783" s="249"/>
      <c r="I783" s="249"/>
      <c r="J783" s="249"/>
      <c r="K783" s="249"/>
      <c r="L783" s="249"/>
      <c r="M783" s="249"/>
      <c r="N783" s="249"/>
      <c r="O783" s="249"/>
      <c r="P783" s="249"/>
      <c r="Q783" s="249"/>
      <c r="R783" s="249"/>
    </row>
    <row r="784" spans="1:18" ht="15">
      <c r="A784" s="249"/>
      <c r="B784" s="249"/>
      <c r="C784" s="249"/>
      <c r="D784" s="249"/>
      <c r="E784" s="249"/>
      <c r="F784" s="249"/>
      <c r="G784" s="249"/>
      <c r="H784" s="249"/>
      <c r="I784" s="249"/>
      <c r="J784" s="249"/>
      <c r="K784" s="249"/>
      <c r="L784" s="249"/>
      <c r="M784" s="249"/>
      <c r="N784" s="249"/>
      <c r="O784" s="249"/>
      <c r="P784" s="249"/>
      <c r="Q784" s="249"/>
      <c r="R784" s="249"/>
    </row>
    <row r="785" spans="1:18" ht="15">
      <c r="A785" s="249"/>
      <c r="B785" s="249"/>
      <c r="C785" s="249"/>
      <c r="D785" s="249"/>
      <c r="E785" s="249"/>
      <c r="F785" s="249"/>
      <c r="G785" s="249"/>
      <c r="H785" s="249"/>
      <c r="I785" s="249"/>
      <c r="J785" s="249"/>
      <c r="K785" s="249"/>
      <c r="L785" s="249"/>
      <c r="M785" s="249"/>
      <c r="N785" s="249"/>
      <c r="O785" s="249"/>
      <c r="P785" s="249"/>
      <c r="Q785" s="249"/>
      <c r="R785" s="249"/>
    </row>
    <row r="786" spans="1:18" ht="15">
      <c r="A786" s="249"/>
      <c r="B786" s="249"/>
      <c r="C786" s="249"/>
      <c r="D786" s="249"/>
      <c r="E786" s="249"/>
      <c r="F786" s="249"/>
      <c r="G786" s="249"/>
      <c r="H786" s="249"/>
      <c r="I786" s="249"/>
      <c r="J786" s="249"/>
      <c r="K786" s="249"/>
      <c r="L786" s="249"/>
      <c r="M786" s="249"/>
      <c r="N786" s="249"/>
      <c r="O786" s="249"/>
      <c r="P786" s="249"/>
      <c r="Q786" s="249"/>
      <c r="R786" s="249"/>
    </row>
    <row r="787" spans="1:18" ht="15">
      <c r="A787" s="249"/>
      <c r="B787" s="249"/>
      <c r="C787" s="249"/>
      <c r="D787" s="249"/>
      <c r="E787" s="249"/>
      <c r="F787" s="249"/>
      <c r="G787" s="249"/>
      <c r="H787" s="249"/>
      <c r="I787" s="249"/>
      <c r="J787" s="249"/>
      <c r="K787" s="249"/>
      <c r="L787" s="249"/>
      <c r="M787" s="249"/>
      <c r="N787" s="249"/>
      <c r="O787" s="249"/>
      <c r="P787" s="249"/>
      <c r="Q787" s="249"/>
      <c r="R787" s="249"/>
    </row>
    <row r="788" spans="1:18" ht="15">
      <c r="A788" s="249"/>
      <c r="B788" s="249"/>
      <c r="C788" s="249"/>
      <c r="D788" s="249"/>
      <c r="E788" s="249"/>
      <c r="F788" s="249"/>
      <c r="G788" s="249"/>
      <c r="H788" s="249"/>
      <c r="I788" s="249"/>
      <c r="J788" s="249"/>
      <c r="K788" s="249"/>
      <c r="L788" s="249"/>
      <c r="M788" s="249"/>
      <c r="N788" s="249"/>
      <c r="O788" s="249"/>
      <c r="P788" s="249"/>
      <c r="Q788" s="249"/>
      <c r="R788" s="249"/>
    </row>
    <row r="789" spans="1:18" ht="15">
      <c r="A789" s="249"/>
      <c r="B789" s="249"/>
      <c r="C789" s="249"/>
      <c r="D789" s="249"/>
      <c r="E789" s="249"/>
      <c r="F789" s="249"/>
      <c r="G789" s="249"/>
      <c r="H789" s="249"/>
      <c r="I789" s="249"/>
      <c r="J789" s="249"/>
      <c r="K789" s="249"/>
      <c r="L789" s="249"/>
      <c r="M789" s="249"/>
      <c r="N789" s="249"/>
      <c r="O789" s="249"/>
      <c r="P789" s="249"/>
      <c r="Q789" s="249"/>
      <c r="R789" s="249"/>
    </row>
    <row r="790" spans="1:18" ht="15">
      <c r="A790" s="249"/>
      <c r="B790" s="249"/>
      <c r="C790" s="249"/>
      <c r="D790" s="249"/>
      <c r="E790" s="249"/>
      <c r="F790" s="249"/>
      <c r="G790" s="249"/>
      <c r="H790" s="249"/>
      <c r="I790" s="249"/>
      <c r="J790" s="249"/>
      <c r="K790" s="249"/>
      <c r="L790" s="249"/>
      <c r="M790" s="249"/>
      <c r="N790" s="249"/>
      <c r="O790" s="249"/>
      <c r="P790" s="249"/>
      <c r="Q790" s="249"/>
      <c r="R790" s="249"/>
    </row>
    <row r="791" spans="1:18" ht="15">
      <c r="A791" s="249"/>
      <c r="B791" s="249"/>
      <c r="C791" s="249"/>
      <c r="D791" s="249"/>
      <c r="E791" s="249"/>
      <c r="F791" s="249"/>
      <c r="G791" s="249"/>
      <c r="H791" s="249"/>
      <c r="I791" s="249"/>
      <c r="J791" s="249"/>
      <c r="K791" s="249"/>
      <c r="L791" s="249"/>
      <c r="M791" s="249"/>
      <c r="N791" s="249"/>
      <c r="O791" s="249"/>
      <c r="P791" s="249"/>
      <c r="Q791" s="249"/>
      <c r="R791" s="249"/>
    </row>
    <row r="792" spans="1:18" ht="15">
      <c r="A792" s="249"/>
      <c r="B792" s="249"/>
      <c r="C792" s="249"/>
      <c r="D792" s="249"/>
      <c r="E792" s="249"/>
      <c r="F792" s="249"/>
      <c r="G792" s="249"/>
      <c r="H792" s="249"/>
      <c r="I792" s="249"/>
      <c r="J792" s="249"/>
      <c r="K792" s="249"/>
      <c r="L792" s="249"/>
      <c r="M792" s="249"/>
      <c r="N792" s="249"/>
      <c r="O792" s="249"/>
      <c r="P792" s="249"/>
      <c r="Q792" s="249"/>
      <c r="R792" s="249"/>
    </row>
    <row r="793" spans="1:18" ht="15">
      <c r="A793" s="249"/>
      <c r="B793" s="249"/>
      <c r="C793" s="249"/>
      <c r="D793" s="249"/>
      <c r="E793" s="249"/>
      <c r="F793" s="249"/>
      <c r="G793" s="249"/>
      <c r="H793" s="249"/>
      <c r="I793" s="249"/>
      <c r="J793" s="249"/>
      <c r="K793" s="249"/>
      <c r="L793" s="249"/>
      <c r="M793" s="249"/>
      <c r="N793" s="249"/>
      <c r="O793" s="249"/>
      <c r="P793" s="249"/>
      <c r="Q793" s="249"/>
      <c r="R793" s="249"/>
    </row>
    <row r="794" spans="1:18" ht="15">
      <c r="A794" s="249"/>
      <c r="B794" s="249"/>
      <c r="C794" s="249"/>
      <c r="D794" s="249"/>
      <c r="E794" s="249"/>
      <c r="F794" s="249"/>
      <c r="G794" s="249"/>
      <c r="H794" s="249"/>
      <c r="I794" s="249"/>
      <c r="J794" s="249"/>
      <c r="K794" s="249"/>
      <c r="L794" s="249"/>
      <c r="M794" s="249"/>
      <c r="N794" s="249"/>
      <c r="O794" s="249"/>
      <c r="P794" s="249"/>
      <c r="Q794" s="249"/>
      <c r="R794" s="249"/>
    </row>
    <row r="795" spans="1:18" ht="15">
      <c r="A795" s="249"/>
      <c r="B795" s="249"/>
      <c r="C795" s="249"/>
      <c r="D795" s="249"/>
      <c r="E795" s="249"/>
      <c r="F795" s="249"/>
      <c r="G795" s="249"/>
      <c r="H795" s="249"/>
      <c r="I795" s="249"/>
      <c r="J795" s="249"/>
      <c r="K795" s="249"/>
      <c r="L795" s="249"/>
      <c r="M795" s="249"/>
      <c r="N795" s="249"/>
      <c r="O795" s="249"/>
      <c r="P795" s="249"/>
      <c r="Q795" s="249"/>
      <c r="R795" s="249"/>
    </row>
    <row r="796" spans="1:18" ht="15">
      <c r="A796" s="249"/>
      <c r="B796" s="249"/>
      <c r="C796" s="249"/>
      <c r="D796" s="249"/>
      <c r="E796" s="249"/>
      <c r="F796" s="249"/>
      <c r="G796" s="249"/>
      <c r="H796" s="249"/>
      <c r="I796" s="249"/>
      <c r="J796" s="249"/>
      <c r="K796" s="249"/>
      <c r="L796" s="249"/>
      <c r="M796" s="249"/>
      <c r="N796" s="249"/>
      <c r="O796" s="249"/>
      <c r="P796" s="249"/>
      <c r="Q796" s="249"/>
      <c r="R796" s="249"/>
    </row>
    <row r="797" spans="1:18" ht="15">
      <c r="A797" s="249"/>
      <c r="B797" s="249"/>
      <c r="C797" s="249"/>
      <c r="D797" s="249"/>
      <c r="E797" s="249"/>
      <c r="F797" s="249"/>
      <c r="G797" s="249"/>
      <c r="H797" s="249"/>
      <c r="I797" s="249"/>
      <c r="J797" s="249"/>
      <c r="K797" s="249"/>
      <c r="L797" s="249"/>
      <c r="M797" s="249"/>
      <c r="N797" s="249"/>
      <c r="O797" s="249"/>
      <c r="P797" s="249"/>
      <c r="Q797" s="249"/>
      <c r="R797" s="249"/>
    </row>
    <row r="798" spans="1:18" ht="15">
      <c r="A798" s="249"/>
      <c r="B798" s="249"/>
      <c r="C798" s="249"/>
      <c r="D798" s="249"/>
      <c r="E798" s="249"/>
      <c r="F798" s="249"/>
      <c r="G798" s="249"/>
      <c r="H798" s="249"/>
      <c r="I798" s="249"/>
      <c r="J798" s="249"/>
      <c r="K798" s="249"/>
      <c r="L798" s="249"/>
      <c r="M798" s="249"/>
      <c r="N798" s="249"/>
      <c r="O798" s="249"/>
      <c r="P798" s="249"/>
      <c r="Q798" s="249"/>
      <c r="R798" s="249"/>
    </row>
    <row r="799" spans="1:18" ht="15">
      <c r="A799" s="249"/>
      <c r="B799" s="249"/>
      <c r="C799" s="249"/>
      <c r="D799" s="249"/>
      <c r="E799" s="249"/>
      <c r="F799" s="249"/>
      <c r="G799" s="249"/>
      <c r="H799" s="249"/>
      <c r="I799" s="249"/>
      <c r="J799" s="249"/>
      <c r="K799" s="249"/>
      <c r="L799" s="249"/>
      <c r="M799" s="249"/>
      <c r="N799" s="249"/>
      <c r="O799" s="249"/>
      <c r="P799" s="249"/>
      <c r="Q799" s="249"/>
      <c r="R799" s="249"/>
    </row>
    <row r="800" spans="1:18" ht="15">
      <c r="A800" s="249"/>
      <c r="B800" s="249"/>
      <c r="C800" s="249"/>
      <c r="D800" s="249"/>
      <c r="E800" s="249"/>
      <c r="F800" s="249"/>
      <c r="G800" s="249"/>
      <c r="H800" s="249"/>
      <c r="I800" s="249"/>
      <c r="J800" s="249"/>
      <c r="K800" s="249"/>
      <c r="L800" s="249"/>
      <c r="M800" s="249"/>
      <c r="N800" s="249"/>
      <c r="O800" s="249"/>
      <c r="P800" s="249"/>
      <c r="Q800" s="249"/>
      <c r="R800" s="249"/>
    </row>
    <row r="801" spans="1:18" ht="15">
      <c r="A801" s="249"/>
      <c r="B801" s="249"/>
      <c r="C801" s="249"/>
      <c r="D801" s="249"/>
      <c r="E801" s="249"/>
      <c r="F801" s="249"/>
      <c r="G801" s="249"/>
      <c r="H801" s="249"/>
      <c r="I801" s="249"/>
      <c r="J801" s="249"/>
      <c r="K801" s="249"/>
      <c r="L801" s="249"/>
      <c r="M801" s="249"/>
      <c r="N801" s="249"/>
      <c r="O801" s="249"/>
      <c r="P801" s="249"/>
      <c r="Q801" s="249"/>
      <c r="R801" s="249"/>
    </row>
    <row r="802" spans="1:18" ht="15">
      <c r="A802" s="249"/>
      <c r="B802" s="249"/>
      <c r="C802" s="249"/>
      <c r="D802" s="249"/>
      <c r="E802" s="249"/>
      <c r="F802" s="249"/>
      <c r="G802" s="249"/>
      <c r="H802" s="249"/>
      <c r="I802" s="249"/>
      <c r="J802" s="249"/>
      <c r="K802" s="249"/>
      <c r="L802" s="249"/>
      <c r="M802" s="249"/>
      <c r="N802" s="249"/>
      <c r="O802" s="249"/>
      <c r="P802" s="249"/>
      <c r="Q802" s="249"/>
      <c r="R802" s="249"/>
    </row>
    <row r="803" spans="1:18" ht="15">
      <c r="A803" s="249"/>
      <c r="B803" s="249"/>
      <c r="C803" s="249"/>
      <c r="D803" s="249"/>
      <c r="E803" s="249"/>
      <c r="F803" s="249"/>
      <c r="G803" s="249"/>
      <c r="H803" s="249"/>
      <c r="I803" s="249"/>
      <c r="J803" s="249"/>
      <c r="K803" s="249"/>
      <c r="L803" s="249"/>
      <c r="M803" s="249"/>
      <c r="N803" s="249"/>
      <c r="O803" s="249"/>
      <c r="P803" s="249"/>
      <c r="Q803" s="249"/>
      <c r="R803" s="249"/>
    </row>
    <row r="804" spans="1:18" ht="15">
      <c r="A804" s="249"/>
      <c r="B804" s="249"/>
      <c r="C804" s="249"/>
      <c r="D804" s="249"/>
      <c r="E804" s="249"/>
      <c r="F804" s="249"/>
      <c r="G804" s="249"/>
      <c r="H804" s="249"/>
      <c r="I804" s="249"/>
      <c r="J804" s="249"/>
      <c r="K804" s="249"/>
      <c r="L804" s="249"/>
      <c r="M804" s="249"/>
      <c r="N804" s="249"/>
      <c r="O804" s="249"/>
      <c r="P804" s="249"/>
      <c r="Q804" s="249"/>
      <c r="R804" s="249"/>
    </row>
    <row r="805" spans="1:18" ht="15">
      <c r="A805" s="249"/>
      <c r="B805" s="249"/>
      <c r="C805" s="249"/>
      <c r="D805" s="249"/>
      <c r="E805" s="249"/>
      <c r="F805" s="249"/>
      <c r="G805" s="249"/>
      <c r="H805" s="249"/>
      <c r="I805" s="249"/>
      <c r="J805" s="249"/>
      <c r="K805" s="249"/>
      <c r="L805" s="249"/>
      <c r="M805" s="249"/>
      <c r="N805" s="249"/>
      <c r="O805" s="249"/>
      <c r="P805" s="249"/>
      <c r="Q805" s="249"/>
      <c r="R805" s="249"/>
    </row>
    <row r="806" spans="1:18" ht="15">
      <c r="A806" s="249"/>
      <c r="B806" s="249"/>
      <c r="C806" s="249"/>
      <c r="D806" s="249"/>
      <c r="E806" s="249"/>
      <c r="F806" s="249"/>
      <c r="G806" s="249"/>
      <c r="H806" s="249"/>
      <c r="I806" s="249"/>
      <c r="J806" s="249"/>
      <c r="K806" s="249"/>
      <c r="L806" s="249"/>
      <c r="M806" s="249"/>
      <c r="N806" s="249"/>
      <c r="O806" s="249"/>
      <c r="P806" s="249"/>
      <c r="Q806" s="249"/>
      <c r="R806" s="249"/>
    </row>
    <row r="807" spans="1:18" ht="15">
      <c r="A807" s="249"/>
      <c r="B807" s="249"/>
      <c r="C807" s="249"/>
      <c r="D807" s="249"/>
      <c r="E807" s="249"/>
      <c r="F807" s="249"/>
      <c r="G807" s="249"/>
      <c r="H807" s="249"/>
      <c r="I807" s="249"/>
      <c r="J807" s="249"/>
      <c r="K807" s="249"/>
      <c r="L807" s="249"/>
      <c r="M807" s="249"/>
      <c r="N807" s="249"/>
      <c r="O807" s="249"/>
      <c r="P807" s="249"/>
      <c r="Q807" s="249"/>
      <c r="R807" s="249"/>
    </row>
    <row r="808" spans="1:18" ht="15">
      <c r="A808" s="249"/>
      <c r="B808" s="249"/>
      <c r="C808" s="249"/>
      <c r="D808" s="249"/>
      <c r="E808" s="249"/>
      <c r="F808" s="249"/>
      <c r="G808" s="249"/>
      <c r="H808" s="249"/>
      <c r="I808" s="249"/>
      <c r="J808" s="249"/>
      <c r="K808" s="249"/>
      <c r="L808" s="249"/>
      <c r="M808" s="249"/>
      <c r="N808" s="249"/>
      <c r="O808" s="249"/>
      <c r="P808" s="249"/>
      <c r="Q808" s="249"/>
      <c r="R808" s="249"/>
    </row>
    <row r="809" spans="1:18" ht="15">
      <c r="A809" s="249"/>
      <c r="B809" s="249"/>
      <c r="C809" s="249"/>
      <c r="D809" s="249"/>
      <c r="E809" s="249"/>
      <c r="F809" s="249"/>
      <c r="G809" s="249"/>
      <c r="H809" s="249"/>
      <c r="I809" s="249"/>
      <c r="J809" s="249"/>
      <c r="K809" s="249"/>
      <c r="L809" s="249"/>
      <c r="M809" s="249"/>
      <c r="N809" s="249"/>
      <c r="O809" s="249"/>
      <c r="P809" s="249"/>
      <c r="Q809" s="249"/>
      <c r="R809" s="249"/>
    </row>
    <row r="810" spans="1:18" ht="15">
      <c r="A810" s="249"/>
      <c r="B810" s="249"/>
      <c r="C810" s="249"/>
      <c r="D810" s="249"/>
      <c r="E810" s="249"/>
      <c r="F810" s="249"/>
      <c r="G810" s="249"/>
      <c r="H810" s="249"/>
      <c r="I810" s="249"/>
      <c r="J810" s="249"/>
      <c r="K810" s="249"/>
      <c r="L810" s="249"/>
      <c r="M810" s="249"/>
      <c r="N810" s="249"/>
      <c r="O810" s="249"/>
      <c r="P810" s="249"/>
      <c r="Q810" s="249"/>
      <c r="R810" s="249"/>
    </row>
    <row r="811" spans="1:18" ht="15">
      <c r="A811" s="249"/>
      <c r="B811" s="249"/>
      <c r="C811" s="249"/>
      <c r="D811" s="249"/>
      <c r="E811" s="249"/>
      <c r="F811" s="249"/>
      <c r="G811" s="249"/>
      <c r="H811" s="249"/>
      <c r="I811" s="249"/>
      <c r="J811" s="249"/>
      <c r="K811" s="249"/>
      <c r="L811" s="249"/>
      <c r="M811" s="249"/>
      <c r="N811" s="249"/>
      <c r="O811" s="249"/>
      <c r="P811" s="249"/>
      <c r="Q811" s="249"/>
      <c r="R811" s="249"/>
    </row>
    <row r="812" spans="1:18" ht="15">
      <c r="A812" s="249"/>
      <c r="B812" s="249"/>
      <c r="C812" s="249"/>
      <c r="D812" s="249"/>
      <c r="E812" s="249"/>
      <c r="F812" s="249"/>
      <c r="G812" s="249"/>
      <c r="H812" s="249"/>
      <c r="I812" s="249"/>
      <c r="J812" s="249"/>
      <c r="K812" s="249"/>
      <c r="L812" s="249"/>
      <c r="M812" s="249"/>
      <c r="N812" s="249"/>
      <c r="O812" s="249"/>
      <c r="P812" s="249"/>
      <c r="Q812" s="249"/>
      <c r="R812" s="249"/>
    </row>
    <row r="813" spans="1:18" ht="15">
      <c r="A813" s="249"/>
      <c r="B813" s="249"/>
      <c r="C813" s="249"/>
      <c r="D813" s="249"/>
      <c r="E813" s="249"/>
      <c r="F813" s="249"/>
      <c r="G813" s="249"/>
      <c r="H813" s="249"/>
      <c r="I813" s="249"/>
      <c r="J813" s="249"/>
      <c r="K813" s="249"/>
      <c r="L813" s="249"/>
      <c r="M813" s="249"/>
      <c r="N813" s="249"/>
      <c r="O813" s="249"/>
      <c r="P813" s="249"/>
      <c r="Q813" s="249"/>
      <c r="R813" s="249"/>
    </row>
    <row r="814" spans="1:18" ht="15">
      <c r="A814" s="249"/>
      <c r="B814" s="249"/>
      <c r="C814" s="249"/>
      <c r="D814" s="249"/>
      <c r="E814" s="249"/>
      <c r="F814" s="249"/>
      <c r="G814" s="249"/>
      <c r="H814" s="249"/>
      <c r="I814" s="249"/>
      <c r="J814" s="249"/>
      <c r="K814" s="249"/>
      <c r="L814" s="249"/>
      <c r="M814" s="249"/>
      <c r="N814" s="249"/>
      <c r="O814" s="249"/>
      <c r="P814" s="249"/>
      <c r="Q814" s="249"/>
      <c r="R814" s="249"/>
    </row>
    <row r="815" spans="1:18" ht="15">
      <c r="A815" s="249"/>
      <c r="B815" s="249"/>
      <c r="C815" s="249"/>
      <c r="D815" s="249"/>
      <c r="E815" s="249"/>
      <c r="F815" s="249"/>
      <c r="G815" s="249"/>
      <c r="H815" s="249"/>
      <c r="I815" s="249"/>
      <c r="J815" s="249"/>
      <c r="K815" s="249"/>
      <c r="L815" s="249"/>
      <c r="M815" s="249"/>
      <c r="N815" s="249"/>
      <c r="O815" s="249"/>
      <c r="P815" s="249"/>
      <c r="Q815" s="249"/>
      <c r="R815" s="249"/>
    </row>
    <row r="816" spans="1:18" ht="15">
      <c r="A816" s="249"/>
      <c r="B816" s="249"/>
      <c r="C816" s="249"/>
      <c r="D816" s="249"/>
      <c r="E816" s="249"/>
      <c r="F816" s="249"/>
      <c r="G816" s="249"/>
      <c r="H816" s="249"/>
      <c r="I816" s="249"/>
      <c r="J816" s="249"/>
      <c r="K816" s="249"/>
      <c r="L816" s="249"/>
      <c r="M816" s="249"/>
      <c r="N816" s="249"/>
      <c r="O816" s="249"/>
      <c r="P816" s="249"/>
      <c r="Q816" s="249"/>
      <c r="R816" s="249"/>
    </row>
    <row r="817" spans="1:18" ht="15">
      <c r="A817" s="249"/>
      <c r="B817" s="249"/>
      <c r="C817" s="249"/>
      <c r="D817" s="249"/>
      <c r="E817" s="249"/>
      <c r="F817" s="249"/>
      <c r="G817" s="249"/>
      <c r="H817" s="249"/>
      <c r="I817" s="249"/>
      <c r="J817" s="249"/>
      <c r="K817" s="249"/>
      <c r="L817" s="249"/>
      <c r="M817" s="249"/>
      <c r="N817" s="249"/>
      <c r="O817" s="249"/>
      <c r="P817" s="249"/>
      <c r="Q817" s="249"/>
      <c r="R817" s="249"/>
    </row>
    <row r="818" spans="1:18" ht="15">
      <c r="A818" s="249"/>
      <c r="B818" s="249"/>
      <c r="C818" s="249"/>
      <c r="D818" s="249"/>
      <c r="E818" s="249"/>
      <c r="F818" s="249"/>
      <c r="G818" s="249"/>
      <c r="H818" s="249"/>
      <c r="I818" s="249"/>
      <c r="J818" s="249"/>
      <c r="K818" s="249"/>
      <c r="L818" s="249"/>
      <c r="M818" s="249"/>
      <c r="N818" s="249"/>
      <c r="O818" s="249"/>
      <c r="P818" s="249"/>
      <c r="Q818" s="249"/>
      <c r="R818" s="249"/>
    </row>
    <row r="819" spans="1:18" ht="15">
      <c r="A819" s="249"/>
      <c r="B819" s="249"/>
      <c r="C819" s="249"/>
      <c r="D819" s="249"/>
      <c r="E819" s="249"/>
      <c r="F819" s="249"/>
      <c r="G819" s="249"/>
      <c r="H819" s="249"/>
      <c r="I819" s="249"/>
      <c r="J819" s="249"/>
      <c r="K819" s="249"/>
      <c r="L819" s="249"/>
      <c r="M819" s="249"/>
      <c r="N819" s="249"/>
      <c r="O819" s="249"/>
      <c r="P819" s="249"/>
      <c r="Q819" s="249"/>
      <c r="R819" s="249"/>
    </row>
    <row r="820" spans="1:18" ht="15">
      <c r="A820" s="249"/>
      <c r="B820" s="249"/>
      <c r="C820" s="249"/>
      <c r="D820" s="249"/>
      <c r="E820" s="249"/>
      <c r="F820" s="249"/>
      <c r="G820" s="249"/>
      <c r="H820" s="249"/>
      <c r="I820" s="249"/>
      <c r="J820" s="249"/>
      <c r="K820" s="249"/>
      <c r="L820" s="249"/>
      <c r="M820" s="249"/>
      <c r="N820" s="249"/>
      <c r="O820" s="249"/>
      <c r="P820" s="249"/>
      <c r="Q820" s="249"/>
      <c r="R820" s="249"/>
    </row>
    <row r="821" spans="1:18" ht="15">
      <c r="A821" s="249"/>
      <c r="B821" s="249"/>
      <c r="C821" s="249"/>
      <c r="D821" s="249"/>
      <c r="E821" s="249"/>
      <c r="F821" s="249"/>
      <c r="G821" s="249"/>
      <c r="H821" s="249"/>
      <c r="I821" s="249"/>
      <c r="J821" s="249"/>
      <c r="K821" s="249"/>
      <c r="L821" s="249"/>
      <c r="M821" s="249"/>
      <c r="N821" s="249"/>
      <c r="O821" s="249"/>
      <c r="P821" s="249"/>
      <c r="Q821" s="249"/>
      <c r="R821" s="249"/>
    </row>
    <row r="822" spans="1:18" ht="15">
      <c r="A822" s="249"/>
      <c r="B822" s="249"/>
      <c r="C822" s="249"/>
      <c r="D822" s="249"/>
      <c r="E822" s="249"/>
      <c r="F822" s="249"/>
      <c r="G822" s="249"/>
      <c r="H822" s="249"/>
      <c r="I822" s="249"/>
      <c r="J822" s="249"/>
      <c r="K822" s="249"/>
      <c r="L822" s="249"/>
      <c r="M822" s="249"/>
      <c r="N822" s="249"/>
      <c r="O822" s="249"/>
      <c r="P822" s="249"/>
      <c r="Q822" s="249"/>
      <c r="R822" s="249"/>
    </row>
    <row r="823" spans="1:18" ht="15">
      <c r="A823" s="249"/>
      <c r="B823" s="249"/>
      <c r="C823" s="249"/>
      <c r="D823" s="249"/>
      <c r="E823" s="249"/>
      <c r="F823" s="249"/>
      <c r="G823" s="249"/>
      <c r="H823" s="249"/>
      <c r="I823" s="249"/>
      <c r="J823" s="249"/>
      <c r="K823" s="249"/>
      <c r="L823" s="249"/>
      <c r="M823" s="249"/>
      <c r="N823" s="249"/>
      <c r="O823" s="249"/>
      <c r="P823" s="249"/>
      <c r="Q823" s="249"/>
      <c r="R823" s="249"/>
    </row>
    <row r="824" spans="1:18" ht="15">
      <c r="A824" s="249"/>
      <c r="B824" s="249"/>
      <c r="C824" s="249"/>
      <c r="D824" s="249"/>
      <c r="E824" s="249"/>
      <c r="F824" s="249"/>
      <c r="G824" s="249"/>
      <c r="H824" s="249"/>
      <c r="I824" s="249"/>
      <c r="J824" s="249"/>
      <c r="K824" s="249"/>
      <c r="L824" s="249"/>
      <c r="M824" s="249"/>
      <c r="N824" s="249"/>
      <c r="O824" s="249"/>
      <c r="P824" s="249"/>
      <c r="Q824" s="249"/>
      <c r="R824" s="249"/>
    </row>
    <row r="825" spans="1:18" ht="15">
      <c r="A825" s="249"/>
      <c r="B825" s="249"/>
      <c r="C825" s="249"/>
      <c r="D825" s="249"/>
      <c r="E825" s="249"/>
      <c r="F825" s="249"/>
      <c r="G825" s="249"/>
      <c r="H825" s="249"/>
      <c r="I825" s="249"/>
      <c r="J825" s="249"/>
      <c r="K825" s="249"/>
      <c r="L825" s="249"/>
      <c r="M825" s="249"/>
      <c r="N825" s="249"/>
      <c r="O825" s="249"/>
      <c r="P825" s="249"/>
      <c r="Q825" s="249"/>
      <c r="R825" s="249"/>
    </row>
    <row r="826" spans="1:18" ht="15">
      <c r="A826" s="249"/>
      <c r="B826" s="249"/>
      <c r="C826" s="249"/>
      <c r="D826" s="249"/>
      <c r="E826" s="249"/>
      <c r="F826" s="249"/>
      <c r="G826" s="249"/>
      <c r="H826" s="249"/>
      <c r="I826" s="249"/>
      <c r="J826" s="249"/>
      <c r="K826" s="249"/>
      <c r="L826" s="249"/>
      <c r="M826" s="249"/>
      <c r="N826" s="249"/>
      <c r="O826" s="249"/>
      <c r="P826" s="249"/>
      <c r="Q826" s="249"/>
      <c r="R826" s="249"/>
    </row>
    <row r="827" spans="1:18" ht="15">
      <c r="A827" s="249"/>
      <c r="B827" s="249"/>
      <c r="C827" s="249"/>
      <c r="D827" s="249"/>
      <c r="E827" s="249"/>
      <c r="F827" s="249"/>
      <c r="G827" s="249"/>
      <c r="H827" s="249"/>
      <c r="I827" s="249"/>
      <c r="J827" s="249"/>
      <c r="K827" s="249"/>
      <c r="L827" s="249"/>
      <c r="M827" s="249"/>
      <c r="N827" s="249"/>
      <c r="O827" s="249"/>
      <c r="P827" s="249"/>
      <c r="Q827" s="249"/>
      <c r="R827" s="249"/>
    </row>
    <row r="828" spans="1:18" ht="15">
      <c r="A828" s="249"/>
      <c r="B828" s="249"/>
      <c r="C828" s="249"/>
      <c r="D828" s="249"/>
      <c r="E828" s="249"/>
      <c r="F828" s="249"/>
      <c r="G828" s="249"/>
      <c r="H828" s="249"/>
      <c r="I828" s="249"/>
      <c r="J828" s="249"/>
      <c r="K828" s="249"/>
      <c r="L828" s="249"/>
      <c r="M828" s="249"/>
      <c r="N828" s="249"/>
      <c r="O828" s="249"/>
      <c r="P828" s="249"/>
      <c r="Q828" s="249"/>
      <c r="R828" s="249"/>
    </row>
    <row r="829" spans="1:18" ht="15">
      <c r="A829" s="249"/>
      <c r="B829" s="249"/>
      <c r="C829" s="249"/>
      <c r="D829" s="249"/>
      <c r="E829" s="249"/>
      <c r="F829" s="249"/>
      <c r="G829" s="249"/>
      <c r="H829" s="249"/>
      <c r="I829" s="249"/>
      <c r="J829" s="249"/>
      <c r="K829" s="249"/>
      <c r="L829" s="249"/>
      <c r="M829" s="249"/>
      <c r="N829" s="249"/>
      <c r="O829" s="249"/>
      <c r="P829" s="249"/>
      <c r="Q829" s="249"/>
      <c r="R829" s="249"/>
    </row>
    <row r="830" spans="1:18" ht="15">
      <c r="A830" s="249"/>
      <c r="B830" s="249"/>
      <c r="C830" s="249"/>
      <c r="D830" s="249"/>
      <c r="E830" s="249"/>
      <c r="F830" s="249"/>
      <c r="G830" s="249"/>
      <c r="H830" s="249"/>
      <c r="I830" s="249"/>
      <c r="J830" s="249"/>
      <c r="K830" s="249"/>
      <c r="L830" s="249"/>
      <c r="M830" s="249"/>
      <c r="N830" s="249"/>
      <c r="O830" s="249"/>
      <c r="P830" s="249"/>
      <c r="Q830" s="249"/>
      <c r="R830" s="249"/>
    </row>
    <row r="831" spans="1:18" ht="15">
      <c r="A831" s="249"/>
      <c r="B831" s="249"/>
      <c r="C831" s="249"/>
      <c r="D831" s="249"/>
      <c r="E831" s="249"/>
      <c r="F831" s="249"/>
      <c r="G831" s="249"/>
      <c r="H831" s="249"/>
      <c r="I831" s="249"/>
      <c r="J831" s="249"/>
      <c r="K831" s="249"/>
      <c r="L831" s="249"/>
      <c r="M831" s="249"/>
      <c r="N831" s="249"/>
      <c r="O831" s="249"/>
      <c r="P831" s="249"/>
      <c r="Q831" s="249"/>
      <c r="R831" s="249"/>
    </row>
    <row r="832" spans="1:18" ht="15">
      <c r="A832" s="249"/>
      <c r="B832" s="249"/>
      <c r="C832" s="249"/>
      <c r="D832" s="249"/>
      <c r="E832" s="249"/>
      <c r="F832" s="249"/>
      <c r="G832" s="249"/>
      <c r="H832" s="249"/>
      <c r="I832" s="249"/>
      <c r="J832" s="249"/>
      <c r="K832" s="249"/>
      <c r="L832" s="249"/>
      <c r="M832" s="249"/>
      <c r="N832" s="249"/>
      <c r="O832" s="249"/>
      <c r="P832" s="249"/>
      <c r="Q832" s="249"/>
      <c r="R832" s="249"/>
    </row>
    <row r="833" spans="1:18" ht="15">
      <c r="A833" s="249"/>
      <c r="B833" s="249"/>
      <c r="C833" s="249"/>
      <c r="D833" s="249"/>
      <c r="E833" s="249"/>
      <c r="F833" s="249"/>
      <c r="G833" s="249"/>
      <c r="H833" s="249"/>
      <c r="I833" s="249"/>
      <c r="J833" s="249"/>
      <c r="K833" s="249"/>
      <c r="L833" s="249"/>
      <c r="M833" s="249"/>
      <c r="N833" s="249"/>
      <c r="O833" s="249"/>
      <c r="P833" s="249"/>
      <c r="Q833" s="249"/>
      <c r="R833" s="249"/>
    </row>
    <row r="834" spans="1:18" ht="15">
      <c r="A834" s="249"/>
      <c r="B834" s="249"/>
      <c r="C834" s="249"/>
      <c r="D834" s="249"/>
      <c r="E834" s="249"/>
      <c r="F834" s="249"/>
      <c r="G834" s="249"/>
      <c r="H834" s="249"/>
      <c r="I834" s="249"/>
      <c r="J834" s="249"/>
      <c r="K834" s="249"/>
      <c r="L834" s="249"/>
      <c r="M834" s="249"/>
      <c r="N834" s="249"/>
      <c r="O834" s="249"/>
      <c r="P834" s="249"/>
      <c r="Q834" s="249"/>
      <c r="R834" s="249"/>
    </row>
    <row r="835" spans="1:18" ht="15">
      <c r="A835" s="249"/>
      <c r="B835" s="249"/>
      <c r="C835" s="249"/>
      <c r="D835" s="249"/>
      <c r="E835" s="249"/>
      <c r="F835" s="249"/>
      <c r="G835" s="249"/>
      <c r="H835" s="249"/>
      <c r="I835" s="249"/>
      <c r="J835" s="249"/>
      <c r="K835" s="249"/>
      <c r="L835" s="249"/>
      <c r="M835" s="249"/>
      <c r="N835" s="249"/>
      <c r="O835" s="249"/>
      <c r="P835" s="249"/>
      <c r="Q835" s="249"/>
      <c r="R835" s="249"/>
    </row>
    <row r="836" spans="1:18" ht="15">
      <c r="A836" s="249"/>
      <c r="B836" s="249"/>
      <c r="C836" s="249"/>
      <c r="D836" s="249"/>
      <c r="E836" s="249"/>
      <c r="F836" s="249"/>
      <c r="G836" s="249"/>
      <c r="H836" s="249"/>
      <c r="I836" s="249"/>
      <c r="J836" s="249"/>
      <c r="K836" s="249"/>
      <c r="L836" s="249"/>
      <c r="M836" s="249"/>
      <c r="N836" s="249"/>
      <c r="O836" s="249"/>
      <c r="P836" s="249"/>
      <c r="Q836" s="249"/>
      <c r="R836" s="249"/>
    </row>
    <row r="837" spans="1:18" ht="15">
      <c r="A837" s="249"/>
      <c r="B837" s="249"/>
      <c r="C837" s="249"/>
      <c r="D837" s="249"/>
      <c r="E837" s="249"/>
      <c r="F837" s="249"/>
      <c r="G837" s="249"/>
      <c r="H837" s="249"/>
      <c r="I837" s="249"/>
      <c r="J837" s="249"/>
      <c r="K837" s="249"/>
      <c r="L837" s="249"/>
      <c r="M837" s="249"/>
      <c r="N837" s="249"/>
      <c r="O837" s="249"/>
      <c r="P837" s="249"/>
      <c r="Q837" s="249"/>
      <c r="R837" s="249"/>
    </row>
    <row r="838" spans="1:18" ht="15">
      <c r="A838" s="249"/>
      <c r="B838" s="249"/>
      <c r="C838" s="249"/>
      <c r="D838" s="249"/>
      <c r="E838" s="249"/>
      <c r="F838" s="249"/>
      <c r="G838" s="249"/>
      <c r="H838" s="249"/>
      <c r="I838" s="249"/>
      <c r="J838" s="249"/>
      <c r="K838" s="249"/>
      <c r="L838" s="249"/>
      <c r="M838" s="249"/>
      <c r="N838" s="249"/>
      <c r="O838" s="249"/>
      <c r="P838" s="249"/>
      <c r="Q838" s="249"/>
      <c r="R838" s="249"/>
    </row>
    <row r="839" spans="1:18" ht="15">
      <c r="A839" s="249"/>
      <c r="B839" s="249"/>
      <c r="C839" s="249"/>
      <c r="D839" s="249"/>
      <c r="E839" s="249"/>
      <c r="F839" s="249"/>
      <c r="G839" s="249"/>
      <c r="H839" s="249"/>
      <c r="I839" s="249"/>
      <c r="J839" s="249"/>
      <c r="K839" s="249"/>
      <c r="L839" s="249"/>
      <c r="M839" s="249"/>
      <c r="N839" s="249"/>
      <c r="O839" s="249"/>
      <c r="P839" s="249"/>
      <c r="Q839" s="249"/>
      <c r="R839" s="249"/>
    </row>
    <row r="840" spans="1:18" ht="15">
      <c r="A840" s="249"/>
      <c r="B840" s="249"/>
      <c r="C840" s="249"/>
      <c r="D840" s="249"/>
      <c r="E840" s="249"/>
      <c r="F840" s="249"/>
      <c r="G840" s="249"/>
      <c r="H840" s="249"/>
      <c r="I840" s="249"/>
      <c r="J840" s="249"/>
      <c r="K840" s="249"/>
      <c r="L840" s="249"/>
      <c r="M840" s="249"/>
      <c r="N840" s="249"/>
      <c r="O840" s="249"/>
      <c r="P840" s="249"/>
      <c r="Q840" s="249"/>
      <c r="R840" s="249"/>
    </row>
    <row r="841" spans="1:18" ht="15">
      <c r="A841" s="249"/>
      <c r="B841" s="249"/>
      <c r="C841" s="249"/>
      <c r="D841" s="249"/>
      <c r="E841" s="249"/>
      <c r="F841" s="249"/>
      <c r="G841" s="249"/>
      <c r="H841" s="249"/>
      <c r="I841" s="249"/>
      <c r="J841" s="249"/>
      <c r="K841" s="249"/>
      <c r="L841" s="249"/>
      <c r="M841" s="249"/>
      <c r="N841" s="249"/>
      <c r="O841" s="249"/>
      <c r="P841" s="249"/>
      <c r="Q841" s="249"/>
      <c r="R841" s="249"/>
    </row>
    <row r="842" spans="1:18" ht="15">
      <c r="A842" s="249"/>
      <c r="B842" s="249"/>
      <c r="C842" s="249"/>
      <c r="D842" s="249"/>
      <c r="E842" s="249"/>
      <c r="F842" s="249"/>
      <c r="G842" s="249"/>
      <c r="H842" s="249"/>
      <c r="I842" s="249"/>
      <c r="J842" s="249"/>
      <c r="K842" s="249"/>
      <c r="L842" s="249"/>
      <c r="M842" s="249"/>
      <c r="N842" s="249"/>
      <c r="O842" s="249"/>
      <c r="P842" s="249"/>
      <c r="Q842" s="249"/>
      <c r="R842" s="249"/>
    </row>
    <row r="843" spans="1:18" ht="15">
      <c r="A843" s="249"/>
      <c r="B843" s="249"/>
      <c r="C843" s="249"/>
      <c r="D843" s="249"/>
      <c r="E843" s="249"/>
      <c r="F843" s="249"/>
      <c r="G843" s="249"/>
      <c r="H843" s="249"/>
      <c r="I843" s="249"/>
      <c r="J843" s="249"/>
      <c r="K843" s="249"/>
      <c r="L843" s="249"/>
      <c r="M843" s="249"/>
      <c r="N843" s="249"/>
      <c r="O843" s="249"/>
      <c r="P843" s="249"/>
      <c r="Q843" s="249"/>
      <c r="R843" s="249"/>
    </row>
    <row r="844" spans="1:18" ht="15">
      <c r="A844" s="249"/>
      <c r="B844" s="249"/>
      <c r="C844" s="249"/>
      <c r="D844" s="249"/>
      <c r="E844" s="249"/>
      <c r="F844" s="249"/>
      <c r="G844" s="249"/>
      <c r="H844" s="249"/>
      <c r="I844" s="249"/>
      <c r="J844" s="249"/>
      <c r="K844" s="249"/>
      <c r="L844" s="249"/>
      <c r="M844" s="249"/>
      <c r="N844" s="249"/>
      <c r="O844" s="249"/>
      <c r="P844" s="249"/>
      <c r="Q844" s="249"/>
      <c r="R844" s="249"/>
    </row>
    <row r="845" spans="1:18" ht="15">
      <c r="A845" s="249"/>
      <c r="B845" s="249"/>
      <c r="C845" s="249"/>
      <c r="D845" s="249"/>
      <c r="E845" s="249"/>
      <c r="F845" s="249"/>
      <c r="G845" s="249"/>
      <c r="H845" s="249"/>
      <c r="I845" s="249"/>
      <c r="J845" s="249"/>
      <c r="K845" s="249"/>
      <c r="L845" s="249"/>
      <c r="M845" s="249"/>
      <c r="N845" s="249"/>
      <c r="O845" s="249"/>
      <c r="P845" s="249"/>
      <c r="Q845" s="249"/>
      <c r="R845" s="249"/>
    </row>
    <row r="846" spans="1:18" ht="15">
      <c r="A846" s="249"/>
      <c r="B846" s="249"/>
      <c r="C846" s="249"/>
      <c r="D846" s="249"/>
      <c r="E846" s="249"/>
      <c r="F846" s="249"/>
      <c r="G846" s="249"/>
      <c r="H846" s="249"/>
      <c r="I846" s="249"/>
      <c r="J846" s="249"/>
      <c r="K846" s="249"/>
      <c r="L846" s="249"/>
      <c r="M846" s="249"/>
      <c r="N846" s="249"/>
      <c r="O846" s="249"/>
      <c r="P846" s="249"/>
      <c r="Q846" s="249"/>
      <c r="R846" s="249"/>
    </row>
    <row r="847" spans="1:18" ht="15">
      <c r="A847" s="249"/>
      <c r="B847" s="249"/>
      <c r="C847" s="249"/>
      <c r="D847" s="249"/>
      <c r="E847" s="249"/>
      <c r="F847" s="249"/>
      <c r="G847" s="249"/>
      <c r="H847" s="249"/>
      <c r="I847" s="249"/>
      <c r="J847" s="249"/>
      <c r="K847" s="249"/>
      <c r="L847" s="249"/>
      <c r="M847" s="249"/>
      <c r="N847" s="249"/>
      <c r="O847" s="249"/>
      <c r="P847" s="249"/>
      <c r="Q847" s="249"/>
      <c r="R847" s="249"/>
    </row>
    <row r="848" spans="1:18" ht="15">
      <c r="A848" s="249"/>
      <c r="B848" s="249"/>
      <c r="C848" s="249"/>
      <c r="D848" s="249"/>
      <c r="E848" s="249"/>
      <c r="F848" s="249"/>
      <c r="G848" s="249"/>
      <c r="H848" s="249"/>
      <c r="I848" s="249"/>
      <c r="J848" s="249"/>
      <c r="K848" s="249"/>
      <c r="L848" s="249"/>
      <c r="M848" s="249"/>
      <c r="N848" s="249"/>
      <c r="O848" s="249"/>
      <c r="P848" s="249"/>
      <c r="Q848" s="249"/>
      <c r="R848" s="249"/>
    </row>
    <row r="849" spans="1:18" ht="15">
      <c r="A849" s="249"/>
      <c r="B849" s="249"/>
      <c r="C849" s="249"/>
      <c r="D849" s="249"/>
      <c r="E849" s="249"/>
      <c r="F849" s="249"/>
      <c r="G849" s="249"/>
      <c r="H849" s="249"/>
      <c r="I849" s="249"/>
      <c r="J849" s="249"/>
      <c r="K849" s="249"/>
      <c r="L849" s="249"/>
      <c r="M849" s="249"/>
      <c r="N849" s="249"/>
      <c r="O849" s="249"/>
      <c r="P849" s="249"/>
      <c r="Q849" s="249"/>
      <c r="R849" s="249"/>
    </row>
    <row r="850" spans="1:18" ht="15">
      <c r="A850" s="249"/>
      <c r="B850" s="249"/>
      <c r="C850" s="249"/>
      <c r="D850" s="249"/>
      <c r="E850" s="249"/>
      <c r="F850" s="249"/>
      <c r="G850" s="249"/>
      <c r="H850" s="249"/>
      <c r="I850" s="249"/>
      <c r="J850" s="249"/>
      <c r="K850" s="249"/>
      <c r="L850" s="249"/>
      <c r="M850" s="249"/>
      <c r="N850" s="249"/>
      <c r="O850" s="249"/>
      <c r="P850" s="249"/>
      <c r="Q850" s="249"/>
      <c r="R850" s="249"/>
    </row>
    <row r="851" spans="1:18" ht="15">
      <c r="A851" s="249"/>
      <c r="B851" s="249"/>
      <c r="C851" s="249"/>
      <c r="D851" s="249"/>
      <c r="E851" s="249"/>
      <c r="F851" s="249"/>
      <c r="G851" s="249"/>
      <c r="H851" s="249"/>
      <c r="I851" s="249"/>
      <c r="J851" s="249"/>
      <c r="K851" s="249"/>
      <c r="L851" s="249"/>
      <c r="M851" s="249"/>
      <c r="N851" s="249"/>
      <c r="O851" s="249"/>
      <c r="P851" s="249"/>
      <c r="Q851" s="249"/>
      <c r="R851" s="249"/>
    </row>
    <row r="852" spans="1:18" ht="15">
      <c r="A852" s="249"/>
      <c r="B852" s="249"/>
      <c r="C852" s="249"/>
      <c r="D852" s="249"/>
      <c r="E852" s="249"/>
      <c r="F852" s="249"/>
      <c r="G852" s="249"/>
      <c r="H852" s="249"/>
      <c r="I852" s="249"/>
      <c r="J852" s="249"/>
      <c r="K852" s="249"/>
      <c r="L852" s="249"/>
      <c r="M852" s="249"/>
      <c r="N852" s="249"/>
      <c r="O852" s="249"/>
      <c r="P852" s="249"/>
      <c r="Q852" s="249"/>
      <c r="R852" s="249"/>
    </row>
    <row r="853" spans="1:18" ht="15">
      <c r="A853" s="249"/>
      <c r="B853" s="249"/>
      <c r="C853" s="249"/>
      <c r="D853" s="249"/>
      <c r="E853" s="249"/>
      <c r="F853" s="249"/>
      <c r="G853" s="249"/>
      <c r="H853" s="249"/>
      <c r="I853" s="249"/>
      <c r="J853" s="249"/>
      <c r="K853" s="249"/>
      <c r="L853" s="249"/>
      <c r="M853" s="249"/>
      <c r="N853" s="249"/>
      <c r="O853" s="249"/>
      <c r="P853" s="249"/>
      <c r="Q853" s="249"/>
      <c r="R853" s="249"/>
    </row>
    <row r="854" spans="1:18" ht="15">
      <c r="A854" s="249"/>
      <c r="B854" s="249"/>
      <c r="C854" s="249"/>
      <c r="D854" s="249"/>
      <c r="E854" s="249"/>
      <c r="F854" s="249"/>
      <c r="G854" s="249"/>
      <c r="H854" s="249"/>
      <c r="I854" s="249"/>
      <c r="J854" s="249"/>
      <c r="K854" s="249"/>
      <c r="L854" s="249"/>
      <c r="M854" s="249"/>
      <c r="N854" s="249"/>
      <c r="O854" s="249"/>
      <c r="P854" s="249"/>
      <c r="Q854" s="249"/>
      <c r="R854" s="249"/>
    </row>
    <row r="855" spans="1:18" ht="15">
      <c r="A855" s="249"/>
      <c r="B855" s="249"/>
      <c r="C855" s="249"/>
      <c r="D855" s="249"/>
      <c r="E855" s="249"/>
      <c r="F855" s="249"/>
      <c r="G855" s="249"/>
      <c r="H855" s="249"/>
      <c r="I855" s="249"/>
      <c r="J855" s="249"/>
      <c r="K855" s="249"/>
      <c r="L855" s="249"/>
      <c r="M855" s="249"/>
      <c r="N855" s="249"/>
      <c r="O855" s="249"/>
      <c r="P855" s="249"/>
      <c r="Q855" s="249"/>
      <c r="R855" s="249"/>
    </row>
    <row r="856" spans="1:18" ht="15">
      <c r="A856" s="249"/>
      <c r="B856" s="249"/>
      <c r="C856" s="249"/>
      <c r="D856" s="249"/>
      <c r="E856" s="249"/>
      <c r="F856" s="249"/>
      <c r="G856" s="249"/>
      <c r="H856" s="249"/>
      <c r="I856" s="249"/>
      <c r="J856" s="249"/>
      <c r="K856" s="249"/>
      <c r="L856" s="249"/>
      <c r="M856" s="249"/>
      <c r="N856" s="249"/>
      <c r="O856" s="249"/>
      <c r="P856" s="249"/>
      <c r="Q856" s="249"/>
      <c r="R856" s="249"/>
    </row>
    <row r="857" spans="1:18" ht="15">
      <c r="A857" s="249"/>
      <c r="B857" s="249"/>
      <c r="C857" s="249"/>
      <c r="D857" s="249"/>
      <c r="E857" s="249"/>
      <c r="F857" s="249"/>
      <c r="G857" s="249"/>
      <c r="H857" s="249"/>
      <c r="I857" s="249"/>
      <c r="J857" s="249"/>
      <c r="K857" s="249"/>
      <c r="L857" s="249"/>
      <c r="M857" s="249"/>
      <c r="N857" s="249"/>
      <c r="O857" s="249"/>
      <c r="P857" s="249"/>
      <c r="Q857" s="249"/>
      <c r="R857" s="249"/>
    </row>
    <row r="858" spans="1:18" ht="15">
      <c r="A858" s="249"/>
      <c r="B858" s="249"/>
      <c r="C858" s="249"/>
      <c r="D858" s="249"/>
      <c r="E858" s="249"/>
      <c r="F858" s="249"/>
      <c r="G858" s="249"/>
      <c r="H858" s="249"/>
      <c r="I858" s="249"/>
      <c r="J858" s="249"/>
      <c r="K858" s="249"/>
      <c r="L858" s="249"/>
      <c r="M858" s="249"/>
      <c r="N858" s="249"/>
      <c r="O858" s="249"/>
      <c r="P858" s="249"/>
      <c r="Q858" s="249"/>
      <c r="R858" s="249"/>
    </row>
    <row r="859" spans="1:18" ht="15">
      <c r="A859" s="249"/>
      <c r="B859" s="249"/>
      <c r="C859" s="249"/>
      <c r="D859" s="249"/>
      <c r="E859" s="249"/>
      <c r="F859" s="249"/>
      <c r="G859" s="249"/>
      <c r="H859" s="249"/>
      <c r="I859" s="249"/>
      <c r="J859" s="249"/>
      <c r="K859" s="249"/>
      <c r="L859" s="249"/>
      <c r="M859" s="249"/>
      <c r="N859" s="249"/>
      <c r="O859" s="249"/>
      <c r="P859" s="249"/>
      <c r="Q859" s="249"/>
      <c r="R859" s="249"/>
    </row>
    <row r="860" spans="1:18" ht="15">
      <c r="A860" s="249"/>
      <c r="B860" s="249"/>
      <c r="C860" s="249"/>
      <c r="D860" s="249"/>
      <c r="E860" s="249"/>
      <c r="F860" s="249"/>
      <c r="G860" s="249"/>
      <c r="H860" s="249"/>
      <c r="I860" s="249"/>
      <c r="J860" s="249"/>
      <c r="K860" s="249"/>
      <c r="L860" s="249"/>
      <c r="M860" s="249"/>
      <c r="N860" s="249"/>
      <c r="O860" s="249"/>
      <c r="P860" s="249"/>
      <c r="Q860" s="249"/>
      <c r="R860" s="249"/>
    </row>
    <row r="861" spans="1:18" ht="15">
      <c r="A861" s="249"/>
      <c r="B861" s="249"/>
      <c r="C861" s="249"/>
      <c r="D861" s="249"/>
      <c r="E861" s="249"/>
      <c r="F861" s="249"/>
      <c r="G861" s="249"/>
      <c r="H861" s="249"/>
      <c r="I861" s="249"/>
      <c r="J861" s="249"/>
      <c r="K861" s="249"/>
      <c r="L861" s="249"/>
      <c r="M861" s="249"/>
      <c r="N861" s="249"/>
      <c r="O861" s="249"/>
      <c r="P861" s="249"/>
      <c r="Q861" s="249"/>
      <c r="R861" s="249"/>
    </row>
    <row r="862" spans="1:18" ht="15">
      <c r="A862" s="249"/>
      <c r="B862" s="249"/>
      <c r="C862" s="249"/>
      <c r="D862" s="249"/>
      <c r="E862" s="249"/>
      <c r="F862" s="249"/>
      <c r="G862" s="249"/>
      <c r="H862" s="249"/>
      <c r="I862" s="249"/>
      <c r="J862" s="249"/>
      <c r="K862" s="249"/>
      <c r="L862" s="249"/>
      <c r="M862" s="249"/>
      <c r="N862" s="249"/>
      <c r="O862" s="249"/>
      <c r="P862" s="249"/>
      <c r="Q862" s="249"/>
      <c r="R862" s="249"/>
    </row>
    <row r="863" spans="1:18" ht="15">
      <c r="A863" s="249"/>
      <c r="B863" s="249"/>
      <c r="C863" s="249"/>
      <c r="D863" s="249"/>
      <c r="E863" s="249"/>
      <c r="F863" s="249"/>
      <c r="G863" s="249"/>
      <c r="H863" s="249"/>
      <c r="I863" s="249"/>
      <c r="J863" s="249"/>
      <c r="K863" s="249"/>
      <c r="L863" s="249"/>
      <c r="M863" s="249"/>
      <c r="N863" s="249"/>
      <c r="O863" s="249"/>
      <c r="P863" s="249"/>
      <c r="Q863" s="249"/>
      <c r="R863" s="249"/>
    </row>
    <row r="864" spans="1:18" ht="15">
      <c r="A864" s="249"/>
      <c r="B864" s="249"/>
      <c r="C864" s="249"/>
      <c r="D864" s="249"/>
      <c r="E864" s="249"/>
      <c r="F864" s="249"/>
      <c r="G864" s="249"/>
      <c r="H864" s="249"/>
      <c r="I864" s="249"/>
      <c r="J864" s="249"/>
      <c r="K864" s="249"/>
      <c r="L864" s="249"/>
      <c r="M864" s="249"/>
      <c r="N864" s="249"/>
      <c r="O864" s="249"/>
      <c r="P864" s="249"/>
      <c r="Q864" s="249"/>
      <c r="R864" s="249"/>
    </row>
    <row r="865" spans="1:18" ht="15">
      <c r="A865" s="249"/>
      <c r="B865" s="249"/>
      <c r="C865" s="249"/>
      <c r="D865" s="249"/>
      <c r="E865" s="249"/>
      <c r="F865" s="249"/>
      <c r="G865" s="249"/>
      <c r="H865" s="249"/>
      <c r="I865" s="249"/>
      <c r="J865" s="249"/>
      <c r="K865" s="249"/>
      <c r="L865" s="249"/>
      <c r="M865" s="249"/>
      <c r="N865" s="249"/>
      <c r="O865" s="249"/>
      <c r="P865" s="249"/>
      <c r="Q865" s="249"/>
      <c r="R865" s="249"/>
    </row>
    <row r="866" spans="1:18" ht="15">
      <c r="A866" s="249"/>
      <c r="B866" s="249"/>
      <c r="C866" s="249"/>
      <c r="D866" s="249"/>
      <c r="E866" s="249"/>
      <c r="F866" s="249"/>
      <c r="G866" s="249"/>
      <c r="H866" s="249"/>
      <c r="I866" s="249"/>
      <c r="J866" s="249"/>
      <c r="K866" s="249"/>
      <c r="L866" s="249"/>
      <c r="M866" s="249"/>
      <c r="N866" s="249"/>
      <c r="O866" s="249"/>
      <c r="P866" s="249"/>
      <c r="Q866" s="249"/>
      <c r="R866" s="249"/>
    </row>
    <row r="867" spans="1:18" ht="15">
      <c r="A867" s="249"/>
      <c r="B867" s="249"/>
      <c r="C867" s="249"/>
      <c r="D867" s="249"/>
      <c r="E867" s="249"/>
      <c r="F867" s="249"/>
      <c r="G867" s="249"/>
      <c r="H867" s="249"/>
      <c r="I867" s="249"/>
      <c r="J867" s="249"/>
      <c r="K867" s="249"/>
      <c r="L867" s="249"/>
      <c r="M867" s="249"/>
      <c r="N867" s="249"/>
      <c r="O867" s="249"/>
      <c r="P867" s="249"/>
      <c r="Q867" s="249"/>
      <c r="R867" s="249"/>
    </row>
    <row r="868" spans="1:18" ht="15">
      <c r="A868" s="249"/>
      <c r="B868" s="249"/>
      <c r="C868" s="249"/>
      <c r="D868" s="249"/>
      <c r="E868" s="249"/>
      <c r="F868" s="249"/>
      <c r="G868" s="249"/>
      <c r="H868" s="249"/>
      <c r="I868" s="249"/>
      <c r="J868" s="249"/>
      <c r="K868" s="249"/>
      <c r="L868" s="249"/>
      <c r="M868" s="249"/>
      <c r="N868" s="249"/>
      <c r="O868" s="249"/>
      <c r="P868" s="249"/>
      <c r="Q868" s="249"/>
      <c r="R868" s="249"/>
    </row>
    <row r="869" spans="1:18" ht="15">
      <c r="A869" s="249"/>
      <c r="B869" s="249"/>
      <c r="C869" s="249"/>
      <c r="D869" s="249"/>
      <c r="E869" s="249"/>
      <c r="F869" s="249"/>
      <c r="G869" s="249"/>
      <c r="H869" s="249"/>
      <c r="I869" s="249"/>
      <c r="J869" s="249"/>
      <c r="K869" s="249"/>
      <c r="L869" s="249"/>
      <c r="M869" s="249"/>
      <c r="N869" s="249"/>
      <c r="O869" s="249"/>
      <c r="P869" s="249"/>
      <c r="Q869" s="249"/>
      <c r="R869" s="249"/>
    </row>
    <row r="870" spans="1:18" ht="15">
      <c r="A870" s="249"/>
      <c r="B870" s="249"/>
      <c r="C870" s="249"/>
      <c r="D870" s="249"/>
      <c r="E870" s="249"/>
      <c r="F870" s="249"/>
      <c r="G870" s="249"/>
      <c r="H870" s="249"/>
      <c r="I870" s="249"/>
      <c r="J870" s="249"/>
      <c r="K870" s="249"/>
      <c r="L870" s="249"/>
      <c r="M870" s="249"/>
      <c r="N870" s="249"/>
      <c r="O870" s="249"/>
      <c r="P870" s="249"/>
      <c r="Q870" s="249"/>
      <c r="R870" s="249"/>
    </row>
    <row r="871" spans="1:18" ht="15">
      <c r="A871" s="249"/>
      <c r="B871" s="249"/>
      <c r="C871" s="249"/>
      <c r="D871" s="249"/>
      <c r="E871" s="249"/>
      <c r="F871" s="249"/>
      <c r="G871" s="249"/>
      <c r="H871" s="249"/>
      <c r="I871" s="249"/>
      <c r="J871" s="249"/>
      <c r="K871" s="249"/>
      <c r="L871" s="249"/>
      <c r="M871" s="249"/>
      <c r="N871" s="249"/>
      <c r="O871" s="249"/>
      <c r="P871" s="249"/>
      <c r="Q871" s="249"/>
      <c r="R871" s="249"/>
    </row>
    <row r="872" spans="1:18" ht="15">
      <c r="A872" s="249"/>
      <c r="B872" s="249"/>
      <c r="C872" s="249"/>
      <c r="D872" s="249"/>
      <c r="E872" s="249"/>
      <c r="F872" s="249"/>
      <c r="G872" s="249"/>
      <c r="H872" s="249"/>
      <c r="I872" s="249"/>
      <c r="J872" s="249"/>
      <c r="K872" s="249"/>
      <c r="L872" s="249"/>
      <c r="M872" s="249"/>
      <c r="N872" s="249"/>
      <c r="O872" s="249"/>
      <c r="P872" s="249"/>
      <c r="Q872" s="249"/>
      <c r="R872" s="249"/>
    </row>
    <row r="873" spans="1:18" ht="15">
      <c r="A873" s="249"/>
      <c r="B873" s="249"/>
      <c r="C873" s="249"/>
      <c r="D873" s="249"/>
      <c r="E873" s="249"/>
      <c r="F873" s="249"/>
      <c r="G873" s="249"/>
      <c r="H873" s="249"/>
      <c r="I873" s="249"/>
      <c r="J873" s="249"/>
      <c r="K873" s="249"/>
      <c r="L873" s="249"/>
      <c r="M873" s="249"/>
      <c r="N873" s="249"/>
      <c r="O873" s="249"/>
      <c r="P873" s="249"/>
      <c r="Q873" s="249"/>
      <c r="R873" s="249"/>
    </row>
    <row r="874" spans="1:18" ht="15">
      <c r="A874" s="249"/>
      <c r="B874" s="249"/>
      <c r="C874" s="249"/>
      <c r="D874" s="249"/>
      <c r="E874" s="249"/>
      <c r="F874" s="249"/>
      <c r="G874" s="249"/>
      <c r="H874" s="249"/>
      <c r="I874" s="249"/>
      <c r="J874" s="249"/>
      <c r="K874" s="249"/>
      <c r="L874" s="249"/>
      <c r="M874" s="249"/>
      <c r="N874" s="249"/>
      <c r="O874" s="249"/>
      <c r="P874" s="249"/>
      <c r="Q874" s="249"/>
      <c r="R874" s="249"/>
    </row>
    <row r="875" spans="1:18" ht="15">
      <c r="A875" s="249"/>
      <c r="B875" s="249"/>
      <c r="C875" s="249"/>
      <c r="D875" s="249"/>
      <c r="E875" s="249"/>
      <c r="F875" s="249"/>
      <c r="G875" s="249"/>
      <c r="H875" s="249"/>
      <c r="I875" s="249"/>
      <c r="J875" s="249"/>
      <c r="K875" s="249"/>
      <c r="L875" s="249"/>
      <c r="M875" s="249"/>
      <c r="N875" s="249"/>
      <c r="O875" s="249"/>
      <c r="P875" s="249"/>
      <c r="Q875" s="249"/>
      <c r="R875" s="249"/>
    </row>
    <row r="876" spans="1:18" ht="15">
      <c r="A876" s="249"/>
      <c r="B876" s="249"/>
      <c r="C876" s="249"/>
      <c r="D876" s="249"/>
      <c r="E876" s="249"/>
      <c r="F876" s="249"/>
      <c r="G876" s="249"/>
      <c r="H876" s="249"/>
      <c r="I876" s="249"/>
      <c r="J876" s="249"/>
      <c r="K876" s="249"/>
      <c r="L876" s="249"/>
      <c r="M876" s="249"/>
      <c r="N876" s="249"/>
      <c r="O876" s="249"/>
      <c r="P876" s="249"/>
      <c r="Q876" s="249"/>
      <c r="R876" s="249"/>
    </row>
    <row r="877" spans="1:18" ht="15">
      <c r="A877" s="249"/>
      <c r="B877" s="249"/>
      <c r="C877" s="249"/>
      <c r="D877" s="249"/>
      <c r="E877" s="249"/>
      <c r="F877" s="249"/>
      <c r="G877" s="249"/>
      <c r="H877" s="249"/>
      <c r="I877" s="249"/>
      <c r="J877" s="249"/>
      <c r="K877" s="249"/>
      <c r="L877" s="249"/>
      <c r="M877" s="249"/>
      <c r="N877" s="249"/>
      <c r="O877" s="249"/>
      <c r="P877" s="249"/>
      <c r="Q877" s="249"/>
      <c r="R877" s="249"/>
    </row>
    <row r="878" spans="1:18" ht="15">
      <c r="A878" s="249"/>
      <c r="B878" s="249"/>
      <c r="C878" s="249"/>
      <c r="D878" s="249"/>
      <c r="E878" s="249"/>
      <c r="F878" s="249"/>
      <c r="G878" s="249"/>
      <c r="H878" s="249"/>
      <c r="I878" s="249"/>
      <c r="J878" s="249"/>
      <c r="K878" s="249"/>
      <c r="L878" s="249"/>
      <c r="M878" s="249"/>
      <c r="N878" s="249"/>
      <c r="O878" s="249"/>
      <c r="P878" s="249"/>
      <c r="Q878" s="249"/>
      <c r="R878" s="249"/>
    </row>
    <row r="879" spans="1:18" ht="15">
      <c r="A879" s="249"/>
      <c r="B879" s="249"/>
      <c r="C879" s="249"/>
      <c r="D879" s="249"/>
      <c r="E879" s="249"/>
      <c r="F879" s="249"/>
      <c r="G879" s="249"/>
      <c r="H879" s="249"/>
      <c r="I879" s="249"/>
      <c r="J879" s="249"/>
      <c r="K879" s="249"/>
      <c r="L879" s="249"/>
      <c r="M879" s="249"/>
      <c r="N879" s="249"/>
      <c r="O879" s="249"/>
      <c r="P879" s="249"/>
      <c r="Q879" s="249"/>
      <c r="R879" s="249"/>
    </row>
    <row r="880" spans="1:18" ht="15">
      <c r="A880" s="249"/>
      <c r="B880" s="249"/>
      <c r="C880" s="249"/>
      <c r="D880" s="249"/>
      <c r="E880" s="249"/>
      <c r="F880" s="249"/>
      <c r="G880" s="249"/>
      <c r="H880" s="249"/>
      <c r="I880" s="249"/>
      <c r="J880" s="249"/>
      <c r="K880" s="249"/>
      <c r="L880" s="249"/>
      <c r="M880" s="249"/>
      <c r="N880" s="249"/>
      <c r="O880" s="249"/>
      <c r="P880" s="249"/>
      <c r="Q880" s="249"/>
      <c r="R880" s="249"/>
    </row>
    <row r="881" spans="1:18" ht="15">
      <c r="A881" s="249"/>
      <c r="B881" s="249"/>
      <c r="C881" s="249"/>
      <c r="D881" s="249"/>
      <c r="E881" s="249"/>
      <c r="F881" s="249"/>
      <c r="G881" s="249"/>
      <c r="H881" s="249"/>
      <c r="I881" s="249"/>
      <c r="J881" s="249"/>
      <c r="K881" s="249"/>
      <c r="L881" s="249"/>
      <c r="M881" s="249"/>
      <c r="N881" s="249"/>
      <c r="O881" s="249"/>
      <c r="P881" s="249"/>
      <c r="Q881" s="249"/>
      <c r="R881" s="249"/>
    </row>
    <row r="882" spans="1:18" ht="15">
      <c r="A882" s="249"/>
      <c r="B882" s="249"/>
      <c r="C882" s="249"/>
      <c r="D882" s="249"/>
      <c r="E882" s="249"/>
      <c r="F882" s="249"/>
      <c r="G882" s="249"/>
      <c r="H882" s="249"/>
      <c r="I882" s="249"/>
      <c r="J882" s="249"/>
      <c r="K882" s="249"/>
      <c r="L882" s="249"/>
      <c r="M882" s="249"/>
      <c r="N882" s="249"/>
      <c r="O882" s="249"/>
      <c r="P882" s="249"/>
      <c r="Q882" s="249"/>
      <c r="R882" s="249"/>
    </row>
    <row r="883" spans="1:18" ht="15">
      <c r="A883" s="249"/>
      <c r="B883" s="249"/>
      <c r="C883" s="249"/>
      <c r="D883" s="249"/>
      <c r="E883" s="249"/>
      <c r="F883" s="249"/>
      <c r="G883" s="249"/>
      <c r="H883" s="249"/>
      <c r="I883" s="249"/>
      <c r="J883" s="249"/>
      <c r="K883" s="249"/>
      <c r="L883" s="249"/>
      <c r="M883" s="249"/>
      <c r="N883" s="249"/>
      <c r="O883" s="249"/>
      <c r="P883" s="249"/>
      <c r="Q883" s="249"/>
      <c r="R883" s="249"/>
    </row>
    <row r="884" spans="1:18" ht="15">
      <c r="A884" s="249"/>
      <c r="B884" s="249"/>
      <c r="C884" s="249"/>
      <c r="D884" s="249"/>
      <c r="E884" s="249"/>
      <c r="F884" s="249"/>
      <c r="G884" s="249"/>
      <c r="H884" s="249"/>
      <c r="I884" s="249"/>
      <c r="J884" s="249"/>
      <c r="K884" s="249"/>
      <c r="L884" s="249"/>
      <c r="M884" s="249"/>
      <c r="N884" s="249"/>
      <c r="O884" s="249"/>
      <c r="P884" s="249"/>
      <c r="Q884" s="249"/>
      <c r="R884" s="249"/>
    </row>
    <row r="885" spans="1:18" ht="15">
      <c r="A885" s="249"/>
      <c r="B885" s="249"/>
      <c r="C885" s="249"/>
      <c r="D885" s="249"/>
      <c r="E885" s="249"/>
      <c r="F885" s="249"/>
      <c r="G885" s="249"/>
      <c r="H885" s="249"/>
      <c r="I885" s="249"/>
      <c r="J885" s="249"/>
      <c r="K885" s="249"/>
      <c r="L885" s="249"/>
      <c r="M885" s="249"/>
      <c r="N885" s="249"/>
      <c r="O885" s="249"/>
      <c r="P885" s="249"/>
      <c r="Q885" s="249"/>
      <c r="R885" s="249"/>
    </row>
    <row r="886" spans="1:18" ht="15">
      <c r="A886" s="249"/>
      <c r="B886" s="249"/>
      <c r="C886" s="249"/>
      <c r="D886" s="249"/>
      <c r="E886" s="249"/>
      <c r="F886" s="249"/>
      <c r="G886" s="249"/>
      <c r="H886" s="249"/>
      <c r="I886" s="249"/>
      <c r="J886" s="249"/>
      <c r="K886" s="249"/>
      <c r="L886" s="249"/>
      <c r="M886" s="249"/>
      <c r="N886" s="249"/>
      <c r="O886" s="249"/>
      <c r="P886" s="249"/>
      <c r="Q886" s="249"/>
      <c r="R886" s="249"/>
    </row>
    <row r="887" spans="1:18" ht="15">
      <c r="A887" s="249"/>
      <c r="B887" s="249"/>
      <c r="C887" s="249"/>
      <c r="D887" s="249"/>
      <c r="E887" s="249"/>
      <c r="F887" s="249"/>
      <c r="G887" s="249"/>
      <c r="H887" s="249"/>
      <c r="I887" s="249"/>
      <c r="J887" s="249"/>
      <c r="K887" s="249"/>
      <c r="L887" s="249"/>
      <c r="M887" s="249"/>
      <c r="N887" s="249"/>
      <c r="O887" s="249"/>
      <c r="P887" s="249"/>
      <c r="Q887" s="249"/>
      <c r="R887" s="249"/>
    </row>
    <row r="888" spans="1:18" ht="15">
      <c r="A888" s="249"/>
      <c r="B888" s="249"/>
      <c r="C888" s="249"/>
      <c r="D888" s="249"/>
      <c r="E888" s="249"/>
      <c r="F888" s="249"/>
      <c r="G888" s="249"/>
      <c r="H888" s="249"/>
      <c r="I888" s="249"/>
      <c r="J888" s="249"/>
      <c r="K888" s="249"/>
      <c r="L888" s="249"/>
      <c r="M888" s="249"/>
      <c r="N888" s="249"/>
      <c r="O888" s="249"/>
      <c r="P888" s="249"/>
      <c r="Q888" s="249"/>
      <c r="R888" s="249"/>
    </row>
    <row r="889" spans="1:18" ht="15">
      <c r="A889" s="249"/>
      <c r="B889" s="249"/>
      <c r="C889" s="249"/>
      <c r="D889" s="249"/>
      <c r="E889" s="249"/>
      <c r="F889" s="249"/>
      <c r="G889" s="249"/>
      <c r="H889" s="249"/>
      <c r="I889" s="249"/>
      <c r="J889" s="249"/>
      <c r="K889" s="249"/>
      <c r="L889" s="249"/>
      <c r="M889" s="249"/>
      <c r="N889" s="249"/>
      <c r="O889" s="249"/>
      <c r="P889" s="249"/>
      <c r="Q889" s="249"/>
      <c r="R889" s="249"/>
    </row>
    <row r="890" spans="1:18" ht="15">
      <c r="A890" s="249"/>
      <c r="B890" s="249"/>
      <c r="C890" s="249"/>
      <c r="D890" s="249"/>
      <c r="E890" s="249"/>
      <c r="F890" s="249"/>
      <c r="G890" s="249"/>
      <c r="H890" s="249"/>
      <c r="I890" s="249"/>
      <c r="J890" s="249"/>
      <c r="K890" s="249"/>
      <c r="L890" s="249"/>
      <c r="M890" s="249"/>
      <c r="N890" s="249"/>
      <c r="O890" s="249"/>
      <c r="P890" s="249"/>
      <c r="Q890" s="249"/>
      <c r="R890" s="249"/>
    </row>
    <row r="891" spans="1:18" ht="15">
      <c r="A891" s="249"/>
      <c r="B891" s="249"/>
      <c r="C891" s="249"/>
      <c r="D891" s="249"/>
      <c r="E891" s="249"/>
      <c r="F891" s="249"/>
      <c r="G891" s="249"/>
      <c r="H891" s="249"/>
      <c r="I891" s="249"/>
      <c r="J891" s="249"/>
      <c r="K891" s="249"/>
      <c r="L891" s="249"/>
      <c r="M891" s="249"/>
      <c r="N891" s="249"/>
      <c r="O891" s="249"/>
      <c r="P891" s="249"/>
      <c r="Q891" s="249"/>
      <c r="R891" s="249"/>
    </row>
    <row r="892" spans="1:18" ht="15">
      <c r="A892" s="249"/>
      <c r="B892" s="249"/>
      <c r="C892" s="249"/>
      <c r="D892" s="249"/>
      <c r="E892" s="249"/>
      <c r="F892" s="249"/>
      <c r="G892" s="249"/>
      <c r="H892" s="249"/>
      <c r="I892" s="249"/>
      <c r="J892" s="249"/>
      <c r="K892" s="249"/>
      <c r="L892" s="249"/>
      <c r="M892" s="249"/>
      <c r="N892" s="249"/>
      <c r="O892" s="249"/>
      <c r="P892" s="249"/>
      <c r="Q892" s="249"/>
      <c r="R892" s="249"/>
    </row>
    <row r="893" spans="1:18" ht="15">
      <c r="A893" s="249"/>
      <c r="B893" s="249"/>
      <c r="C893" s="249"/>
      <c r="D893" s="249"/>
      <c r="E893" s="249"/>
      <c r="F893" s="249"/>
      <c r="G893" s="249"/>
      <c r="H893" s="249"/>
      <c r="I893" s="249"/>
      <c r="J893" s="249"/>
      <c r="K893" s="249"/>
      <c r="L893" s="249"/>
      <c r="M893" s="249"/>
      <c r="N893" s="249"/>
      <c r="O893" s="249"/>
      <c r="P893" s="249"/>
      <c r="Q893" s="249"/>
      <c r="R893" s="249"/>
    </row>
    <row r="894" spans="1:18" ht="15">
      <c r="A894" s="249"/>
      <c r="B894" s="249"/>
      <c r="C894" s="249"/>
      <c r="D894" s="249"/>
      <c r="E894" s="249"/>
      <c r="F894" s="249"/>
      <c r="G894" s="249"/>
      <c r="H894" s="249"/>
      <c r="I894" s="249"/>
      <c r="J894" s="249"/>
      <c r="K894" s="249"/>
      <c r="L894" s="249"/>
      <c r="M894" s="249"/>
      <c r="N894" s="249"/>
      <c r="O894" s="249"/>
      <c r="P894" s="249"/>
      <c r="Q894" s="249"/>
      <c r="R894" s="249"/>
    </row>
    <row r="895" spans="1:18" ht="15">
      <c r="A895" s="249"/>
      <c r="B895" s="249"/>
      <c r="C895" s="249"/>
      <c r="D895" s="249"/>
      <c r="E895" s="249"/>
      <c r="F895" s="249"/>
      <c r="G895" s="249"/>
      <c r="H895" s="249"/>
      <c r="I895" s="249"/>
      <c r="J895" s="249"/>
      <c r="K895" s="249"/>
      <c r="L895" s="249"/>
      <c r="M895" s="249"/>
      <c r="N895" s="249"/>
      <c r="O895" s="249"/>
      <c r="P895" s="249"/>
      <c r="Q895" s="249"/>
      <c r="R895" s="249"/>
    </row>
    <row r="896" spans="1:18" ht="15">
      <c r="A896" s="249"/>
      <c r="B896" s="249"/>
      <c r="C896" s="249"/>
      <c r="D896" s="249"/>
      <c r="E896" s="249"/>
      <c r="F896" s="249"/>
      <c r="G896" s="249"/>
      <c r="H896" s="249"/>
      <c r="I896" s="249"/>
      <c r="J896" s="249"/>
      <c r="K896" s="249"/>
      <c r="L896" s="249"/>
      <c r="M896" s="249"/>
      <c r="N896" s="249"/>
      <c r="O896" s="249"/>
      <c r="P896" s="249"/>
      <c r="Q896" s="249"/>
      <c r="R896" s="249"/>
    </row>
    <row r="897" spans="1:18" ht="15">
      <c r="A897" s="249"/>
      <c r="B897" s="249"/>
      <c r="C897" s="249"/>
      <c r="D897" s="249"/>
      <c r="E897" s="249"/>
      <c r="F897" s="249"/>
      <c r="G897" s="249"/>
      <c r="H897" s="249"/>
      <c r="I897" s="249"/>
      <c r="J897" s="249"/>
      <c r="K897" s="249"/>
      <c r="L897" s="249"/>
      <c r="M897" s="249"/>
      <c r="N897" s="249"/>
      <c r="O897" s="249"/>
      <c r="P897" s="249"/>
      <c r="Q897" s="249"/>
      <c r="R897" s="249"/>
    </row>
    <row r="898" spans="1:18" ht="15">
      <c r="A898" s="249"/>
      <c r="B898" s="249"/>
      <c r="C898" s="249"/>
      <c r="D898" s="249"/>
      <c r="E898" s="249"/>
      <c r="F898" s="249"/>
      <c r="G898" s="249"/>
      <c r="H898" s="249"/>
      <c r="I898" s="249"/>
      <c r="J898" s="249"/>
      <c r="K898" s="249"/>
      <c r="L898" s="249"/>
      <c r="M898" s="249"/>
      <c r="N898" s="249"/>
      <c r="O898" s="249"/>
      <c r="P898" s="249"/>
      <c r="Q898" s="249"/>
      <c r="R898" s="249"/>
    </row>
    <row r="899" spans="1:18" ht="15">
      <c r="A899" s="249"/>
      <c r="B899" s="249"/>
      <c r="C899" s="249"/>
      <c r="D899" s="249"/>
      <c r="E899" s="249"/>
      <c r="F899" s="249"/>
      <c r="G899" s="249"/>
      <c r="H899" s="249"/>
      <c r="I899" s="249"/>
      <c r="J899" s="249"/>
      <c r="K899" s="249"/>
      <c r="L899" s="249"/>
      <c r="M899" s="249"/>
      <c r="N899" s="249"/>
      <c r="O899" s="249"/>
      <c r="P899" s="249"/>
      <c r="Q899" s="249"/>
      <c r="R899" s="249"/>
    </row>
    <row r="900" spans="1:18" ht="15">
      <c r="A900" s="249"/>
      <c r="B900" s="249"/>
      <c r="C900" s="249"/>
      <c r="D900" s="249"/>
      <c r="E900" s="249"/>
      <c r="F900" s="249"/>
      <c r="G900" s="249"/>
      <c r="H900" s="249"/>
      <c r="I900" s="249"/>
      <c r="J900" s="249"/>
      <c r="K900" s="249"/>
      <c r="L900" s="249"/>
      <c r="M900" s="249"/>
      <c r="N900" s="249"/>
      <c r="O900" s="249"/>
      <c r="P900" s="249"/>
      <c r="Q900" s="249"/>
      <c r="R900" s="249"/>
    </row>
    <row r="901" spans="1:18" ht="15">
      <c r="A901" s="249"/>
      <c r="B901" s="249"/>
      <c r="C901" s="249"/>
      <c r="D901" s="249"/>
      <c r="E901" s="249"/>
      <c r="F901" s="249"/>
      <c r="G901" s="249"/>
      <c r="H901" s="249"/>
      <c r="I901" s="249"/>
      <c r="J901" s="249"/>
      <c r="K901" s="249"/>
      <c r="L901" s="249"/>
      <c r="M901" s="249"/>
      <c r="N901" s="249"/>
      <c r="O901" s="249"/>
      <c r="P901" s="249"/>
      <c r="Q901" s="249"/>
      <c r="R901" s="249"/>
    </row>
    <row r="902" spans="1:18" ht="15">
      <c r="A902" s="249"/>
      <c r="B902" s="249"/>
      <c r="C902" s="249"/>
      <c r="D902" s="249"/>
      <c r="E902" s="249"/>
      <c r="F902" s="249"/>
      <c r="G902" s="249"/>
      <c r="H902" s="249"/>
      <c r="I902" s="249"/>
      <c r="J902" s="249"/>
      <c r="K902" s="249"/>
      <c r="L902" s="249"/>
      <c r="M902" s="249"/>
      <c r="N902" s="249"/>
      <c r="O902" s="249"/>
      <c r="P902" s="249"/>
      <c r="Q902" s="249"/>
      <c r="R902" s="249"/>
    </row>
    <row r="903" spans="1:18" ht="15">
      <c r="A903" s="249"/>
      <c r="B903" s="249"/>
      <c r="C903" s="249"/>
      <c r="D903" s="249"/>
      <c r="E903" s="249"/>
      <c r="F903" s="249"/>
      <c r="G903" s="249"/>
      <c r="H903" s="249"/>
      <c r="I903" s="249"/>
      <c r="J903" s="249"/>
      <c r="K903" s="249"/>
      <c r="L903" s="249"/>
      <c r="M903" s="249"/>
      <c r="N903" s="249"/>
      <c r="O903" s="249"/>
      <c r="P903" s="249"/>
      <c r="Q903" s="249"/>
      <c r="R903" s="249"/>
    </row>
    <row r="904" spans="1:18" ht="15">
      <c r="A904" s="249"/>
      <c r="B904" s="249"/>
      <c r="C904" s="249"/>
      <c r="D904" s="249"/>
      <c r="E904" s="249"/>
      <c r="F904" s="249"/>
      <c r="G904" s="249"/>
      <c r="H904" s="249"/>
      <c r="I904" s="249"/>
      <c r="J904" s="249"/>
      <c r="K904" s="249"/>
      <c r="L904" s="249"/>
      <c r="M904" s="249"/>
      <c r="N904" s="249"/>
      <c r="O904" s="249"/>
      <c r="P904" s="249"/>
      <c r="Q904" s="249"/>
      <c r="R904" s="249"/>
    </row>
    <row r="905" spans="1:18" ht="15">
      <c r="A905" s="249"/>
      <c r="B905" s="249"/>
      <c r="C905" s="249"/>
      <c r="D905" s="249"/>
      <c r="E905" s="249"/>
      <c r="F905" s="249"/>
      <c r="G905" s="249"/>
      <c r="H905" s="249"/>
      <c r="I905" s="249"/>
      <c r="J905" s="249"/>
      <c r="K905" s="249"/>
      <c r="L905" s="249"/>
      <c r="M905" s="249"/>
      <c r="N905" s="249"/>
      <c r="O905" s="249"/>
      <c r="P905" s="249"/>
      <c r="Q905" s="249"/>
      <c r="R905" s="249"/>
    </row>
    <row r="906" spans="1:18" ht="15">
      <c r="A906" s="249"/>
      <c r="B906" s="249"/>
      <c r="C906" s="249"/>
      <c r="D906" s="249"/>
      <c r="E906" s="249"/>
      <c r="F906" s="249"/>
      <c r="G906" s="249"/>
      <c r="H906" s="249"/>
      <c r="I906" s="249"/>
      <c r="J906" s="249"/>
      <c r="K906" s="249"/>
      <c r="L906" s="249"/>
      <c r="M906" s="249"/>
      <c r="N906" s="249"/>
      <c r="O906" s="249"/>
      <c r="P906" s="249"/>
      <c r="Q906" s="249"/>
      <c r="R906" s="249"/>
    </row>
    <row r="907" spans="1:18" ht="15">
      <c r="A907" s="249"/>
      <c r="B907" s="249"/>
      <c r="C907" s="249"/>
      <c r="D907" s="249"/>
      <c r="E907" s="249"/>
      <c r="F907" s="249"/>
      <c r="G907" s="249"/>
      <c r="H907" s="249"/>
      <c r="I907" s="249"/>
      <c r="J907" s="249"/>
      <c r="K907" s="249"/>
      <c r="L907" s="249"/>
      <c r="M907" s="249"/>
      <c r="N907" s="249"/>
      <c r="O907" s="249"/>
      <c r="P907" s="249"/>
      <c r="Q907" s="249"/>
      <c r="R907" s="249"/>
    </row>
    <row r="908" spans="1:18" ht="15">
      <c r="A908" s="249"/>
      <c r="B908" s="249"/>
      <c r="C908" s="249"/>
      <c r="D908" s="249"/>
      <c r="E908" s="249"/>
      <c r="F908" s="249"/>
      <c r="G908" s="249"/>
      <c r="H908" s="249"/>
      <c r="I908" s="249"/>
      <c r="J908" s="249"/>
      <c r="K908" s="249"/>
      <c r="L908" s="249"/>
      <c r="M908" s="249"/>
      <c r="N908" s="249"/>
      <c r="O908" s="249"/>
      <c r="P908" s="249"/>
      <c r="Q908" s="249"/>
      <c r="R908" s="249"/>
    </row>
    <row r="909" spans="1:18" ht="15">
      <c r="A909" s="249"/>
      <c r="B909" s="249"/>
      <c r="C909" s="249"/>
      <c r="D909" s="249"/>
      <c r="E909" s="249"/>
      <c r="F909" s="249"/>
      <c r="G909" s="249"/>
      <c r="H909" s="249"/>
      <c r="I909" s="249"/>
      <c r="J909" s="249"/>
      <c r="K909" s="249"/>
      <c r="L909" s="249"/>
      <c r="M909" s="249"/>
      <c r="N909" s="249"/>
      <c r="O909" s="249"/>
      <c r="P909" s="249"/>
      <c r="Q909" s="249"/>
      <c r="R909" s="249"/>
    </row>
    <row r="910" spans="1:18" ht="15">
      <c r="A910" s="249"/>
      <c r="B910" s="249"/>
      <c r="C910" s="249"/>
      <c r="D910" s="249"/>
      <c r="E910" s="249"/>
      <c r="F910" s="249"/>
      <c r="G910" s="249"/>
      <c r="H910" s="249"/>
      <c r="I910" s="249"/>
      <c r="J910" s="249"/>
      <c r="K910" s="249"/>
      <c r="L910" s="249"/>
      <c r="M910" s="249"/>
      <c r="N910" s="249"/>
      <c r="O910" s="249"/>
      <c r="P910" s="249"/>
      <c r="Q910" s="249"/>
      <c r="R910" s="249"/>
    </row>
    <row r="911" spans="1:18" ht="15">
      <c r="A911" s="249"/>
      <c r="B911" s="249"/>
      <c r="C911" s="249"/>
      <c r="D911" s="249"/>
      <c r="E911" s="249"/>
      <c r="F911" s="249"/>
      <c r="G911" s="249"/>
      <c r="H911" s="249"/>
      <c r="I911" s="249"/>
      <c r="J911" s="249"/>
      <c r="K911" s="249"/>
      <c r="L911" s="249"/>
      <c r="M911" s="249"/>
      <c r="N911" s="249"/>
      <c r="O911" s="249"/>
      <c r="P911" s="249"/>
      <c r="Q911" s="249"/>
      <c r="R911" s="249"/>
    </row>
    <row r="912" spans="1:18" ht="15">
      <c r="A912" s="249"/>
      <c r="B912" s="249"/>
      <c r="C912" s="249"/>
      <c r="D912" s="249"/>
      <c r="E912" s="249"/>
      <c r="F912" s="249"/>
      <c r="G912" s="249"/>
      <c r="H912" s="249"/>
      <c r="I912" s="249"/>
      <c r="J912" s="249"/>
      <c r="K912" s="249"/>
      <c r="L912" s="249"/>
      <c r="M912" s="249"/>
      <c r="N912" s="249"/>
      <c r="O912" s="249"/>
      <c r="P912" s="249"/>
      <c r="Q912" s="249"/>
      <c r="R912" s="249"/>
    </row>
    <row r="913" spans="1:18" ht="15">
      <c r="A913" s="249"/>
      <c r="B913" s="249"/>
      <c r="C913" s="249"/>
      <c r="D913" s="249"/>
      <c r="E913" s="249"/>
      <c r="F913" s="249"/>
      <c r="G913" s="249"/>
      <c r="H913" s="249"/>
      <c r="I913" s="249"/>
      <c r="J913" s="249"/>
      <c r="K913" s="249"/>
      <c r="L913" s="249"/>
      <c r="M913" s="249"/>
      <c r="N913" s="249"/>
      <c r="O913" s="249"/>
      <c r="P913" s="249"/>
      <c r="Q913" s="249"/>
      <c r="R913" s="249"/>
    </row>
    <row r="914" spans="1:18" ht="15">
      <c r="A914" s="249"/>
      <c r="B914" s="249"/>
      <c r="C914" s="249"/>
      <c r="D914" s="249"/>
      <c r="E914" s="249"/>
      <c r="F914" s="249"/>
      <c r="G914" s="249"/>
      <c r="H914" s="249"/>
      <c r="I914" s="249"/>
      <c r="J914" s="249"/>
      <c r="K914" s="249"/>
      <c r="L914" s="249"/>
      <c r="M914" s="249"/>
      <c r="N914" s="249"/>
      <c r="O914" s="249"/>
      <c r="P914" s="249"/>
      <c r="Q914" s="249"/>
      <c r="R914" s="249"/>
    </row>
    <row r="915" spans="1:18" ht="15">
      <c r="A915" s="249"/>
      <c r="B915" s="249"/>
      <c r="C915" s="249"/>
      <c r="D915" s="249"/>
      <c r="E915" s="249"/>
      <c r="F915" s="249"/>
      <c r="G915" s="249"/>
      <c r="H915" s="249"/>
      <c r="I915" s="249"/>
      <c r="J915" s="249"/>
      <c r="K915" s="249"/>
      <c r="L915" s="249"/>
      <c r="M915" s="249"/>
      <c r="N915" s="249"/>
      <c r="O915" s="249"/>
      <c r="P915" s="249"/>
      <c r="Q915" s="249"/>
      <c r="R915" s="249"/>
    </row>
    <row r="916" spans="1:18" ht="15">
      <c r="A916" s="249"/>
      <c r="B916" s="249"/>
      <c r="C916" s="249"/>
      <c r="D916" s="249"/>
      <c r="E916" s="249"/>
      <c r="F916" s="249"/>
      <c r="G916" s="249"/>
      <c r="H916" s="249"/>
      <c r="I916" s="249"/>
      <c r="J916" s="249"/>
      <c r="K916" s="249"/>
      <c r="L916" s="249"/>
      <c r="M916" s="249"/>
      <c r="N916" s="249"/>
      <c r="O916" s="249"/>
      <c r="P916" s="249"/>
      <c r="Q916" s="249"/>
      <c r="R916" s="249"/>
    </row>
    <row r="917" spans="1:18" ht="15">
      <c r="A917" s="249"/>
      <c r="B917" s="249"/>
      <c r="C917" s="249"/>
      <c r="D917" s="249"/>
      <c r="E917" s="249"/>
      <c r="F917" s="249"/>
      <c r="G917" s="249"/>
      <c r="H917" s="249"/>
      <c r="I917" s="249"/>
      <c r="J917" s="249"/>
      <c r="K917" s="249"/>
      <c r="L917" s="249"/>
      <c r="M917" s="249"/>
      <c r="N917" s="249"/>
      <c r="O917" s="249"/>
      <c r="P917" s="249"/>
      <c r="Q917" s="249"/>
      <c r="R917" s="249"/>
    </row>
    <row r="918" spans="1:18" ht="15">
      <c r="A918" s="249"/>
      <c r="B918" s="249"/>
      <c r="C918" s="249"/>
      <c r="D918" s="249"/>
      <c r="E918" s="249"/>
      <c r="F918" s="249"/>
      <c r="G918" s="249"/>
      <c r="H918" s="249"/>
      <c r="I918" s="249"/>
      <c r="J918" s="249"/>
      <c r="K918" s="249"/>
      <c r="L918" s="249"/>
      <c r="M918" s="249"/>
      <c r="N918" s="249"/>
      <c r="O918" s="249"/>
      <c r="P918" s="249"/>
      <c r="Q918" s="249"/>
      <c r="R918" s="249"/>
    </row>
    <row r="919" spans="1:18" ht="15">
      <c r="A919" s="249"/>
      <c r="B919" s="249"/>
      <c r="C919" s="249"/>
      <c r="D919" s="249"/>
      <c r="E919" s="249"/>
      <c r="F919" s="249"/>
      <c r="G919" s="249"/>
      <c r="H919" s="249"/>
      <c r="I919" s="249"/>
      <c r="J919" s="249"/>
      <c r="K919" s="249"/>
      <c r="L919" s="249"/>
      <c r="M919" s="249"/>
      <c r="N919" s="249"/>
      <c r="O919" s="249"/>
      <c r="P919" s="249"/>
      <c r="Q919" s="249"/>
      <c r="R919" s="249"/>
    </row>
    <row r="920" spans="1:18" ht="15">
      <c r="A920" s="249"/>
      <c r="B920" s="249"/>
      <c r="C920" s="249"/>
      <c r="D920" s="249"/>
      <c r="E920" s="249"/>
      <c r="F920" s="249"/>
      <c r="G920" s="249"/>
      <c r="H920" s="249"/>
      <c r="I920" s="249"/>
      <c r="J920" s="249"/>
      <c r="K920" s="249"/>
      <c r="L920" s="249"/>
      <c r="M920" s="249"/>
      <c r="N920" s="249"/>
      <c r="O920" s="249"/>
      <c r="P920" s="249"/>
      <c r="Q920" s="249"/>
      <c r="R920" s="249"/>
    </row>
    <row r="921" spans="1:18" ht="15">
      <c r="A921" s="249"/>
      <c r="B921" s="249"/>
      <c r="C921" s="249"/>
      <c r="D921" s="249"/>
      <c r="E921" s="249"/>
      <c r="F921" s="249"/>
      <c r="G921" s="249"/>
      <c r="H921" s="249"/>
      <c r="I921" s="249"/>
      <c r="J921" s="249"/>
      <c r="K921" s="249"/>
      <c r="L921" s="249"/>
      <c r="M921" s="249"/>
      <c r="N921" s="249"/>
      <c r="O921" s="249"/>
      <c r="P921" s="249"/>
      <c r="Q921" s="249"/>
      <c r="R921" s="249"/>
    </row>
    <row r="922" spans="1:18" ht="15">
      <c r="A922" s="249"/>
      <c r="B922" s="249"/>
      <c r="C922" s="249"/>
      <c r="D922" s="249"/>
      <c r="E922" s="249"/>
      <c r="F922" s="249"/>
      <c r="G922" s="249"/>
      <c r="H922" s="249"/>
      <c r="I922" s="249"/>
      <c r="J922" s="249"/>
      <c r="K922" s="249"/>
      <c r="L922" s="249"/>
      <c r="M922" s="249"/>
      <c r="N922" s="249"/>
      <c r="O922" s="249"/>
      <c r="P922" s="249"/>
      <c r="Q922" s="249"/>
      <c r="R922" s="249"/>
    </row>
    <row r="923" spans="1:18" ht="15">
      <c r="A923" s="249"/>
      <c r="B923" s="249"/>
      <c r="C923" s="249"/>
      <c r="D923" s="249"/>
      <c r="E923" s="249"/>
      <c r="F923" s="249"/>
      <c r="G923" s="249"/>
      <c r="H923" s="249"/>
      <c r="I923" s="249"/>
      <c r="J923" s="249"/>
      <c r="K923" s="249"/>
      <c r="L923" s="249"/>
      <c r="M923" s="249"/>
      <c r="N923" s="249"/>
      <c r="O923" s="249"/>
      <c r="P923" s="249"/>
      <c r="Q923" s="249"/>
      <c r="R923" s="249"/>
    </row>
    <row r="924" spans="1:18" ht="15">
      <c r="A924" s="249"/>
      <c r="B924" s="249"/>
      <c r="C924" s="249"/>
      <c r="D924" s="249"/>
      <c r="E924" s="249"/>
      <c r="F924" s="249"/>
      <c r="G924" s="249"/>
      <c r="H924" s="249"/>
      <c r="I924" s="249"/>
      <c r="J924" s="249"/>
      <c r="K924" s="249"/>
      <c r="L924" s="249"/>
      <c r="M924" s="249"/>
      <c r="N924" s="249"/>
      <c r="O924" s="249"/>
      <c r="P924" s="249"/>
      <c r="Q924" s="249"/>
      <c r="R924" s="249"/>
    </row>
    <row r="925" spans="1:18" ht="15">
      <c r="A925" s="249"/>
      <c r="B925" s="249"/>
      <c r="C925" s="249"/>
      <c r="D925" s="249"/>
      <c r="E925" s="249"/>
      <c r="F925" s="249"/>
      <c r="G925" s="249"/>
      <c r="H925" s="249"/>
      <c r="I925" s="249"/>
      <c r="J925" s="249"/>
      <c r="K925" s="249"/>
      <c r="L925" s="249"/>
      <c r="M925" s="249"/>
      <c r="N925" s="249"/>
      <c r="O925" s="249"/>
      <c r="P925" s="249"/>
      <c r="Q925" s="249"/>
      <c r="R925" s="249"/>
    </row>
    <row r="926" spans="1:18" ht="15">
      <c r="A926" s="249"/>
      <c r="B926" s="249"/>
      <c r="C926" s="249"/>
      <c r="D926" s="249"/>
      <c r="E926" s="249"/>
      <c r="F926" s="249"/>
      <c r="G926" s="249"/>
      <c r="H926" s="249"/>
      <c r="I926" s="249"/>
      <c r="J926" s="249"/>
      <c r="K926" s="249"/>
      <c r="L926" s="249"/>
      <c r="M926" s="249"/>
      <c r="N926" s="249"/>
      <c r="O926" s="249"/>
      <c r="P926" s="249"/>
      <c r="Q926" s="249"/>
      <c r="R926" s="249"/>
    </row>
    <row r="927" spans="1:18" ht="15">
      <c r="A927" s="249"/>
      <c r="B927" s="249"/>
      <c r="C927" s="249"/>
      <c r="D927" s="249"/>
      <c r="E927" s="249"/>
      <c r="F927" s="249"/>
      <c r="G927" s="249"/>
      <c r="H927" s="249"/>
      <c r="I927" s="249"/>
      <c r="J927" s="249"/>
      <c r="K927" s="249"/>
      <c r="L927" s="249"/>
      <c r="M927" s="249"/>
      <c r="N927" s="249"/>
      <c r="O927" s="249"/>
      <c r="P927" s="249"/>
      <c r="Q927" s="249"/>
      <c r="R927" s="249"/>
    </row>
    <row r="928" spans="1:18" ht="15">
      <c r="A928" s="249"/>
      <c r="B928" s="249"/>
      <c r="C928" s="249"/>
      <c r="D928" s="249"/>
      <c r="E928" s="249"/>
      <c r="F928" s="249"/>
      <c r="G928" s="249"/>
      <c r="H928" s="249"/>
      <c r="I928" s="249"/>
      <c r="J928" s="249"/>
      <c r="K928" s="249"/>
      <c r="L928" s="249"/>
      <c r="M928" s="249"/>
      <c r="N928" s="249"/>
      <c r="O928" s="249"/>
      <c r="P928" s="249"/>
      <c r="Q928" s="249"/>
      <c r="R928" s="249"/>
    </row>
    <row r="929" spans="1:18" ht="15">
      <c r="A929" s="249"/>
      <c r="B929" s="249"/>
      <c r="C929" s="249"/>
      <c r="D929" s="249"/>
      <c r="E929" s="249"/>
      <c r="F929" s="249"/>
      <c r="G929" s="249"/>
      <c r="H929" s="249"/>
      <c r="I929" s="249"/>
      <c r="J929" s="249"/>
      <c r="K929" s="249"/>
      <c r="L929" s="249"/>
      <c r="M929" s="249"/>
      <c r="N929" s="249"/>
      <c r="O929" s="249"/>
      <c r="P929" s="249"/>
      <c r="Q929" s="249"/>
      <c r="R929" s="249"/>
    </row>
    <row r="930" spans="1:18" ht="15">
      <c r="A930" s="249"/>
      <c r="B930" s="249"/>
      <c r="C930" s="249"/>
      <c r="D930" s="249"/>
      <c r="E930" s="249"/>
      <c r="F930" s="249"/>
      <c r="G930" s="249"/>
      <c r="H930" s="249"/>
      <c r="I930" s="249"/>
      <c r="J930" s="249"/>
      <c r="K930" s="249"/>
      <c r="L930" s="249"/>
      <c r="M930" s="249"/>
      <c r="N930" s="249"/>
      <c r="O930" s="249"/>
      <c r="P930" s="249"/>
      <c r="Q930" s="249"/>
      <c r="R930" s="249"/>
    </row>
    <row r="931" spans="1:18" ht="15">
      <c r="A931" s="249"/>
      <c r="B931" s="249"/>
      <c r="C931" s="249"/>
      <c r="D931" s="249"/>
      <c r="E931" s="249"/>
      <c r="F931" s="249"/>
      <c r="G931" s="249"/>
      <c r="H931" s="249"/>
      <c r="I931" s="249"/>
      <c r="J931" s="249"/>
      <c r="K931" s="249"/>
      <c r="L931" s="249"/>
      <c r="M931" s="249"/>
      <c r="N931" s="249"/>
      <c r="O931" s="249"/>
      <c r="P931" s="249"/>
      <c r="Q931" s="249"/>
      <c r="R931" s="249"/>
    </row>
    <row r="932" spans="1:18" ht="15">
      <c r="A932" s="249"/>
      <c r="B932" s="249"/>
      <c r="C932" s="249"/>
      <c r="D932" s="249"/>
      <c r="E932" s="249"/>
      <c r="F932" s="249"/>
      <c r="G932" s="249"/>
      <c r="H932" s="249"/>
      <c r="I932" s="249"/>
      <c r="J932" s="249"/>
      <c r="K932" s="249"/>
      <c r="L932" s="249"/>
      <c r="M932" s="249"/>
      <c r="N932" s="249"/>
      <c r="O932" s="249"/>
      <c r="P932" s="249"/>
      <c r="Q932" s="249"/>
      <c r="R932" s="249"/>
    </row>
    <row r="933" spans="1:18" ht="15">
      <c r="A933" s="249"/>
      <c r="B933" s="249"/>
      <c r="C933" s="249"/>
      <c r="D933" s="249"/>
      <c r="E933" s="249"/>
      <c r="F933" s="249"/>
      <c r="G933" s="249"/>
      <c r="H933" s="249"/>
      <c r="I933" s="249"/>
      <c r="J933" s="249"/>
      <c r="K933" s="249"/>
      <c r="L933" s="249"/>
      <c r="M933" s="249"/>
      <c r="N933" s="249"/>
      <c r="O933" s="249"/>
      <c r="P933" s="249"/>
      <c r="Q933" s="249"/>
      <c r="R933" s="249"/>
    </row>
    <row r="934" spans="1:18" ht="15">
      <c r="A934" s="249"/>
      <c r="B934" s="249"/>
      <c r="C934" s="249"/>
      <c r="D934" s="249"/>
      <c r="E934" s="249"/>
      <c r="F934" s="249"/>
      <c r="G934" s="249"/>
      <c r="H934" s="249"/>
      <c r="I934" s="249"/>
      <c r="J934" s="249"/>
      <c r="K934" s="249"/>
      <c r="L934" s="249"/>
      <c r="M934" s="249"/>
      <c r="N934" s="249"/>
      <c r="O934" s="249"/>
      <c r="P934" s="249"/>
      <c r="Q934" s="249"/>
      <c r="R934" s="249"/>
    </row>
    <row r="935" spans="1:18" ht="15">
      <c r="A935" s="249"/>
      <c r="B935" s="249"/>
      <c r="C935" s="249"/>
      <c r="D935" s="249"/>
      <c r="E935" s="249"/>
      <c r="F935" s="249"/>
      <c r="G935" s="249"/>
      <c r="H935" s="249"/>
      <c r="I935" s="249"/>
      <c r="J935" s="249"/>
      <c r="K935" s="249"/>
      <c r="L935" s="249"/>
      <c r="M935" s="249"/>
      <c r="N935" s="249"/>
      <c r="O935" s="249"/>
      <c r="P935" s="249"/>
      <c r="Q935" s="249"/>
      <c r="R935" s="249"/>
    </row>
    <row r="936" spans="1:18" ht="15">
      <c r="A936" s="249"/>
      <c r="B936" s="249"/>
      <c r="C936" s="249"/>
      <c r="D936" s="249"/>
      <c r="E936" s="249"/>
      <c r="F936" s="249"/>
      <c r="G936" s="249"/>
      <c r="H936" s="249"/>
      <c r="I936" s="249"/>
      <c r="J936" s="249"/>
      <c r="K936" s="249"/>
      <c r="L936" s="249"/>
      <c r="M936" s="249"/>
      <c r="N936" s="249"/>
      <c r="O936" s="249"/>
      <c r="P936" s="249"/>
      <c r="Q936" s="249"/>
      <c r="R936" s="249"/>
    </row>
    <row r="937" spans="1:18" ht="15">
      <c r="A937" s="249"/>
      <c r="B937" s="249"/>
      <c r="C937" s="249"/>
      <c r="D937" s="249"/>
      <c r="E937" s="249"/>
      <c r="F937" s="249"/>
      <c r="G937" s="249"/>
      <c r="H937" s="249"/>
      <c r="I937" s="249"/>
      <c r="J937" s="249"/>
      <c r="K937" s="249"/>
      <c r="L937" s="249"/>
      <c r="M937" s="249"/>
      <c r="N937" s="249"/>
      <c r="O937" s="249"/>
      <c r="P937" s="249"/>
      <c r="Q937" s="249"/>
      <c r="R937" s="249"/>
    </row>
    <row r="938" spans="1:18" ht="15">
      <c r="A938" s="249"/>
      <c r="B938" s="249"/>
      <c r="C938" s="249"/>
      <c r="D938" s="249"/>
      <c r="E938" s="249"/>
      <c r="F938" s="249"/>
      <c r="G938" s="249"/>
      <c r="H938" s="249"/>
      <c r="I938" s="249"/>
      <c r="J938" s="249"/>
      <c r="K938" s="249"/>
      <c r="L938" s="249"/>
      <c r="M938" s="249"/>
      <c r="N938" s="249"/>
      <c r="O938" s="249"/>
      <c r="P938" s="249"/>
      <c r="Q938" s="249"/>
      <c r="R938" s="249"/>
    </row>
    <row r="939" spans="1:18" ht="15">
      <c r="A939" s="249"/>
      <c r="B939" s="249"/>
      <c r="C939" s="249"/>
      <c r="D939" s="249"/>
      <c r="E939" s="249"/>
      <c r="F939" s="249"/>
      <c r="G939" s="249"/>
      <c r="H939" s="249"/>
      <c r="I939" s="249"/>
      <c r="J939" s="249"/>
      <c r="K939" s="249"/>
      <c r="L939" s="249"/>
      <c r="M939" s="249"/>
      <c r="N939" s="249"/>
      <c r="O939" s="249"/>
      <c r="P939" s="249"/>
      <c r="Q939" s="249"/>
      <c r="R939" s="249"/>
    </row>
    <row r="940" spans="1:18" ht="15">
      <c r="A940" s="249"/>
      <c r="B940" s="249"/>
      <c r="C940" s="249"/>
      <c r="D940" s="249"/>
      <c r="E940" s="249"/>
      <c r="F940" s="249"/>
      <c r="G940" s="249"/>
      <c r="H940" s="249"/>
      <c r="I940" s="249"/>
      <c r="J940" s="249"/>
      <c r="K940" s="249"/>
      <c r="L940" s="249"/>
      <c r="M940" s="249"/>
      <c r="N940" s="249"/>
      <c r="O940" s="249"/>
      <c r="P940" s="249"/>
      <c r="Q940" s="249"/>
      <c r="R940" s="249"/>
    </row>
    <row r="941" spans="1:18" ht="15">
      <c r="A941" s="249"/>
      <c r="B941" s="249"/>
      <c r="C941" s="249"/>
      <c r="D941" s="249"/>
      <c r="E941" s="249"/>
      <c r="F941" s="249"/>
      <c r="G941" s="249"/>
      <c r="H941" s="249"/>
      <c r="I941" s="249"/>
      <c r="J941" s="249"/>
      <c r="K941" s="249"/>
      <c r="L941" s="249"/>
      <c r="M941" s="249"/>
      <c r="N941" s="249"/>
      <c r="O941" s="249"/>
      <c r="P941" s="249"/>
      <c r="Q941" s="249"/>
      <c r="R941" s="249"/>
    </row>
    <row r="942" spans="1:18" ht="15">
      <c r="A942" s="249"/>
      <c r="B942" s="249"/>
      <c r="C942" s="249"/>
      <c r="D942" s="249"/>
      <c r="E942" s="249"/>
      <c r="F942" s="249"/>
      <c r="G942" s="249"/>
      <c r="H942" s="249"/>
      <c r="I942" s="249"/>
      <c r="J942" s="249"/>
      <c r="K942" s="249"/>
      <c r="L942" s="249"/>
      <c r="M942" s="249"/>
      <c r="N942" s="249"/>
      <c r="O942" s="249"/>
      <c r="P942" s="249"/>
      <c r="Q942" s="249"/>
      <c r="R942" s="249"/>
    </row>
    <row r="943" spans="1:18" ht="15">
      <c r="A943" s="249"/>
      <c r="B943" s="249"/>
      <c r="C943" s="249"/>
      <c r="D943" s="249"/>
      <c r="E943" s="249"/>
      <c r="F943" s="249"/>
      <c r="G943" s="249"/>
      <c r="H943" s="249"/>
      <c r="I943" s="249"/>
      <c r="J943" s="249"/>
      <c r="K943" s="249"/>
      <c r="L943" s="249"/>
      <c r="M943" s="249"/>
      <c r="N943" s="249"/>
      <c r="O943" s="249"/>
      <c r="P943" s="249"/>
      <c r="Q943" s="249"/>
      <c r="R943" s="249"/>
    </row>
    <row r="944" spans="1:18" ht="15">
      <c r="A944" s="249"/>
      <c r="B944" s="249"/>
      <c r="C944" s="249"/>
      <c r="D944" s="249"/>
      <c r="E944" s="249"/>
      <c r="F944" s="249"/>
      <c r="G944" s="249"/>
      <c r="H944" s="249"/>
      <c r="I944" s="249"/>
      <c r="J944" s="249"/>
      <c r="K944" s="249"/>
      <c r="L944" s="249"/>
      <c r="M944" s="249"/>
      <c r="N944" s="249"/>
      <c r="O944" s="249"/>
      <c r="P944" s="249"/>
      <c r="Q944" s="249"/>
      <c r="R944" s="249"/>
    </row>
    <row r="945" spans="1:18" ht="15">
      <c r="A945" s="249"/>
      <c r="B945" s="249"/>
      <c r="C945" s="249"/>
      <c r="D945" s="249"/>
      <c r="E945" s="249"/>
      <c r="F945" s="249"/>
      <c r="G945" s="249"/>
      <c r="H945" s="249"/>
      <c r="I945" s="249"/>
      <c r="J945" s="249"/>
      <c r="K945" s="249"/>
      <c r="L945" s="249"/>
      <c r="M945" s="249"/>
      <c r="N945" s="249"/>
      <c r="O945" s="249"/>
      <c r="P945" s="249"/>
      <c r="Q945" s="249"/>
      <c r="R945" s="249"/>
    </row>
    <row r="946" spans="1:18" ht="15">
      <c r="A946" s="249"/>
      <c r="B946" s="249"/>
      <c r="C946" s="249"/>
      <c r="D946" s="249"/>
      <c r="E946" s="249"/>
      <c r="F946" s="249"/>
      <c r="G946" s="249"/>
      <c r="H946" s="249"/>
      <c r="I946" s="249"/>
      <c r="J946" s="249"/>
      <c r="K946" s="249"/>
      <c r="L946" s="249"/>
      <c r="M946" s="249"/>
      <c r="N946" s="249"/>
      <c r="O946" s="249"/>
      <c r="P946" s="249"/>
      <c r="Q946" s="249"/>
      <c r="R946" s="249"/>
    </row>
    <row r="947" spans="1:18" ht="15">
      <c r="A947" s="249"/>
      <c r="B947" s="249"/>
      <c r="C947" s="249"/>
      <c r="D947" s="249"/>
      <c r="E947" s="249"/>
      <c r="F947" s="249"/>
      <c r="G947" s="249"/>
      <c r="H947" s="249"/>
      <c r="I947" s="249"/>
      <c r="J947" s="249"/>
      <c r="K947" s="249"/>
      <c r="L947" s="249"/>
      <c r="M947" s="249"/>
      <c r="N947" s="249"/>
      <c r="O947" s="249"/>
      <c r="P947" s="249"/>
      <c r="Q947" s="249"/>
      <c r="R947" s="249"/>
    </row>
    <row r="948" spans="1:18" ht="15">
      <c r="A948" s="249"/>
      <c r="B948" s="249"/>
      <c r="C948" s="249"/>
      <c r="D948" s="249"/>
      <c r="E948" s="249"/>
      <c r="F948" s="249"/>
      <c r="G948" s="249"/>
      <c r="H948" s="249"/>
      <c r="I948" s="249"/>
      <c r="J948" s="249"/>
      <c r="K948" s="249"/>
      <c r="L948" s="249"/>
      <c r="M948" s="249"/>
      <c r="N948" s="249"/>
      <c r="O948" s="249"/>
      <c r="P948" s="249"/>
      <c r="Q948" s="249"/>
      <c r="R948" s="249"/>
    </row>
    <row r="949" spans="1:18" ht="15">
      <c r="A949" s="249"/>
      <c r="B949" s="249"/>
      <c r="C949" s="249"/>
      <c r="D949" s="249"/>
      <c r="E949" s="249"/>
      <c r="F949" s="249"/>
      <c r="G949" s="249"/>
      <c r="H949" s="249"/>
      <c r="I949" s="249"/>
      <c r="J949" s="249"/>
      <c r="K949" s="249"/>
      <c r="L949" s="249"/>
      <c r="M949" s="249"/>
      <c r="N949" s="249"/>
      <c r="O949" s="249"/>
      <c r="P949" s="249"/>
      <c r="Q949" s="249"/>
      <c r="R949" s="249"/>
    </row>
    <row r="950" spans="1:18" ht="15">
      <c r="A950" s="249"/>
      <c r="B950" s="249"/>
      <c r="C950" s="249"/>
      <c r="D950" s="249"/>
      <c r="E950" s="249"/>
      <c r="F950" s="249"/>
      <c r="G950" s="249"/>
      <c r="H950" s="249"/>
      <c r="I950" s="249"/>
      <c r="J950" s="249"/>
      <c r="K950" s="249"/>
      <c r="L950" s="249"/>
      <c r="M950" s="249"/>
      <c r="N950" s="249"/>
      <c r="O950" s="249"/>
      <c r="P950" s="249"/>
      <c r="Q950" s="249"/>
      <c r="R950" s="249"/>
    </row>
    <row r="951" spans="1:18" ht="15">
      <c r="A951" s="249"/>
      <c r="B951" s="249"/>
      <c r="C951" s="249"/>
      <c r="D951" s="249"/>
      <c r="E951" s="249"/>
      <c r="F951" s="249"/>
      <c r="G951" s="249"/>
      <c r="H951" s="249"/>
      <c r="I951" s="249"/>
      <c r="J951" s="249"/>
      <c r="K951" s="249"/>
      <c r="L951" s="249"/>
      <c r="M951" s="249"/>
      <c r="N951" s="249"/>
      <c r="O951" s="249"/>
      <c r="P951" s="249"/>
      <c r="Q951" s="249"/>
      <c r="R951" s="249"/>
    </row>
    <row r="952" spans="1:18" ht="15">
      <c r="A952" s="249"/>
      <c r="B952" s="249"/>
      <c r="C952" s="249"/>
      <c r="D952" s="249"/>
      <c r="E952" s="249"/>
      <c r="F952" s="249"/>
      <c r="G952" s="249"/>
      <c r="H952" s="249"/>
      <c r="I952" s="249"/>
      <c r="J952" s="249"/>
      <c r="K952" s="249"/>
      <c r="L952" s="249"/>
      <c r="M952" s="249"/>
      <c r="N952" s="249"/>
      <c r="O952" s="249"/>
      <c r="P952" s="249"/>
      <c r="Q952" s="249"/>
      <c r="R952" s="249"/>
    </row>
    <row r="953" spans="1:18" ht="15">
      <c r="A953" s="249"/>
      <c r="B953" s="249"/>
      <c r="C953" s="249"/>
      <c r="D953" s="249"/>
      <c r="E953" s="249"/>
      <c r="F953" s="249"/>
      <c r="G953" s="249"/>
      <c r="H953" s="249"/>
      <c r="I953" s="249"/>
      <c r="J953" s="249"/>
      <c r="K953" s="249"/>
      <c r="L953" s="249"/>
      <c r="M953" s="249"/>
      <c r="N953" s="249"/>
      <c r="O953" s="249"/>
      <c r="P953" s="249"/>
      <c r="Q953" s="249"/>
      <c r="R953" s="249"/>
    </row>
    <row r="954" spans="1:18" ht="15">
      <c r="A954" s="249"/>
      <c r="B954" s="249"/>
      <c r="C954" s="249"/>
      <c r="D954" s="249"/>
      <c r="E954" s="249"/>
      <c r="F954" s="249"/>
      <c r="G954" s="249"/>
      <c r="H954" s="249"/>
      <c r="I954" s="249"/>
      <c r="J954" s="249"/>
      <c r="K954" s="249"/>
      <c r="L954" s="249"/>
      <c r="M954" s="249"/>
      <c r="N954" s="249"/>
      <c r="O954" s="249"/>
      <c r="P954" s="249"/>
      <c r="Q954" s="249"/>
      <c r="R954" s="249"/>
    </row>
    <row r="955" spans="1:18" ht="15">
      <c r="A955" s="249"/>
      <c r="B955" s="249"/>
      <c r="C955" s="249"/>
      <c r="D955" s="249"/>
      <c r="E955" s="249"/>
      <c r="F955" s="249"/>
      <c r="G955" s="249"/>
      <c r="H955" s="249"/>
      <c r="I955" s="249"/>
      <c r="J955" s="249"/>
      <c r="K955" s="249"/>
      <c r="L955" s="249"/>
      <c r="M955" s="249"/>
      <c r="N955" s="249"/>
      <c r="O955" s="249"/>
      <c r="P955" s="249"/>
      <c r="Q955" s="249"/>
      <c r="R955" s="249"/>
    </row>
    <row r="956" spans="1:18" ht="15">
      <c r="A956" s="249"/>
      <c r="B956" s="249"/>
      <c r="C956" s="249"/>
      <c r="D956" s="249"/>
      <c r="E956" s="249"/>
      <c r="F956" s="249"/>
      <c r="G956" s="249"/>
      <c r="H956" s="249"/>
      <c r="I956" s="249"/>
      <c r="J956" s="249"/>
      <c r="K956" s="249"/>
      <c r="L956" s="249"/>
      <c r="M956" s="249"/>
      <c r="N956" s="249"/>
      <c r="O956" s="249"/>
      <c r="P956" s="249"/>
      <c r="Q956" s="249"/>
      <c r="R956" s="249"/>
    </row>
    <row r="957" spans="1:18" ht="15">
      <c r="A957" s="249"/>
      <c r="B957" s="249"/>
      <c r="C957" s="249"/>
      <c r="D957" s="249"/>
      <c r="E957" s="249"/>
      <c r="F957" s="249"/>
      <c r="G957" s="249"/>
      <c r="H957" s="249"/>
      <c r="I957" s="249"/>
      <c r="J957" s="249"/>
      <c r="K957" s="249"/>
      <c r="L957" s="249"/>
      <c r="M957" s="249"/>
      <c r="N957" s="249"/>
      <c r="O957" s="249"/>
      <c r="P957" s="249"/>
      <c r="Q957" s="249"/>
      <c r="R957" s="249"/>
    </row>
    <row r="958" spans="1:18" ht="15">
      <c r="A958" s="249"/>
      <c r="B958" s="249"/>
      <c r="C958" s="249"/>
      <c r="D958" s="249"/>
      <c r="E958" s="249"/>
      <c r="F958" s="249"/>
      <c r="G958" s="249"/>
      <c r="H958" s="249"/>
      <c r="I958" s="249"/>
      <c r="J958" s="249"/>
      <c r="K958" s="249"/>
      <c r="L958" s="249"/>
      <c r="M958" s="249"/>
      <c r="N958" s="249"/>
      <c r="O958" s="249"/>
      <c r="P958" s="249"/>
      <c r="Q958" s="249"/>
      <c r="R958" s="249"/>
    </row>
    <row r="959" spans="1:18" ht="15">
      <c r="A959" s="249"/>
      <c r="B959" s="249"/>
      <c r="C959" s="249"/>
      <c r="D959" s="249"/>
      <c r="E959" s="249"/>
      <c r="F959" s="249"/>
      <c r="G959" s="249"/>
      <c r="H959" s="249"/>
      <c r="I959" s="249"/>
      <c r="J959" s="249"/>
      <c r="K959" s="249"/>
      <c r="L959" s="249"/>
      <c r="M959" s="249"/>
      <c r="N959" s="249"/>
      <c r="O959" s="249"/>
      <c r="P959" s="249"/>
      <c r="Q959" s="249"/>
      <c r="R959" s="249"/>
    </row>
    <row r="960" spans="1:18" ht="15">
      <c r="A960" s="249"/>
      <c r="B960" s="249"/>
      <c r="C960" s="249"/>
      <c r="D960" s="249"/>
      <c r="E960" s="249"/>
      <c r="F960" s="249"/>
      <c r="G960" s="249"/>
      <c r="H960" s="249"/>
      <c r="I960" s="249"/>
      <c r="J960" s="249"/>
      <c r="K960" s="249"/>
      <c r="L960" s="249"/>
      <c r="M960" s="249"/>
      <c r="N960" s="249"/>
      <c r="O960" s="249"/>
      <c r="P960" s="249"/>
      <c r="Q960" s="249"/>
      <c r="R960" s="249"/>
    </row>
    <row r="961" spans="1:18" ht="15">
      <c r="A961" s="249"/>
      <c r="B961" s="249"/>
      <c r="C961" s="249"/>
      <c r="D961" s="249"/>
      <c r="E961" s="249"/>
      <c r="F961" s="249"/>
      <c r="G961" s="249"/>
      <c r="H961" s="249"/>
      <c r="I961" s="249"/>
      <c r="J961" s="249"/>
      <c r="K961" s="249"/>
      <c r="L961" s="249"/>
      <c r="M961" s="249"/>
      <c r="N961" s="249"/>
      <c r="O961" s="249"/>
      <c r="P961" s="249"/>
      <c r="Q961" s="249"/>
      <c r="R961" s="249"/>
    </row>
    <row r="962" spans="1:18" ht="15">
      <c r="A962" s="249"/>
      <c r="B962" s="249"/>
      <c r="C962" s="249"/>
      <c r="D962" s="249"/>
      <c r="E962" s="249"/>
      <c r="F962" s="249"/>
      <c r="G962" s="249"/>
      <c r="H962" s="249"/>
      <c r="I962" s="249"/>
      <c r="J962" s="249"/>
      <c r="K962" s="249"/>
      <c r="L962" s="249"/>
      <c r="M962" s="249"/>
      <c r="N962" s="249"/>
      <c r="O962" s="249"/>
      <c r="P962" s="249"/>
      <c r="Q962" s="249"/>
      <c r="R962" s="249"/>
    </row>
    <row r="963" spans="1:18" ht="15">
      <c r="A963" s="249"/>
      <c r="B963" s="249"/>
      <c r="C963" s="249"/>
      <c r="D963" s="249"/>
      <c r="E963" s="249"/>
      <c r="F963" s="249"/>
      <c r="G963" s="249"/>
      <c r="H963" s="249"/>
      <c r="I963" s="249"/>
      <c r="J963" s="249"/>
      <c r="K963" s="249"/>
      <c r="L963" s="249"/>
      <c r="M963" s="249"/>
      <c r="N963" s="249"/>
      <c r="O963" s="249"/>
      <c r="P963" s="249"/>
      <c r="Q963" s="249"/>
      <c r="R963" s="249"/>
    </row>
    <row r="964" spans="1:18" ht="15">
      <c r="A964" s="249"/>
      <c r="B964" s="249"/>
      <c r="C964" s="249"/>
      <c r="D964" s="249"/>
      <c r="E964" s="249"/>
      <c r="F964" s="249"/>
      <c r="G964" s="249"/>
      <c r="H964" s="249"/>
      <c r="I964" s="249"/>
      <c r="J964" s="249"/>
      <c r="K964" s="249"/>
      <c r="L964" s="249"/>
      <c r="M964" s="249"/>
      <c r="N964" s="249"/>
      <c r="O964" s="249"/>
      <c r="P964" s="249"/>
      <c r="Q964" s="249"/>
      <c r="R964" s="249"/>
    </row>
    <row r="965" spans="1:18" ht="15">
      <c r="A965" s="249"/>
      <c r="B965" s="249"/>
      <c r="C965" s="249"/>
      <c r="D965" s="249"/>
      <c r="E965" s="249"/>
      <c r="F965" s="249"/>
      <c r="G965" s="249"/>
      <c r="H965" s="249"/>
      <c r="I965" s="249"/>
      <c r="J965" s="249"/>
      <c r="K965" s="249"/>
      <c r="L965" s="249"/>
      <c r="M965" s="249"/>
      <c r="N965" s="249"/>
      <c r="O965" s="249"/>
      <c r="P965" s="249"/>
      <c r="Q965" s="249"/>
      <c r="R965" s="249"/>
    </row>
    <row r="966" spans="1:18" ht="15">
      <c r="A966" s="249"/>
      <c r="B966" s="249"/>
      <c r="C966" s="249"/>
      <c r="D966" s="249"/>
      <c r="E966" s="249"/>
      <c r="F966" s="249"/>
      <c r="G966" s="249"/>
      <c r="H966" s="249"/>
      <c r="I966" s="249"/>
      <c r="J966" s="249"/>
      <c r="K966" s="249"/>
      <c r="L966" s="249"/>
      <c r="M966" s="249"/>
      <c r="N966" s="249"/>
      <c r="O966" s="249"/>
      <c r="P966" s="249"/>
      <c r="Q966" s="249"/>
      <c r="R966" s="249"/>
    </row>
    <row r="967" spans="1:18" ht="15">
      <c r="A967" s="249"/>
      <c r="B967" s="249"/>
      <c r="C967" s="249"/>
      <c r="D967" s="249"/>
      <c r="E967" s="249"/>
      <c r="F967" s="249"/>
      <c r="G967" s="249"/>
      <c r="H967" s="249"/>
      <c r="I967" s="249"/>
      <c r="J967" s="249"/>
      <c r="K967" s="249"/>
      <c r="L967" s="249"/>
      <c r="M967" s="249"/>
      <c r="N967" s="249"/>
      <c r="O967" s="249"/>
      <c r="P967" s="249"/>
      <c r="Q967" s="249"/>
      <c r="R967" s="249"/>
    </row>
    <row r="968" spans="1:18" ht="15">
      <c r="A968" s="249"/>
      <c r="B968" s="249"/>
      <c r="C968" s="249"/>
      <c r="D968" s="249"/>
      <c r="E968" s="249"/>
      <c r="F968" s="249"/>
      <c r="G968" s="249"/>
      <c r="H968" s="249"/>
      <c r="I968" s="249"/>
      <c r="J968" s="249"/>
      <c r="K968" s="249"/>
      <c r="L968" s="249"/>
      <c r="M968" s="249"/>
      <c r="N968" s="249"/>
      <c r="O968" s="249"/>
      <c r="P968" s="249"/>
      <c r="Q968" s="249"/>
      <c r="R968" s="249"/>
    </row>
    <row r="969" spans="1:18" ht="15">
      <c r="A969" s="249"/>
      <c r="B969" s="249"/>
      <c r="C969" s="249"/>
      <c r="D969" s="249"/>
      <c r="E969" s="249"/>
      <c r="F969" s="249"/>
      <c r="G969" s="249"/>
      <c r="H969" s="249"/>
      <c r="I969" s="249"/>
      <c r="J969" s="249"/>
      <c r="K969" s="249"/>
      <c r="L969" s="249"/>
      <c r="M969" s="249"/>
      <c r="N969" s="249"/>
      <c r="O969" s="249"/>
      <c r="P969" s="249"/>
      <c r="Q969" s="249"/>
      <c r="R969" s="249"/>
    </row>
    <row r="970" spans="1:18" ht="15">
      <c r="A970" s="249"/>
      <c r="B970" s="249"/>
      <c r="C970" s="249"/>
      <c r="D970" s="249"/>
      <c r="E970" s="249"/>
      <c r="F970" s="249"/>
      <c r="G970" s="249"/>
      <c r="H970" s="249"/>
      <c r="I970" s="249"/>
      <c r="J970" s="249"/>
      <c r="K970" s="249"/>
      <c r="L970" s="249"/>
      <c r="M970" s="249"/>
      <c r="N970" s="249"/>
      <c r="O970" s="249"/>
      <c r="P970" s="249"/>
      <c r="Q970" s="249"/>
      <c r="R970" s="249"/>
    </row>
    <row r="971" spans="1:18" ht="15">
      <c r="A971" s="249"/>
      <c r="B971" s="249"/>
      <c r="C971" s="249"/>
      <c r="D971" s="249"/>
      <c r="E971" s="249"/>
      <c r="F971" s="249"/>
      <c r="G971" s="249"/>
      <c r="H971" s="249"/>
      <c r="I971" s="249"/>
      <c r="J971" s="249"/>
      <c r="K971" s="249"/>
      <c r="L971" s="249"/>
      <c r="M971" s="249"/>
      <c r="N971" s="249"/>
      <c r="O971" s="249"/>
      <c r="P971" s="249"/>
      <c r="Q971" s="249"/>
      <c r="R971" s="249"/>
    </row>
    <row r="972" spans="1:18" ht="15">
      <c r="A972" s="249"/>
      <c r="B972" s="249"/>
      <c r="C972" s="249"/>
      <c r="D972" s="249"/>
      <c r="E972" s="249"/>
      <c r="F972" s="249"/>
      <c r="G972" s="249"/>
      <c r="H972" s="249"/>
      <c r="I972" s="249"/>
      <c r="J972" s="249"/>
      <c r="K972" s="249"/>
      <c r="L972" s="249"/>
      <c r="M972" s="249"/>
      <c r="N972" s="249"/>
      <c r="O972" s="249"/>
      <c r="P972" s="249"/>
      <c r="Q972" s="249"/>
      <c r="R972" s="249"/>
    </row>
    <row r="973" spans="1:18" ht="15">
      <c r="A973" s="249"/>
      <c r="B973" s="249"/>
      <c r="C973" s="249"/>
      <c r="D973" s="249"/>
      <c r="E973" s="249"/>
      <c r="F973" s="249"/>
      <c r="G973" s="249"/>
      <c r="H973" s="249"/>
      <c r="I973" s="249"/>
      <c r="J973" s="249"/>
      <c r="K973" s="249"/>
      <c r="L973" s="249"/>
      <c r="M973" s="249"/>
      <c r="N973" s="249"/>
      <c r="O973" s="249"/>
      <c r="P973" s="249"/>
      <c r="Q973" s="249"/>
      <c r="R973" s="249"/>
    </row>
    <row r="974" spans="1:18" ht="15">
      <c r="A974" s="249"/>
      <c r="B974" s="249"/>
      <c r="C974" s="249"/>
      <c r="D974" s="249"/>
      <c r="E974" s="249"/>
      <c r="F974" s="249"/>
      <c r="G974" s="249"/>
      <c r="H974" s="249"/>
      <c r="I974" s="249"/>
      <c r="J974" s="249"/>
      <c r="K974" s="249"/>
      <c r="L974" s="249"/>
      <c r="M974" s="249"/>
      <c r="N974" s="249"/>
      <c r="O974" s="249"/>
      <c r="P974" s="249"/>
      <c r="Q974" s="249"/>
      <c r="R974" s="249"/>
    </row>
    <row r="975" spans="1:18" ht="15">
      <c r="A975" s="249"/>
      <c r="B975" s="249"/>
      <c r="C975" s="249"/>
      <c r="D975" s="249"/>
      <c r="E975" s="249"/>
      <c r="F975" s="249"/>
      <c r="G975" s="249"/>
      <c r="H975" s="249"/>
      <c r="I975" s="249"/>
      <c r="J975" s="249"/>
      <c r="K975" s="249"/>
      <c r="L975" s="249"/>
      <c r="M975" s="249"/>
      <c r="N975" s="249"/>
      <c r="O975" s="249"/>
      <c r="P975" s="249"/>
      <c r="Q975" s="249"/>
      <c r="R975" s="249"/>
    </row>
    <row r="976" spans="1:18" ht="15">
      <c r="A976" s="249"/>
      <c r="B976" s="249"/>
      <c r="C976" s="249"/>
      <c r="D976" s="249"/>
      <c r="E976" s="249"/>
      <c r="F976" s="249"/>
      <c r="G976" s="249"/>
      <c r="H976" s="249"/>
      <c r="I976" s="249"/>
      <c r="J976" s="249"/>
      <c r="K976" s="249"/>
      <c r="L976" s="249"/>
      <c r="M976" s="249"/>
      <c r="N976" s="249"/>
      <c r="O976" s="249"/>
      <c r="P976" s="249"/>
      <c r="Q976" s="249"/>
      <c r="R976" s="249"/>
    </row>
    <row r="977" spans="1:18" ht="15">
      <c r="A977" s="249"/>
      <c r="B977" s="249"/>
      <c r="C977" s="249"/>
      <c r="D977" s="249"/>
      <c r="E977" s="249"/>
      <c r="F977" s="249"/>
      <c r="G977" s="249"/>
      <c r="H977" s="249"/>
      <c r="I977" s="249"/>
      <c r="J977" s="249"/>
      <c r="K977" s="249"/>
      <c r="L977" s="249"/>
      <c r="M977" s="249"/>
      <c r="N977" s="249"/>
      <c r="O977" s="249"/>
      <c r="P977" s="249"/>
      <c r="Q977" s="249"/>
      <c r="R977" s="249"/>
    </row>
    <row r="978" spans="1:18" ht="15">
      <c r="A978" s="249"/>
      <c r="B978" s="249"/>
      <c r="C978" s="249"/>
      <c r="D978" s="249"/>
      <c r="E978" s="249"/>
      <c r="F978" s="249"/>
      <c r="G978" s="249"/>
      <c r="H978" s="249"/>
      <c r="I978" s="249"/>
      <c r="J978" s="249"/>
      <c r="K978" s="249"/>
      <c r="L978" s="249"/>
      <c r="M978" s="249"/>
      <c r="N978" s="249"/>
      <c r="O978" s="249"/>
      <c r="P978" s="249"/>
      <c r="Q978" s="249"/>
      <c r="R978" s="249"/>
    </row>
    <row r="979" spans="1:18" ht="15">
      <c r="A979" s="249"/>
      <c r="B979" s="249"/>
      <c r="C979" s="249"/>
      <c r="D979" s="249"/>
      <c r="E979" s="249"/>
      <c r="F979" s="249"/>
      <c r="G979" s="249"/>
      <c r="H979" s="249"/>
      <c r="I979" s="249"/>
      <c r="J979" s="249"/>
      <c r="K979" s="249"/>
      <c r="L979" s="249"/>
      <c r="M979" s="249"/>
      <c r="N979" s="249"/>
      <c r="O979" s="249"/>
      <c r="P979" s="249"/>
      <c r="Q979" s="249"/>
      <c r="R979" s="249"/>
    </row>
    <row r="980" spans="1:18" ht="15">
      <c r="A980" s="249"/>
      <c r="B980" s="249"/>
      <c r="C980" s="249"/>
      <c r="D980" s="249"/>
      <c r="E980" s="249"/>
      <c r="F980" s="249"/>
      <c r="G980" s="249"/>
      <c r="H980" s="249"/>
      <c r="I980" s="249"/>
      <c r="J980" s="249"/>
      <c r="K980" s="249"/>
      <c r="L980" s="249"/>
      <c r="M980" s="249"/>
      <c r="N980" s="249"/>
      <c r="O980" s="249"/>
      <c r="P980" s="249"/>
      <c r="Q980" s="249"/>
      <c r="R980" s="249"/>
    </row>
    <row r="981" spans="1:18" ht="15">
      <c r="A981" s="249"/>
      <c r="B981" s="249"/>
      <c r="C981" s="249"/>
      <c r="D981" s="249"/>
      <c r="E981" s="249"/>
      <c r="F981" s="249"/>
      <c r="G981" s="249"/>
      <c r="H981" s="249"/>
      <c r="I981" s="249"/>
      <c r="J981" s="249"/>
      <c r="K981" s="249"/>
      <c r="L981" s="249"/>
      <c r="M981" s="249"/>
      <c r="N981" s="249"/>
      <c r="O981" s="249"/>
      <c r="P981" s="249"/>
      <c r="Q981" s="249"/>
      <c r="R981" s="249"/>
    </row>
    <row r="982" spans="1:18" ht="15">
      <c r="A982" s="249"/>
      <c r="B982" s="249"/>
      <c r="C982" s="249"/>
      <c r="D982" s="249"/>
      <c r="E982" s="249"/>
      <c r="F982" s="249"/>
      <c r="G982" s="249"/>
      <c r="H982" s="249"/>
      <c r="I982" s="249"/>
      <c r="J982" s="249"/>
      <c r="K982" s="249"/>
      <c r="L982" s="249"/>
      <c r="M982" s="249"/>
      <c r="N982" s="249"/>
      <c r="O982" s="249"/>
      <c r="P982" s="249"/>
      <c r="Q982" s="249"/>
      <c r="R982" s="249"/>
    </row>
    <row r="983" spans="1:18" ht="15">
      <c r="A983" s="249"/>
      <c r="B983" s="249"/>
      <c r="C983" s="249"/>
      <c r="D983" s="249"/>
      <c r="E983" s="249"/>
      <c r="F983" s="249"/>
      <c r="G983" s="249"/>
      <c r="H983" s="249"/>
      <c r="I983" s="249"/>
      <c r="J983" s="249"/>
      <c r="K983" s="249"/>
      <c r="L983" s="249"/>
      <c r="M983" s="249"/>
      <c r="N983" s="249"/>
      <c r="O983" s="249"/>
      <c r="P983" s="249"/>
      <c r="Q983" s="249"/>
      <c r="R983" s="249"/>
    </row>
    <row r="984" spans="1:18" ht="15">
      <c r="A984" s="249"/>
      <c r="B984" s="249"/>
      <c r="C984" s="249"/>
      <c r="D984" s="249"/>
      <c r="E984" s="249"/>
      <c r="F984" s="249"/>
      <c r="G984" s="249"/>
      <c r="H984" s="249"/>
      <c r="I984" s="249"/>
      <c r="J984" s="249"/>
      <c r="K984" s="249"/>
      <c r="L984" s="249"/>
      <c r="M984" s="249"/>
      <c r="N984" s="249"/>
      <c r="O984" s="249"/>
      <c r="P984" s="249"/>
      <c r="Q984" s="249"/>
      <c r="R984" s="249"/>
    </row>
    <row r="985" spans="1:18" ht="15">
      <c r="A985" s="249"/>
      <c r="B985" s="249"/>
      <c r="C985" s="249"/>
      <c r="D985" s="249"/>
      <c r="E985" s="249"/>
      <c r="F985" s="249"/>
      <c r="G985" s="249"/>
      <c r="H985" s="249"/>
      <c r="I985" s="249"/>
      <c r="J985" s="249"/>
      <c r="K985" s="249"/>
      <c r="L985" s="249"/>
      <c r="M985" s="249"/>
      <c r="N985" s="249"/>
      <c r="O985" s="249"/>
      <c r="P985" s="249"/>
      <c r="Q985" s="249"/>
      <c r="R985" s="249"/>
    </row>
    <row r="986" spans="1:18" ht="15">
      <c r="A986" s="249"/>
      <c r="B986" s="249"/>
      <c r="C986" s="249"/>
      <c r="D986" s="249"/>
      <c r="E986" s="249"/>
      <c r="F986" s="249"/>
      <c r="G986" s="249"/>
      <c r="H986" s="249"/>
      <c r="I986" s="249"/>
      <c r="J986" s="249"/>
      <c r="K986" s="249"/>
      <c r="L986" s="249"/>
      <c r="M986" s="249"/>
      <c r="N986" s="249"/>
      <c r="O986" s="249"/>
      <c r="P986" s="249"/>
      <c r="Q986" s="249"/>
      <c r="R986" s="249"/>
    </row>
    <row r="987" spans="1:18" ht="15">
      <c r="A987" s="249"/>
      <c r="B987" s="249"/>
      <c r="C987" s="249"/>
      <c r="D987" s="249"/>
      <c r="E987" s="249"/>
      <c r="F987" s="249"/>
      <c r="G987" s="249"/>
      <c r="H987" s="249"/>
      <c r="I987" s="249"/>
      <c r="J987" s="249"/>
      <c r="K987" s="249"/>
      <c r="L987" s="249"/>
      <c r="M987" s="249"/>
      <c r="N987" s="249"/>
      <c r="O987" s="249"/>
      <c r="P987" s="249"/>
      <c r="Q987" s="249"/>
      <c r="R987" s="249"/>
    </row>
    <row r="988" spans="1:18" ht="15">
      <c r="A988" s="249"/>
      <c r="B988" s="249"/>
      <c r="C988" s="249"/>
      <c r="D988" s="249"/>
      <c r="E988" s="249"/>
      <c r="F988" s="249"/>
      <c r="G988" s="249"/>
      <c r="H988" s="249"/>
      <c r="I988" s="249"/>
      <c r="J988" s="249"/>
      <c r="K988" s="249"/>
      <c r="L988" s="249"/>
      <c r="M988" s="249"/>
      <c r="N988" s="249"/>
      <c r="O988" s="249"/>
      <c r="P988" s="249"/>
      <c r="Q988" s="249"/>
      <c r="R988" s="249"/>
    </row>
    <row r="989" spans="1:18" ht="15">
      <c r="A989" s="249"/>
      <c r="B989" s="249"/>
      <c r="C989" s="249"/>
      <c r="D989" s="249"/>
      <c r="E989" s="249"/>
      <c r="F989" s="249"/>
      <c r="G989" s="249"/>
      <c r="H989" s="249"/>
      <c r="I989" s="249"/>
      <c r="J989" s="249"/>
      <c r="K989" s="249"/>
      <c r="L989" s="249"/>
      <c r="M989" s="249"/>
      <c r="N989" s="249"/>
      <c r="O989" s="249"/>
      <c r="P989" s="249"/>
      <c r="Q989" s="249"/>
      <c r="R989" s="249"/>
    </row>
    <row r="990" spans="1:18" ht="15">
      <c r="A990" s="249"/>
      <c r="B990" s="249"/>
      <c r="C990" s="249"/>
      <c r="D990" s="249"/>
      <c r="E990" s="249"/>
      <c r="F990" s="249"/>
      <c r="G990" s="249"/>
      <c r="H990" s="249"/>
      <c r="I990" s="249"/>
      <c r="J990" s="249"/>
      <c r="K990" s="249"/>
      <c r="L990" s="249"/>
      <c r="M990" s="249"/>
      <c r="N990" s="249"/>
      <c r="O990" s="249"/>
      <c r="P990" s="249"/>
      <c r="Q990" s="249"/>
      <c r="R990" s="249"/>
    </row>
    <row r="991" spans="1:18" ht="15">
      <c r="A991" s="249"/>
      <c r="B991" s="249"/>
      <c r="C991" s="249"/>
      <c r="D991" s="249"/>
      <c r="E991" s="249"/>
      <c r="F991" s="249"/>
      <c r="G991" s="249"/>
      <c r="H991" s="249"/>
      <c r="I991" s="249"/>
      <c r="J991" s="249"/>
      <c r="K991" s="249"/>
      <c r="L991" s="249"/>
      <c r="M991" s="249"/>
      <c r="N991" s="249"/>
      <c r="O991" s="249"/>
      <c r="P991" s="249"/>
      <c r="Q991" s="249"/>
      <c r="R991" s="249"/>
    </row>
    <row r="992" spans="1:18" ht="15">
      <c r="A992" s="249"/>
      <c r="B992" s="249"/>
      <c r="C992" s="249"/>
      <c r="D992" s="249"/>
      <c r="E992" s="249"/>
      <c r="F992" s="249"/>
      <c r="G992" s="249"/>
      <c r="H992" s="249"/>
      <c r="I992" s="249"/>
      <c r="J992" s="249"/>
      <c r="K992" s="249"/>
      <c r="L992" s="249"/>
      <c r="M992" s="249"/>
      <c r="N992" s="249"/>
      <c r="O992" s="249"/>
      <c r="P992" s="249"/>
      <c r="Q992" s="249"/>
      <c r="R992" s="249"/>
    </row>
    <row r="993" spans="1:18" ht="15">
      <c r="A993" s="249"/>
      <c r="B993" s="249"/>
      <c r="C993" s="249"/>
      <c r="D993" s="249"/>
      <c r="E993" s="249"/>
      <c r="F993" s="249"/>
      <c r="G993" s="249"/>
      <c r="H993" s="249"/>
      <c r="I993" s="249"/>
      <c r="J993" s="249"/>
      <c r="K993" s="249"/>
      <c r="L993" s="249"/>
      <c r="M993" s="249"/>
      <c r="N993" s="249"/>
      <c r="O993" s="249"/>
      <c r="P993" s="249"/>
      <c r="Q993" s="249"/>
      <c r="R993" s="249"/>
    </row>
    <row r="994" spans="1:18" ht="15">
      <c r="A994" s="249"/>
      <c r="B994" s="249"/>
      <c r="C994" s="249"/>
      <c r="D994" s="249"/>
      <c r="E994" s="249"/>
      <c r="F994" s="249"/>
      <c r="G994" s="249"/>
      <c r="H994" s="249"/>
      <c r="I994" s="249"/>
      <c r="J994" s="249"/>
      <c r="K994" s="249"/>
      <c r="L994" s="249"/>
      <c r="M994" s="249"/>
      <c r="N994" s="249"/>
      <c r="O994" s="249"/>
      <c r="P994" s="249"/>
      <c r="Q994" s="249"/>
      <c r="R994" s="249"/>
    </row>
    <row r="995" spans="1:18" ht="15">
      <c r="A995" s="249"/>
      <c r="B995" s="249"/>
      <c r="C995" s="249"/>
      <c r="D995" s="249"/>
      <c r="E995" s="249"/>
      <c r="F995" s="249"/>
      <c r="G995" s="249"/>
      <c r="H995" s="249"/>
      <c r="I995" s="249"/>
      <c r="J995" s="249"/>
      <c r="K995" s="249"/>
      <c r="L995" s="249"/>
      <c r="M995" s="249"/>
      <c r="N995" s="249"/>
      <c r="O995" s="249"/>
      <c r="P995" s="249"/>
      <c r="Q995" s="249"/>
      <c r="R995" s="249"/>
    </row>
    <row r="996" spans="1:18" ht="15">
      <c r="A996" s="249"/>
      <c r="B996" s="249"/>
      <c r="C996" s="249"/>
      <c r="D996" s="249"/>
      <c r="E996" s="249"/>
      <c r="F996" s="249"/>
      <c r="G996" s="249"/>
      <c r="H996" s="249"/>
      <c r="I996" s="249"/>
      <c r="J996" s="249"/>
      <c r="K996" s="249"/>
      <c r="L996" s="249"/>
      <c r="M996" s="249"/>
      <c r="N996" s="249"/>
      <c r="O996" s="249"/>
      <c r="P996" s="249"/>
      <c r="Q996" s="249"/>
      <c r="R996" s="249"/>
    </row>
    <row r="997" spans="1:18" ht="15">
      <c r="A997" s="249"/>
      <c r="B997" s="249"/>
      <c r="C997" s="249"/>
      <c r="D997" s="249"/>
      <c r="E997" s="249"/>
      <c r="F997" s="249"/>
      <c r="G997" s="249"/>
      <c r="H997" s="249"/>
      <c r="I997" s="249"/>
      <c r="J997" s="249"/>
      <c r="K997" s="249"/>
      <c r="L997" s="249"/>
      <c r="M997" s="249"/>
      <c r="N997" s="249"/>
      <c r="O997" s="249"/>
      <c r="P997" s="249"/>
      <c r="Q997" s="249"/>
      <c r="R997" s="249"/>
    </row>
    <row r="998" spans="1:18" ht="15">
      <c r="A998" s="249"/>
      <c r="B998" s="249"/>
      <c r="C998" s="249"/>
      <c r="D998" s="249"/>
      <c r="E998" s="249"/>
      <c r="F998" s="249"/>
      <c r="G998" s="249"/>
      <c r="H998" s="249"/>
      <c r="I998" s="249"/>
      <c r="J998" s="249"/>
      <c r="K998" s="249"/>
      <c r="L998" s="249"/>
      <c r="M998" s="249"/>
      <c r="N998" s="249"/>
      <c r="O998" s="249"/>
      <c r="P998" s="249"/>
      <c r="Q998" s="249"/>
      <c r="R998" s="249"/>
    </row>
    <row r="999" spans="1:18" ht="15">
      <c r="A999" s="249"/>
      <c r="B999" s="249"/>
      <c r="C999" s="249"/>
      <c r="D999" s="249"/>
      <c r="E999" s="249"/>
      <c r="F999" s="249"/>
      <c r="G999" s="249"/>
      <c r="H999" s="249"/>
      <c r="I999" s="249"/>
      <c r="J999" s="249"/>
      <c r="K999" s="249"/>
      <c r="L999" s="249"/>
      <c r="M999" s="249"/>
      <c r="N999" s="249"/>
      <c r="O999" s="249"/>
      <c r="P999" s="249"/>
      <c r="Q999" s="249"/>
      <c r="R999" s="249"/>
    </row>
    <row r="1000" spans="1:18" ht="15">
      <c r="A1000" s="249"/>
      <c r="B1000" s="249"/>
      <c r="C1000" s="249"/>
      <c r="D1000" s="249"/>
      <c r="E1000" s="249"/>
      <c r="F1000" s="249"/>
      <c r="G1000" s="249"/>
      <c r="H1000" s="249"/>
      <c r="I1000" s="249"/>
      <c r="J1000" s="249"/>
      <c r="K1000" s="249"/>
      <c r="L1000" s="249"/>
      <c r="M1000" s="249"/>
      <c r="N1000" s="249"/>
      <c r="O1000" s="249"/>
      <c r="P1000" s="249"/>
      <c r="Q1000" s="249"/>
      <c r="R1000" s="249"/>
    </row>
  </sheetData>
  <mergeCells count="37">
    <mergeCell ref="A30:L30"/>
    <mergeCell ref="J31:J32"/>
    <mergeCell ref="L31:L32"/>
    <mergeCell ref="J24:J26"/>
    <mergeCell ref="L24:L26"/>
    <mergeCell ref="A27:L27"/>
    <mergeCell ref="D28:D29"/>
    <mergeCell ref="J28:J29"/>
    <mergeCell ref="L28:L29"/>
    <mergeCell ref="A19:H19"/>
    <mergeCell ref="J19:K19"/>
    <mergeCell ref="J20:J22"/>
    <mergeCell ref="L20:L22"/>
    <mergeCell ref="A23:H23"/>
    <mergeCell ref="J23:K23"/>
    <mergeCell ref="J7:J18"/>
    <mergeCell ref="L7:L9"/>
    <mergeCell ref="A10:H10"/>
    <mergeCell ref="L11:L16"/>
    <mergeCell ref="A17:H17"/>
    <mergeCell ref="T3:V3"/>
    <mergeCell ref="W3:Y3"/>
    <mergeCell ref="Z3:AB3"/>
    <mergeCell ref="A5:L5"/>
    <mergeCell ref="A6:L6"/>
    <mergeCell ref="A1:L1"/>
    <mergeCell ref="A2:L2"/>
    <mergeCell ref="A3:A4"/>
    <mergeCell ref="B3:B4"/>
    <mergeCell ref="C3:C4"/>
    <mergeCell ref="D3:D4"/>
    <mergeCell ref="E3:E4"/>
    <mergeCell ref="F3:F4"/>
    <mergeCell ref="G3:G4"/>
    <mergeCell ref="H3:H4"/>
    <mergeCell ref="I3:J3"/>
    <mergeCell ref="K3:L3"/>
  </mergeCells>
  <pageMargins left="0.2" right="0.2" top="0.75" bottom="0.75"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9"/>
  </sheetPr>
  <dimension ref="B1:AD1000"/>
  <sheetViews>
    <sheetView zoomScale="94" zoomScaleNormal="117" workbookViewId="0">
      <selection activeCell="H30" sqref="H30"/>
    </sheetView>
  </sheetViews>
  <sheetFormatPr baseColWidth="10" defaultColWidth="12.6640625" defaultRowHeight="13"/>
  <cols>
    <col min="1" max="1" width="7.83203125" style="796" customWidth="1"/>
    <col min="2" max="2" width="3.6640625" style="796" customWidth="1"/>
    <col min="3" max="3" width="26.5" style="796" customWidth="1"/>
    <col min="4" max="5" width="3.5" style="796" customWidth="1"/>
    <col min="6" max="6" width="9.1640625" style="796" customWidth="1"/>
    <col min="7" max="7" width="8.6640625" style="796" customWidth="1"/>
    <col min="8" max="8" width="9.1640625" style="796" customWidth="1"/>
    <col min="9" max="9" width="7.1640625" style="796" customWidth="1"/>
    <col min="10" max="11" width="4.6640625" style="796" customWidth="1"/>
    <col min="12" max="12" width="5.6640625" style="796" customWidth="1"/>
    <col min="13" max="13" width="5.1640625" style="796" customWidth="1"/>
    <col min="14" max="14" width="16.6640625" style="796" customWidth="1"/>
    <col min="15" max="16" width="7.83203125" style="796" customWidth="1"/>
    <col min="17" max="17" width="12.33203125" style="796" customWidth="1"/>
    <col min="18" max="18" width="10.5" style="796" customWidth="1"/>
    <col min="19" max="23" width="7.83203125" style="796" customWidth="1"/>
    <col min="24" max="16384" width="12.6640625" style="796"/>
  </cols>
  <sheetData>
    <row r="1" spans="2:30" ht="15">
      <c r="B1" s="882"/>
      <c r="C1" s="882"/>
      <c r="D1" s="882"/>
      <c r="E1" s="882"/>
      <c r="F1" s="882"/>
      <c r="G1" s="882"/>
      <c r="H1" s="882"/>
      <c r="I1" s="882"/>
      <c r="J1" s="882"/>
      <c r="K1" s="882"/>
      <c r="L1" s="882"/>
      <c r="M1" s="882"/>
      <c r="N1" s="643"/>
      <c r="O1" s="895"/>
      <c r="P1" s="895"/>
      <c r="Q1" s="249"/>
    </row>
    <row r="2" spans="2:30" ht="15">
      <c r="B2" s="882"/>
      <c r="C2" s="882"/>
      <c r="D2" s="882"/>
      <c r="E2" s="882"/>
      <c r="F2" s="882"/>
      <c r="G2" s="882"/>
      <c r="H2" s="882"/>
      <c r="I2" s="882"/>
      <c r="J2" s="882"/>
      <c r="K2" s="882"/>
      <c r="L2" s="882"/>
      <c r="M2" s="882"/>
      <c r="N2" s="643"/>
      <c r="O2" s="895"/>
      <c r="P2" s="895"/>
      <c r="Q2" s="249"/>
    </row>
    <row r="3" spans="2:30" ht="15">
      <c r="B3" s="896"/>
      <c r="C3" s="896"/>
      <c r="D3" s="896"/>
      <c r="E3" s="896"/>
      <c r="F3" s="896"/>
      <c r="G3" s="896"/>
      <c r="H3" s="896"/>
      <c r="I3" s="896"/>
      <c r="J3" s="896"/>
      <c r="K3" s="896"/>
      <c r="L3" s="896"/>
      <c r="M3" s="896"/>
      <c r="N3" s="643"/>
      <c r="O3" s="895"/>
      <c r="P3" s="895"/>
      <c r="Q3" s="249"/>
    </row>
    <row r="4" spans="2:30" ht="15">
      <c r="B4" s="770" t="s">
        <v>810</v>
      </c>
      <c r="C4" s="770"/>
      <c r="D4" s="770"/>
      <c r="E4" s="770"/>
      <c r="F4" s="770"/>
      <c r="G4" s="770"/>
      <c r="H4" s="770"/>
      <c r="I4" s="770"/>
      <c r="J4" s="770"/>
      <c r="K4" s="770"/>
      <c r="L4" s="770"/>
      <c r="M4" s="770"/>
      <c r="N4" s="643"/>
      <c r="O4" s="895"/>
      <c r="P4" s="895"/>
      <c r="Q4" s="249"/>
    </row>
    <row r="5" spans="2:30" ht="42">
      <c r="B5" s="13" t="s">
        <v>346</v>
      </c>
      <c r="C5" s="13" t="s">
        <v>347</v>
      </c>
      <c r="D5" s="13" t="s">
        <v>348</v>
      </c>
      <c r="E5" s="13" t="s">
        <v>349</v>
      </c>
      <c r="F5" s="13" t="s">
        <v>350</v>
      </c>
      <c r="G5" s="13" t="s">
        <v>351</v>
      </c>
      <c r="H5" s="13" t="s">
        <v>811</v>
      </c>
      <c r="I5" s="13" t="s">
        <v>354</v>
      </c>
      <c r="J5" s="13" t="s">
        <v>355</v>
      </c>
      <c r="K5" s="13"/>
      <c r="L5" s="13" t="s">
        <v>357</v>
      </c>
      <c r="M5" s="13"/>
      <c r="N5" s="771"/>
      <c r="O5" s="771"/>
      <c r="P5" s="897" t="s">
        <v>358</v>
      </c>
      <c r="Q5" s="177" t="s">
        <v>359</v>
      </c>
      <c r="R5" s="323" t="s">
        <v>360</v>
      </c>
      <c r="S5" s="323" t="s">
        <v>361</v>
      </c>
      <c r="T5" s="323" t="s">
        <v>362</v>
      </c>
      <c r="V5" s="12" t="s">
        <v>57</v>
      </c>
      <c r="W5" s="12"/>
      <c r="X5" s="12"/>
      <c r="Y5" s="12" t="s">
        <v>363</v>
      </c>
      <c r="Z5" s="12"/>
      <c r="AA5" s="12"/>
      <c r="AB5" s="12" t="s">
        <v>364</v>
      </c>
      <c r="AC5" s="12"/>
      <c r="AD5" s="12"/>
    </row>
    <row r="6" spans="2:30" ht="15">
      <c r="B6" s="13"/>
      <c r="C6" s="13"/>
      <c r="D6" s="13"/>
      <c r="E6" s="13"/>
      <c r="F6" s="13"/>
      <c r="G6" s="13"/>
      <c r="H6" s="13"/>
      <c r="I6" s="13"/>
      <c r="J6" s="585" t="s">
        <v>365</v>
      </c>
      <c r="K6" s="585" t="s">
        <v>366</v>
      </c>
      <c r="L6" s="585" t="s">
        <v>365</v>
      </c>
      <c r="M6" s="585" t="s">
        <v>366</v>
      </c>
      <c r="N6" s="643"/>
      <c r="O6" s="895"/>
      <c r="P6" s="898"/>
      <c r="Q6" s="541"/>
      <c r="R6" s="798"/>
      <c r="S6" s="799"/>
      <c r="T6" s="800"/>
      <c r="V6" s="819" t="s">
        <v>355</v>
      </c>
      <c r="W6" s="819" t="s">
        <v>367</v>
      </c>
      <c r="X6" s="819" t="s">
        <v>307</v>
      </c>
      <c r="Y6" s="819" t="s">
        <v>355</v>
      </c>
      <c r="Z6" s="819" t="s">
        <v>367</v>
      </c>
      <c r="AA6" s="819" t="s">
        <v>307</v>
      </c>
      <c r="AB6" s="819" t="s">
        <v>355</v>
      </c>
      <c r="AC6" s="819" t="s">
        <v>367</v>
      </c>
      <c r="AD6" s="819" t="s">
        <v>307</v>
      </c>
    </row>
    <row r="7" spans="2:30" ht="15">
      <c r="B7" s="772" t="s">
        <v>368</v>
      </c>
      <c r="C7" s="772"/>
      <c r="D7" s="772"/>
      <c r="E7" s="772"/>
      <c r="F7" s="772"/>
      <c r="G7" s="772"/>
      <c r="H7" s="772"/>
      <c r="I7" s="772"/>
      <c r="J7" s="772"/>
      <c r="K7" s="772"/>
      <c r="L7" s="772"/>
      <c r="M7" s="772"/>
      <c r="N7" s="643"/>
      <c r="O7" s="895"/>
      <c r="P7" s="898"/>
      <c r="Q7" s="541"/>
      <c r="R7" s="798"/>
      <c r="S7" s="799"/>
      <c r="T7" s="800"/>
      <c r="V7" s="810"/>
      <c r="W7" s="823"/>
      <c r="X7" s="822"/>
      <c r="Y7" s="810"/>
      <c r="Z7" s="823"/>
      <c r="AA7" s="822"/>
      <c r="AB7" s="810"/>
      <c r="AC7" s="823"/>
      <c r="AD7" s="822"/>
    </row>
    <row r="8" spans="2:30" ht="15">
      <c r="B8" s="775" t="s">
        <v>369</v>
      </c>
      <c r="C8" s="775"/>
      <c r="D8" s="775"/>
      <c r="E8" s="775"/>
      <c r="F8" s="775"/>
      <c r="G8" s="775"/>
      <c r="H8" s="775"/>
      <c r="I8" s="775"/>
      <c r="J8" s="775"/>
      <c r="K8" s="775"/>
      <c r="L8" s="775"/>
      <c r="M8" s="775"/>
      <c r="N8" s="643"/>
      <c r="O8" s="895"/>
      <c r="P8" s="898"/>
      <c r="Q8" s="541"/>
      <c r="R8" s="798"/>
      <c r="S8" s="799"/>
      <c r="T8" s="800"/>
      <c r="V8" s="810"/>
      <c r="W8" s="823"/>
      <c r="X8" s="822"/>
      <c r="Y8" s="810"/>
      <c r="Z8" s="823"/>
      <c r="AA8" s="822"/>
      <c r="AB8" s="810"/>
      <c r="AC8" s="823"/>
      <c r="AD8" s="822"/>
    </row>
    <row r="9" spans="2:30" ht="15">
      <c r="B9" s="644">
        <v>1</v>
      </c>
      <c r="C9" s="645" t="s">
        <v>370</v>
      </c>
      <c r="D9" s="644" t="s">
        <v>371</v>
      </c>
      <c r="E9" s="773"/>
      <c r="F9" s="644" t="s">
        <v>372</v>
      </c>
      <c r="G9" s="647">
        <v>16.649999999999999</v>
      </c>
      <c r="H9" s="648">
        <v>23.35</v>
      </c>
      <c r="I9" s="644" t="s">
        <v>373</v>
      </c>
      <c r="J9" s="644">
        <v>12</v>
      </c>
      <c r="K9" s="774">
        <f>J9+J10+J11+J13+J14+J15+J17</f>
        <v>50</v>
      </c>
      <c r="L9" s="620">
        <f>IFERROR(MIN(1.1*J9,(H9/G9)*J9),0)</f>
        <v>13.200000000000001</v>
      </c>
      <c r="M9" s="765">
        <f>L9+L10+L11+L13+L14+L15+L17</f>
        <v>42.488032545571109</v>
      </c>
      <c r="N9" s="643" t="s">
        <v>812</v>
      </c>
      <c r="O9" s="895" t="s">
        <v>813</v>
      </c>
      <c r="P9" s="899">
        <f t="shared" ref="P9:Q11" si="0">G9</f>
        <v>16.649999999999999</v>
      </c>
      <c r="Q9" s="900">
        <f t="shared" si="0"/>
        <v>23.35</v>
      </c>
      <c r="R9" s="798">
        <f>J9</f>
        <v>12</v>
      </c>
      <c r="S9" s="799">
        <f>IFERROR(MAX(0,IF(I9="Minimize",G9/H9,IF(G9&gt;0,H9/G9,IF(H9&gt;0,1.1,G9/H9)))),0)</f>
        <v>1.4024024024024027</v>
      </c>
      <c r="T9" s="800">
        <f>MIN(1.1*R9,S9*R9)</f>
        <v>13.200000000000001</v>
      </c>
      <c r="V9" s="810">
        <v>12</v>
      </c>
      <c r="W9" s="823">
        <f>S9</f>
        <v>1.4024024024024027</v>
      </c>
      <c r="X9" s="822">
        <f>MIN(1.1*V9,W9*V9)</f>
        <v>13.200000000000001</v>
      </c>
      <c r="Y9" s="810">
        <v>6</v>
      </c>
      <c r="Z9" s="823">
        <f>S9</f>
        <v>1.4024024024024027</v>
      </c>
      <c r="AA9" s="822">
        <f>MIN(1.1*Y9,Z9*Y9)</f>
        <v>6.6000000000000005</v>
      </c>
      <c r="AB9" s="810">
        <v>18</v>
      </c>
      <c r="AC9" s="823">
        <f>S9</f>
        <v>1.4024024024024027</v>
      </c>
      <c r="AD9" s="822">
        <f>MIN(1.1*AB9,AC9*AB9)</f>
        <v>19.8</v>
      </c>
    </row>
    <row r="10" spans="2:30" ht="15">
      <c r="B10" s="644">
        <v>2</v>
      </c>
      <c r="C10" s="645" t="s">
        <v>814</v>
      </c>
      <c r="D10" s="644" t="s">
        <v>371</v>
      </c>
      <c r="E10" s="773"/>
      <c r="F10" s="644" t="s">
        <v>422</v>
      </c>
      <c r="G10" s="649">
        <v>72.06</v>
      </c>
      <c r="H10" s="649">
        <v>54.33</v>
      </c>
      <c r="I10" s="644" t="s">
        <v>373</v>
      </c>
      <c r="J10" s="644">
        <v>3</v>
      </c>
      <c r="K10" s="774"/>
      <c r="L10" s="620">
        <f>IFERROR(MIN(1.1*J10,(H10/G10)*J10),0)</f>
        <v>2.261865112406328</v>
      </c>
      <c r="M10" s="765"/>
      <c r="N10" s="643" t="s">
        <v>812</v>
      </c>
      <c r="O10" s="895" t="s">
        <v>813</v>
      </c>
      <c r="P10" s="898">
        <f t="shared" si="0"/>
        <v>72.06</v>
      </c>
      <c r="Q10" s="541">
        <f t="shared" si="0"/>
        <v>54.33</v>
      </c>
      <c r="R10" s="798">
        <f>J10</f>
        <v>3</v>
      </c>
      <c r="S10" s="799">
        <f>IFERROR(MAX(0,IF(I10="Minimize",G10/H10,IF(G10&gt;0,H10/G10,IF(H10&gt;0,1.1,G10/H10)))),0)</f>
        <v>0.75395503746877601</v>
      </c>
      <c r="T10" s="800">
        <f>MIN(1.1*R10,S10*R10)</f>
        <v>2.261865112406328</v>
      </c>
      <c r="V10" s="810">
        <v>3</v>
      </c>
      <c r="W10" s="823">
        <f>S10</f>
        <v>0.75395503746877601</v>
      </c>
      <c r="X10" s="822">
        <f>MIN(1.1*V10,W10*V10)</f>
        <v>2.261865112406328</v>
      </c>
      <c r="Y10" s="810">
        <v>2</v>
      </c>
      <c r="Z10" s="823">
        <f>S10</f>
        <v>0.75395503746877601</v>
      </c>
      <c r="AA10" s="822">
        <f>MIN(1.1*Y10,Z10*Y10)</f>
        <v>1.507910074937552</v>
      </c>
      <c r="AB10" s="810">
        <v>5</v>
      </c>
      <c r="AC10" s="823">
        <f>S10</f>
        <v>0.75395503746877601</v>
      </c>
      <c r="AD10" s="822">
        <f>MIN(1.1*AB10,AC10*AB10)</f>
        <v>3.7697751873438801</v>
      </c>
    </row>
    <row r="11" spans="2:30" ht="15">
      <c r="B11" s="644">
        <v>3</v>
      </c>
      <c r="C11" s="645" t="s">
        <v>785</v>
      </c>
      <c r="D11" s="644" t="s">
        <v>371</v>
      </c>
      <c r="E11" s="773"/>
      <c r="F11" s="644" t="s">
        <v>377</v>
      </c>
      <c r="G11" s="650">
        <v>45747</v>
      </c>
      <c r="H11" s="650">
        <v>45792</v>
      </c>
      <c r="I11" s="644" t="s">
        <v>379</v>
      </c>
      <c r="J11" s="644">
        <v>5</v>
      </c>
      <c r="K11" s="774"/>
      <c r="L11" s="620">
        <v>3</v>
      </c>
      <c r="M11" s="765"/>
      <c r="N11" s="643" t="s">
        <v>812</v>
      </c>
      <c r="O11" s="895" t="s">
        <v>813</v>
      </c>
      <c r="P11" s="901">
        <f t="shared" si="0"/>
        <v>45747</v>
      </c>
      <c r="Q11" s="902">
        <f t="shared" si="0"/>
        <v>45792</v>
      </c>
      <c r="R11" s="798">
        <f>J11</f>
        <v>5</v>
      </c>
      <c r="S11" s="799">
        <f>IFERROR(T11/R11,0)</f>
        <v>0.8</v>
      </c>
      <c r="T11" s="800">
        <f>R11*IF(H11&lt;DATE(2025,4,1),1.1,IF(H11&lt;=DATE(2025,4,15),1,IF(H11&lt;=DATE(2025,5,31),0.8,IF(H11&lt;=DATE(2025,6,15),0.4,IF(H11&lt;=DATE(2025,6,30),0.2,0)))))</f>
        <v>4</v>
      </c>
      <c r="V11" s="810">
        <v>5</v>
      </c>
      <c r="W11" s="823">
        <f>S11</f>
        <v>0.8</v>
      </c>
      <c r="X11" s="822">
        <f>MIN(1.1*V11,W11*V11)</f>
        <v>4</v>
      </c>
      <c r="Y11" s="810">
        <v>2</v>
      </c>
      <c r="Z11" s="823">
        <f>S11</f>
        <v>0.8</v>
      </c>
      <c r="AA11" s="822">
        <f>MIN(1.1*Y11,Z11*Y11)</f>
        <v>1.6</v>
      </c>
      <c r="AB11" s="810">
        <v>7</v>
      </c>
      <c r="AC11" s="823">
        <f>S11</f>
        <v>0.8</v>
      </c>
      <c r="AD11" s="822">
        <f>MIN(1.1*AB11,AC11*AB11)</f>
        <v>5.6000000000000005</v>
      </c>
    </row>
    <row r="12" spans="2:30" ht="15">
      <c r="B12" s="775" t="s">
        <v>380</v>
      </c>
      <c r="C12" s="775"/>
      <c r="D12" s="775"/>
      <c r="E12" s="775"/>
      <c r="F12" s="775"/>
      <c r="G12" s="775"/>
      <c r="H12" s="775"/>
      <c r="I12" s="775"/>
      <c r="J12" s="775"/>
      <c r="K12" s="774"/>
      <c r="L12" s="652"/>
      <c r="M12" s="765"/>
      <c r="N12" s="643" t="s">
        <v>815</v>
      </c>
      <c r="O12" s="895"/>
      <c r="P12" s="898"/>
      <c r="Q12" s="541"/>
      <c r="R12" s="798"/>
      <c r="S12" s="799"/>
      <c r="T12" s="800"/>
      <c r="V12" s="810"/>
      <c r="W12" s="823"/>
      <c r="X12" s="822"/>
      <c r="Y12" s="810"/>
      <c r="Z12" s="823"/>
      <c r="AA12" s="822"/>
      <c r="AB12" s="810"/>
      <c r="AC12" s="823"/>
      <c r="AD12" s="822"/>
    </row>
    <row r="13" spans="2:30" ht="15">
      <c r="B13" s="644">
        <v>4</v>
      </c>
      <c r="C13" s="645" t="s">
        <v>816</v>
      </c>
      <c r="D13" s="644" t="s">
        <v>371</v>
      </c>
      <c r="E13" s="773"/>
      <c r="F13" s="644" t="s">
        <v>817</v>
      </c>
      <c r="G13" s="653">
        <v>3873925</v>
      </c>
      <c r="H13" s="653">
        <v>3348093.4827586198</v>
      </c>
      <c r="I13" s="644" t="s">
        <v>373</v>
      </c>
      <c r="J13" s="644">
        <v>9</v>
      </c>
      <c r="K13" s="774"/>
      <c r="L13" s="620">
        <f>IFERROR(MIN(1.1*J13,(H13/G13)*J13),0)</f>
        <v>7.7783749930180832</v>
      </c>
      <c r="M13" s="765"/>
      <c r="N13" s="643" t="s">
        <v>812</v>
      </c>
      <c r="O13" s="895" t="s">
        <v>813</v>
      </c>
      <c r="P13" s="903">
        <f t="shared" ref="P13:Q15" si="1">G13</f>
        <v>3873925</v>
      </c>
      <c r="Q13" s="892">
        <f t="shared" si="1"/>
        <v>3348093.4827586198</v>
      </c>
      <c r="R13" s="798">
        <f>J13</f>
        <v>9</v>
      </c>
      <c r="S13" s="799">
        <f>IFERROR(MAX(0,IF(I13="Minimize",G13/H13,IF(G13&gt;0,H13/G13,IF(H13&gt;0,1.1,G13/H13)))),0)</f>
        <v>0.86426388811312038</v>
      </c>
      <c r="T13" s="800">
        <f>MIN(1.1*R13,S13*R13)</f>
        <v>7.7783749930180832</v>
      </c>
      <c r="V13" s="810">
        <v>7</v>
      </c>
      <c r="W13" s="823">
        <f>S13</f>
        <v>0.86426388811312038</v>
      </c>
      <c r="X13" s="822">
        <f>MIN(1.1*V13,W13*V13)</f>
        <v>6.0498472167918429</v>
      </c>
      <c r="Y13" s="810">
        <v>11</v>
      </c>
      <c r="Z13" s="823">
        <f>S13</f>
        <v>0.86426388811312038</v>
      </c>
      <c r="AA13" s="822">
        <f>MIN(1.1*Y13,Z13*Y13)</f>
        <v>9.5069027692443235</v>
      </c>
      <c r="AB13" s="810">
        <v>4</v>
      </c>
      <c r="AC13" s="823">
        <f>S13</f>
        <v>0.86426388811312038</v>
      </c>
      <c r="AD13" s="822">
        <f>MIN(1.1*AB13,AC13*AB13)</f>
        <v>3.4570555524524815</v>
      </c>
    </row>
    <row r="14" spans="2:30" ht="15">
      <c r="B14" s="644">
        <v>5</v>
      </c>
      <c r="C14" s="645" t="s">
        <v>818</v>
      </c>
      <c r="D14" s="644" t="s">
        <v>371</v>
      </c>
      <c r="E14" s="773"/>
      <c r="F14" s="644" t="s">
        <v>819</v>
      </c>
      <c r="G14" s="654">
        <v>128679676</v>
      </c>
      <c r="H14" s="653">
        <v>93736971</v>
      </c>
      <c r="I14" s="644" t="s">
        <v>373</v>
      </c>
      <c r="J14" s="644">
        <v>9</v>
      </c>
      <c r="K14" s="774"/>
      <c r="L14" s="620">
        <f>IFERROR(MIN(1.1*J14,(H14/G14)*J14),0)</f>
        <v>6.5560682558759318</v>
      </c>
      <c r="M14" s="765"/>
      <c r="N14" s="643" t="s">
        <v>812</v>
      </c>
      <c r="O14" s="895" t="s">
        <v>813</v>
      </c>
      <c r="P14" s="904">
        <f t="shared" si="1"/>
        <v>128679676</v>
      </c>
      <c r="Q14" s="892">
        <f t="shared" si="1"/>
        <v>93736971</v>
      </c>
      <c r="R14" s="297">
        <f>J14</f>
        <v>9</v>
      </c>
      <c r="S14" s="799">
        <f>IFERROR(MAX(0,IF(I14="Minimize",G14/H14,IF(G14&gt;0,H14/G14,IF(H14&gt;0,1.1,G14/H14)))),0)</f>
        <v>0.72845202843065904</v>
      </c>
      <c r="T14" s="800">
        <f>MIN(1.1*R14,S14*R14)</f>
        <v>6.5560682558759318</v>
      </c>
      <c r="V14" s="810">
        <v>7</v>
      </c>
      <c r="W14" s="823">
        <f>S14</f>
        <v>0.72845202843065904</v>
      </c>
      <c r="X14" s="822">
        <f>MIN(1.1*V14,W14*V14)</f>
        <v>5.0991641990146128</v>
      </c>
      <c r="Y14" s="810">
        <v>11</v>
      </c>
      <c r="Z14" s="823">
        <f>S14</f>
        <v>0.72845202843065904</v>
      </c>
      <c r="AA14" s="822">
        <f>MIN(1.1*Y14,Z14*Y14)</f>
        <v>8.012972312737249</v>
      </c>
      <c r="AB14" s="810">
        <v>3</v>
      </c>
      <c r="AC14" s="823">
        <f>S14</f>
        <v>0.72845202843065904</v>
      </c>
      <c r="AD14" s="822">
        <f>MIN(1.1*AB14,AC14*AB14)</f>
        <v>2.1853560852919771</v>
      </c>
    </row>
    <row r="15" spans="2:30" ht="15">
      <c r="B15" s="644">
        <v>6</v>
      </c>
      <c r="C15" s="645" t="s">
        <v>820</v>
      </c>
      <c r="D15" s="644" t="s">
        <v>371</v>
      </c>
      <c r="E15" s="773"/>
      <c r="F15" s="644" t="s">
        <v>817</v>
      </c>
      <c r="G15" s="655">
        <v>1815676</v>
      </c>
      <c r="H15" s="653">
        <v>1087259</v>
      </c>
      <c r="I15" s="644" t="s">
        <v>379</v>
      </c>
      <c r="J15" s="644">
        <v>7</v>
      </c>
      <c r="K15" s="774"/>
      <c r="L15" s="620">
        <f>IFERROR(MIN(1.1*J15,(H15/G15)*J15),0)</f>
        <v>4.191724184270762</v>
      </c>
      <c r="M15" s="765"/>
      <c r="N15" s="643" t="s">
        <v>812</v>
      </c>
      <c r="O15" s="895" t="s">
        <v>813</v>
      </c>
      <c r="P15" s="905">
        <f t="shared" si="1"/>
        <v>1815676</v>
      </c>
      <c r="Q15" s="892">
        <f t="shared" si="1"/>
        <v>1087259</v>
      </c>
      <c r="R15" s="798">
        <f>J15</f>
        <v>7</v>
      </c>
      <c r="S15" s="799">
        <f>IFERROR(MAX(0,IF(I15="Minimize",G15/H15,IF(G15&gt;0,H15/G15,IF(H15&gt;0,1.1,G15/H15)))),0)</f>
        <v>1.6699572043091848</v>
      </c>
      <c r="T15" s="800">
        <f>MIN(1.1*R15,S15*R15)</f>
        <v>7.7000000000000011</v>
      </c>
      <c r="V15" s="810">
        <v>6</v>
      </c>
      <c r="W15" s="823">
        <f>S15</f>
        <v>1.6699572043091848</v>
      </c>
      <c r="X15" s="822">
        <f>MIN(1.1*V15,W15*V15)</f>
        <v>6.6000000000000005</v>
      </c>
      <c r="Y15" s="810">
        <v>8</v>
      </c>
      <c r="Z15" s="823">
        <f>S15</f>
        <v>1.6699572043091848</v>
      </c>
      <c r="AA15" s="822">
        <f>MIN(1.1*Y15,Z15*Y15)</f>
        <v>8.8000000000000007</v>
      </c>
      <c r="AB15" s="810">
        <v>3</v>
      </c>
      <c r="AC15" s="823">
        <f>S15</f>
        <v>1.6699572043091848</v>
      </c>
      <c r="AD15" s="822">
        <f>MIN(1.1*AB15,AC15*AB15)</f>
        <v>3.3000000000000003</v>
      </c>
    </row>
    <row r="16" spans="2:30" ht="15">
      <c r="B16" s="775" t="s">
        <v>386</v>
      </c>
      <c r="C16" s="775"/>
      <c r="D16" s="775"/>
      <c r="E16" s="775"/>
      <c r="F16" s="775"/>
      <c r="G16" s="775"/>
      <c r="H16" s="775"/>
      <c r="I16" s="775"/>
      <c r="J16" s="775"/>
      <c r="K16" s="774"/>
      <c r="L16" s="906"/>
      <c r="M16" s="765"/>
      <c r="N16" s="643"/>
      <c r="O16" s="895"/>
      <c r="P16" s="898"/>
      <c r="Q16" s="541"/>
      <c r="R16" s="798"/>
      <c r="S16" s="799"/>
      <c r="T16" s="800"/>
      <c r="V16" s="810"/>
      <c r="W16" s="823"/>
      <c r="X16" s="822"/>
      <c r="Y16" s="810"/>
      <c r="Z16" s="823"/>
      <c r="AA16" s="822"/>
      <c r="AB16" s="810"/>
      <c r="AC16" s="823"/>
      <c r="AD16" s="822"/>
    </row>
    <row r="17" spans="2:30" ht="15">
      <c r="B17" s="644">
        <v>7</v>
      </c>
      <c r="C17" s="645" t="s">
        <v>821</v>
      </c>
      <c r="D17" s="644" t="s">
        <v>388</v>
      </c>
      <c r="E17" s="646"/>
      <c r="F17" s="644" t="s">
        <v>822</v>
      </c>
      <c r="G17" s="655">
        <v>26</v>
      </c>
      <c r="H17" s="654">
        <v>99</v>
      </c>
      <c r="I17" s="644" t="s">
        <v>379</v>
      </c>
      <c r="J17" s="644">
        <v>5</v>
      </c>
      <c r="K17" s="774"/>
      <c r="L17" s="620">
        <f>IFERROR(MIN(1.1*J17,(H17/G17)*J17),0)</f>
        <v>5.5</v>
      </c>
      <c r="M17" s="765"/>
      <c r="N17" s="643" t="s">
        <v>823</v>
      </c>
      <c r="O17" s="895" t="s">
        <v>824</v>
      </c>
      <c r="P17" s="905">
        <f>G17</f>
        <v>26</v>
      </c>
      <c r="Q17" s="836">
        <f>H17</f>
        <v>99</v>
      </c>
      <c r="R17" s="798">
        <f>J17</f>
        <v>5</v>
      </c>
      <c r="S17" s="799">
        <f>IFERROR(MAX(0,IF(I17="Minimize",G17/H17,IF(G17&gt;0,H17/G17,IF(H17&gt;0,1.1,G17/H17)))),0)</f>
        <v>0.26262626262626265</v>
      </c>
      <c r="T17" s="800">
        <f>MIN(1.1*R17,S17*R17)</f>
        <v>1.3131313131313131</v>
      </c>
      <c r="V17" s="810">
        <v>10</v>
      </c>
      <c r="W17" s="823">
        <f>S17</f>
        <v>0.26262626262626265</v>
      </c>
      <c r="X17" s="822">
        <f>MIN(1.1*V17,W17*V17)</f>
        <v>2.6262626262626263</v>
      </c>
      <c r="Y17" s="810">
        <v>10</v>
      </c>
      <c r="Z17" s="823">
        <f>S17</f>
        <v>0.26262626262626265</v>
      </c>
      <c r="AA17" s="822">
        <f>MIN(1.1*Y17,Z17*Y17)</f>
        <v>2.6262626262626263</v>
      </c>
      <c r="AB17" s="810">
        <v>10</v>
      </c>
      <c r="AC17" s="823">
        <f>S17</f>
        <v>0.26262626262626265</v>
      </c>
      <c r="AD17" s="822">
        <f>MIN(1.1*AB17,AC17*AB17)</f>
        <v>2.6262626262626263</v>
      </c>
    </row>
    <row r="18" spans="2:30" ht="15">
      <c r="B18" s="775" t="s">
        <v>391</v>
      </c>
      <c r="C18" s="775"/>
      <c r="D18" s="775"/>
      <c r="E18" s="775"/>
      <c r="F18" s="775"/>
      <c r="G18" s="775"/>
      <c r="H18" s="775"/>
      <c r="I18" s="775"/>
      <c r="J18" s="775"/>
      <c r="K18" s="775"/>
      <c r="L18" s="775"/>
      <c r="M18" s="775"/>
      <c r="N18" s="643"/>
      <c r="O18" s="895"/>
      <c r="P18" s="898"/>
      <c r="Q18" s="541"/>
      <c r="R18" s="798"/>
      <c r="S18" s="799"/>
      <c r="T18" s="800"/>
      <c r="V18" s="810"/>
      <c r="W18" s="823"/>
      <c r="X18" s="822"/>
      <c r="Y18" s="810"/>
      <c r="Z18" s="823"/>
      <c r="AA18" s="822"/>
      <c r="AB18" s="810"/>
      <c r="AC18" s="823"/>
      <c r="AD18" s="822"/>
    </row>
    <row r="19" spans="2:30" ht="15">
      <c r="B19" s="644">
        <v>1</v>
      </c>
      <c r="C19" s="645" t="s">
        <v>825</v>
      </c>
      <c r="D19" s="644" t="s">
        <v>371</v>
      </c>
      <c r="E19" s="773"/>
      <c r="F19" s="644" t="s">
        <v>394</v>
      </c>
      <c r="G19" s="655">
        <v>80</v>
      </c>
      <c r="H19" s="655">
        <v>44</v>
      </c>
      <c r="I19" s="644" t="s">
        <v>373</v>
      </c>
      <c r="J19" s="644">
        <v>4</v>
      </c>
      <c r="K19" s="774">
        <f>J19+J20+J21</f>
        <v>13</v>
      </c>
      <c r="L19" s="620">
        <f>IFERROR(MIN(1.1*J19,(H19/G19)*J19),0)</f>
        <v>2.2000000000000002</v>
      </c>
      <c r="M19" s="765">
        <f>SUM(L19:L21)</f>
        <v>11.7</v>
      </c>
      <c r="N19" s="643" t="s">
        <v>826</v>
      </c>
      <c r="O19" s="895" t="s">
        <v>827</v>
      </c>
      <c r="P19" s="905">
        <f t="shared" ref="P19:Q21" si="2">G19</f>
        <v>80</v>
      </c>
      <c r="Q19" s="837">
        <f t="shared" si="2"/>
        <v>44</v>
      </c>
      <c r="R19" s="798">
        <f>J19</f>
        <v>4</v>
      </c>
      <c r="S19" s="799">
        <f>IFERROR(MAX(0,IF(I19="Minimize",G19/H19,IF(G19&gt;0,H19/G19,IF(H19&gt;0,1.1,G19/H19)))),0)</f>
        <v>0.55000000000000004</v>
      </c>
      <c r="T19" s="800">
        <f>MIN(1.1*R19,S19*R19)</f>
        <v>2.2000000000000002</v>
      </c>
      <c r="V19" s="810">
        <v>5</v>
      </c>
      <c r="W19" s="823">
        <f>S19</f>
        <v>0.55000000000000004</v>
      </c>
      <c r="X19" s="822">
        <f>MIN(1.1*V19,W19*V19)</f>
        <v>2.75</v>
      </c>
      <c r="Y19" s="810">
        <v>5</v>
      </c>
      <c r="Z19" s="823">
        <f>S19</f>
        <v>0.55000000000000004</v>
      </c>
      <c r="AA19" s="822">
        <f>MIN(1.1*Y19,Z19*Y19)</f>
        <v>2.75</v>
      </c>
      <c r="AB19" s="810">
        <v>5</v>
      </c>
      <c r="AC19" s="823">
        <f>S19</f>
        <v>0.55000000000000004</v>
      </c>
      <c r="AD19" s="822">
        <f>MIN(1.1*AB19,AC19*AB19)</f>
        <v>2.75</v>
      </c>
    </row>
    <row r="20" spans="2:30" ht="15">
      <c r="B20" s="644">
        <v>2</v>
      </c>
      <c r="C20" s="645" t="s">
        <v>828</v>
      </c>
      <c r="D20" s="644" t="s">
        <v>371</v>
      </c>
      <c r="E20" s="773"/>
      <c r="F20" s="644" t="s">
        <v>394</v>
      </c>
      <c r="G20" s="655">
        <v>1</v>
      </c>
      <c r="H20" s="655">
        <v>1</v>
      </c>
      <c r="I20" s="644" t="s">
        <v>373</v>
      </c>
      <c r="J20" s="644">
        <v>4</v>
      </c>
      <c r="K20" s="774"/>
      <c r="L20" s="620">
        <f>IFERROR(MIN(1.1*J20,(H20/G20)*J20),0)</f>
        <v>4</v>
      </c>
      <c r="M20" s="765"/>
      <c r="N20" s="643"/>
      <c r="O20" s="895"/>
      <c r="P20" s="905">
        <f t="shared" si="2"/>
        <v>1</v>
      </c>
      <c r="Q20" s="837">
        <f t="shared" si="2"/>
        <v>1</v>
      </c>
      <c r="R20" s="798">
        <f>J20</f>
        <v>4</v>
      </c>
      <c r="S20" s="799">
        <f>IFERROR(MAX(0,IF(I20="Minimize",G20/H20,IF(G20&gt;0,H20/G20,IF(H20&gt;0,1.1,G20/H20)))),0)</f>
        <v>1</v>
      </c>
      <c r="T20" s="800">
        <f>MIN(1.1*R20,S20*R20)</f>
        <v>4</v>
      </c>
      <c r="V20" s="810">
        <v>4</v>
      </c>
      <c r="W20" s="823">
        <f>S20</f>
        <v>1</v>
      </c>
      <c r="X20" s="822">
        <f>MIN(1.1*V20,W20*V20)</f>
        <v>4</v>
      </c>
      <c r="Y20" s="810">
        <v>4</v>
      </c>
      <c r="Z20" s="823">
        <f>S20</f>
        <v>1</v>
      </c>
      <c r="AA20" s="822">
        <f>MIN(1.1*Y20,Z20*Y20)</f>
        <v>4</v>
      </c>
      <c r="AB20" s="810">
        <v>4</v>
      </c>
      <c r="AC20" s="823">
        <f>S20</f>
        <v>1</v>
      </c>
      <c r="AD20" s="822">
        <f>MIN(1.1*AB20,AC20*AB20)</f>
        <v>4</v>
      </c>
    </row>
    <row r="21" spans="2:30" ht="24">
      <c r="B21" s="644">
        <v>3</v>
      </c>
      <c r="C21" s="645" t="s">
        <v>829</v>
      </c>
      <c r="D21" s="644" t="s">
        <v>393</v>
      </c>
      <c r="E21" s="773"/>
      <c r="F21" s="644" t="s">
        <v>830</v>
      </c>
      <c r="G21" s="655">
        <v>4</v>
      </c>
      <c r="H21" s="649">
        <v>6</v>
      </c>
      <c r="I21" s="644" t="s">
        <v>373</v>
      </c>
      <c r="J21" s="644">
        <v>5</v>
      </c>
      <c r="K21" s="774"/>
      <c r="L21" s="620">
        <f>IFERROR(MIN(1.1*J21,(H21/G21)*J21),0)</f>
        <v>5.5</v>
      </c>
      <c r="M21" s="765"/>
      <c r="N21" s="643" t="s">
        <v>831</v>
      </c>
      <c r="O21" s="895" t="s">
        <v>832</v>
      </c>
      <c r="P21" s="905">
        <f t="shared" si="2"/>
        <v>4</v>
      </c>
      <c r="Q21" s="541">
        <f t="shared" si="2"/>
        <v>6</v>
      </c>
      <c r="R21" s="798">
        <f>J21</f>
        <v>5</v>
      </c>
      <c r="S21" s="799">
        <f>IFERROR(MAX(0,IF(I21="Minimize",G21/H21,IF(G21&gt;0,H21/G21,IF(H21&gt;0,1.1,G21/H21)))),0)</f>
        <v>1.5</v>
      </c>
      <c r="T21" s="800">
        <f>MIN(1.1*R21,S21*R21)</f>
        <v>5.5</v>
      </c>
      <c r="V21" s="810">
        <v>6</v>
      </c>
      <c r="W21" s="823">
        <f>S21</f>
        <v>1.5</v>
      </c>
      <c r="X21" s="822">
        <f>MIN(1.1*V21,W21*V21)</f>
        <v>6.6000000000000005</v>
      </c>
      <c r="Y21" s="810">
        <v>6</v>
      </c>
      <c r="Z21" s="823">
        <f>S21</f>
        <v>1.5</v>
      </c>
      <c r="AA21" s="822">
        <f>MIN(1.1*Y21,Z21*Y21)</f>
        <v>6.6000000000000005</v>
      </c>
      <c r="AB21" s="810">
        <v>6</v>
      </c>
      <c r="AC21" s="823">
        <f>S21</f>
        <v>1.5</v>
      </c>
      <c r="AD21" s="822">
        <f>MIN(1.1*AB21,AC21*AB21)</f>
        <v>6.6000000000000005</v>
      </c>
    </row>
    <row r="22" spans="2:30" ht="15">
      <c r="B22" s="775" t="s">
        <v>397</v>
      </c>
      <c r="C22" s="775"/>
      <c r="D22" s="775"/>
      <c r="E22" s="775"/>
      <c r="F22" s="775"/>
      <c r="G22" s="775"/>
      <c r="H22" s="775"/>
      <c r="I22" s="775"/>
      <c r="J22" s="775"/>
      <c r="K22" s="775"/>
      <c r="L22" s="656"/>
      <c r="M22" s="657"/>
      <c r="N22" s="643"/>
      <c r="O22" s="895"/>
      <c r="P22" s="898"/>
      <c r="Q22" s="541"/>
      <c r="R22" s="798"/>
      <c r="S22" s="799"/>
      <c r="T22" s="800"/>
      <c r="V22" s="810"/>
      <c r="W22" s="823"/>
      <c r="X22" s="822"/>
      <c r="Y22" s="810"/>
      <c r="Z22" s="823"/>
      <c r="AA22" s="822"/>
      <c r="AB22" s="810"/>
      <c r="AC22" s="823"/>
      <c r="AD22" s="822"/>
    </row>
    <row r="23" spans="2:30" ht="15">
      <c r="B23" s="644">
        <v>1</v>
      </c>
      <c r="C23" s="776" t="s">
        <v>833</v>
      </c>
      <c r="D23" s="776"/>
      <c r="E23" s="776"/>
      <c r="F23" s="776"/>
      <c r="G23" s="776"/>
      <c r="H23" s="776"/>
      <c r="I23" s="776"/>
      <c r="J23" s="776"/>
      <c r="K23" s="774">
        <f>SUM(J23:J28)</f>
        <v>14</v>
      </c>
      <c r="L23" s="620"/>
      <c r="M23" s="765">
        <f>SUM(L24:L25,L27:L28)</f>
        <v>15.400000000000002</v>
      </c>
      <c r="N23" s="643"/>
      <c r="O23" s="895"/>
      <c r="P23" s="898"/>
      <c r="Q23" s="541"/>
      <c r="R23" s="798"/>
      <c r="S23" s="799"/>
      <c r="T23" s="800"/>
      <c r="V23" s="810"/>
      <c r="W23" s="823"/>
      <c r="X23" s="822"/>
      <c r="Y23" s="810"/>
      <c r="Z23" s="823"/>
      <c r="AA23" s="822"/>
      <c r="AB23" s="810"/>
      <c r="AC23" s="823"/>
      <c r="AD23" s="822"/>
    </row>
    <row r="24" spans="2:30" ht="15">
      <c r="B24" s="644"/>
      <c r="C24" s="645" t="s">
        <v>834</v>
      </c>
      <c r="D24" s="644" t="s">
        <v>376</v>
      </c>
      <c r="E24" s="645"/>
      <c r="F24" s="644" t="s">
        <v>835</v>
      </c>
      <c r="G24" s="655">
        <v>30</v>
      </c>
      <c r="H24" s="649">
        <v>59</v>
      </c>
      <c r="I24" s="644" t="s">
        <v>373</v>
      </c>
      <c r="J24" s="644">
        <v>4</v>
      </c>
      <c r="K24" s="774"/>
      <c r="L24" s="620">
        <f>IFERROR(MIN(1.1*J24,(H24/G24)*J24),0)</f>
        <v>4.4000000000000004</v>
      </c>
      <c r="M24" s="765"/>
      <c r="N24" s="643" t="s">
        <v>836</v>
      </c>
      <c r="O24" s="895" t="s">
        <v>837</v>
      </c>
      <c r="P24" s="905">
        <f>G24</f>
        <v>30</v>
      </c>
      <c r="Q24" s="541">
        <f>H24</f>
        <v>59</v>
      </c>
      <c r="R24" s="798">
        <f>J24</f>
        <v>4</v>
      </c>
      <c r="S24" s="799">
        <f>IFERROR(MAX(0,IF(I24="Minimize",G24/H24,IF(G24&gt;0,H24/G24,IF(H24&gt;0,1.1,G24/H24)))),0)</f>
        <v>1.9666666666666666</v>
      </c>
      <c r="T24" s="800">
        <f>MIN(1.1*R24,S24*R24)</f>
        <v>4.4000000000000004</v>
      </c>
      <c r="V24" s="810">
        <v>3</v>
      </c>
      <c r="W24" s="823">
        <f>S24</f>
        <v>1.9666666666666666</v>
      </c>
      <c r="X24" s="822">
        <f>MIN(1.1*V24,W24*V24)</f>
        <v>3.3000000000000003</v>
      </c>
      <c r="Y24" s="810">
        <v>3</v>
      </c>
      <c r="Z24" s="823">
        <f>S24</f>
        <v>1.9666666666666666</v>
      </c>
      <c r="AA24" s="822">
        <f>MIN(1.1*Y24,Z24*Y24)</f>
        <v>3.3000000000000003</v>
      </c>
      <c r="AB24" s="810">
        <v>3</v>
      </c>
      <c r="AC24" s="823">
        <f>S24</f>
        <v>1.9666666666666666</v>
      </c>
      <c r="AD24" s="822">
        <f>MIN(1.1*AB24,AC24*AB24)</f>
        <v>3.3000000000000003</v>
      </c>
    </row>
    <row r="25" spans="2:30" ht="15">
      <c r="B25" s="644"/>
      <c r="C25" s="645" t="s">
        <v>838</v>
      </c>
      <c r="D25" s="644" t="s">
        <v>376</v>
      </c>
      <c r="E25" s="645"/>
      <c r="F25" s="644" t="s">
        <v>835</v>
      </c>
      <c r="G25" s="655">
        <v>50</v>
      </c>
      <c r="H25" s="649">
        <v>90</v>
      </c>
      <c r="I25" s="644" t="s">
        <v>373</v>
      </c>
      <c r="J25" s="644">
        <v>3</v>
      </c>
      <c r="K25" s="774"/>
      <c r="L25" s="620">
        <f>IFERROR(MIN(1.1*J25,(H25/G25)*J25),0)</f>
        <v>3.3000000000000003</v>
      </c>
      <c r="M25" s="765"/>
      <c r="N25" s="643" t="s">
        <v>836</v>
      </c>
      <c r="O25" s="895" t="s">
        <v>837</v>
      </c>
      <c r="P25" s="905">
        <f>G25</f>
        <v>50</v>
      </c>
      <c r="Q25" s="541">
        <f>H25</f>
        <v>90</v>
      </c>
      <c r="R25" s="798">
        <f>J25</f>
        <v>3</v>
      </c>
      <c r="S25" s="799">
        <f>IFERROR(MAX(0,IF(I25="Minimize",G25/H25,IF(G25&gt;0,H25/G25,IF(H25&gt;0,1.1,G25/H25)))),0)</f>
        <v>1.8</v>
      </c>
      <c r="T25" s="800">
        <f>MIN(1.1*R25,S25*R25)</f>
        <v>3.3000000000000003</v>
      </c>
      <c r="V25" s="810">
        <v>2</v>
      </c>
      <c r="W25" s="823">
        <f>S25</f>
        <v>1.8</v>
      </c>
      <c r="X25" s="822">
        <f>MIN(1.1*V25,W25*V25)</f>
        <v>2.2000000000000002</v>
      </c>
      <c r="Y25" s="810">
        <v>2</v>
      </c>
      <c r="Z25" s="823">
        <f>S25</f>
        <v>1.8</v>
      </c>
      <c r="AA25" s="822">
        <f>MIN(1.1*Y25,Z25*Y25)</f>
        <v>2.2000000000000002</v>
      </c>
      <c r="AB25" s="810">
        <v>2</v>
      </c>
      <c r="AC25" s="823">
        <f>S25</f>
        <v>1.8</v>
      </c>
      <c r="AD25" s="822">
        <f>MIN(1.1*AB25,AC25*AB25)</f>
        <v>2.2000000000000002</v>
      </c>
    </row>
    <row r="26" spans="2:30" ht="15">
      <c r="B26" s="644">
        <v>2</v>
      </c>
      <c r="C26" s="776" t="s">
        <v>839</v>
      </c>
      <c r="D26" s="776"/>
      <c r="E26" s="776"/>
      <c r="F26" s="776"/>
      <c r="G26" s="776"/>
      <c r="H26" s="776"/>
      <c r="I26" s="776"/>
      <c r="J26" s="776"/>
      <c r="K26" s="774"/>
      <c r="L26" s="620"/>
      <c r="M26" s="765"/>
      <c r="N26" s="643"/>
      <c r="O26" s="895"/>
      <c r="P26" s="898"/>
      <c r="Q26" s="541"/>
      <c r="R26" s="798"/>
      <c r="S26" s="799"/>
      <c r="T26" s="800"/>
      <c r="V26" s="810"/>
      <c r="W26" s="823"/>
      <c r="X26" s="822"/>
      <c r="Y26" s="810"/>
      <c r="Z26" s="823"/>
      <c r="AA26" s="822"/>
      <c r="AB26" s="810"/>
      <c r="AC26" s="823"/>
      <c r="AD26" s="822"/>
    </row>
    <row r="27" spans="2:30" ht="15">
      <c r="B27" s="644"/>
      <c r="C27" s="645" t="s">
        <v>840</v>
      </c>
      <c r="D27" s="644" t="s">
        <v>371</v>
      </c>
      <c r="E27" s="645"/>
      <c r="F27" s="644" t="s">
        <v>841</v>
      </c>
      <c r="G27" s="655">
        <v>10000</v>
      </c>
      <c r="H27" s="654">
        <v>23000</v>
      </c>
      <c r="I27" s="644" t="s">
        <v>373</v>
      </c>
      <c r="J27" s="644">
        <v>4</v>
      </c>
      <c r="K27" s="774"/>
      <c r="L27" s="620">
        <f>IFERROR(MIN(1.1*J27,(H27/G27)*J27),0)</f>
        <v>4.4000000000000004</v>
      </c>
      <c r="M27" s="765"/>
      <c r="N27" s="643" t="s">
        <v>836</v>
      </c>
      <c r="O27" s="895" t="s">
        <v>837</v>
      </c>
      <c r="P27" s="905">
        <f>G27</f>
        <v>10000</v>
      </c>
      <c r="Q27" s="836">
        <f>H27</f>
        <v>23000</v>
      </c>
      <c r="R27" s="798">
        <f>J27</f>
        <v>4</v>
      </c>
      <c r="S27" s="799">
        <f>IFERROR(MAX(0,IF(I27="Minimize",G27/H27,IF(G27&gt;0,H27/G27,IF(H27&gt;0,1.1,G27/H27)))),0)</f>
        <v>2.2999999999999998</v>
      </c>
      <c r="T27" s="800">
        <f>MIN(1.1*R27,S27*R27)</f>
        <v>4.4000000000000004</v>
      </c>
      <c r="V27" s="810">
        <v>3</v>
      </c>
      <c r="W27" s="823">
        <f>S27</f>
        <v>2.2999999999999998</v>
      </c>
      <c r="X27" s="822">
        <f>MIN(1.1*V27,W27*V27)</f>
        <v>3.3000000000000003</v>
      </c>
      <c r="Y27" s="810">
        <v>3</v>
      </c>
      <c r="Z27" s="823">
        <f>S27</f>
        <v>2.2999999999999998</v>
      </c>
      <c r="AA27" s="822">
        <f>MIN(1.1*Y27,Z27*Y27)</f>
        <v>3.3000000000000003</v>
      </c>
      <c r="AB27" s="810">
        <v>3</v>
      </c>
      <c r="AC27" s="823">
        <f>S27</f>
        <v>2.2999999999999998</v>
      </c>
      <c r="AD27" s="822">
        <f>MIN(1.1*AB27,AC27*AB27)</f>
        <v>3.3000000000000003</v>
      </c>
    </row>
    <row r="28" spans="2:30" ht="24">
      <c r="B28" s="644"/>
      <c r="C28" s="645" t="s">
        <v>842</v>
      </c>
      <c r="D28" s="644" t="s">
        <v>371</v>
      </c>
      <c r="E28" s="645"/>
      <c r="F28" s="644" t="s">
        <v>843</v>
      </c>
      <c r="G28" s="655">
        <v>100</v>
      </c>
      <c r="H28" s="649">
        <v>137</v>
      </c>
      <c r="I28" s="644" t="s">
        <v>373</v>
      </c>
      <c r="J28" s="644">
        <v>3</v>
      </c>
      <c r="K28" s="774"/>
      <c r="L28" s="620">
        <f>IFERROR(MIN(1.1*J28,(H28/G28)*J28),0)</f>
        <v>3.3000000000000003</v>
      </c>
      <c r="M28" s="765"/>
      <c r="N28" s="643" t="s">
        <v>836</v>
      </c>
      <c r="O28" s="895" t="s">
        <v>837</v>
      </c>
      <c r="P28" s="905">
        <f>G28</f>
        <v>100</v>
      </c>
      <c r="Q28" s="541">
        <f>H28</f>
        <v>137</v>
      </c>
      <c r="R28" s="798">
        <f>J28</f>
        <v>3</v>
      </c>
      <c r="S28" s="799">
        <f>IFERROR(MAX(0,IF(I28="Minimize",G28/H28,IF(G28&gt;0,H28/G28,IF(H28&gt;0,1.1,G28/H28)))),0)</f>
        <v>1.37</v>
      </c>
      <c r="T28" s="800">
        <f>MIN(1.1*R28,S28*R28)</f>
        <v>3.3000000000000003</v>
      </c>
      <c r="V28" s="810">
        <v>2</v>
      </c>
      <c r="W28" s="823">
        <f>S28</f>
        <v>1.37</v>
      </c>
      <c r="X28" s="822">
        <f>MIN(1.1*V28,W28*V28)</f>
        <v>2.2000000000000002</v>
      </c>
      <c r="Y28" s="810">
        <v>2</v>
      </c>
      <c r="Z28" s="823">
        <f>S28</f>
        <v>1.37</v>
      </c>
      <c r="AA28" s="822">
        <f>MIN(1.1*Y28,Z28*Y28)</f>
        <v>2.2000000000000002</v>
      </c>
      <c r="AB28" s="810">
        <v>2</v>
      </c>
      <c r="AC28" s="823">
        <f>S28</f>
        <v>1.37</v>
      </c>
      <c r="AD28" s="822">
        <f>MIN(1.1*AB28,AC28*AB28)</f>
        <v>2.2000000000000002</v>
      </c>
    </row>
    <row r="29" spans="2:30" ht="15">
      <c r="B29" s="775" t="s">
        <v>399</v>
      </c>
      <c r="C29" s="775"/>
      <c r="D29" s="775"/>
      <c r="E29" s="775"/>
      <c r="F29" s="775"/>
      <c r="G29" s="775"/>
      <c r="H29" s="775"/>
      <c r="I29" s="775"/>
      <c r="J29" s="775"/>
      <c r="K29" s="775"/>
      <c r="L29" s="775"/>
      <c r="M29" s="775"/>
      <c r="N29" s="643"/>
      <c r="O29" s="895"/>
      <c r="P29" s="898"/>
      <c r="Q29" s="541"/>
      <c r="R29" s="798"/>
      <c r="S29" s="799"/>
      <c r="T29" s="800"/>
      <c r="V29" s="810"/>
      <c r="W29" s="823"/>
      <c r="X29" s="822"/>
      <c r="Y29" s="810"/>
      <c r="Z29" s="823"/>
      <c r="AA29" s="822"/>
      <c r="AB29" s="810"/>
      <c r="AC29" s="823"/>
      <c r="AD29" s="822"/>
    </row>
    <row r="30" spans="2:30" ht="24" customHeight="1">
      <c r="B30" s="644">
        <v>1</v>
      </c>
      <c r="C30" s="645" t="s">
        <v>844</v>
      </c>
      <c r="D30" s="644" t="s">
        <v>371</v>
      </c>
      <c r="E30" s="773"/>
      <c r="F30" s="644" t="s">
        <v>390</v>
      </c>
      <c r="G30" s="654">
        <v>150</v>
      </c>
      <c r="H30" s="658">
        <v>81.067499999999995</v>
      </c>
      <c r="I30" s="644" t="s">
        <v>373</v>
      </c>
      <c r="J30" s="644">
        <v>9</v>
      </c>
      <c r="K30" s="774">
        <f>J30+J31</f>
        <v>13</v>
      </c>
      <c r="L30" s="620">
        <f>IFERROR(MIN(1.1*J30,(H30/G30)*J30),0)</f>
        <v>4.8640499999999998</v>
      </c>
      <c r="M30" s="765">
        <f>SUM(L30:L31)</f>
        <v>8.8640499999999989</v>
      </c>
      <c r="N30" s="643" t="s">
        <v>836</v>
      </c>
      <c r="O30" s="895" t="s">
        <v>813</v>
      </c>
      <c r="P30" s="904">
        <f>G30</f>
        <v>150</v>
      </c>
      <c r="Q30" s="825">
        <f>H30</f>
        <v>81.067499999999995</v>
      </c>
      <c r="R30" s="798">
        <f>J30</f>
        <v>9</v>
      </c>
      <c r="S30" s="799">
        <f>IFERROR(MAX(0,IF(I30="Minimize",G30/H30,IF(G30&gt;0,H30/G30,IF(H30&gt;0,1.1,G30/H30)))),0)</f>
        <v>0.54044999999999999</v>
      </c>
      <c r="T30" s="800">
        <f>MIN(1.1*R30,S30*R30)</f>
        <v>4.8640499999999998</v>
      </c>
      <c r="V30" s="810">
        <v>10</v>
      </c>
      <c r="W30" s="823">
        <f>S30</f>
        <v>0.54044999999999999</v>
      </c>
      <c r="X30" s="822">
        <f>MIN(1.1*V30,W30*V30)</f>
        <v>5.4044999999999996</v>
      </c>
      <c r="Y30" s="810">
        <v>10</v>
      </c>
      <c r="Z30" s="823">
        <f>S30</f>
        <v>0.54044999999999999</v>
      </c>
      <c r="AA30" s="822">
        <f>MIN(1.1*Y30,Z30*Y30)</f>
        <v>5.4044999999999996</v>
      </c>
      <c r="AB30" s="810">
        <v>10</v>
      </c>
      <c r="AC30" s="823">
        <f>S30</f>
        <v>0.54044999999999999</v>
      </c>
      <c r="AD30" s="822">
        <f>MIN(1.1*AB30,AC30*AB30)</f>
        <v>5.4044999999999996</v>
      </c>
    </row>
    <row r="31" spans="2:30" ht="15">
      <c r="B31" s="644">
        <v>2</v>
      </c>
      <c r="C31" s="645" t="s">
        <v>845</v>
      </c>
      <c r="D31" s="644" t="s">
        <v>388</v>
      </c>
      <c r="E31" s="773"/>
      <c r="F31" s="644" t="s">
        <v>394</v>
      </c>
      <c r="G31" s="654">
        <v>1</v>
      </c>
      <c r="H31" s="649">
        <v>1</v>
      </c>
      <c r="I31" s="644" t="s">
        <v>373</v>
      </c>
      <c r="J31" s="644">
        <v>4</v>
      </c>
      <c r="K31" s="774"/>
      <c r="L31" s="620">
        <f>IFERROR(MIN(1.1*J31,(H31/G31)*J31),0)</f>
        <v>4</v>
      </c>
      <c r="M31" s="765"/>
      <c r="N31" s="643"/>
      <c r="O31" s="895" t="s">
        <v>846</v>
      </c>
      <c r="P31" s="904">
        <f>G31</f>
        <v>1</v>
      </c>
      <c r="Q31" s="541">
        <f>H31</f>
        <v>1</v>
      </c>
      <c r="R31" s="798">
        <f>J31</f>
        <v>4</v>
      </c>
      <c r="S31" s="799">
        <f>IFERROR(MAX(0,IF(I31="Minimize",G31/H31,IF(G31&gt;0,H31/G31,IF(H31&gt;0,1.1,G31/H31)))),0)</f>
        <v>1</v>
      </c>
      <c r="T31" s="800">
        <f>MIN(1.1*R31,S31*R31)</f>
        <v>4</v>
      </c>
      <c r="V31" s="810">
        <v>5</v>
      </c>
      <c r="W31" s="823">
        <f>S31</f>
        <v>1</v>
      </c>
      <c r="X31" s="822">
        <f>MIN(1.1*V31,W31*V31)</f>
        <v>5</v>
      </c>
      <c r="Y31" s="810">
        <v>5</v>
      </c>
      <c r="Z31" s="823">
        <f>S31</f>
        <v>1</v>
      </c>
      <c r="AA31" s="822">
        <f>MIN(1.1*Y31,Z31*Y31)</f>
        <v>5</v>
      </c>
      <c r="AB31" s="810">
        <v>5</v>
      </c>
      <c r="AC31" s="823">
        <f>S31</f>
        <v>1</v>
      </c>
      <c r="AD31" s="822">
        <f>MIN(1.1*AB31,AC31*AB31)</f>
        <v>5</v>
      </c>
    </row>
    <row r="32" spans="2:30" ht="15">
      <c r="B32" s="775" t="s">
        <v>402</v>
      </c>
      <c r="C32" s="775"/>
      <c r="D32" s="775"/>
      <c r="E32" s="775"/>
      <c r="F32" s="775"/>
      <c r="G32" s="775"/>
      <c r="H32" s="775"/>
      <c r="I32" s="775"/>
      <c r="J32" s="775"/>
      <c r="K32" s="775"/>
      <c r="L32" s="775"/>
      <c r="M32" s="775"/>
      <c r="N32" s="643"/>
      <c r="O32" s="895"/>
      <c r="P32" s="898"/>
      <c r="Q32" s="541"/>
      <c r="R32" s="798"/>
      <c r="S32" s="799"/>
      <c r="T32" s="800"/>
      <c r="V32" s="810"/>
      <c r="W32" s="823"/>
      <c r="X32" s="822"/>
      <c r="Y32" s="810"/>
      <c r="Z32" s="823"/>
      <c r="AA32" s="822"/>
      <c r="AB32" s="810"/>
      <c r="AC32" s="823"/>
      <c r="AD32" s="822"/>
    </row>
    <row r="33" spans="2:30" ht="15">
      <c r="B33" s="644">
        <v>1</v>
      </c>
      <c r="C33" s="659" t="s">
        <v>847</v>
      </c>
      <c r="D33" s="644" t="s">
        <v>388</v>
      </c>
      <c r="E33" s="646"/>
      <c r="F33" s="644" t="s">
        <v>372</v>
      </c>
      <c r="G33" s="655">
        <v>10</v>
      </c>
      <c r="H33" s="658">
        <f>23/119*100</f>
        <v>19.327731092436977</v>
      </c>
      <c r="I33" s="644" t="s">
        <v>373</v>
      </c>
      <c r="J33" s="644">
        <v>5</v>
      </c>
      <c r="K33" s="774">
        <f>SUM(J33:J34)</f>
        <v>10</v>
      </c>
      <c r="L33" s="620">
        <f>IFERROR(MIN(1.1*J33,(H33/G33)*J33),0)</f>
        <v>5.5</v>
      </c>
      <c r="M33" s="765">
        <f>SUM(L33,L34)</f>
        <v>11</v>
      </c>
      <c r="N33" s="643" t="s">
        <v>848</v>
      </c>
      <c r="O33" s="895"/>
      <c r="P33" s="905">
        <f>G33</f>
        <v>10</v>
      </c>
      <c r="Q33" s="825">
        <f>H33</f>
        <v>19.327731092436977</v>
      </c>
      <c r="R33" s="798">
        <f>J33</f>
        <v>5</v>
      </c>
      <c r="S33" s="799">
        <f>IFERROR(MAX(0,IF(I33="Minimize",G33/H33,IF(G33&gt;0,H33/G33,IF(H33&gt;0,1.1,G33/H33)))),0)</f>
        <v>1.9327731092436977</v>
      </c>
      <c r="T33" s="800">
        <f>MIN(1.1*R33,S33*R33)</f>
        <v>5.5</v>
      </c>
      <c r="V33" s="810">
        <v>5</v>
      </c>
      <c r="W33" s="823">
        <f>S33</f>
        <v>1.9327731092436977</v>
      </c>
      <c r="X33" s="822">
        <f>MIN(1.1*V33,W33*V33)</f>
        <v>5.5</v>
      </c>
      <c r="Y33" s="810">
        <v>5</v>
      </c>
      <c r="Z33" s="823">
        <f>S33</f>
        <v>1.9327731092436977</v>
      </c>
      <c r="AA33" s="822">
        <f>MIN(1.1*Y33,Z33*Y33)</f>
        <v>5.5</v>
      </c>
      <c r="AB33" s="810">
        <v>5</v>
      </c>
      <c r="AC33" s="823">
        <f>S33</f>
        <v>1.9327731092436977</v>
      </c>
      <c r="AD33" s="822">
        <f>MIN(1.1*AB33,AC33*AB33)</f>
        <v>5.5</v>
      </c>
    </row>
    <row r="34" spans="2:30" ht="15">
      <c r="B34" s="644">
        <v>2</v>
      </c>
      <c r="C34" s="659" t="s">
        <v>849</v>
      </c>
      <c r="D34" s="644"/>
      <c r="E34" s="646"/>
      <c r="F34" s="644" t="s">
        <v>372</v>
      </c>
      <c r="G34" s="655">
        <v>10</v>
      </c>
      <c r="H34" s="658">
        <f>6/29*100</f>
        <v>20.689655172413794</v>
      </c>
      <c r="I34" s="644" t="s">
        <v>373</v>
      </c>
      <c r="J34" s="644">
        <v>5</v>
      </c>
      <c r="K34" s="774"/>
      <c r="L34" s="620">
        <f>IFERROR(MIN(1.1*J34,(H34/G34)*J34),0)</f>
        <v>5.5</v>
      </c>
      <c r="M34" s="765"/>
      <c r="N34" s="643" t="s">
        <v>848</v>
      </c>
      <c r="O34" s="895"/>
      <c r="P34" s="905">
        <f>G34</f>
        <v>10</v>
      </c>
      <c r="Q34" s="825">
        <f>H34</f>
        <v>20.689655172413794</v>
      </c>
      <c r="R34" s="798">
        <f>J34</f>
        <v>5</v>
      </c>
      <c r="S34" s="799">
        <f>IFERROR(MAX(0,IF(I34="Minimize",G34/H34,IF(G34&gt;0,H34/G34,IF(H34&gt;0,1.1,G34/H34)))),0)</f>
        <v>2.0689655172413794</v>
      </c>
      <c r="T34" s="800">
        <f>MIN(1.1*R34,S34*R34)</f>
        <v>5.5</v>
      </c>
      <c r="V34" s="810">
        <v>5</v>
      </c>
      <c r="W34" s="823">
        <f>S34</f>
        <v>2.0689655172413794</v>
      </c>
      <c r="X34" s="822">
        <f>MIN(1.1*V34,W34*V34)</f>
        <v>5.5</v>
      </c>
      <c r="Y34" s="810">
        <v>5</v>
      </c>
      <c r="Z34" s="823">
        <f>S34</f>
        <v>2.0689655172413794</v>
      </c>
      <c r="AA34" s="822">
        <f>MIN(1.1*Y34,Z34*Y34)</f>
        <v>5.5</v>
      </c>
      <c r="AB34" s="810">
        <v>5</v>
      </c>
      <c r="AC34" s="823">
        <f>S34</f>
        <v>2.0689655172413794</v>
      </c>
      <c r="AD34" s="822">
        <f>MIN(1.1*AB34,AC34*AB34)</f>
        <v>5.5</v>
      </c>
    </row>
    <row r="35" spans="2:30" ht="15">
      <c r="B35" s="907"/>
      <c r="C35" s="638" t="s">
        <v>404</v>
      </c>
      <c r="D35" s="907"/>
      <c r="E35" s="907"/>
      <c r="F35" s="907"/>
      <c r="G35" s="907"/>
      <c r="H35" s="907"/>
      <c r="I35" s="907"/>
      <c r="J35" s="907"/>
      <c r="K35" s="660">
        <f>K9+K19+K23+K30+K33</f>
        <v>100</v>
      </c>
      <c r="L35" s="661"/>
      <c r="M35" s="662">
        <f>SUM(M9,M19,M23,M30,M33)</f>
        <v>89.452082545571102</v>
      </c>
      <c r="N35" s="643"/>
      <c r="O35" s="895"/>
      <c r="P35" s="895"/>
      <c r="Q35" s="249"/>
      <c r="R35" s="805">
        <f>SUM(R6:R34)</f>
        <v>100</v>
      </c>
      <c r="S35" s="806">
        <f>IFERROR(T35/R35,0)</f>
        <v>0.89773489674431672</v>
      </c>
      <c r="T35" s="807">
        <f>SUM(T6:T34)</f>
        <v>89.773489674431673</v>
      </c>
      <c r="V35" s="805">
        <f>SUM(V9:V34)</f>
        <v>100</v>
      </c>
      <c r="W35" s="806">
        <f>IFERROR(X35/V35,0)</f>
        <v>0.85591639154475407</v>
      </c>
      <c r="X35" s="807">
        <f>SUM(X9:X34)</f>
        <v>85.591639154475402</v>
      </c>
      <c r="Y35" s="805">
        <f>SUM(Y9:Y34)</f>
        <v>100</v>
      </c>
      <c r="Z35" s="806">
        <f>IFERROR(AA35/Y35,0)</f>
        <v>0.84408547783181764</v>
      </c>
      <c r="AA35" s="807">
        <f>SUM(AA9:AA34)</f>
        <v>84.40854778318176</v>
      </c>
      <c r="AB35" s="805">
        <f>SUM(AB9:AB34)</f>
        <v>100</v>
      </c>
      <c r="AC35" s="806">
        <f>IFERROR(AD35/AB35,0)</f>
        <v>0.86492949451350953</v>
      </c>
      <c r="AD35" s="807">
        <f>SUM(AD9:AD34)</f>
        <v>86.492949451350952</v>
      </c>
    </row>
    <row r="36" spans="2:30" ht="15">
      <c r="N36" s="643"/>
      <c r="O36" s="895"/>
      <c r="P36" s="895"/>
      <c r="Q36" s="249"/>
    </row>
    <row r="37" spans="2:30" ht="15">
      <c r="L37" s="663"/>
      <c r="M37" s="664"/>
      <c r="N37" s="643"/>
      <c r="O37" s="895"/>
      <c r="P37" s="895"/>
      <c r="Q37" s="249"/>
    </row>
    <row r="38" spans="2:30" ht="15">
      <c r="L38" s="663"/>
      <c r="M38" s="665"/>
      <c r="N38" s="643"/>
      <c r="O38" s="895"/>
      <c r="P38" s="895"/>
      <c r="Q38" s="249"/>
    </row>
    <row r="39" spans="2:30" ht="15">
      <c r="L39" s="663"/>
      <c r="M39" s="665"/>
      <c r="N39" s="643"/>
      <c r="O39" s="895"/>
      <c r="P39" s="895"/>
      <c r="Q39" s="249"/>
    </row>
    <row r="40" spans="2:30" ht="15">
      <c r="C40" s="895"/>
      <c r="D40" s="895"/>
      <c r="E40" s="895"/>
      <c r="F40" s="895"/>
      <c r="G40" s="895"/>
      <c r="H40" s="895"/>
      <c r="I40" s="895"/>
      <c r="J40" s="895"/>
      <c r="K40" s="895"/>
      <c r="L40" s="666"/>
      <c r="M40" s="667"/>
      <c r="N40" s="643"/>
      <c r="O40" s="895"/>
      <c r="P40" s="895"/>
      <c r="Q40" s="249"/>
    </row>
    <row r="41" spans="2:30" ht="15">
      <c r="C41" s="895"/>
      <c r="D41" s="895"/>
      <c r="E41" s="895"/>
      <c r="F41" s="895"/>
      <c r="G41" s="895"/>
      <c r="H41" s="895"/>
      <c r="I41" s="895"/>
      <c r="J41" s="895"/>
      <c r="K41" s="895"/>
      <c r="L41" s="668"/>
      <c r="M41" s="668"/>
      <c r="N41" s="643"/>
      <c r="O41" s="895"/>
      <c r="P41" s="895"/>
      <c r="Q41" s="249"/>
    </row>
    <row r="42" spans="2:30" ht="15">
      <c r="C42" s="895"/>
      <c r="D42" s="895"/>
      <c r="E42" s="895"/>
      <c r="F42" s="895"/>
      <c r="G42" s="895"/>
      <c r="H42" s="895"/>
      <c r="I42" s="895"/>
      <c r="J42" s="895"/>
      <c r="K42" s="895"/>
      <c r="L42" s="895"/>
      <c r="M42" s="895"/>
      <c r="N42" s="643"/>
      <c r="O42" s="895"/>
      <c r="P42" s="895"/>
      <c r="Q42" s="249"/>
    </row>
    <row r="43" spans="2:30" ht="15">
      <c r="C43" s="895"/>
      <c r="D43" s="895"/>
      <c r="E43" s="895"/>
      <c r="F43" s="895"/>
      <c r="G43" s="895"/>
      <c r="H43" s="895"/>
      <c r="I43" s="895"/>
      <c r="J43" s="895"/>
      <c r="K43" s="895"/>
      <c r="L43" s="895"/>
      <c r="M43" s="895"/>
      <c r="N43" s="643"/>
      <c r="O43" s="895"/>
      <c r="P43" s="895"/>
      <c r="Q43" s="249"/>
    </row>
    <row r="44" spans="2:30" ht="15">
      <c r="C44" s="895"/>
      <c r="D44" s="895"/>
      <c r="E44" s="895"/>
      <c r="F44" s="895"/>
      <c r="G44" s="895"/>
      <c r="H44" s="895"/>
      <c r="I44" s="895"/>
      <c r="J44" s="895"/>
      <c r="K44" s="895"/>
      <c r="L44" s="895"/>
      <c r="M44" s="895"/>
      <c r="N44" s="643"/>
      <c r="O44" s="895"/>
      <c r="P44" s="895"/>
      <c r="Q44" s="249"/>
    </row>
    <row r="45" spans="2:30" ht="15">
      <c r="C45" s="895"/>
      <c r="D45" s="895"/>
      <c r="E45" s="895"/>
      <c r="F45" s="895"/>
      <c r="G45" s="895"/>
      <c r="H45" s="895"/>
      <c r="I45" s="895"/>
      <c r="J45" s="895"/>
      <c r="K45" s="895"/>
      <c r="L45" s="895"/>
      <c r="M45" s="895"/>
      <c r="N45" s="643"/>
      <c r="O45" s="895"/>
      <c r="P45" s="895"/>
      <c r="Q45" s="249"/>
    </row>
    <row r="46" spans="2:30" ht="15">
      <c r="C46" s="895"/>
      <c r="D46" s="895"/>
      <c r="E46" s="895"/>
      <c r="F46" s="895"/>
      <c r="G46" s="895"/>
      <c r="H46" s="895"/>
      <c r="I46" s="895"/>
      <c r="J46" s="895"/>
      <c r="K46" s="895"/>
      <c r="L46" s="895"/>
      <c r="M46" s="895"/>
      <c r="N46" s="643"/>
      <c r="O46" s="895"/>
      <c r="P46" s="895"/>
      <c r="Q46" s="249"/>
    </row>
    <row r="47" spans="2:30" ht="15">
      <c r="C47" s="895"/>
      <c r="D47" s="895"/>
      <c r="E47" s="895"/>
      <c r="F47" s="895"/>
      <c r="G47" s="895"/>
      <c r="H47" s="895"/>
      <c r="I47" s="895"/>
      <c r="J47" s="895"/>
      <c r="K47" s="895"/>
      <c r="L47" s="895"/>
      <c r="M47" s="895"/>
      <c r="N47" s="643"/>
      <c r="O47" s="895"/>
      <c r="P47" s="895"/>
      <c r="Q47" s="249"/>
    </row>
    <row r="48" spans="2:30" ht="15">
      <c r="C48" s="895"/>
      <c r="D48" s="895"/>
      <c r="E48" s="895"/>
      <c r="F48" s="895"/>
      <c r="G48" s="895"/>
      <c r="H48" s="895"/>
      <c r="I48" s="895"/>
      <c r="J48" s="895"/>
      <c r="K48" s="895"/>
      <c r="L48" s="895"/>
      <c r="M48" s="895"/>
      <c r="N48" s="643"/>
      <c r="O48" s="895"/>
      <c r="P48" s="895"/>
      <c r="Q48" s="249"/>
    </row>
    <row r="49" spans="3:17" ht="15">
      <c r="C49" s="895"/>
      <c r="D49" s="895"/>
      <c r="E49" s="895"/>
      <c r="F49" s="895"/>
      <c r="G49" s="895"/>
      <c r="H49" s="895"/>
      <c r="I49" s="895"/>
      <c r="J49" s="895"/>
      <c r="K49" s="895"/>
      <c r="L49" s="895"/>
      <c r="M49" s="895"/>
      <c r="N49" s="643"/>
      <c r="O49" s="895"/>
      <c r="P49" s="895"/>
      <c r="Q49" s="249"/>
    </row>
    <row r="50" spans="3:17" ht="15">
      <c r="C50" s="895"/>
      <c r="D50" s="895"/>
      <c r="E50" s="895"/>
      <c r="F50" s="895"/>
      <c r="G50" s="895"/>
      <c r="H50" s="895"/>
      <c r="I50" s="895"/>
      <c r="J50" s="895"/>
      <c r="K50" s="895"/>
      <c r="L50" s="895"/>
      <c r="M50" s="895"/>
      <c r="N50" s="643"/>
      <c r="O50" s="895"/>
      <c r="P50" s="895"/>
      <c r="Q50" s="249"/>
    </row>
    <row r="51" spans="3:17" ht="15">
      <c r="N51" s="643"/>
      <c r="O51" s="895"/>
      <c r="P51" s="895"/>
      <c r="Q51" s="249"/>
    </row>
    <row r="52" spans="3:17" ht="15">
      <c r="N52" s="643"/>
      <c r="O52" s="895"/>
      <c r="P52" s="895"/>
      <c r="Q52" s="249"/>
    </row>
    <row r="53" spans="3:17" ht="15">
      <c r="N53" s="643"/>
      <c r="O53" s="895"/>
      <c r="P53" s="895"/>
      <c r="Q53" s="249"/>
    </row>
    <row r="54" spans="3:17" ht="15">
      <c r="N54" s="643"/>
      <c r="O54" s="895"/>
      <c r="P54" s="895"/>
      <c r="Q54" s="249"/>
    </row>
    <row r="55" spans="3:17" ht="15">
      <c r="N55" s="643"/>
      <c r="O55" s="895"/>
      <c r="P55" s="895"/>
      <c r="Q55" s="249"/>
    </row>
    <row r="56" spans="3:17" ht="15">
      <c r="N56" s="643"/>
      <c r="O56" s="895"/>
      <c r="P56" s="895"/>
      <c r="Q56" s="249"/>
    </row>
    <row r="57" spans="3:17" ht="15">
      <c r="N57" s="643"/>
      <c r="O57" s="895"/>
      <c r="P57" s="895"/>
      <c r="Q57" s="249"/>
    </row>
    <row r="58" spans="3:17" ht="15">
      <c r="N58" s="643"/>
      <c r="O58" s="895"/>
      <c r="P58" s="895"/>
      <c r="Q58" s="249"/>
    </row>
    <row r="59" spans="3:17" ht="15">
      <c r="N59" s="643"/>
      <c r="O59" s="895"/>
      <c r="P59" s="895"/>
      <c r="Q59" s="249"/>
    </row>
    <row r="60" spans="3:17" ht="15">
      <c r="N60" s="643"/>
      <c r="O60" s="895"/>
      <c r="P60" s="895"/>
      <c r="Q60" s="249"/>
    </row>
    <row r="61" spans="3:17" ht="15">
      <c r="N61" s="643"/>
      <c r="O61" s="895"/>
      <c r="P61" s="895"/>
      <c r="Q61" s="249"/>
    </row>
    <row r="62" spans="3:17" ht="15">
      <c r="N62" s="643"/>
      <c r="O62" s="895"/>
      <c r="P62" s="895"/>
      <c r="Q62" s="249"/>
    </row>
    <row r="63" spans="3:17" ht="15">
      <c r="N63" s="643"/>
      <c r="O63" s="895"/>
      <c r="P63" s="895"/>
      <c r="Q63" s="249"/>
    </row>
    <row r="64" spans="3:17" ht="15">
      <c r="N64" s="643"/>
      <c r="O64" s="895"/>
      <c r="P64" s="895"/>
      <c r="Q64" s="249"/>
    </row>
    <row r="65" spans="14:17" ht="15">
      <c r="N65" s="643"/>
      <c r="O65" s="895"/>
      <c r="P65" s="895"/>
      <c r="Q65" s="249"/>
    </row>
    <row r="66" spans="14:17" ht="15">
      <c r="N66" s="643"/>
      <c r="O66" s="895"/>
      <c r="P66" s="895"/>
      <c r="Q66" s="249"/>
    </row>
    <row r="67" spans="14:17" ht="15">
      <c r="N67" s="643"/>
      <c r="O67" s="895"/>
      <c r="P67" s="895"/>
      <c r="Q67" s="249"/>
    </row>
    <row r="68" spans="14:17" ht="15">
      <c r="N68" s="643"/>
      <c r="O68" s="895"/>
      <c r="P68" s="895"/>
      <c r="Q68" s="249"/>
    </row>
    <row r="69" spans="14:17" ht="15">
      <c r="N69" s="643"/>
      <c r="O69" s="895"/>
      <c r="P69" s="895"/>
      <c r="Q69" s="249"/>
    </row>
    <row r="70" spans="14:17" ht="15">
      <c r="N70" s="643"/>
      <c r="O70" s="895"/>
      <c r="P70" s="895"/>
      <c r="Q70" s="249"/>
    </row>
    <row r="71" spans="14:17" ht="15">
      <c r="N71" s="643"/>
      <c r="O71" s="895"/>
      <c r="P71" s="895"/>
      <c r="Q71" s="249"/>
    </row>
    <row r="72" spans="14:17" ht="15">
      <c r="N72" s="643"/>
      <c r="O72" s="895"/>
      <c r="P72" s="895"/>
      <c r="Q72" s="249"/>
    </row>
    <row r="73" spans="14:17" ht="15">
      <c r="N73" s="643"/>
      <c r="O73" s="895"/>
      <c r="P73" s="895"/>
      <c r="Q73" s="249"/>
    </row>
    <row r="74" spans="14:17" ht="15">
      <c r="N74" s="643"/>
      <c r="O74" s="895"/>
      <c r="P74" s="895"/>
      <c r="Q74" s="249"/>
    </row>
    <row r="75" spans="14:17" ht="15">
      <c r="N75" s="643"/>
      <c r="O75" s="895"/>
      <c r="P75" s="895"/>
      <c r="Q75" s="249"/>
    </row>
    <row r="76" spans="14:17" ht="15">
      <c r="N76" s="643"/>
      <c r="O76" s="895"/>
      <c r="P76" s="895"/>
      <c r="Q76" s="249"/>
    </row>
    <row r="77" spans="14:17" ht="15">
      <c r="N77" s="643"/>
      <c r="O77" s="895"/>
      <c r="P77" s="895"/>
      <c r="Q77" s="249"/>
    </row>
    <row r="78" spans="14:17" ht="15">
      <c r="N78" s="643"/>
      <c r="O78" s="895"/>
      <c r="P78" s="895"/>
      <c r="Q78" s="249"/>
    </row>
    <row r="79" spans="14:17" ht="15">
      <c r="N79" s="643"/>
      <c r="O79" s="895"/>
      <c r="P79" s="895"/>
      <c r="Q79" s="249"/>
    </row>
    <row r="80" spans="14:17" ht="15">
      <c r="N80" s="643"/>
      <c r="O80" s="895"/>
      <c r="P80" s="895"/>
      <c r="Q80" s="249"/>
    </row>
    <row r="81" spans="14:17" ht="15">
      <c r="N81" s="643"/>
      <c r="O81" s="895"/>
      <c r="P81" s="895"/>
      <c r="Q81" s="249"/>
    </row>
    <row r="82" spans="14:17" ht="15">
      <c r="N82" s="643"/>
      <c r="O82" s="895"/>
      <c r="P82" s="895"/>
      <c r="Q82" s="249"/>
    </row>
    <row r="83" spans="14:17" ht="15">
      <c r="N83" s="643"/>
      <c r="O83" s="895"/>
      <c r="P83" s="895"/>
      <c r="Q83" s="249"/>
    </row>
    <row r="84" spans="14:17" ht="15">
      <c r="N84" s="643"/>
      <c r="O84" s="895"/>
      <c r="P84" s="895"/>
      <c r="Q84" s="249"/>
    </row>
    <row r="85" spans="14:17" ht="15">
      <c r="N85" s="643"/>
      <c r="O85" s="895"/>
      <c r="P85" s="895"/>
      <c r="Q85" s="249"/>
    </row>
    <row r="86" spans="14:17" ht="15">
      <c r="N86" s="643"/>
      <c r="O86" s="895"/>
      <c r="P86" s="895"/>
      <c r="Q86" s="249"/>
    </row>
    <row r="87" spans="14:17" ht="15">
      <c r="N87" s="643"/>
      <c r="O87" s="895"/>
      <c r="P87" s="895"/>
      <c r="Q87" s="249"/>
    </row>
    <row r="88" spans="14:17" ht="15">
      <c r="N88" s="643"/>
      <c r="O88" s="895"/>
      <c r="P88" s="895"/>
      <c r="Q88" s="249"/>
    </row>
    <row r="89" spans="14:17" ht="15">
      <c r="N89" s="643"/>
      <c r="O89" s="895"/>
      <c r="P89" s="895"/>
      <c r="Q89" s="249"/>
    </row>
    <row r="90" spans="14:17" ht="15">
      <c r="N90" s="643"/>
      <c r="O90" s="895"/>
      <c r="P90" s="895"/>
      <c r="Q90" s="249"/>
    </row>
    <row r="91" spans="14:17" ht="15">
      <c r="N91" s="643"/>
      <c r="O91" s="895"/>
      <c r="P91" s="895"/>
      <c r="Q91" s="249"/>
    </row>
    <row r="92" spans="14:17" ht="15">
      <c r="N92" s="643"/>
      <c r="O92" s="895"/>
      <c r="P92" s="895"/>
      <c r="Q92" s="249"/>
    </row>
    <row r="93" spans="14:17" ht="15">
      <c r="N93" s="643"/>
      <c r="O93" s="895"/>
      <c r="P93" s="895"/>
      <c r="Q93" s="249"/>
    </row>
    <row r="94" spans="14:17" ht="15">
      <c r="N94" s="643"/>
      <c r="O94" s="895"/>
      <c r="P94" s="895"/>
      <c r="Q94" s="249"/>
    </row>
    <row r="95" spans="14:17" ht="15">
      <c r="N95" s="643"/>
      <c r="O95" s="895"/>
      <c r="P95" s="895"/>
      <c r="Q95" s="249"/>
    </row>
    <row r="96" spans="14:17" ht="15">
      <c r="N96" s="643"/>
      <c r="O96" s="895"/>
      <c r="P96" s="895"/>
      <c r="Q96" s="249"/>
    </row>
    <row r="97" spans="14:17" ht="15">
      <c r="N97" s="643"/>
      <c r="O97" s="895"/>
      <c r="P97" s="895"/>
      <c r="Q97" s="249"/>
    </row>
    <row r="98" spans="14:17" ht="15">
      <c r="N98" s="643"/>
      <c r="O98" s="895"/>
      <c r="P98" s="895"/>
      <c r="Q98" s="249"/>
    </row>
    <row r="99" spans="14:17" ht="15">
      <c r="N99" s="643"/>
      <c r="O99" s="895"/>
      <c r="P99" s="895"/>
      <c r="Q99" s="249"/>
    </row>
    <row r="100" spans="14:17" ht="15">
      <c r="N100" s="643"/>
      <c r="O100" s="895"/>
      <c r="P100" s="895"/>
      <c r="Q100" s="249"/>
    </row>
    <row r="101" spans="14:17" ht="15">
      <c r="N101" s="643"/>
      <c r="O101" s="895"/>
      <c r="P101" s="895"/>
      <c r="Q101" s="249"/>
    </row>
    <row r="102" spans="14:17" ht="15">
      <c r="N102" s="643"/>
      <c r="O102" s="895"/>
      <c r="P102" s="895"/>
      <c r="Q102" s="249"/>
    </row>
    <row r="103" spans="14:17" ht="15">
      <c r="N103" s="643"/>
      <c r="O103" s="895"/>
      <c r="P103" s="895"/>
      <c r="Q103" s="249"/>
    </row>
    <row r="104" spans="14:17" ht="15">
      <c r="N104" s="643"/>
      <c r="O104" s="895"/>
      <c r="P104" s="895"/>
      <c r="Q104" s="249"/>
    </row>
    <row r="105" spans="14:17" ht="15">
      <c r="N105" s="643"/>
      <c r="O105" s="895"/>
      <c r="P105" s="895"/>
      <c r="Q105" s="249"/>
    </row>
    <row r="106" spans="14:17" ht="15">
      <c r="N106" s="643"/>
      <c r="O106" s="895"/>
      <c r="P106" s="895"/>
      <c r="Q106" s="249"/>
    </row>
    <row r="107" spans="14:17" ht="15">
      <c r="N107" s="643"/>
      <c r="O107" s="895"/>
      <c r="P107" s="895"/>
      <c r="Q107" s="249"/>
    </row>
    <row r="108" spans="14:17" ht="15">
      <c r="N108" s="643"/>
      <c r="O108" s="895"/>
      <c r="P108" s="895"/>
      <c r="Q108" s="249"/>
    </row>
    <row r="109" spans="14:17" ht="15">
      <c r="N109" s="643"/>
      <c r="O109" s="895"/>
      <c r="P109" s="895"/>
      <c r="Q109" s="249"/>
    </row>
    <row r="110" spans="14:17" ht="15">
      <c r="N110" s="643"/>
      <c r="O110" s="895"/>
      <c r="P110" s="895"/>
      <c r="Q110" s="249"/>
    </row>
    <row r="111" spans="14:17" ht="15">
      <c r="N111" s="643"/>
      <c r="O111" s="895"/>
      <c r="P111" s="895"/>
      <c r="Q111" s="249"/>
    </row>
    <row r="112" spans="14:17" ht="15">
      <c r="N112" s="643"/>
      <c r="O112" s="895"/>
      <c r="P112" s="895"/>
      <c r="Q112" s="249"/>
    </row>
    <row r="113" spans="14:17" ht="15">
      <c r="N113" s="643"/>
      <c r="O113" s="895"/>
      <c r="P113" s="895"/>
      <c r="Q113" s="249"/>
    </row>
    <row r="114" spans="14:17" ht="15">
      <c r="N114" s="643"/>
      <c r="O114" s="895"/>
      <c r="P114" s="895"/>
      <c r="Q114" s="249"/>
    </row>
    <row r="115" spans="14:17" ht="15">
      <c r="N115" s="643"/>
      <c r="O115" s="895"/>
      <c r="P115" s="895"/>
      <c r="Q115" s="249"/>
    </row>
    <row r="116" spans="14:17" ht="15">
      <c r="N116" s="643"/>
      <c r="O116" s="895"/>
      <c r="P116" s="895"/>
      <c r="Q116" s="249"/>
    </row>
    <row r="117" spans="14:17" ht="15">
      <c r="N117" s="643"/>
      <c r="O117" s="895"/>
      <c r="P117" s="895"/>
      <c r="Q117" s="249"/>
    </row>
    <row r="118" spans="14:17" ht="15">
      <c r="N118" s="643"/>
      <c r="O118" s="895"/>
      <c r="P118" s="895"/>
      <c r="Q118" s="249"/>
    </row>
    <row r="119" spans="14:17" ht="15">
      <c r="N119" s="643"/>
      <c r="O119" s="895"/>
      <c r="P119" s="895"/>
      <c r="Q119" s="249"/>
    </row>
    <row r="120" spans="14:17" ht="15">
      <c r="N120" s="643"/>
      <c r="O120" s="895"/>
      <c r="P120" s="895"/>
      <c r="Q120" s="249"/>
    </row>
    <row r="121" spans="14:17" ht="15">
      <c r="N121" s="643"/>
      <c r="O121" s="895"/>
      <c r="P121" s="895"/>
      <c r="Q121" s="249"/>
    </row>
    <row r="122" spans="14:17" ht="15">
      <c r="N122" s="643"/>
      <c r="O122" s="895"/>
      <c r="P122" s="895"/>
      <c r="Q122" s="249"/>
    </row>
    <row r="123" spans="14:17" ht="15">
      <c r="N123" s="643"/>
      <c r="O123" s="895"/>
      <c r="P123" s="895"/>
      <c r="Q123" s="249"/>
    </row>
    <row r="124" spans="14:17" ht="15">
      <c r="N124" s="643"/>
      <c r="O124" s="895"/>
      <c r="P124" s="895"/>
      <c r="Q124" s="249"/>
    </row>
    <row r="125" spans="14:17" ht="15">
      <c r="N125" s="643"/>
      <c r="O125" s="895"/>
      <c r="P125" s="895"/>
      <c r="Q125" s="249"/>
    </row>
    <row r="126" spans="14:17" ht="15">
      <c r="N126" s="643"/>
      <c r="O126" s="895"/>
      <c r="P126" s="895"/>
      <c r="Q126" s="249"/>
    </row>
    <row r="127" spans="14:17" ht="15">
      <c r="N127" s="643"/>
      <c r="O127" s="895"/>
      <c r="P127" s="895"/>
      <c r="Q127" s="249"/>
    </row>
    <row r="128" spans="14:17" ht="15">
      <c r="N128" s="643"/>
      <c r="O128" s="895"/>
      <c r="P128" s="895"/>
      <c r="Q128" s="249"/>
    </row>
    <row r="129" spans="14:17" ht="15">
      <c r="N129" s="643"/>
      <c r="O129" s="895"/>
      <c r="P129" s="895"/>
      <c r="Q129" s="249"/>
    </row>
    <row r="130" spans="14:17" ht="15">
      <c r="N130" s="643"/>
      <c r="O130" s="895"/>
      <c r="P130" s="895"/>
      <c r="Q130" s="249"/>
    </row>
    <row r="131" spans="14:17" ht="15">
      <c r="N131" s="643"/>
      <c r="O131" s="895"/>
      <c r="P131" s="895"/>
      <c r="Q131" s="249"/>
    </row>
    <row r="132" spans="14:17" ht="15">
      <c r="N132" s="643"/>
      <c r="O132" s="895"/>
      <c r="P132" s="895"/>
      <c r="Q132" s="249"/>
    </row>
    <row r="133" spans="14:17" ht="15">
      <c r="N133" s="643"/>
      <c r="O133" s="895"/>
      <c r="P133" s="895"/>
      <c r="Q133" s="249"/>
    </row>
    <row r="134" spans="14:17" ht="15">
      <c r="N134" s="643"/>
      <c r="O134" s="895"/>
      <c r="P134" s="895"/>
      <c r="Q134" s="249"/>
    </row>
    <row r="135" spans="14:17" ht="15">
      <c r="N135" s="643"/>
      <c r="O135" s="895"/>
      <c r="P135" s="895"/>
      <c r="Q135" s="249"/>
    </row>
    <row r="136" spans="14:17" ht="15">
      <c r="N136" s="643"/>
      <c r="O136" s="895"/>
      <c r="P136" s="895"/>
      <c r="Q136" s="249"/>
    </row>
    <row r="137" spans="14:17" ht="15">
      <c r="N137" s="643"/>
      <c r="O137" s="895"/>
      <c r="P137" s="895"/>
      <c r="Q137" s="249"/>
    </row>
    <row r="138" spans="14:17" ht="15">
      <c r="N138" s="643"/>
      <c r="O138" s="895"/>
      <c r="P138" s="895"/>
      <c r="Q138" s="249"/>
    </row>
    <row r="139" spans="14:17" ht="15">
      <c r="N139" s="643"/>
      <c r="O139" s="895"/>
      <c r="P139" s="895"/>
      <c r="Q139" s="249"/>
    </row>
    <row r="140" spans="14:17" ht="15">
      <c r="N140" s="643"/>
      <c r="O140" s="895"/>
      <c r="P140" s="895"/>
      <c r="Q140" s="249"/>
    </row>
    <row r="141" spans="14:17" ht="15">
      <c r="N141" s="643"/>
      <c r="O141" s="895"/>
      <c r="P141" s="895"/>
      <c r="Q141" s="249"/>
    </row>
    <row r="142" spans="14:17" ht="15">
      <c r="N142" s="643"/>
      <c r="O142" s="895"/>
      <c r="P142" s="895"/>
      <c r="Q142" s="249"/>
    </row>
    <row r="143" spans="14:17" ht="15">
      <c r="N143" s="643"/>
      <c r="O143" s="895"/>
      <c r="P143" s="895"/>
      <c r="Q143" s="249"/>
    </row>
    <row r="144" spans="14:17" ht="15">
      <c r="N144" s="643"/>
      <c r="O144" s="895"/>
      <c r="P144" s="895"/>
      <c r="Q144" s="249"/>
    </row>
    <row r="145" spans="14:17" ht="15">
      <c r="N145" s="643"/>
      <c r="O145" s="895"/>
      <c r="P145" s="895"/>
      <c r="Q145" s="249"/>
    </row>
    <row r="146" spans="14:17" ht="15">
      <c r="N146" s="643"/>
      <c r="O146" s="895"/>
      <c r="P146" s="895"/>
      <c r="Q146" s="249"/>
    </row>
    <row r="147" spans="14:17" ht="15">
      <c r="N147" s="643"/>
      <c r="O147" s="895"/>
      <c r="P147" s="895"/>
      <c r="Q147" s="249"/>
    </row>
    <row r="148" spans="14:17" ht="15">
      <c r="N148" s="643"/>
      <c r="O148" s="895"/>
      <c r="P148" s="895"/>
      <c r="Q148" s="249"/>
    </row>
    <row r="149" spans="14:17" ht="15">
      <c r="N149" s="643"/>
      <c r="O149" s="895"/>
      <c r="P149" s="895"/>
      <c r="Q149" s="249"/>
    </row>
    <row r="150" spans="14:17" ht="15">
      <c r="N150" s="643"/>
      <c r="O150" s="895"/>
      <c r="P150" s="895"/>
      <c r="Q150" s="249"/>
    </row>
    <row r="151" spans="14:17" ht="15">
      <c r="N151" s="643"/>
      <c r="O151" s="895"/>
      <c r="P151" s="895"/>
      <c r="Q151" s="249"/>
    </row>
    <row r="152" spans="14:17" ht="15">
      <c r="N152" s="643"/>
      <c r="O152" s="895"/>
      <c r="P152" s="895"/>
      <c r="Q152" s="249"/>
    </row>
    <row r="153" spans="14:17" ht="15">
      <c r="N153" s="643"/>
      <c r="O153" s="895"/>
      <c r="P153" s="895"/>
      <c r="Q153" s="249"/>
    </row>
    <row r="154" spans="14:17" ht="15">
      <c r="N154" s="643"/>
      <c r="O154" s="895"/>
      <c r="P154" s="895"/>
      <c r="Q154" s="249"/>
    </row>
    <row r="155" spans="14:17" ht="15">
      <c r="N155" s="643"/>
      <c r="O155" s="895"/>
      <c r="P155" s="895"/>
      <c r="Q155" s="249"/>
    </row>
    <row r="156" spans="14:17" ht="15">
      <c r="N156" s="643"/>
      <c r="O156" s="895"/>
      <c r="P156" s="895"/>
      <c r="Q156" s="249"/>
    </row>
    <row r="157" spans="14:17" ht="15">
      <c r="N157" s="643"/>
      <c r="O157" s="895"/>
      <c r="P157" s="895"/>
      <c r="Q157" s="249"/>
    </row>
    <row r="158" spans="14:17" ht="15">
      <c r="N158" s="643"/>
      <c r="O158" s="895"/>
      <c r="P158" s="895"/>
      <c r="Q158" s="249"/>
    </row>
    <row r="159" spans="14:17" ht="15">
      <c r="N159" s="643"/>
      <c r="O159" s="895"/>
      <c r="P159" s="895"/>
      <c r="Q159" s="249"/>
    </row>
    <row r="160" spans="14:17" ht="15">
      <c r="N160" s="643"/>
      <c r="O160" s="895"/>
      <c r="P160" s="895"/>
      <c r="Q160" s="249"/>
    </row>
    <row r="161" spans="14:17" ht="15">
      <c r="N161" s="643"/>
      <c r="O161" s="895"/>
      <c r="P161" s="895"/>
      <c r="Q161" s="249"/>
    </row>
    <row r="162" spans="14:17" ht="15">
      <c r="N162" s="643"/>
      <c r="O162" s="895"/>
      <c r="P162" s="895"/>
      <c r="Q162" s="249"/>
    </row>
    <row r="163" spans="14:17" ht="15">
      <c r="N163" s="643"/>
      <c r="O163" s="895"/>
      <c r="P163" s="895"/>
      <c r="Q163" s="249"/>
    </row>
    <row r="164" spans="14:17" ht="15">
      <c r="N164" s="643"/>
      <c r="O164" s="895"/>
      <c r="P164" s="895"/>
      <c r="Q164" s="249"/>
    </row>
    <row r="165" spans="14:17" ht="15">
      <c r="N165" s="643"/>
      <c r="O165" s="895"/>
      <c r="P165" s="895"/>
      <c r="Q165" s="249"/>
    </row>
    <row r="166" spans="14:17" ht="15">
      <c r="N166" s="643"/>
      <c r="O166" s="895"/>
      <c r="P166" s="895"/>
      <c r="Q166" s="249"/>
    </row>
    <row r="167" spans="14:17" ht="15">
      <c r="N167" s="643"/>
      <c r="O167" s="895"/>
      <c r="P167" s="895"/>
      <c r="Q167" s="249"/>
    </row>
    <row r="168" spans="14:17" ht="15">
      <c r="N168" s="643"/>
      <c r="O168" s="895"/>
      <c r="P168" s="895"/>
      <c r="Q168" s="249"/>
    </row>
    <row r="169" spans="14:17" ht="15">
      <c r="N169" s="643"/>
      <c r="O169" s="895"/>
      <c r="P169" s="895"/>
      <c r="Q169" s="249"/>
    </row>
    <row r="170" spans="14:17" ht="15">
      <c r="N170" s="643"/>
      <c r="O170" s="895"/>
      <c r="P170" s="895"/>
      <c r="Q170" s="249"/>
    </row>
    <row r="171" spans="14:17" ht="15">
      <c r="N171" s="643"/>
      <c r="O171" s="895"/>
      <c r="P171" s="895"/>
      <c r="Q171" s="249"/>
    </row>
    <row r="172" spans="14:17" ht="15">
      <c r="N172" s="643"/>
      <c r="O172" s="895"/>
      <c r="P172" s="895"/>
      <c r="Q172" s="249"/>
    </row>
    <row r="173" spans="14:17" ht="15">
      <c r="N173" s="643"/>
      <c r="O173" s="895"/>
      <c r="P173" s="895"/>
      <c r="Q173" s="249"/>
    </row>
    <row r="174" spans="14:17" ht="15">
      <c r="N174" s="643"/>
      <c r="O174" s="895"/>
      <c r="P174" s="895"/>
      <c r="Q174" s="249"/>
    </row>
    <row r="175" spans="14:17" ht="15">
      <c r="N175" s="643"/>
      <c r="O175" s="895"/>
      <c r="P175" s="895"/>
      <c r="Q175" s="249"/>
    </row>
    <row r="176" spans="14:17" ht="15">
      <c r="N176" s="643"/>
      <c r="O176" s="895"/>
      <c r="P176" s="895"/>
      <c r="Q176" s="249"/>
    </row>
    <row r="177" spans="14:17" ht="15">
      <c r="N177" s="643"/>
      <c r="O177" s="895"/>
      <c r="P177" s="895"/>
      <c r="Q177" s="249"/>
    </row>
    <row r="178" spans="14:17" ht="15">
      <c r="N178" s="643"/>
      <c r="O178" s="895"/>
      <c r="P178" s="895"/>
      <c r="Q178" s="249"/>
    </row>
    <row r="179" spans="14:17" ht="15">
      <c r="N179" s="643"/>
      <c r="O179" s="895"/>
      <c r="P179" s="895"/>
      <c r="Q179" s="249"/>
    </row>
    <row r="180" spans="14:17" ht="15">
      <c r="N180" s="643"/>
      <c r="O180" s="895"/>
      <c r="P180" s="895"/>
      <c r="Q180" s="249"/>
    </row>
    <row r="181" spans="14:17" ht="15">
      <c r="N181" s="643"/>
      <c r="O181" s="895"/>
      <c r="P181" s="895"/>
      <c r="Q181" s="249"/>
    </row>
    <row r="182" spans="14:17" ht="15">
      <c r="N182" s="643"/>
      <c r="O182" s="895"/>
      <c r="P182" s="895"/>
      <c r="Q182" s="249"/>
    </row>
    <row r="183" spans="14:17" ht="15">
      <c r="N183" s="643"/>
      <c r="O183" s="895"/>
      <c r="P183" s="895"/>
      <c r="Q183" s="249"/>
    </row>
    <row r="184" spans="14:17" ht="15">
      <c r="N184" s="643"/>
      <c r="O184" s="895"/>
      <c r="P184" s="895"/>
      <c r="Q184" s="249"/>
    </row>
    <row r="185" spans="14:17" ht="15">
      <c r="N185" s="643"/>
      <c r="O185" s="895"/>
      <c r="P185" s="895"/>
      <c r="Q185" s="249"/>
    </row>
    <row r="186" spans="14:17" ht="15">
      <c r="N186" s="643"/>
      <c r="O186" s="895"/>
      <c r="P186" s="895"/>
      <c r="Q186" s="249"/>
    </row>
    <row r="187" spans="14:17" ht="15">
      <c r="N187" s="643"/>
      <c r="O187" s="895"/>
      <c r="P187" s="895"/>
      <c r="Q187" s="249"/>
    </row>
    <row r="188" spans="14:17" ht="15">
      <c r="N188" s="643"/>
      <c r="O188" s="895"/>
      <c r="P188" s="895"/>
      <c r="Q188" s="249"/>
    </row>
    <row r="189" spans="14:17" ht="15">
      <c r="N189" s="643"/>
      <c r="O189" s="895"/>
      <c r="P189" s="895"/>
      <c r="Q189" s="249"/>
    </row>
    <row r="190" spans="14:17" ht="15">
      <c r="N190" s="643"/>
      <c r="O190" s="895"/>
      <c r="P190" s="895"/>
      <c r="Q190" s="249"/>
    </row>
    <row r="191" spans="14:17" ht="15">
      <c r="N191" s="643"/>
      <c r="O191" s="895"/>
      <c r="P191" s="895"/>
      <c r="Q191" s="249"/>
    </row>
    <row r="192" spans="14:17" ht="15">
      <c r="N192" s="643"/>
      <c r="O192" s="895"/>
      <c r="P192" s="895"/>
      <c r="Q192" s="249"/>
    </row>
    <row r="193" spans="14:17" ht="15">
      <c r="N193" s="643"/>
      <c r="O193" s="895"/>
      <c r="P193" s="895"/>
      <c r="Q193" s="249"/>
    </row>
    <row r="194" spans="14:17" ht="15">
      <c r="N194" s="643"/>
      <c r="O194" s="895"/>
      <c r="P194" s="895"/>
      <c r="Q194" s="249"/>
    </row>
    <row r="195" spans="14:17" ht="15">
      <c r="N195" s="643"/>
      <c r="O195" s="895"/>
      <c r="P195" s="895"/>
      <c r="Q195" s="249"/>
    </row>
    <row r="196" spans="14:17" ht="15">
      <c r="N196" s="643"/>
      <c r="O196" s="895"/>
      <c r="P196" s="895"/>
      <c r="Q196" s="249"/>
    </row>
    <row r="197" spans="14:17" ht="15">
      <c r="N197" s="643"/>
      <c r="O197" s="895"/>
      <c r="P197" s="895"/>
      <c r="Q197" s="249"/>
    </row>
    <row r="198" spans="14:17" ht="15">
      <c r="N198" s="643"/>
      <c r="O198" s="895"/>
      <c r="P198" s="895"/>
      <c r="Q198" s="249"/>
    </row>
    <row r="199" spans="14:17" ht="15">
      <c r="N199" s="643"/>
      <c r="O199" s="895"/>
      <c r="P199" s="895"/>
      <c r="Q199" s="249"/>
    </row>
    <row r="200" spans="14:17" ht="15">
      <c r="N200" s="643"/>
      <c r="O200" s="895"/>
      <c r="P200" s="895"/>
      <c r="Q200" s="249"/>
    </row>
    <row r="201" spans="14:17" ht="15">
      <c r="N201" s="643"/>
      <c r="O201" s="895"/>
      <c r="P201" s="895"/>
      <c r="Q201" s="249"/>
    </row>
    <row r="202" spans="14:17" ht="15">
      <c r="N202" s="643"/>
      <c r="O202" s="895"/>
      <c r="P202" s="895"/>
      <c r="Q202" s="249"/>
    </row>
    <row r="203" spans="14:17" ht="15">
      <c r="N203" s="643"/>
      <c r="O203" s="895"/>
      <c r="P203" s="895"/>
      <c r="Q203" s="249"/>
    </row>
    <row r="204" spans="14:17" ht="15">
      <c r="N204" s="643"/>
      <c r="O204" s="895"/>
      <c r="P204" s="895"/>
      <c r="Q204" s="249"/>
    </row>
    <row r="205" spans="14:17" ht="15">
      <c r="N205" s="643"/>
      <c r="O205" s="895"/>
      <c r="P205" s="895"/>
      <c r="Q205" s="249"/>
    </row>
    <row r="206" spans="14:17" ht="15">
      <c r="N206" s="643"/>
      <c r="O206" s="895"/>
      <c r="P206" s="895"/>
      <c r="Q206" s="249"/>
    </row>
    <row r="207" spans="14:17" ht="15">
      <c r="N207" s="643"/>
      <c r="O207" s="895"/>
      <c r="P207" s="895"/>
      <c r="Q207" s="249"/>
    </row>
    <row r="208" spans="14:17" ht="15">
      <c r="N208" s="643"/>
      <c r="O208" s="895"/>
      <c r="P208" s="895"/>
      <c r="Q208" s="249"/>
    </row>
    <row r="209" spans="14:17" ht="15">
      <c r="N209" s="643"/>
      <c r="O209" s="895"/>
      <c r="P209" s="895"/>
      <c r="Q209" s="249"/>
    </row>
    <row r="210" spans="14:17" ht="15">
      <c r="N210" s="643"/>
      <c r="O210" s="895"/>
      <c r="P210" s="895"/>
      <c r="Q210" s="249"/>
    </row>
    <row r="211" spans="14:17" ht="15">
      <c r="N211" s="643"/>
      <c r="O211" s="895"/>
      <c r="P211" s="895"/>
      <c r="Q211" s="249"/>
    </row>
    <row r="212" spans="14:17" ht="15">
      <c r="N212" s="643"/>
      <c r="O212" s="895"/>
      <c r="P212" s="895"/>
      <c r="Q212" s="249"/>
    </row>
    <row r="213" spans="14:17" ht="15">
      <c r="N213" s="643"/>
      <c r="O213" s="895"/>
      <c r="P213" s="895"/>
      <c r="Q213" s="249"/>
    </row>
    <row r="214" spans="14:17" ht="15">
      <c r="N214" s="643"/>
      <c r="O214" s="895"/>
      <c r="P214" s="895"/>
      <c r="Q214" s="249"/>
    </row>
    <row r="215" spans="14:17" ht="15">
      <c r="N215" s="643"/>
      <c r="O215" s="895"/>
      <c r="P215" s="895"/>
      <c r="Q215" s="249"/>
    </row>
    <row r="216" spans="14:17" ht="15">
      <c r="N216" s="643"/>
      <c r="O216" s="895"/>
      <c r="P216" s="895"/>
      <c r="Q216" s="249"/>
    </row>
    <row r="217" spans="14:17" ht="15">
      <c r="N217" s="643"/>
      <c r="O217" s="895"/>
      <c r="P217" s="895"/>
      <c r="Q217" s="249"/>
    </row>
    <row r="218" spans="14:17" ht="15">
      <c r="N218" s="643"/>
      <c r="O218" s="895"/>
      <c r="P218" s="895"/>
      <c r="Q218" s="249"/>
    </row>
    <row r="219" spans="14:17" ht="15">
      <c r="N219" s="643"/>
      <c r="O219" s="895"/>
      <c r="P219" s="895"/>
      <c r="Q219" s="249"/>
    </row>
    <row r="220" spans="14:17" ht="15">
      <c r="N220" s="643"/>
      <c r="O220" s="895"/>
      <c r="P220" s="895"/>
      <c r="Q220" s="249"/>
    </row>
    <row r="221" spans="14:17" ht="15">
      <c r="N221" s="643"/>
      <c r="O221" s="895"/>
      <c r="P221" s="895"/>
      <c r="Q221" s="249"/>
    </row>
    <row r="222" spans="14:17" ht="15">
      <c r="N222" s="643"/>
      <c r="O222" s="895"/>
      <c r="P222" s="895"/>
      <c r="Q222" s="249"/>
    </row>
    <row r="223" spans="14:17" ht="15">
      <c r="N223" s="643"/>
      <c r="O223" s="895"/>
      <c r="P223" s="895"/>
      <c r="Q223" s="249"/>
    </row>
    <row r="224" spans="14:17" ht="15">
      <c r="N224" s="643"/>
      <c r="O224" s="895"/>
      <c r="P224" s="895"/>
      <c r="Q224" s="249"/>
    </row>
    <row r="225" spans="14:17" ht="15">
      <c r="N225" s="643"/>
      <c r="O225" s="895"/>
      <c r="P225" s="895"/>
      <c r="Q225" s="249"/>
    </row>
    <row r="226" spans="14:17" ht="15">
      <c r="N226" s="643"/>
      <c r="O226" s="895"/>
      <c r="P226" s="895"/>
      <c r="Q226" s="249"/>
    </row>
    <row r="227" spans="14:17" ht="15">
      <c r="N227" s="643"/>
      <c r="O227" s="895"/>
      <c r="P227" s="895"/>
      <c r="Q227" s="249"/>
    </row>
    <row r="228" spans="14:17" ht="15">
      <c r="N228" s="643"/>
      <c r="O228" s="895"/>
      <c r="P228" s="895"/>
      <c r="Q228" s="249"/>
    </row>
    <row r="229" spans="14:17" ht="15">
      <c r="N229" s="643"/>
      <c r="O229" s="895"/>
      <c r="P229" s="895"/>
      <c r="Q229" s="249"/>
    </row>
    <row r="230" spans="14:17" ht="15">
      <c r="N230" s="643"/>
      <c r="O230" s="895"/>
      <c r="P230" s="895"/>
      <c r="Q230" s="249"/>
    </row>
    <row r="231" spans="14:17" ht="15">
      <c r="N231" s="643"/>
      <c r="O231" s="895"/>
      <c r="P231" s="895"/>
      <c r="Q231" s="249"/>
    </row>
    <row r="232" spans="14:17" ht="15">
      <c r="N232" s="643"/>
      <c r="O232" s="895"/>
      <c r="P232" s="895"/>
      <c r="Q232" s="249"/>
    </row>
    <row r="233" spans="14:17" ht="15">
      <c r="N233" s="643"/>
      <c r="O233" s="895"/>
      <c r="P233" s="895"/>
      <c r="Q233" s="249"/>
    </row>
    <row r="234" spans="14:17" ht="15">
      <c r="N234" s="643"/>
      <c r="O234" s="895"/>
      <c r="P234" s="895"/>
      <c r="Q234" s="249"/>
    </row>
    <row r="235" spans="14:17" ht="15">
      <c r="N235" s="643"/>
      <c r="O235" s="895"/>
      <c r="P235" s="895"/>
      <c r="Q235" s="249"/>
    </row>
    <row r="236" spans="14:17" ht="15">
      <c r="N236" s="643"/>
      <c r="O236" s="895"/>
      <c r="P236" s="895"/>
      <c r="Q236" s="249"/>
    </row>
    <row r="237" spans="14:17" ht="15">
      <c r="N237" s="643"/>
      <c r="O237" s="895"/>
      <c r="P237" s="895"/>
      <c r="Q237" s="249"/>
    </row>
    <row r="238" spans="14:17" ht="15">
      <c r="N238" s="643"/>
      <c r="O238" s="895"/>
      <c r="P238" s="895"/>
      <c r="Q238" s="249"/>
    </row>
    <row r="239" spans="14:17" ht="15">
      <c r="N239" s="643"/>
      <c r="O239" s="895"/>
      <c r="P239" s="895"/>
      <c r="Q239" s="249"/>
    </row>
    <row r="240" spans="14:17" ht="15">
      <c r="N240" s="643"/>
      <c r="O240" s="895"/>
      <c r="P240" s="895"/>
      <c r="Q240" s="249"/>
    </row>
    <row r="241" spans="14:17" ht="15">
      <c r="N241" s="643"/>
      <c r="O241" s="895"/>
      <c r="P241" s="895"/>
      <c r="Q241" s="249"/>
    </row>
    <row r="242" spans="14:17" ht="15">
      <c r="N242" s="643"/>
      <c r="O242" s="895"/>
      <c r="P242" s="895"/>
      <c r="Q242" s="249"/>
    </row>
    <row r="243" spans="14:17" ht="15">
      <c r="N243" s="643"/>
      <c r="O243" s="895"/>
      <c r="P243" s="895"/>
      <c r="Q243" s="249"/>
    </row>
    <row r="244" spans="14:17" ht="15">
      <c r="N244" s="643"/>
      <c r="O244" s="895"/>
      <c r="P244" s="895"/>
      <c r="Q244" s="249"/>
    </row>
    <row r="245" spans="14:17" ht="15">
      <c r="N245" s="643"/>
      <c r="O245" s="895"/>
      <c r="P245" s="895"/>
      <c r="Q245" s="249"/>
    </row>
    <row r="246" spans="14:17" ht="15">
      <c r="N246" s="643"/>
      <c r="O246" s="895"/>
      <c r="P246" s="895"/>
      <c r="Q246" s="249"/>
    </row>
    <row r="247" spans="14:17" ht="15">
      <c r="N247" s="643"/>
      <c r="O247" s="895"/>
      <c r="P247" s="895"/>
      <c r="Q247" s="249"/>
    </row>
    <row r="248" spans="14:17" ht="15">
      <c r="N248" s="643"/>
      <c r="O248" s="895"/>
      <c r="P248" s="895"/>
      <c r="Q248" s="249"/>
    </row>
    <row r="249" spans="14:17" ht="15">
      <c r="N249" s="643"/>
      <c r="O249" s="895"/>
      <c r="P249" s="895"/>
      <c r="Q249" s="249"/>
    </row>
    <row r="250" spans="14:17" ht="15">
      <c r="N250" s="643"/>
      <c r="O250" s="895"/>
      <c r="P250" s="895"/>
      <c r="Q250" s="249"/>
    </row>
    <row r="251" spans="14:17" ht="15">
      <c r="N251" s="643"/>
      <c r="O251" s="895"/>
      <c r="P251" s="895"/>
      <c r="Q251" s="249"/>
    </row>
    <row r="252" spans="14:17" ht="15">
      <c r="N252" s="643"/>
      <c r="O252" s="895"/>
      <c r="P252" s="895"/>
      <c r="Q252" s="249"/>
    </row>
    <row r="253" spans="14:17" ht="15">
      <c r="N253" s="643"/>
      <c r="O253" s="895"/>
      <c r="P253" s="895"/>
      <c r="Q253" s="249"/>
    </row>
    <row r="254" spans="14:17" ht="15">
      <c r="N254" s="643"/>
      <c r="O254" s="895"/>
      <c r="P254" s="895"/>
      <c r="Q254" s="249"/>
    </row>
    <row r="255" spans="14:17" ht="15">
      <c r="N255" s="643"/>
      <c r="O255" s="895"/>
      <c r="P255" s="895"/>
      <c r="Q255" s="249"/>
    </row>
    <row r="256" spans="14:17" ht="15">
      <c r="N256" s="643"/>
      <c r="O256" s="895"/>
      <c r="P256" s="895"/>
      <c r="Q256" s="249"/>
    </row>
    <row r="257" spans="14:17" ht="15">
      <c r="N257" s="643"/>
      <c r="O257" s="895"/>
      <c r="P257" s="895"/>
      <c r="Q257" s="249"/>
    </row>
    <row r="258" spans="14:17" ht="15">
      <c r="N258" s="643"/>
      <c r="O258" s="895"/>
      <c r="P258" s="895"/>
      <c r="Q258" s="249"/>
    </row>
    <row r="259" spans="14:17" ht="15">
      <c r="N259" s="643"/>
      <c r="O259" s="895"/>
      <c r="P259" s="895"/>
      <c r="Q259" s="249"/>
    </row>
    <row r="260" spans="14:17" ht="15">
      <c r="N260" s="643"/>
      <c r="O260" s="895"/>
      <c r="P260" s="895"/>
      <c r="Q260" s="249"/>
    </row>
    <row r="261" spans="14:17" ht="15">
      <c r="N261" s="643"/>
      <c r="O261" s="895"/>
      <c r="P261" s="895"/>
      <c r="Q261" s="249"/>
    </row>
    <row r="262" spans="14:17" ht="15">
      <c r="N262" s="643"/>
      <c r="O262" s="895"/>
      <c r="P262" s="895"/>
      <c r="Q262" s="249"/>
    </row>
    <row r="263" spans="14:17" ht="15">
      <c r="N263" s="643"/>
      <c r="O263" s="895"/>
      <c r="P263" s="895"/>
      <c r="Q263" s="249"/>
    </row>
    <row r="264" spans="14:17" ht="15">
      <c r="N264" s="643"/>
      <c r="O264" s="895"/>
      <c r="P264" s="895"/>
      <c r="Q264" s="249"/>
    </row>
    <row r="265" spans="14:17" ht="15">
      <c r="N265" s="643"/>
      <c r="O265" s="895"/>
      <c r="P265" s="895"/>
      <c r="Q265" s="249"/>
    </row>
    <row r="266" spans="14:17" ht="15">
      <c r="N266" s="643"/>
      <c r="O266" s="895"/>
      <c r="P266" s="895"/>
      <c r="Q266" s="249"/>
    </row>
    <row r="267" spans="14:17" ht="15">
      <c r="N267" s="643"/>
      <c r="O267" s="895"/>
      <c r="P267" s="895"/>
      <c r="Q267" s="249"/>
    </row>
    <row r="268" spans="14:17" ht="15">
      <c r="N268" s="643"/>
      <c r="O268" s="895"/>
      <c r="P268" s="895"/>
      <c r="Q268" s="249"/>
    </row>
    <row r="269" spans="14:17" ht="15">
      <c r="N269" s="643"/>
      <c r="O269" s="895"/>
      <c r="P269" s="895"/>
      <c r="Q269" s="249"/>
    </row>
    <row r="270" spans="14:17" ht="15">
      <c r="N270" s="643"/>
      <c r="O270" s="895"/>
      <c r="P270" s="895"/>
      <c r="Q270" s="249"/>
    </row>
    <row r="271" spans="14:17" ht="15">
      <c r="N271" s="643"/>
      <c r="O271" s="895"/>
      <c r="P271" s="895"/>
      <c r="Q271" s="249"/>
    </row>
    <row r="272" spans="14:17" ht="15">
      <c r="N272" s="643"/>
      <c r="O272" s="895"/>
      <c r="P272" s="895"/>
      <c r="Q272" s="249"/>
    </row>
    <row r="273" spans="14:17" ht="15">
      <c r="N273" s="643"/>
      <c r="O273" s="895"/>
      <c r="P273" s="895"/>
      <c r="Q273" s="249"/>
    </row>
    <row r="274" spans="14:17" ht="15">
      <c r="N274" s="643"/>
      <c r="O274" s="895"/>
      <c r="P274" s="895"/>
      <c r="Q274" s="249"/>
    </row>
    <row r="275" spans="14:17" ht="15">
      <c r="N275" s="643"/>
      <c r="O275" s="895"/>
      <c r="P275" s="895"/>
      <c r="Q275" s="249"/>
    </row>
    <row r="276" spans="14:17" ht="15">
      <c r="N276" s="643"/>
      <c r="O276" s="895"/>
      <c r="P276" s="895"/>
      <c r="Q276" s="249"/>
    </row>
    <row r="277" spans="14:17" ht="15">
      <c r="N277" s="643"/>
      <c r="O277" s="895"/>
      <c r="P277" s="895"/>
      <c r="Q277" s="249"/>
    </row>
    <row r="278" spans="14:17" ht="15">
      <c r="N278" s="643"/>
      <c r="O278" s="895"/>
      <c r="P278" s="895"/>
      <c r="Q278" s="249"/>
    </row>
    <row r="279" spans="14:17" ht="15">
      <c r="N279" s="643"/>
      <c r="O279" s="895"/>
      <c r="P279" s="895"/>
      <c r="Q279" s="249"/>
    </row>
    <row r="280" spans="14:17" ht="15">
      <c r="N280" s="643"/>
      <c r="O280" s="895"/>
      <c r="P280" s="895"/>
      <c r="Q280" s="249"/>
    </row>
    <row r="281" spans="14:17" ht="15">
      <c r="N281" s="643"/>
      <c r="O281" s="895"/>
      <c r="P281" s="895"/>
      <c r="Q281" s="249"/>
    </row>
    <row r="282" spans="14:17" ht="15">
      <c r="N282" s="643"/>
      <c r="O282" s="895"/>
      <c r="P282" s="895"/>
      <c r="Q282" s="249"/>
    </row>
    <row r="283" spans="14:17" ht="15">
      <c r="N283" s="643"/>
      <c r="O283" s="895"/>
      <c r="P283" s="895"/>
      <c r="Q283" s="249"/>
    </row>
    <row r="284" spans="14:17" ht="15">
      <c r="N284" s="643"/>
      <c r="O284" s="895"/>
      <c r="P284" s="895"/>
      <c r="Q284" s="249"/>
    </row>
    <row r="285" spans="14:17" ht="15">
      <c r="N285" s="643"/>
      <c r="O285" s="895"/>
      <c r="P285" s="895"/>
      <c r="Q285" s="249"/>
    </row>
    <row r="286" spans="14:17" ht="15">
      <c r="N286" s="643"/>
      <c r="O286" s="895"/>
      <c r="P286" s="895"/>
      <c r="Q286" s="249"/>
    </row>
    <row r="287" spans="14:17" ht="15">
      <c r="N287" s="643"/>
      <c r="O287" s="895"/>
      <c r="P287" s="895"/>
      <c r="Q287" s="249"/>
    </row>
    <row r="288" spans="14:17" ht="15">
      <c r="N288" s="643"/>
      <c r="O288" s="895"/>
      <c r="P288" s="895"/>
      <c r="Q288" s="249"/>
    </row>
    <row r="289" spans="14:17" ht="15">
      <c r="N289" s="643"/>
      <c r="O289" s="895"/>
      <c r="P289" s="895"/>
      <c r="Q289" s="249"/>
    </row>
    <row r="290" spans="14:17" ht="15">
      <c r="N290" s="643"/>
      <c r="O290" s="895"/>
      <c r="P290" s="895"/>
      <c r="Q290" s="249"/>
    </row>
    <row r="291" spans="14:17" ht="15">
      <c r="N291" s="643"/>
      <c r="O291" s="895"/>
      <c r="P291" s="895"/>
      <c r="Q291" s="249"/>
    </row>
    <row r="292" spans="14:17" ht="15">
      <c r="N292" s="643"/>
      <c r="O292" s="895"/>
      <c r="P292" s="895"/>
      <c r="Q292" s="249"/>
    </row>
    <row r="293" spans="14:17" ht="15">
      <c r="N293" s="643"/>
      <c r="O293" s="895"/>
      <c r="P293" s="895"/>
      <c r="Q293" s="249"/>
    </row>
    <row r="294" spans="14:17" ht="15">
      <c r="N294" s="643"/>
      <c r="O294" s="895"/>
      <c r="P294" s="895"/>
      <c r="Q294" s="249"/>
    </row>
    <row r="295" spans="14:17" ht="15">
      <c r="N295" s="643"/>
      <c r="O295" s="895"/>
      <c r="P295" s="895"/>
      <c r="Q295" s="249"/>
    </row>
    <row r="296" spans="14:17" ht="15">
      <c r="N296" s="643"/>
      <c r="O296" s="895"/>
      <c r="P296" s="895"/>
      <c r="Q296" s="249"/>
    </row>
    <row r="297" spans="14:17" ht="15">
      <c r="N297" s="643"/>
      <c r="O297" s="895"/>
      <c r="P297" s="895"/>
      <c r="Q297" s="249"/>
    </row>
    <row r="298" spans="14:17" ht="15">
      <c r="N298" s="643"/>
      <c r="O298" s="895"/>
      <c r="P298" s="895"/>
      <c r="Q298" s="249"/>
    </row>
    <row r="299" spans="14:17" ht="15">
      <c r="N299" s="643"/>
      <c r="O299" s="895"/>
      <c r="P299" s="895"/>
      <c r="Q299" s="249"/>
    </row>
    <row r="300" spans="14:17" ht="15">
      <c r="N300" s="643"/>
      <c r="O300" s="895"/>
      <c r="P300" s="895"/>
      <c r="Q300" s="249"/>
    </row>
    <row r="301" spans="14:17" ht="15">
      <c r="N301" s="643"/>
      <c r="O301" s="895"/>
      <c r="P301" s="895"/>
      <c r="Q301" s="249"/>
    </row>
    <row r="302" spans="14:17" ht="15">
      <c r="N302" s="643"/>
      <c r="O302" s="895"/>
      <c r="P302" s="895"/>
      <c r="Q302" s="249"/>
    </row>
    <row r="303" spans="14:17" ht="15">
      <c r="N303" s="643"/>
      <c r="O303" s="895"/>
      <c r="P303" s="895"/>
      <c r="Q303" s="249"/>
    </row>
    <row r="304" spans="14:17" ht="15">
      <c r="N304" s="643"/>
      <c r="O304" s="895"/>
      <c r="P304" s="895"/>
      <c r="Q304" s="249"/>
    </row>
    <row r="305" spans="14:17" ht="15">
      <c r="N305" s="643"/>
      <c r="O305" s="895"/>
      <c r="P305" s="895"/>
      <c r="Q305" s="249"/>
    </row>
    <row r="306" spans="14:17" ht="15">
      <c r="N306" s="643"/>
      <c r="O306" s="895"/>
      <c r="P306" s="895"/>
      <c r="Q306" s="249"/>
    </row>
    <row r="307" spans="14:17" ht="15">
      <c r="N307" s="643"/>
      <c r="O307" s="895"/>
      <c r="P307" s="895"/>
      <c r="Q307" s="249"/>
    </row>
    <row r="308" spans="14:17" ht="15">
      <c r="N308" s="643"/>
      <c r="O308" s="895"/>
      <c r="P308" s="895"/>
      <c r="Q308" s="249"/>
    </row>
    <row r="309" spans="14:17" ht="15">
      <c r="N309" s="643"/>
      <c r="O309" s="895"/>
      <c r="P309" s="895"/>
      <c r="Q309" s="249"/>
    </row>
    <row r="310" spans="14:17" ht="15">
      <c r="N310" s="643"/>
      <c r="O310" s="895"/>
      <c r="P310" s="895"/>
      <c r="Q310" s="249"/>
    </row>
    <row r="311" spans="14:17" ht="15">
      <c r="N311" s="643"/>
      <c r="O311" s="895"/>
      <c r="P311" s="895"/>
      <c r="Q311" s="249"/>
    </row>
    <row r="312" spans="14:17" ht="15">
      <c r="N312" s="643"/>
      <c r="O312" s="895"/>
      <c r="P312" s="895"/>
      <c r="Q312" s="249"/>
    </row>
    <row r="313" spans="14:17" ht="15">
      <c r="N313" s="643"/>
      <c r="O313" s="895"/>
      <c r="P313" s="895"/>
      <c r="Q313" s="249"/>
    </row>
    <row r="314" spans="14:17" ht="15">
      <c r="N314" s="643"/>
      <c r="O314" s="895"/>
      <c r="P314" s="895"/>
      <c r="Q314" s="249"/>
    </row>
    <row r="315" spans="14:17" ht="15">
      <c r="N315" s="643"/>
      <c r="O315" s="895"/>
      <c r="P315" s="895"/>
      <c r="Q315" s="249"/>
    </row>
    <row r="316" spans="14:17" ht="15">
      <c r="N316" s="643"/>
      <c r="O316" s="895"/>
      <c r="P316" s="895"/>
      <c r="Q316" s="249"/>
    </row>
    <row r="317" spans="14:17" ht="15">
      <c r="N317" s="643"/>
      <c r="O317" s="895"/>
      <c r="P317" s="895"/>
      <c r="Q317" s="249"/>
    </row>
    <row r="318" spans="14:17" ht="15">
      <c r="N318" s="643"/>
      <c r="O318" s="895"/>
      <c r="P318" s="895"/>
      <c r="Q318" s="249"/>
    </row>
    <row r="319" spans="14:17" ht="15">
      <c r="N319" s="643"/>
      <c r="O319" s="895"/>
      <c r="P319" s="895"/>
      <c r="Q319" s="249"/>
    </row>
    <row r="320" spans="14:17" ht="15">
      <c r="N320" s="643"/>
      <c r="O320" s="895"/>
      <c r="P320" s="895"/>
      <c r="Q320" s="249"/>
    </row>
    <row r="321" spans="14:17" ht="15">
      <c r="N321" s="643"/>
      <c r="O321" s="895"/>
      <c r="P321" s="895"/>
      <c r="Q321" s="249"/>
    </row>
    <row r="322" spans="14:17" ht="15">
      <c r="N322" s="643"/>
      <c r="O322" s="895"/>
      <c r="P322" s="895"/>
      <c r="Q322" s="249"/>
    </row>
    <row r="323" spans="14:17" ht="15">
      <c r="N323" s="643"/>
      <c r="O323" s="895"/>
      <c r="P323" s="895"/>
      <c r="Q323" s="249"/>
    </row>
    <row r="324" spans="14:17" ht="15">
      <c r="N324" s="643"/>
      <c r="O324" s="895"/>
      <c r="P324" s="895"/>
      <c r="Q324" s="249"/>
    </row>
    <row r="325" spans="14:17" ht="15">
      <c r="N325" s="643"/>
      <c r="O325" s="895"/>
      <c r="P325" s="895"/>
      <c r="Q325" s="249"/>
    </row>
    <row r="326" spans="14:17" ht="15">
      <c r="N326" s="643"/>
      <c r="O326" s="895"/>
      <c r="P326" s="895"/>
      <c r="Q326" s="249"/>
    </row>
    <row r="327" spans="14:17" ht="15">
      <c r="N327" s="643"/>
      <c r="O327" s="895"/>
      <c r="P327" s="895"/>
      <c r="Q327" s="249"/>
    </row>
    <row r="328" spans="14:17" ht="15">
      <c r="N328" s="643"/>
      <c r="O328" s="895"/>
      <c r="P328" s="895"/>
      <c r="Q328" s="249"/>
    </row>
    <row r="329" spans="14:17" ht="15">
      <c r="N329" s="643"/>
      <c r="O329" s="895"/>
      <c r="P329" s="895"/>
      <c r="Q329" s="249"/>
    </row>
    <row r="330" spans="14:17" ht="15">
      <c r="N330" s="643"/>
      <c r="O330" s="895"/>
      <c r="P330" s="895"/>
      <c r="Q330" s="249"/>
    </row>
    <row r="331" spans="14:17" ht="15">
      <c r="N331" s="643"/>
      <c r="O331" s="895"/>
      <c r="P331" s="895"/>
      <c r="Q331" s="249"/>
    </row>
    <row r="332" spans="14:17" ht="15">
      <c r="N332" s="643"/>
      <c r="O332" s="895"/>
      <c r="P332" s="895"/>
      <c r="Q332" s="249"/>
    </row>
    <row r="333" spans="14:17" ht="15">
      <c r="N333" s="643"/>
      <c r="O333" s="895"/>
      <c r="P333" s="895"/>
      <c r="Q333" s="249"/>
    </row>
    <row r="334" spans="14:17" ht="15">
      <c r="N334" s="643"/>
      <c r="O334" s="895"/>
      <c r="P334" s="895"/>
      <c r="Q334" s="249"/>
    </row>
    <row r="335" spans="14:17" ht="15">
      <c r="N335" s="643"/>
      <c r="O335" s="895"/>
      <c r="P335" s="895"/>
      <c r="Q335" s="249"/>
    </row>
    <row r="336" spans="14:17" ht="15">
      <c r="N336" s="643"/>
      <c r="O336" s="895"/>
      <c r="P336" s="895"/>
      <c r="Q336" s="249"/>
    </row>
    <row r="337" spans="14:17" ht="15">
      <c r="N337" s="643"/>
      <c r="O337" s="895"/>
      <c r="P337" s="895"/>
      <c r="Q337" s="249"/>
    </row>
    <row r="338" spans="14:17" ht="15">
      <c r="N338" s="643"/>
      <c r="O338" s="895"/>
      <c r="P338" s="895"/>
      <c r="Q338" s="249"/>
    </row>
    <row r="339" spans="14:17" ht="15">
      <c r="N339" s="643"/>
      <c r="O339" s="895"/>
      <c r="P339" s="895"/>
      <c r="Q339" s="249"/>
    </row>
    <row r="340" spans="14:17" ht="15">
      <c r="N340" s="643"/>
      <c r="O340" s="895"/>
      <c r="P340" s="895"/>
      <c r="Q340" s="249"/>
    </row>
    <row r="341" spans="14:17" ht="15">
      <c r="N341" s="643"/>
      <c r="O341" s="895"/>
      <c r="P341" s="895"/>
      <c r="Q341" s="249"/>
    </row>
    <row r="342" spans="14:17" ht="15">
      <c r="N342" s="643"/>
      <c r="O342" s="895"/>
      <c r="P342" s="895"/>
      <c r="Q342" s="249"/>
    </row>
    <row r="343" spans="14:17" ht="15">
      <c r="N343" s="643"/>
      <c r="O343" s="895"/>
      <c r="P343" s="895"/>
      <c r="Q343" s="249"/>
    </row>
    <row r="344" spans="14:17" ht="15">
      <c r="N344" s="643"/>
      <c r="O344" s="895"/>
      <c r="P344" s="895"/>
      <c r="Q344" s="249"/>
    </row>
    <row r="345" spans="14:17" ht="15">
      <c r="N345" s="643"/>
      <c r="O345" s="895"/>
      <c r="P345" s="895"/>
      <c r="Q345" s="249"/>
    </row>
    <row r="346" spans="14:17" ht="15">
      <c r="N346" s="643"/>
      <c r="O346" s="895"/>
      <c r="P346" s="895"/>
      <c r="Q346" s="249"/>
    </row>
    <row r="347" spans="14:17" ht="15">
      <c r="N347" s="643"/>
      <c r="O347" s="895"/>
      <c r="P347" s="895"/>
      <c r="Q347" s="249"/>
    </row>
    <row r="348" spans="14:17" ht="15">
      <c r="N348" s="643"/>
      <c r="O348" s="895"/>
      <c r="P348" s="895"/>
      <c r="Q348" s="249"/>
    </row>
    <row r="349" spans="14:17" ht="15">
      <c r="N349" s="643"/>
      <c r="O349" s="895"/>
      <c r="P349" s="895"/>
      <c r="Q349" s="249"/>
    </row>
    <row r="350" spans="14:17" ht="15">
      <c r="N350" s="643"/>
      <c r="O350" s="895"/>
      <c r="P350" s="895"/>
      <c r="Q350" s="249"/>
    </row>
    <row r="351" spans="14:17" ht="15">
      <c r="N351" s="643"/>
      <c r="O351" s="895"/>
      <c r="P351" s="895"/>
      <c r="Q351" s="249"/>
    </row>
    <row r="352" spans="14:17" ht="15">
      <c r="N352" s="643"/>
      <c r="O352" s="895"/>
      <c r="P352" s="895"/>
      <c r="Q352" s="249"/>
    </row>
    <row r="353" spans="14:17" ht="15">
      <c r="N353" s="643"/>
      <c r="O353" s="895"/>
      <c r="P353" s="895"/>
      <c r="Q353" s="249"/>
    </row>
    <row r="354" spans="14:17" ht="15">
      <c r="N354" s="643"/>
      <c r="O354" s="895"/>
      <c r="P354" s="895"/>
      <c r="Q354" s="249"/>
    </row>
    <row r="355" spans="14:17" ht="15">
      <c r="N355" s="643"/>
      <c r="O355" s="895"/>
      <c r="P355" s="895"/>
      <c r="Q355" s="249"/>
    </row>
    <row r="356" spans="14:17" ht="15">
      <c r="N356" s="643"/>
      <c r="O356" s="895"/>
      <c r="P356" s="895"/>
      <c r="Q356" s="249"/>
    </row>
    <row r="357" spans="14:17" ht="15">
      <c r="N357" s="643"/>
      <c r="O357" s="895"/>
      <c r="P357" s="895"/>
      <c r="Q357" s="249"/>
    </row>
    <row r="358" spans="14:17" ht="15">
      <c r="N358" s="643"/>
      <c r="O358" s="895"/>
      <c r="P358" s="895"/>
      <c r="Q358" s="249"/>
    </row>
    <row r="359" spans="14:17" ht="15">
      <c r="N359" s="643"/>
      <c r="O359" s="895"/>
      <c r="P359" s="895"/>
      <c r="Q359" s="249"/>
    </row>
    <row r="360" spans="14:17" ht="15">
      <c r="N360" s="643"/>
      <c r="O360" s="895"/>
      <c r="P360" s="895"/>
      <c r="Q360" s="249"/>
    </row>
    <row r="361" spans="14:17" ht="15">
      <c r="N361" s="643"/>
      <c r="O361" s="895"/>
      <c r="P361" s="895"/>
      <c r="Q361" s="249"/>
    </row>
    <row r="362" spans="14:17" ht="15">
      <c r="N362" s="643"/>
      <c r="O362" s="895"/>
      <c r="P362" s="895"/>
      <c r="Q362" s="249"/>
    </row>
    <row r="363" spans="14:17" ht="15">
      <c r="N363" s="643"/>
      <c r="O363" s="895"/>
      <c r="P363" s="895"/>
      <c r="Q363" s="249"/>
    </row>
    <row r="364" spans="14:17" ht="15">
      <c r="N364" s="643"/>
      <c r="O364" s="895"/>
      <c r="P364" s="895"/>
      <c r="Q364" s="249"/>
    </row>
    <row r="365" spans="14:17" ht="15">
      <c r="N365" s="643"/>
      <c r="O365" s="895"/>
      <c r="P365" s="895"/>
      <c r="Q365" s="249"/>
    </row>
    <row r="366" spans="14:17" ht="15">
      <c r="N366" s="643"/>
      <c r="O366" s="895"/>
      <c r="P366" s="895"/>
      <c r="Q366" s="249"/>
    </row>
    <row r="367" spans="14:17" ht="15">
      <c r="N367" s="643"/>
      <c r="O367" s="895"/>
      <c r="P367" s="895"/>
      <c r="Q367" s="249"/>
    </row>
    <row r="368" spans="14:17" ht="15">
      <c r="N368" s="643"/>
      <c r="O368" s="895"/>
      <c r="P368" s="895"/>
      <c r="Q368" s="249"/>
    </row>
    <row r="369" spans="14:17" ht="15">
      <c r="N369" s="643"/>
      <c r="O369" s="895"/>
      <c r="P369" s="895"/>
      <c r="Q369" s="249"/>
    </row>
    <row r="370" spans="14:17" ht="15">
      <c r="N370" s="643"/>
      <c r="O370" s="895"/>
      <c r="P370" s="895"/>
      <c r="Q370" s="249"/>
    </row>
    <row r="371" spans="14:17" ht="15">
      <c r="N371" s="643"/>
      <c r="O371" s="895"/>
      <c r="P371" s="895"/>
      <c r="Q371" s="249"/>
    </row>
    <row r="372" spans="14:17" ht="15">
      <c r="N372" s="643"/>
      <c r="O372" s="895"/>
      <c r="P372" s="895"/>
      <c r="Q372" s="249"/>
    </row>
    <row r="373" spans="14:17" ht="15">
      <c r="N373" s="643"/>
      <c r="O373" s="895"/>
      <c r="P373" s="895"/>
      <c r="Q373" s="249"/>
    </row>
    <row r="374" spans="14:17" ht="15">
      <c r="N374" s="643"/>
      <c r="O374" s="895"/>
      <c r="P374" s="895"/>
      <c r="Q374" s="249"/>
    </row>
    <row r="375" spans="14:17" ht="15">
      <c r="N375" s="643"/>
      <c r="O375" s="895"/>
      <c r="P375" s="895"/>
      <c r="Q375" s="249"/>
    </row>
    <row r="376" spans="14:17" ht="15">
      <c r="N376" s="643"/>
      <c r="O376" s="895"/>
      <c r="P376" s="895"/>
      <c r="Q376" s="249"/>
    </row>
    <row r="377" spans="14:17" ht="15">
      <c r="N377" s="643"/>
      <c r="O377" s="895"/>
      <c r="P377" s="895"/>
      <c r="Q377" s="249"/>
    </row>
    <row r="378" spans="14:17" ht="15">
      <c r="N378" s="643"/>
      <c r="O378" s="895"/>
      <c r="P378" s="895"/>
      <c r="Q378" s="249"/>
    </row>
    <row r="379" spans="14:17" ht="15">
      <c r="N379" s="643"/>
      <c r="O379" s="895"/>
      <c r="P379" s="895"/>
      <c r="Q379" s="249"/>
    </row>
    <row r="380" spans="14:17" ht="15">
      <c r="N380" s="643"/>
      <c r="O380" s="895"/>
      <c r="P380" s="895"/>
      <c r="Q380" s="249"/>
    </row>
    <row r="381" spans="14:17" ht="15">
      <c r="N381" s="643"/>
      <c r="O381" s="895"/>
      <c r="P381" s="895"/>
      <c r="Q381" s="249"/>
    </row>
    <row r="382" spans="14:17" ht="15">
      <c r="N382" s="643"/>
      <c r="O382" s="895"/>
      <c r="P382" s="895"/>
      <c r="Q382" s="249"/>
    </row>
    <row r="383" spans="14:17" ht="15">
      <c r="N383" s="643"/>
      <c r="O383" s="895"/>
      <c r="P383" s="895"/>
      <c r="Q383" s="249"/>
    </row>
    <row r="384" spans="14:17" ht="15">
      <c r="N384" s="643"/>
      <c r="O384" s="895"/>
      <c r="P384" s="895"/>
      <c r="Q384" s="249"/>
    </row>
    <row r="385" spans="14:17" ht="15">
      <c r="N385" s="643"/>
      <c r="O385" s="895"/>
      <c r="P385" s="895"/>
      <c r="Q385" s="249"/>
    </row>
    <row r="386" spans="14:17" ht="15">
      <c r="N386" s="643"/>
      <c r="O386" s="895"/>
      <c r="P386" s="895"/>
      <c r="Q386" s="249"/>
    </row>
    <row r="387" spans="14:17" ht="15">
      <c r="N387" s="643"/>
      <c r="O387" s="895"/>
      <c r="P387" s="895"/>
      <c r="Q387" s="249"/>
    </row>
    <row r="388" spans="14:17" ht="15">
      <c r="N388" s="643"/>
      <c r="O388" s="895"/>
      <c r="P388" s="895"/>
      <c r="Q388" s="249"/>
    </row>
    <row r="389" spans="14:17" ht="15">
      <c r="N389" s="643"/>
      <c r="O389" s="895"/>
      <c r="P389" s="895"/>
      <c r="Q389" s="249"/>
    </row>
    <row r="390" spans="14:17" ht="15">
      <c r="N390" s="643"/>
      <c r="O390" s="895"/>
      <c r="P390" s="895"/>
      <c r="Q390" s="249"/>
    </row>
    <row r="391" spans="14:17" ht="15">
      <c r="N391" s="643"/>
      <c r="O391" s="895"/>
      <c r="P391" s="895"/>
      <c r="Q391" s="249"/>
    </row>
    <row r="392" spans="14:17" ht="15">
      <c r="N392" s="643"/>
      <c r="O392" s="895"/>
      <c r="P392" s="895"/>
      <c r="Q392" s="249"/>
    </row>
    <row r="393" spans="14:17" ht="15">
      <c r="N393" s="643"/>
      <c r="O393" s="895"/>
      <c r="P393" s="895"/>
      <c r="Q393" s="249"/>
    </row>
    <row r="394" spans="14:17" ht="15">
      <c r="N394" s="643"/>
      <c r="O394" s="895"/>
      <c r="P394" s="895"/>
      <c r="Q394" s="249"/>
    </row>
    <row r="395" spans="14:17" ht="15">
      <c r="N395" s="643"/>
      <c r="O395" s="895"/>
      <c r="P395" s="895"/>
      <c r="Q395" s="249"/>
    </row>
    <row r="396" spans="14:17" ht="15">
      <c r="N396" s="643"/>
      <c r="O396" s="895"/>
      <c r="P396" s="895"/>
      <c r="Q396" s="249"/>
    </row>
    <row r="397" spans="14:17" ht="15">
      <c r="N397" s="643"/>
      <c r="O397" s="895"/>
      <c r="P397" s="895"/>
      <c r="Q397" s="249"/>
    </row>
    <row r="398" spans="14:17" ht="15">
      <c r="N398" s="643"/>
      <c r="O398" s="895"/>
      <c r="P398" s="895"/>
      <c r="Q398" s="249"/>
    </row>
    <row r="399" spans="14:17" ht="15">
      <c r="N399" s="643"/>
      <c r="O399" s="895"/>
      <c r="P399" s="895"/>
      <c r="Q399" s="249"/>
    </row>
    <row r="400" spans="14:17" ht="15">
      <c r="N400" s="643"/>
      <c r="O400" s="895"/>
      <c r="P400" s="895"/>
      <c r="Q400" s="249"/>
    </row>
    <row r="401" spans="14:17" ht="15">
      <c r="N401" s="643"/>
      <c r="O401" s="895"/>
      <c r="P401" s="895"/>
      <c r="Q401" s="249"/>
    </row>
    <row r="402" spans="14:17" ht="15">
      <c r="N402" s="643"/>
      <c r="O402" s="895"/>
      <c r="P402" s="895"/>
      <c r="Q402" s="249"/>
    </row>
    <row r="403" spans="14:17" ht="15">
      <c r="N403" s="643"/>
      <c r="O403" s="895"/>
      <c r="P403" s="895"/>
      <c r="Q403" s="249"/>
    </row>
    <row r="404" spans="14:17" ht="15">
      <c r="N404" s="643"/>
      <c r="O404" s="895"/>
      <c r="P404" s="895"/>
      <c r="Q404" s="249"/>
    </row>
    <row r="405" spans="14:17" ht="15">
      <c r="N405" s="643"/>
      <c r="O405" s="895"/>
      <c r="P405" s="895"/>
      <c r="Q405" s="249"/>
    </row>
    <row r="406" spans="14:17" ht="15">
      <c r="N406" s="643"/>
      <c r="O406" s="895"/>
      <c r="P406" s="895"/>
      <c r="Q406" s="249"/>
    </row>
    <row r="407" spans="14:17" ht="15">
      <c r="N407" s="643"/>
      <c r="O407" s="895"/>
      <c r="P407" s="895"/>
      <c r="Q407" s="249"/>
    </row>
    <row r="408" spans="14:17" ht="15">
      <c r="N408" s="643"/>
      <c r="O408" s="895"/>
      <c r="P408" s="895"/>
      <c r="Q408" s="249"/>
    </row>
    <row r="409" spans="14:17" ht="15">
      <c r="N409" s="643"/>
      <c r="O409" s="895"/>
      <c r="P409" s="895"/>
      <c r="Q409" s="249"/>
    </row>
    <row r="410" spans="14:17" ht="15">
      <c r="N410" s="643"/>
      <c r="O410" s="895"/>
      <c r="P410" s="895"/>
      <c r="Q410" s="249"/>
    </row>
    <row r="411" spans="14:17" ht="15">
      <c r="N411" s="643"/>
      <c r="O411" s="895"/>
      <c r="P411" s="895"/>
      <c r="Q411" s="249"/>
    </row>
    <row r="412" spans="14:17" ht="15">
      <c r="N412" s="643"/>
      <c r="O412" s="895"/>
      <c r="P412" s="895"/>
      <c r="Q412" s="249"/>
    </row>
    <row r="413" spans="14:17" ht="15">
      <c r="N413" s="643"/>
      <c r="O413" s="895"/>
      <c r="P413" s="895"/>
      <c r="Q413" s="249"/>
    </row>
    <row r="414" spans="14:17" ht="15">
      <c r="N414" s="643"/>
      <c r="O414" s="895"/>
      <c r="P414" s="895"/>
      <c r="Q414" s="249"/>
    </row>
    <row r="415" spans="14:17" ht="15">
      <c r="N415" s="643"/>
      <c r="O415" s="895"/>
      <c r="P415" s="895"/>
      <c r="Q415" s="249"/>
    </row>
    <row r="416" spans="14:17" ht="15">
      <c r="N416" s="643"/>
      <c r="O416" s="895"/>
      <c r="P416" s="895"/>
      <c r="Q416" s="249"/>
    </row>
    <row r="417" spans="14:17" ht="15">
      <c r="N417" s="643"/>
      <c r="O417" s="895"/>
      <c r="P417" s="895"/>
      <c r="Q417" s="249"/>
    </row>
    <row r="418" spans="14:17" ht="15">
      <c r="N418" s="643"/>
      <c r="O418" s="895"/>
      <c r="P418" s="895"/>
      <c r="Q418" s="249"/>
    </row>
    <row r="419" spans="14:17" ht="15">
      <c r="N419" s="643"/>
      <c r="O419" s="895"/>
      <c r="P419" s="895"/>
      <c r="Q419" s="249"/>
    </row>
    <row r="420" spans="14:17" ht="15">
      <c r="N420" s="643"/>
      <c r="O420" s="895"/>
      <c r="P420" s="895"/>
      <c r="Q420" s="249"/>
    </row>
    <row r="421" spans="14:17" ht="15">
      <c r="N421" s="643"/>
      <c r="O421" s="895"/>
      <c r="P421" s="895"/>
      <c r="Q421" s="249"/>
    </row>
    <row r="422" spans="14:17" ht="15">
      <c r="N422" s="643"/>
      <c r="O422" s="895"/>
      <c r="P422" s="895"/>
      <c r="Q422" s="249"/>
    </row>
    <row r="423" spans="14:17" ht="15">
      <c r="N423" s="643"/>
      <c r="O423" s="895"/>
      <c r="P423" s="895"/>
      <c r="Q423" s="249"/>
    </row>
    <row r="424" spans="14:17" ht="15">
      <c r="N424" s="643"/>
      <c r="O424" s="895"/>
      <c r="P424" s="895"/>
      <c r="Q424" s="249"/>
    </row>
    <row r="425" spans="14:17" ht="15">
      <c r="N425" s="643"/>
      <c r="O425" s="895"/>
      <c r="P425" s="895"/>
      <c r="Q425" s="249"/>
    </row>
    <row r="426" spans="14:17" ht="15">
      <c r="N426" s="643"/>
      <c r="O426" s="895"/>
      <c r="P426" s="895"/>
      <c r="Q426" s="249"/>
    </row>
    <row r="427" spans="14:17" ht="15">
      <c r="N427" s="643"/>
      <c r="O427" s="895"/>
      <c r="P427" s="895"/>
      <c r="Q427" s="249"/>
    </row>
    <row r="428" spans="14:17" ht="15">
      <c r="N428" s="643"/>
      <c r="O428" s="895"/>
      <c r="P428" s="895"/>
      <c r="Q428" s="249"/>
    </row>
    <row r="429" spans="14:17" ht="15">
      <c r="N429" s="643"/>
      <c r="O429" s="895"/>
      <c r="P429" s="895"/>
      <c r="Q429" s="249"/>
    </row>
    <row r="430" spans="14:17" ht="15">
      <c r="N430" s="643"/>
      <c r="O430" s="895"/>
      <c r="P430" s="895"/>
      <c r="Q430" s="249"/>
    </row>
    <row r="431" spans="14:17" ht="15">
      <c r="N431" s="643"/>
      <c r="O431" s="895"/>
      <c r="P431" s="895"/>
      <c r="Q431" s="249"/>
    </row>
    <row r="432" spans="14:17" ht="15">
      <c r="N432" s="643"/>
      <c r="O432" s="895"/>
      <c r="P432" s="895"/>
      <c r="Q432" s="249"/>
    </row>
    <row r="433" spans="14:17" ht="15">
      <c r="N433" s="643"/>
      <c r="O433" s="895"/>
      <c r="P433" s="895"/>
      <c r="Q433" s="249"/>
    </row>
    <row r="434" spans="14:17" ht="15">
      <c r="N434" s="643"/>
      <c r="O434" s="895"/>
      <c r="P434" s="895"/>
      <c r="Q434" s="249"/>
    </row>
    <row r="435" spans="14:17" ht="15">
      <c r="N435" s="643"/>
      <c r="O435" s="895"/>
      <c r="P435" s="895"/>
      <c r="Q435" s="249"/>
    </row>
    <row r="436" spans="14:17" ht="15">
      <c r="N436" s="643"/>
      <c r="O436" s="895"/>
      <c r="P436" s="895"/>
      <c r="Q436" s="249"/>
    </row>
    <row r="437" spans="14:17" ht="15">
      <c r="N437" s="643"/>
      <c r="O437" s="895"/>
      <c r="P437" s="895"/>
      <c r="Q437" s="249"/>
    </row>
    <row r="438" spans="14:17" ht="15">
      <c r="N438" s="643"/>
      <c r="O438" s="895"/>
      <c r="P438" s="895"/>
      <c r="Q438" s="249"/>
    </row>
    <row r="439" spans="14:17" ht="15">
      <c r="N439" s="643"/>
      <c r="O439" s="895"/>
      <c r="P439" s="895"/>
      <c r="Q439" s="249"/>
    </row>
    <row r="440" spans="14:17" ht="15">
      <c r="N440" s="643"/>
      <c r="O440" s="895"/>
      <c r="P440" s="895"/>
      <c r="Q440" s="249"/>
    </row>
    <row r="441" spans="14:17" ht="15">
      <c r="N441" s="643"/>
      <c r="O441" s="895"/>
      <c r="P441" s="895"/>
      <c r="Q441" s="249"/>
    </row>
    <row r="442" spans="14:17" ht="15">
      <c r="N442" s="643"/>
      <c r="O442" s="895"/>
      <c r="P442" s="895"/>
      <c r="Q442" s="249"/>
    </row>
    <row r="443" spans="14:17" ht="15">
      <c r="N443" s="643"/>
      <c r="O443" s="895"/>
      <c r="P443" s="895"/>
      <c r="Q443" s="249"/>
    </row>
    <row r="444" spans="14:17" ht="15">
      <c r="N444" s="643"/>
      <c r="O444" s="895"/>
      <c r="P444" s="895"/>
      <c r="Q444" s="249"/>
    </row>
    <row r="445" spans="14:17" ht="15">
      <c r="N445" s="643"/>
      <c r="O445" s="895"/>
      <c r="P445" s="895"/>
      <c r="Q445" s="249"/>
    </row>
    <row r="446" spans="14:17" ht="15">
      <c r="N446" s="643"/>
      <c r="O446" s="895"/>
      <c r="P446" s="895"/>
      <c r="Q446" s="249"/>
    </row>
    <row r="447" spans="14:17" ht="15">
      <c r="N447" s="643"/>
      <c r="O447" s="895"/>
      <c r="P447" s="895"/>
      <c r="Q447" s="249"/>
    </row>
    <row r="448" spans="14:17" ht="15">
      <c r="N448" s="643"/>
      <c r="O448" s="895"/>
      <c r="P448" s="895"/>
      <c r="Q448" s="249"/>
    </row>
    <row r="449" spans="14:17" ht="15">
      <c r="N449" s="643"/>
      <c r="O449" s="895"/>
      <c r="P449" s="895"/>
      <c r="Q449" s="249"/>
    </row>
    <row r="450" spans="14:17" ht="15">
      <c r="N450" s="643"/>
      <c r="O450" s="895"/>
      <c r="P450" s="895"/>
      <c r="Q450" s="249"/>
    </row>
    <row r="451" spans="14:17" ht="15">
      <c r="N451" s="643"/>
      <c r="O451" s="895"/>
      <c r="P451" s="895"/>
      <c r="Q451" s="249"/>
    </row>
    <row r="452" spans="14:17" ht="15">
      <c r="N452" s="643"/>
      <c r="O452" s="895"/>
      <c r="P452" s="895"/>
      <c r="Q452" s="249"/>
    </row>
    <row r="453" spans="14:17" ht="15">
      <c r="N453" s="643"/>
      <c r="O453" s="895"/>
      <c r="P453" s="895"/>
      <c r="Q453" s="249"/>
    </row>
    <row r="454" spans="14:17" ht="15">
      <c r="N454" s="643"/>
      <c r="O454" s="895"/>
      <c r="P454" s="895"/>
      <c r="Q454" s="249"/>
    </row>
    <row r="455" spans="14:17" ht="15">
      <c r="N455" s="643"/>
      <c r="O455" s="895"/>
      <c r="P455" s="895"/>
      <c r="Q455" s="249"/>
    </row>
    <row r="456" spans="14:17" ht="15">
      <c r="N456" s="643"/>
      <c r="O456" s="895"/>
      <c r="P456" s="895"/>
      <c r="Q456" s="249"/>
    </row>
    <row r="457" spans="14:17" ht="15">
      <c r="N457" s="643"/>
      <c r="O457" s="895"/>
      <c r="P457" s="895"/>
      <c r="Q457" s="249"/>
    </row>
    <row r="458" spans="14:17" ht="15">
      <c r="N458" s="643"/>
      <c r="O458" s="895"/>
      <c r="P458" s="895"/>
      <c r="Q458" s="249"/>
    </row>
    <row r="459" spans="14:17" ht="15">
      <c r="N459" s="643"/>
      <c r="O459" s="895"/>
      <c r="P459" s="895"/>
      <c r="Q459" s="249"/>
    </row>
    <row r="460" spans="14:17" ht="15">
      <c r="N460" s="643"/>
      <c r="O460" s="895"/>
      <c r="P460" s="895"/>
      <c r="Q460" s="249"/>
    </row>
    <row r="461" spans="14:17" ht="15">
      <c r="N461" s="643"/>
      <c r="O461" s="895"/>
      <c r="P461" s="895"/>
      <c r="Q461" s="249"/>
    </row>
    <row r="462" spans="14:17" ht="15">
      <c r="N462" s="643"/>
      <c r="O462" s="895"/>
      <c r="P462" s="895"/>
      <c r="Q462" s="249"/>
    </row>
    <row r="463" spans="14:17" ht="15">
      <c r="N463" s="643"/>
      <c r="O463" s="895"/>
      <c r="P463" s="895"/>
      <c r="Q463" s="249"/>
    </row>
    <row r="464" spans="14:17" ht="15">
      <c r="N464" s="643"/>
      <c r="O464" s="895"/>
      <c r="P464" s="895"/>
      <c r="Q464" s="249"/>
    </row>
    <row r="465" spans="14:17" ht="15">
      <c r="N465" s="643"/>
      <c r="O465" s="895"/>
      <c r="P465" s="895"/>
      <c r="Q465" s="249"/>
    </row>
    <row r="466" spans="14:17" ht="15">
      <c r="N466" s="643"/>
      <c r="O466" s="895"/>
      <c r="P466" s="895"/>
      <c r="Q466" s="249"/>
    </row>
    <row r="467" spans="14:17" ht="15">
      <c r="N467" s="643"/>
      <c r="O467" s="895"/>
      <c r="P467" s="895"/>
      <c r="Q467" s="249"/>
    </row>
    <row r="468" spans="14:17" ht="15">
      <c r="N468" s="643"/>
      <c r="O468" s="895"/>
      <c r="P468" s="895"/>
      <c r="Q468" s="249"/>
    </row>
    <row r="469" spans="14:17" ht="15">
      <c r="N469" s="643"/>
      <c r="O469" s="895"/>
      <c r="P469" s="895"/>
      <c r="Q469" s="249"/>
    </row>
    <row r="470" spans="14:17" ht="15">
      <c r="N470" s="643"/>
      <c r="O470" s="895"/>
      <c r="P470" s="895"/>
      <c r="Q470" s="249"/>
    </row>
    <row r="471" spans="14:17" ht="15">
      <c r="N471" s="643"/>
      <c r="O471" s="895"/>
      <c r="P471" s="895"/>
      <c r="Q471" s="249"/>
    </row>
    <row r="472" spans="14:17" ht="15">
      <c r="N472" s="643"/>
      <c r="O472" s="895"/>
      <c r="P472" s="895"/>
      <c r="Q472" s="249"/>
    </row>
    <row r="473" spans="14:17" ht="15">
      <c r="N473" s="643"/>
      <c r="O473" s="895"/>
      <c r="P473" s="895"/>
      <c r="Q473" s="249"/>
    </row>
    <row r="474" spans="14:17" ht="15">
      <c r="N474" s="643"/>
      <c r="O474" s="895"/>
      <c r="P474" s="895"/>
      <c r="Q474" s="249"/>
    </row>
    <row r="475" spans="14:17" ht="15">
      <c r="N475" s="643"/>
      <c r="O475" s="895"/>
      <c r="P475" s="895"/>
      <c r="Q475" s="249"/>
    </row>
    <row r="476" spans="14:17" ht="15">
      <c r="N476" s="643"/>
      <c r="O476" s="895"/>
      <c r="P476" s="895"/>
      <c r="Q476" s="249"/>
    </row>
    <row r="477" spans="14:17" ht="15">
      <c r="N477" s="643"/>
      <c r="O477" s="895"/>
      <c r="P477" s="895"/>
      <c r="Q477" s="249"/>
    </row>
    <row r="478" spans="14:17" ht="15">
      <c r="N478" s="643"/>
      <c r="O478" s="895"/>
      <c r="P478" s="895"/>
      <c r="Q478" s="249"/>
    </row>
    <row r="479" spans="14:17" ht="15">
      <c r="N479" s="643"/>
      <c r="O479" s="895"/>
      <c r="P479" s="895"/>
      <c r="Q479" s="249"/>
    </row>
    <row r="480" spans="14:17" ht="15">
      <c r="N480" s="643"/>
      <c r="O480" s="895"/>
      <c r="P480" s="895"/>
      <c r="Q480" s="249"/>
    </row>
    <row r="481" spans="14:17" ht="15">
      <c r="N481" s="643"/>
      <c r="O481" s="895"/>
      <c r="P481" s="895"/>
      <c r="Q481" s="249"/>
    </row>
    <row r="482" spans="14:17" ht="15">
      <c r="N482" s="643"/>
      <c r="O482" s="895"/>
      <c r="P482" s="895"/>
      <c r="Q482" s="249"/>
    </row>
    <row r="483" spans="14:17" ht="15">
      <c r="N483" s="643"/>
      <c r="O483" s="895"/>
      <c r="P483" s="895"/>
      <c r="Q483" s="249"/>
    </row>
    <row r="484" spans="14:17" ht="15">
      <c r="N484" s="643"/>
      <c r="O484" s="895"/>
      <c r="P484" s="895"/>
      <c r="Q484" s="249"/>
    </row>
    <row r="485" spans="14:17" ht="15">
      <c r="N485" s="643"/>
      <c r="O485" s="895"/>
      <c r="P485" s="895"/>
      <c r="Q485" s="249"/>
    </row>
    <row r="486" spans="14:17" ht="15">
      <c r="N486" s="643"/>
      <c r="O486" s="895"/>
      <c r="P486" s="895"/>
      <c r="Q486" s="249"/>
    </row>
    <row r="487" spans="14:17" ht="15">
      <c r="N487" s="643"/>
      <c r="O487" s="895"/>
      <c r="P487" s="895"/>
      <c r="Q487" s="249"/>
    </row>
    <row r="488" spans="14:17" ht="15">
      <c r="N488" s="643"/>
      <c r="O488" s="895"/>
      <c r="P488" s="895"/>
      <c r="Q488" s="249"/>
    </row>
    <row r="489" spans="14:17" ht="15">
      <c r="N489" s="643"/>
      <c r="O489" s="895"/>
      <c r="P489" s="895"/>
      <c r="Q489" s="249"/>
    </row>
    <row r="490" spans="14:17" ht="15">
      <c r="N490" s="643"/>
      <c r="O490" s="895"/>
      <c r="P490" s="895"/>
      <c r="Q490" s="249"/>
    </row>
    <row r="491" spans="14:17" ht="15">
      <c r="N491" s="643"/>
      <c r="O491" s="895"/>
      <c r="P491" s="895"/>
      <c r="Q491" s="249"/>
    </row>
    <row r="492" spans="14:17" ht="15">
      <c r="N492" s="643"/>
      <c r="O492" s="895"/>
      <c r="P492" s="895"/>
      <c r="Q492" s="249"/>
    </row>
    <row r="493" spans="14:17" ht="15">
      <c r="N493" s="643"/>
      <c r="O493" s="895"/>
      <c r="P493" s="895"/>
      <c r="Q493" s="249"/>
    </row>
    <row r="494" spans="14:17" ht="15">
      <c r="N494" s="643"/>
      <c r="O494" s="895"/>
      <c r="P494" s="895"/>
      <c r="Q494" s="249"/>
    </row>
    <row r="495" spans="14:17" ht="15">
      <c r="N495" s="643"/>
      <c r="O495" s="895"/>
      <c r="P495" s="895"/>
      <c r="Q495" s="249"/>
    </row>
    <row r="496" spans="14:17" ht="15">
      <c r="N496" s="643"/>
      <c r="O496" s="895"/>
      <c r="P496" s="895"/>
      <c r="Q496" s="249"/>
    </row>
    <row r="497" spans="14:17" ht="15">
      <c r="N497" s="643"/>
      <c r="O497" s="895"/>
      <c r="P497" s="895"/>
      <c r="Q497" s="249"/>
    </row>
    <row r="498" spans="14:17" ht="15">
      <c r="N498" s="643"/>
      <c r="O498" s="895"/>
      <c r="P498" s="895"/>
      <c r="Q498" s="249"/>
    </row>
    <row r="499" spans="14:17" ht="15">
      <c r="N499" s="643"/>
      <c r="O499" s="895"/>
      <c r="P499" s="895"/>
      <c r="Q499" s="249"/>
    </row>
    <row r="500" spans="14:17" ht="15">
      <c r="N500" s="643"/>
      <c r="O500" s="895"/>
      <c r="P500" s="895"/>
      <c r="Q500" s="249"/>
    </row>
    <row r="501" spans="14:17" ht="15">
      <c r="N501" s="643"/>
      <c r="O501" s="895"/>
      <c r="P501" s="895"/>
      <c r="Q501" s="249"/>
    </row>
    <row r="502" spans="14:17" ht="15">
      <c r="N502" s="643"/>
      <c r="O502" s="895"/>
      <c r="P502" s="895"/>
      <c r="Q502" s="249"/>
    </row>
    <row r="503" spans="14:17" ht="15">
      <c r="N503" s="643"/>
      <c r="O503" s="895"/>
      <c r="P503" s="895"/>
      <c r="Q503" s="249"/>
    </row>
    <row r="504" spans="14:17" ht="15">
      <c r="N504" s="643"/>
      <c r="O504" s="895"/>
      <c r="P504" s="895"/>
      <c r="Q504" s="249"/>
    </row>
    <row r="505" spans="14:17" ht="15">
      <c r="N505" s="643"/>
      <c r="O505" s="895"/>
      <c r="P505" s="895"/>
      <c r="Q505" s="249"/>
    </row>
    <row r="506" spans="14:17" ht="15">
      <c r="N506" s="643"/>
      <c r="O506" s="895"/>
      <c r="P506" s="895"/>
      <c r="Q506" s="249"/>
    </row>
    <row r="507" spans="14:17" ht="15">
      <c r="N507" s="643"/>
      <c r="O507" s="895"/>
      <c r="P507" s="895"/>
      <c r="Q507" s="249"/>
    </row>
    <row r="508" spans="14:17" ht="15">
      <c r="N508" s="643"/>
      <c r="O508" s="895"/>
      <c r="P508" s="895"/>
      <c r="Q508" s="249"/>
    </row>
    <row r="509" spans="14:17" ht="15">
      <c r="N509" s="643"/>
      <c r="O509" s="895"/>
      <c r="P509" s="895"/>
      <c r="Q509" s="249"/>
    </row>
    <row r="510" spans="14:17" ht="15">
      <c r="N510" s="643"/>
      <c r="O510" s="895"/>
      <c r="P510" s="895"/>
      <c r="Q510" s="249"/>
    </row>
    <row r="511" spans="14:17" ht="15">
      <c r="N511" s="643"/>
      <c r="O511" s="895"/>
      <c r="P511" s="895"/>
      <c r="Q511" s="249"/>
    </row>
    <row r="512" spans="14:17" ht="15">
      <c r="N512" s="643"/>
      <c r="O512" s="895"/>
      <c r="P512" s="895"/>
      <c r="Q512" s="249"/>
    </row>
    <row r="513" spans="14:17" ht="15">
      <c r="N513" s="643"/>
      <c r="O513" s="895"/>
      <c r="P513" s="895"/>
      <c r="Q513" s="249"/>
    </row>
    <row r="514" spans="14:17" ht="15">
      <c r="N514" s="643"/>
      <c r="O514" s="895"/>
      <c r="P514" s="895"/>
      <c r="Q514" s="249"/>
    </row>
    <row r="515" spans="14:17" ht="15">
      <c r="N515" s="643"/>
      <c r="O515" s="895"/>
      <c r="P515" s="895"/>
      <c r="Q515" s="249"/>
    </row>
    <row r="516" spans="14:17" ht="15">
      <c r="N516" s="643"/>
      <c r="O516" s="895"/>
      <c r="P516" s="895"/>
      <c r="Q516" s="249"/>
    </row>
    <row r="517" spans="14:17" ht="15">
      <c r="N517" s="643"/>
      <c r="O517" s="895"/>
      <c r="P517" s="895"/>
      <c r="Q517" s="249"/>
    </row>
    <row r="518" spans="14:17" ht="15">
      <c r="N518" s="643"/>
      <c r="O518" s="895"/>
      <c r="P518" s="895"/>
      <c r="Q518" s="249"/>
    </row>
    <row r="519" spans="14:17" ht="15">
      <c r="N519" s="643"/>
      <c r="O519" s="895"/>
      <c r="P519" s="895"/>
      <c r="Q519" s="249"/>
    </row>
    <row r="520" spans="14:17" ht="15">
      <c r="N520" s="643"/>
      <c r="O520" s="895"/>
      <c r="P520" s="895"/>
      <c r="Q520" s="249"/>
    </row>
    <row r="521" spans="14:17" ht="15">
      <c r="N521" s="643"/>
      <c r="O521" s="895"/>
      <c r="P521" s="895"/>
      <c r="Q521" s="249"/>
    </row>
    <row r="522" spans="14:17" ht="15">
      <c r="N522" s="643"/>
      <c r="O522" s="895"/>
      <c r="P522" s="895"/>
      <c r="Q522" s="249"/>
    </row>
    <row r="523" spans="14:17" ht="15">
      <c r="N523" s="643"/>
      <c r="O523" s="895"/>
      <c r="P523" s="895"/>
      <c r="Q523" s="249"/>
    </row>
    <row r="524" spans="14:17" ht="15">
      <c r="N524" s="643"/>
      <c r="O524" s="895"/>
      <c r="P524" s="895"/>
      <c r="Q524" s="249"/>
    </row>
    <row r="525" spans="14:17" ht="15">
      <c r="N525" s="643"/>
      <c r="O525" s="895"/>
      <c r="P525" s="895"/>
      <c r="Q525" s="249"/>
    </row>
    <row r="526" spans="14:17" ht="15">
      <c r="N526" s="643"/>
      <c r="O526" s="895"/>
      <c r="P526" s="895"/>
      <c r="Q526" s="249"/>
    </row>
    <row r="527" spans="14:17" ht="15">
      <c r="N527" s="643"/>
      <c r="O527" s="895"/>
      <c r="P527" s="895"/>
      <c r="Q527" s="249"/>
    </row>
    <row r="528" spans="14:17" ht="15">
      <c r="N528" s="643"/>
      <c r="O528" s="895"/>
      <c r="P528" s="895"/>
      <c r="Q528" s="249"/>
    </row>
    <row r="529" spans="14:17" ht="15">
      <c r="N529" s="643"/>
      <c r="O529" s="895"/>
      <c r="P529" s="895"/>
      <c r="Q529" s="249"/>
    </row>
    <row r="530" spans="14:17" ht="15">
      <c r="N530" s="643"/>
      <c r="O530" s="895"/>
      <c r="P530" s="895"/>
      <c r="Q530" s="249"/>
    </row>
    <row r="531" spans="14:17" ht="15">
      <c r="N531" s="643"/>
      <c r="O531" s="895"/>
      <c r="P531" s="895"/>
      <c r="Q531" s="249"/>
    </row>
    <row r="532" spans="14:17" ht="15">
      <c r="N532" s="643"/>
      <c r="O532" s="895"/>
      <c r="P532" s="895"/>
      <c r="Q532" s="249"/>
    </row>
    <row r="533" spans="14:17" ht="15">
      <c r="N533" s="643"/>
      <c r="O533" s="895"/>
      <c r="P533" s="895"/>
      <c r="Q533" s="249"/>
    </row>
    <row r="534" spans="14:17" ht="15">
      <c r="N534" s="643"/>
      <c r="O534" s="895"/>
      <c r="P534" s="895"/>
      <c r="Q534" s="249"/>
    </row>
    <row r="535" spans="14:17" ht="15">
      <c r="N535" s="643"/>
      <c r="O535" s="895"/>
      <c r="P535" s="895"/>
      <c r="Q535" s="249"/>
    </row>
    <row r="536" spans="14:17" ht="15">
      <c r="N536" s="643"/>
      <c r="O536" s="895"/>
      <c r="P536" s="895"/>
      <c r="Q536" s="249"/>
    </row>
    <row r="537" spans="14:17" ht="15">
      <c r="N537" s="643"/>
      <c r="O537" s="895"/>
      <c r="P537" s="895"/>
      <c r="Q537" s="249"/>
    </row>
    <row r="538" spans="14:17" ht="15">
      <c r="N538" s="643"/>
      <c r="O538" s="895"/>
      <c r="P538" s="895"/>
      <c r="Q538" s="249"/>
    </row>
    <row r="539" spans="14:17" ht="15">
      <c r="N539" s="643"/>
      <c r="O539" s="895"/>
      <c r="P539" s="895"/>
      <c r="Q539" s="249"/>
    </row>
    <row r="540" spans="14:17" ht="15">
      <c r="N540" s="643"/>
      <c r="O540" s="895"/>
      <c r="P540" s="895"/>
      <c r="Q540" s="249"/>
    </row>
    <row r="541" spans="14:17" ht="15">
      <c r="N541" s="643"/>
      <c r="O541" s="895"/>
      <c r="P541" s="895"/>
      <c r="Q541" s="249"/>
    </row>
    <row r="542" spans="14:17" ht="15">
      <c r="N542" s="643"/>
      <c r="O542" s="895"/>
      <c r="P542" s="895"/>
      <c r="Q542" s="249"/>
    </row>
    <row r="543" spans="14:17" ht="15">
      <c r="N543" s="643"/>
      <c r="O543" s="895"/>
      <c r="P543" s="895"/>
      <c r="Q543" s="249"/>
    </row>
    <row r="544" spans="14:17" ht="15">
      <c r="N544" s="643"/>
      <c r="O544" s="895"/>
      <c r="P544" s="895"/>
      <c r="Q544" s="249"/>
    </row>
    <row r="545" spans="14:17" ht="15">
      <c r="N545" s="643"/>
      <c r="O545" s="895"/>
      <c r="P545" s="895"/>
      <c r="Q545" s="249"/>
    </row>
    <row r="546" spans="14:17" ht="15">
      <c r="N546" s="643"/>
      <c r="O546" s="895"/>
      <c r="P546" s="895"/>
      <c r="Q546" s="249"/>
    </row>
    <row r="547" spans="14:17" ht="15">
      <c r="N547" s="643"/>
      <c r="O547" s="895"/>
      <c r="P547" s="895"/>
      <c r="Q547" s="249"/>
    </row>
    <row r="548" spans="14:17" ht="15">
      <c r="N548" s="643"/>
      <c r="O548" s="895"/>
      <c r="P548" s="895"/>
      <c r="Q548" s="249"/>
    </row>
    <row r="549" spans="14:17" ht="15">
      <c r="N549" s="643"/>
      <c r="O549" s="895"/>
      <c r="P549" s="895"/>
      <c r="Q549" s="249"/>
    </row>
    <row r="550" spans="14:17" ht="15">
      <c r="N550" s="643"/>
      <c r="O550" s="895"/>
      <c r="P550" s="895"/>
      <c r="Q550" s="249"/>
    </row>
    <row r="551" spans="14:17" ht="15">
      <c r="N551" s="643"/>
      <c r="O551" s="895"/>
      <c r="P551" s="895"/>
      <c r="Q551" s="249"/>
    </row>
    <row r="552" spans="14:17" ht="15">
      <c r="N552" s="643"/>
      <c r="O552" s="895"/>
      <c r="P552" s="895"/>
      <c r="Q552" s="249"/>
    </row>
    <row r="553" spans="14:17" ht="15">
      <c r="N553" s="643"/>
      <c r="O553" s="895"/>
      <c r="P553" s="895"/>
      <c r="Q553" s="249"/>
    </row>
    <row r="554" spans="14:17" ht="15">
      <c r="N554" s="643"/>
      <c r="O554" s="895"/>
      <c r="P554" s="895"/>
      <c r="Q554" s="249"/>
    </row>
    <row r="555" spans="14:17" ht="15">
      <c r="N555" s="643"/>
      <c r="O555" s="895"/>
      <c r="P555" s="895"/>
      <c r="Q555" s="249"/>
    </row>
    <row r="556" spans="14:17" ht="15">
      <c r="N556" s="643"/>
      <c r="O556" s="895"/>
      <c r="P556" s="895"/>
      <c r="Q556" s="249"/>
    </row>
    <row r="557" spans="14:17" ht="15">
      <c r="N557" s="643"/>
      <c r="O557" s="895"/>
      <c r="P557" s="895"/>
      <c r="Q557" s="249"/>
    </row>
    <row r="558" spans="14:17" ht="15">
      <c r="N558" s="643"/>
      <c r="O558" s="895"/>
      <c r="P558" s="895"/>
      <c r="Q558" s="249"/>
    </row>
    <row r="559" spans="14:17" ht="15">
      <c r="N559" s="643"/>
      <c r="O559" s="895"/>
      <c r="P559" s="895"/>
      <c r="Q559" s="249"/>
    </row>
    <row r="560" spans="14:17" ht="15">
      <c r="N560" s="643"/>
      <c r="O560" s="895"/>
      <c r="P560" s="895"/>
      <c r="Q560" s="249"/>
    </row>
    <row r="561" spans="14:17" ht="15">
      <c r="N561" s="643"/>
      <c r="O561" s="895"/>
      <c r="P561" s="895"/>
      <c r="Q561" s="249"/>
    </row>
    <row r="562" spans="14:17" ht="15">
      <c r="N562" s="643"/>
      <c r="O562" s="895"/>
      <c r="P562" s="895"/>
      <c r="Q562" s="249"/>
    </row>
    <row r="563" spans="14:17" ht="15">
      <c r="N563" s="643"/>
      <c r="O563" s="895"/>
      <c r="P563" s="895"/>
      <c r="Q563" s="249"/>
    </row>
    <row r="564" spans="14:17" ht="15">
      <c r="N564" s="643"/>
      <c r="O564" s="895"/>
      <c r="P564" s="895"/>
      <c r="Q564" s="249"/>
    </row>
    <row r="565" spans="14:17" ht="15">
      <c r="N565" s="643"/>
      <c r="O565" s="895"/>
      <c r="P565" s="895"/>
      <c r="Q565" s="249"/>
    </row>
    <row r="566" spans="14:17" ht="15">
      <c r="N566" s="643"/>
      <c r="O566" s="895"/>
      <c r="P566" s="895"/>
      <c r="Q566" s="249"/>
    </row>
    <row r="567" spans="14:17" ht="15">
      <c r="N567" s="643"/>
      <c r="O567" s="895"/>
      <c r="P567" s="895"/>
      <c r="Q567" s="249"/>
    </row>
    <row r="568" spans="14:17" ht="15">
      <c r="N568" s="643"/>
      <c r="O568" s="895"/>
      <c r="P568" s="895"/>
      <c r="Q568" s="249"/>
    </row>
    <row r="569" spans="14:17" ht="15">
      <c r="N569" s="643"/>
      <c r="O569" s="895"/>
      <c r="P569" s="895"/>
      <c r="Q569" s="249"/>
    </row>
    <row r="570" spans="14:17" ht="15">
      <c r="N570" s="643"/>
      <c r="O570" s="895"/>
      <c r="P570" s="895"/>
      <c r="Q570" s="249"/>
    </row>
    <row r="571" spans="14:17" ht="15">
      <c r="N571" s="643"/>
      <c r="O571" s="895"/>
      <c r="P571" s="895"/>
      <c r="Q571" s="249"/>
    </row>
    <row r="572" spans="14:17" ht="15">
      <c r="N572" s="643"/>
      <c r="O572" s="895"/>
      <c r="P572" s="895"/>
      <c r="Q572" s="249"/>
    </row>
    <row r="573" spans="14:17" ht="15">
      <c r="N573" s="643"/>
      <c r="O573" s="895"/>
      <c r="P573" s="895"/>
      <c r="Q573" s="249"/>
    </row>
    <row r="574" spans="14:17" ht="15">
      <c r="N574" s="643"/>
      <c r="O574" s="895"/>
      <c r="P574" s="895"/>
      <c r="Q574" s="249"/>
    </row>
    <row r="575" spans="14:17" ht="15">
      <c r="N575" s="643"/>
      <c r="O575" s="895"/>
      <c r="P575" s="895"/>
      <c r="Q575" s="249"/>
    </row>
    <row r="576" spans="14:17" ht="15">
      <c r="N576" s="643"/>
      <c r="O576" s="895"/>
      <c r="P576" s="895"/>
      <c r="Q576" s="249"/>
    </row>
    <row r="577" spans="14:17" ht="15">
      <c r="N577" s="643"/>
      <c r="O577" s="895"/>
      <c r="P577" s="895"/>
      <c r="Q577" s="249"/>
    </row>
    <row r="578" spans="14:17" ht="15">
      <c r="N578" s="643"/>
      <c r="O578" s="895"/>
      <c r="P578" s="895"/>
      <c r="Q578" s="249"/>
    </row>
    <row r="579" spans="14:17" ht="15">
      <c r="N579" s="643"/>
      <c r="O579" s="895"/>
      <c r="P579" s="895"/>
      <c r="Q579" s="249"/>
    </row>
    <row r="580" spans="14:17" ht="15">
      <c r="N580" s="643"/>
      <c r="O580" s="895"/>
      <c r="P580" s="895"/>
      <c r="Q580" s="249"/>
    </row>
    <row r="581" spans="14:17" ht="15">
      <c r="N581" s="643"/>
      <c r="O581" s="895"/>
      <c r="P581" s="895"/>
      <c r="Q581" s="249"/>
    </row>
    <row r="582" spans="14:17" ht="15">
      <c r="N582" s="643"/>
      <c r="O582" s="895"/>
      <c r="P582" s="895"/>
      <c r="Q582" s="249"/>
    </row>
    <row r="583" spans="14:17" ht="15">
      <c r="N583" s="643"/>
      <c r="O583" s="895"/>
      <c r="P583" s="895"/>
      <c r="Q583" s="249"/>
    </row>
    <row r="584" spans="14:17" ht="15">
      <c r="N584" s="643"/>
      <c r="O584" s="895"/>
      <c r="P584" s="895"/>
      <c r="Q584" s="249"/>
    </row>
    <row r="585" spans="14:17" ht="15">
      <c r="N585" s="643"/>
      <c r="O585" s="895"/>
      <c r="P585" s="895"/>
      <c r="Q585" s="249"/>
    </row>
    <row r="586" spans="14:17" ht="15">
      <c r="N586" s="643"/>
      <c r="O586" s="895"/>
      <c r="P586" s="895"/>
      <c r="Q586" s="249"/>
    </row>
    <row r="587" spans="14:17" ht="15">
      <c r="N587" s="643"/>
      <c r="O587" s="895"/>
      <c r="P587" s="895"/>
      <c r="Q587" s="249"/>
    </row>
    <row r="588" spans="14:17" ht="15">
      <c r="N588" s="643"/>
      <c r="O588" s="895"/>
      <c r="P588" s="895"/>
      <c r="Q588" s="249"/>
    </row>
    <row r="589" spans="14:17" ht="15">
      <c r="N589" s="643"/>
      <c r="O589" s="895"/>
      <c r="P589" s="895"/>
      <c r="Q589" s="249"/>
    </row>
    <row r="590" spans="14:17" ht="15">
      <c r="N590" s="643"/>
      <c r="O590" s="895"/>
      <c r="P590" s="895"/>
      <c r="Q590" s="249"/>
    </row>
    <row r="591" spans="14:17" ht="15">
      <c r="N591" s="643"/>
      <c r="O591" s="895"/>
      <c r="P591" s="895"/>
      <c r="Q591" s="249"/>
    </row>
    <row r="592" spans="14:17" ht="15">
      <c r="N592" s="643"/>
      <c r="O592" s="895"/>
      <c r="P592" s="895"/>
      <c r="Q592" s="249"/>
    </row>
    <row r="593" spans="14:17" ht="15">
      <c r="N593" s="643"/>
      <c r="O593" s="895"/>
      <c r="P593" s="895"/>
      <c r="Q593" s="249"/>
    </row>
    <row r="594" spans="14:17" ht="15">
      <c r="N594" s="643"/>
      <c r="O594" s="895"/>
      <c r="P594" s="895"/>
      <c r="Q594" s="249"/>
    </row>
    <row r="595" spans="14:17" ht="15">
      <c r="N595" s="643"/>
      <c r="O595" s="895"/>
      <c r="P595" s="895"/>
      <c r="Q595" s="249"/>
    </row>
    <row r="596" spans="14:17" ht="15">
      <c r="N596" s="643"/>
      <c r="O596" s="895"/>
      <c r="P596" s="895"/>
      <c r="Q596" s="249"/>
    </row>
    <row r="597" spans="14:17" ht="15">
      <c r="N597" s="643"/>
      <c r="O597" s="895"/>
      <c r="P597" s="895"/>
      <c r="Q597" s="249"/>
    </row>
    <row r="598" spans="14:17" ht="15">
      <c r="N598" s="643"/>
      <c r="O598" s="895"/>
      <c r="P598" s="895"/>
      <c r="Q598" s="249"/>
    </row>
    <row r="599" spans="14:17" ht="15">
      <c r="N599" s="643"/>
      <c r="O599" s="895"/>
      <c r="P599" s="895"/>
      <c r="Q599" s="249"/>
    </row>
    <row r="600" spans="14:17" ht="15">
      <c r="N600" s="643"/>
      <c r="O600" s="895"/>
      <c r="P600" s="895"/>
      <c r="Q600" s="249"/>
    </row>
    <row r="601" spans="14:17" ht="15">
      <c r="N601" s="643"/>
      <c r="O601" s="895"/>
      <c r="P601" s="895"/>
      <c r="Q601" s="249"/>
    </row>
    <row r="602" spans="14:17" ht="15">
      <c r="N602" s="643"/>
      <c r="O602" s="895"/>
      <c r="P602" s="895"/>
      <c r="Q602" s="249"/>
    </row>
    <row r="603" spans="14:17" ht="15">
      <c r="N603" s="643"/>
      <c r="O603" s="895"/>
      <c r="P603" s="895"/>
      <c r="Q603" s="249"/>
    </row>
    <row r="604" spans="14:17" ht="15">
      <c r="N604" s="643"/>
      <c r="O604" s="895"/>
      <c r="P604" s="895"/>
      <c r="Q604" s="249"/>
    </row>
    <row r="605" spans="14:17" ht="15">
      <c r="N605" s="643"/>
      <c r="O605" s="895"/>
      <c r="P605" s="895"/>
      <c r="Q605" s="249"/>
    </row>
    <row r="606" spans="14:17" ht="15">
      <c r="N606" s="643"/>
      <c r="O606" s="895"/>
      <c r="P606" s="895"/>
      <c r="Q606" s="249"/>
    </row>
    <row r="607" spans="14:17" ht="15">
      <c r="N607" s="643"/>
      <c r="O607" s="895"/>
      <c r="P607" s="895"/>
      <c r="Q607" s="249"/>
    </row>
    <row r="608" spans="14:17" ht="15">
      <c r="N608" s="643"/>
      <c r="O608" s="895"/>
      <c r="P608" s="895"/>
      <c r="Q608" s="249"/>
    </row>
    <row r="609" spans="14:17" ht="15">
      <c r="N609" s="643"/>
      <c r="O609" s="895"/>
      <c r="P609" s="895"/>
      <c r="Q609" s="249"/>
    </row>
    <row r="610" spans="14:17" ht="15">
      <c r="N610" s="643"/>
      <c r="O610" s="895"/>
      <c r="P610" s="895"/>
      <c r="Q610" s="249"/>
    </row>
    <row r="611" spans="14:17" ht="15">
      <c r="N611" s="643"/>
      <c r="O611" s="895"/>
      <c r="P611" s="895"/>
      <c r="Q611" s="249"/>
    </row>
    <row r="612" spans="14:17" ht="15">
      <c r="N612" s="643"/>
      <c r="O612" s="895"/>
      <c r="P612" s="895"/>
      <c r="Q612" s="249"/>
    </row>
    <row r="613" spans="14:17" ht="15">
      <c r="N613" s="643"/>
      <c r="O613" s="895"/>
      <c r="P613" s="895"/>
      <c r="Q613" s="249"/>
    </row>
    <row r="614" spans="14:17" ht="15">
      <c r="N614" s="643"/>
      <c r="O614" s="895"/>
      <c r="P614" s="895"/>
      <c r="Q614" s="249"/>
    </row>
    <row r="615" spans="14:17" ht="15">
      <c r="N615" s="643"/>
      <c r="O615" s="895"/>
      <c r="P615" s="895"/>
      <c r="Q615" s="249"/>
    </row>
    <row r="616" spans="14:17" ht="15">
      <c r="N616" s="643"/>
      <c r="O616" s="895"/>
      <c r="P616" s="895"/>
      <c r="Q616" s="249"/>
    </row>
    <row r="617" spans="14:17" ht="15">
      <c r="N617" s="643"/>
      <c r="O617" s="895"/>
      <c r="P617" s="895"/>
      <c r="Q617" s="249"/>
    </row>
    <row r="618" spans="14:17" ht="15">
      <c r="N618" s="643"/>
      <c r="O618" s="895"/>
      <c r="P618" s="895"/>
      <c r="Q618" s="249"/>
    </row>
    <row r="619" spans="14:17" ht="15">
      <c r="N619" s="643"/>
      <c r="O619" s="895"/>
      <c r="P619" s="895"/>
      <c r="Q619" s="249"/>
    </row>
    <row r="620" spans="14:17" ht="15">
      <c r="N620" s="643"/>
      <c r="O620" s="895"/>
      <c r="P620" s="895"/>
      <c r="Q620" s="249"/>
    </row>
    <row r="621" spans="14:17" ht="15">
      <c r="N621" s="643"/>
      <c r="O621" s="895"/>
      <c r="P621" s="895"/>
      <c r="Q621" s="249"/>
    </row>
    <row r="622" spans="14:17" ht="15">
      <c r="N622" s="643"/>
      <c r="O622" s="895"/>
      <c r="P622" s="895"/>
      <c r="Q622" s="249"/>
    </row>
    <row r="623" spans="14:17" ht="15">
      <c r="N623" s="643"/>
      <c r="O623" s="895"/>
      <c r="P623" s="895"/>
      <c r="Q623" s="249"/>
    </row>
    <row r="624" spans="14:17" ht="15">
      <c r="N624" s="643"/>
      <c r="O624" s="895"/>
      <c r="P624" s="895"/>
      <c r="Q624" s="249"/>
    </row>
    <row r="625" spans="14:17" ht="15">
      <c r="N625" s="643"/>
      <c r="O625" s="895"/>
      <c r="P625" s="895"/>
      <c r="Q625" s="249"/>
    </row>
    <row r="626" spans="14:17" ht="15">
      <c r="N626" s="643"/>
      <c r="O626" s="895"/>
      <c r="P626" s="895"/>
      <c r="Q626" s="249"/>
    </row>
    <row r="627" spans="14:17" ht="15">
      <c r="N627" s="643"/>
      <c r="O627" s="895"/>
      <c r="P627" s="895"/>
      <c r="Q627" s="249"/>
    </row>
    <row r="628" spans="14:17" ht="15">
      <c r="N628" s="643"/>
      <c r="O628" s="895"/>
      <c r="P628" s="895"/>
      <c r="Q628" s="249"/>
    </row>
    <row r="629" spans="14:17" ht="15">
      <c r="N629" s="643"/>
      <c r="O629" s="895"/>
      <c r="P629" s="895"/>
      <c r="Q629" s="249"/>
    </row>
    <row r="630" spans="14:17" ht="15">
      <c r="N630" s="643"/>
      <c r="O630" s="895"/>
      <c r="P630" s="895"/>
      <c r="Q630" s="249"/>
    </row>
    <row r="631" spans="14:17" ht="15">
      <c r="N631" s="643"/>
      <c r="O631" s="895"/>
      <c r="P631" s="895"/>
      <c r="Q631" s="249"/>
    </row>
    <row r="632" spans="14:17" ht="15">
      <c r="N632" s="643"/>
      <c r="O632" s="895"/>
      <c r="P632" s="895"/>
      <c r="Q632" s="249"/>
    </row>
    <row r="633" spans="14:17" ht="15">
      <c r="N633" s="643"/>
      <c r="O633" s="895"/>
      <c r="P633" s="895"/>
      <c r="Q633" s="249"/>
    </row>
    <row r="634" spans="14:17" ht="15">
      <c r="N634" s="643"/>
      <c r="O634" s="895"/>
      <c r="P634" s="895"/>
      <c r="Q634" s="249"/>
    </row>
    <row r="635" spans="14:17" ht="15">
      <c r="N635" s="643"/>
      <c r="O635" s="895"/>
      <c r="P635" s="895"/>
      <c r="Q635" s="249"/>
    </row>
    <row r="636" spans="14:17" ht="15">
      <c r="N636" s="643"/>
      <c r="O636" s="895"/>
      <c r="P636" s="895"/>
      <c r="Q636" s="249"/>
    </row>
    <row r="637" spans="14:17" ht="15">
      <c r="N637" s="643"/>
      <c r="O637" s="895"/>
      <c r="P637" s="895"/>
      <c r="Q637" s="249"/>
    </row>
    <row r="638" spans="14:17" ht="15">
      <c r="N638" s="643"/>
      <c r="O638" s="895"/>
      <c r="P638" s="895"/>
      <c r="Q638" s="249"/>
    </row>
    <row r="639" spans="14:17" ht="15">
      <c r="N639" s="643"/>
      <c r="O639" s="895"/>
      <c r="P639" s="895"/>
      <c r="Q639" s="249"/>
    </row>
    <row r="640" spans="14:17" ht="15">
      <c r="N640" s="643"/>
      <c r="O640" s="895"/>
      <c r="P640" s="895"/>
      <c r="Q640" s="249"/>
    </row>
    <row r="641" spans="14:17" ht="15">
      <c r="N641" s="643"/>
      <c r="O641" s="895"/>
      <c r="P641" s="895"/>
      <c r="Q641" s="249"/>
    </row>
    <row r="642" spans="14:17" ht="15">
      <c r="N642" s="643"/>
      <c r="O642" s="895"/>
      <c r="P642" s="895"/>
      <c r="Q642" s="249"/>
    </row>
    <row r="643" spans="14:17" ht="15">
      <c r="N643" s="643"/>
      <c r="O643" s="895"/>
      <c r="P643" s="895"/>
      <c r="Q643" s="249"/>
    </row>
    <row r="644" spans="14:17" ht="15">
      <c r="N644" s="643"/>
      <c r="O644" s="895"/>
      <c r="P644" s="895"/>
      <c r="Q644" s="249"/>
    </row>
    <row r="645" spans="14:17" ht="15">
      <c r="N645" s="643"/>
      <c r="O645" s="895"/>
      <c r="P645" s="895"/>
      <c r="Q645" s="249"/>
    </row>
    <row r="646" spans="14:17" ht="15">
      <c r="N646" s="643"/>
      <c r="O646" s="895"/>
      <c r="P646" s="895"/>
      <c r="Q646" s="249"/>
    </row>
    <row r="647" spans="14:17" ht="15">
      <c r="N647" s="643"/>
      <c r="O647" s="895"/>
      <c r="P647" s="895"/>
      <c r="Q647" s="249"/>
    </row>
    <row r="648" spans="14:17" ht="15">
      <c r="N648" s="643"/>
      <c r="O648" s="895"/>
      <c r="P648" s="895"/>
      <c r="Q648" s="249"/>
    </row>
    <row r="649" spans="14:17" ht="15">
      <c r="N649" s="643"/>
      <c r="O649" s="895"/>
      <c r="P649" s="895"/>
      <c r="Q649" s="249"/>
    </row>
    <row r="650" spans="14:17" ht="15">
      <c r="N650" s="643"/>
      <c r="O650" s="895"/>
      <c r="P650" s="895"/>
      <c r="Q650" s="249"/>
    </row>
    <row r="651" spans="14:17" ht="15">
      <c r="N651" s="643"/>
      <c r="O651" s="895"/>
      <c r="P651" s="895"/>
      <c r="Q651" s="249"/>
    </row>
    <row r="652" spans="14:17" ht="15">
      <c r="N652" s="643"/>
      <c r="O652" s="895"/>
      <c r="P652" s="895"/>
      <c r="Q652" s="249"/>
    </row>
    <row r="653" spans="14:17" ht="15">
      <c r="N653" s="643"/>
      <c r="O653" s="895"/>
      <c r="P653" s="895"/>
      <c r="Q653" s="249"/>
    </row>
    <row r="654" spans="14:17" ht="15">
      <c r="N654" s="643"/>
      <c r="O654" s="895"/>
      <c r="P654" s="895"/>
      <c r="Q654" s="249"/>
    </row>
    <row r="655" spans="14:17" ht="15">
      <c r="N655" s="643"/>
      <c r="O655" s="895"/>
      <c r="P655" s="895"/>
      <c r="Q655" s="249"/>
    </row>
    <row r="656" spans="14:17" ht="15">
      <c r="N656" s="643"/>
      <c r="O656" s="895"/>
      <c r="P656" s="895"/>
      <c r="Q656" s="249"/>
    </row>
    <row r="657" spans="14:17" ht="15">
      <c r="N657" s="643"/>
      <c r="O657" s="895"/>
      <c r="P657" s="895"/>
      <c r="Q657" s="249"/>
    </row>
    <row r="658" spans="14:17" ht="15">
      <c r="N658" s="643"/>
      <c r="O658" s="895"/>
      <c r="P658" s="895"/>
      <c r="Q658" s="249"/>
    </row>
    <row r="659" spans="14:17" ht="15">
      <c r="N659" s="643"/>
      <c r="O659" s="895"/>
      <c r="P659" s="895"/>
      <c r="Q659" s="249"/>
    </row>
    <row r="660" spans="14:17" ht="15">
      <c r="N660" s="643"/>
      <c r="O660" s="895"/>
      <c r="P660" s="895"/>
      <c r="Q660" s="249"/>
    </row>
    <row r="661" spans="14:17" ht="15">
      <c r="N661" s="643"/>
      <c r="O661" s="895"/>
      <c r="P661" s="895"/>
      <c r="Q661" s="249"/>
    </row>
    <row r="662" spans="14:17" ht="15">
      <c r="N662" s="643"/>
      <c r="O662" s="895"/>
      <c r="P662" s="895"/>
      <c r="Q662" s="249"/>
    </row>
    <row r="663" spans="14:17" ht="15">
      <c r="N663" s="643"/>
      <c r="O663" s="895"/>
      <c r="P663" s="895"/>
      <c r="Q663" s="249"/>
    </row>
    <row r="664" spans="14:17" ht="15">
      <c r="N664" s="643"/>
      <c r="O664" s="895"/>
      <c r="P664" s="895"/>
      <c r="Q664" s="249"/>
    </row>
    <row r="665" spans="14:17" ht="15">
      <c r="N665" s="643"/>
      <c r="O665" s="895"/>
      <c r="P665" s="895"/>
      <c r="Q665" s="249"/>
    </row>
    <row r="666" spans="14:17" ht="15">
      <c r="N666" s="643"/>
      <c r="O666" s="895"/>
      <c r="P666" s="895"/>
      <c r="Q666" s="249"/>
    </row>
    <row r="667" spans="14:17" ht="15">
      <c r="N667" s="643"/>
      <c r="O667" s="895"/>
      <c r="P667" s="895"/>
      <c r="Q667" s="249"/>
    </row>
    <row r="668" spans="14:17" ht="15">
      <c r="N668" s="643"/>
      <c r="O668" s="895"/>
      <c r="P668" s="895"/>
      <c r="Q668" s="249"/>
    </row>
    <row r="669" spans="14:17" ht="15">
      <c r="N669" s="643"/>
      <c r="O669" s="895"/>
      <c r="P669" s="895"/>
      <c r="Q669" s="249"/>
    </row>
    <row r="670" spans="14:17" ht="15">
      <c r="N670" s="643"/>
      <c r="O670" s="895"/>
      <c r="P670" s="895"/>
      <c r="Q670" s="249"/>
    </row>
    <row r="671" spans="14:17" ht="15">
      <c r="N671" s="643"/>
      <c r="O671" s="895"/>
      <c r="P671" s="895"/>
      <c r="Q671" s="249"/>
    </row>
    <row r="672" spans="14:17" ht="15">
      <c r="N672" s="643"/>
      <c r="O672" s="895"/>
      <c r="P672" s="895"/>
      <c r="Q672" s="249"/>
    </row>
    <row r="673" spans="14:17" ht="15">
      <c r="N673" s="643"/>
      <c r="O673" s="895"/>
      <c r="P673" s="895"/>
      <c r="Q673" s="249"/>
    </row>
    <row r="674" spans="14:17" ht="15">
      <c r="N674" s="643"/>
      <c r="O674" s="895"/>
      <c r="P674" s="895"/>
      <c r="Q674" s="249"/>
    </row>
    <row r="675" spans="14:17" ht="15">
      <c r="N675" s="643"/>
      <c r="O675" s="895"/>
      <c r="P675" s="895"/>
      <c r="Q675" s="249"/>
    </row>
    <row r="676" spans="14:17" ht="15">
      <c r="N676" s="643"/>
      <c r="O676" s="895"/>
      <c r="P676" s="895"/>
      <c r="Q676" s="249"/>
    </row>
    <row r="677" spans="14:17" ht="15">
      <c r="N677" s="643"/>
      <c r="O677" s="895"/>
      <c r="P677" s="895"/>
      <c r="Q677" s="249"/>
    </row>
    <row r="678" spans="14:17" ht="15">
      <c r="N678" s="643"/>
      <c r="O678" s="895"/>
      <c r="P678" s="895"/>
      <c r="Q678" s="249"/>
    </row>
    <row r="679" spans="14:17" ht="15">
      <c r="N679" s="643"/>
      <c r="O679" s="895"/>
      <c r="P679" s="895"/>
      <c r="Q679" s="249"/>
    </row>
    <row r="680" spans="14:17" ht="15">
      <c r="N680" s="643"/>
      <c r="O680" s="895"/>
      <c r="P680" s="895"/>
      <c r="Q680" s="249"/>
    </row>
    <row r="681" spans="14:17" ht="15">
      <c r="N681" s="643"/>
      <c r="O681" s="895"/>
      <c r="P681" s="895"/>
      <c r="Q681" s="249"/>
    </row>
    <row r="682" spans="14:17" ht="15">
      <c r="N682" s="643"/>
      <c r="O682" s="895"/>
      <c r="P682" s="895"/>
      <c r="Q682" s="249"/>
    </row>
    <row r="683" spans="14:17" ht="15">
      <c r="N683" s="643"/>
      <c r="O683" s="895"/>
      <c r="P683" s="895"/>
      <c r="Q683" s="249"/>
    </row>
    <row r="684" spans="14:17" ht="15">
      <c r="N684" s="643"/>
      <c r="O684" s="895"/>
      <c r="P684" s="895"/>
      <c r="Q684" s="249"/>
    </row>
    <row r="685" spans="14:17" ht="15">
      <c r="N685" s="643"/>
      <c r="O685" s="895"/>
      <c r="P685" s="895"/>
      <c r="Q685" s="249"/>
    </row>
    <row r="686" spans="14:17" ht="15">
      <c r="N686" s="643"/>
      <c r="O686" s="895"/>
      <c r="P686" s="895"/>
      <c r="Q686" s="249"/>
    </row>
    <row r="687" spans="14:17" ht="15">
      <c r="N687" s="643"/>
      <c r="O687" s="895"/>
      <c r="P687" s="895"/>
      <c r="Q687" s="249"/>
    </row>
    <row r="688" spans="14:17" ht="15">
      <c r="N688" s="643"/>
      <c r="O688" s="895"/>
      <c r="P688" s="895"/>
      <c r="Q688" s="249"/>
    </row>
    <row r="689" spans="14:17" ht="15">
      <c r="N689" s="643"/>
      <c r="O689" s="895"/>
      <c r="P689" s="895"/>
      <c r="Q689" s="249"/>
    </row>
    <row r="690" spans="14:17" ht="15">
      <c r="N690" s="643"/>
      <c r="O690" s="895"/>
      <c r="P690" s="895"/>
      <c r="Q690" s="249"/>
    </row>
    <row r="691" spans="14:17" ht="15">
      <c r="N691" s="643"/>
      <c r="O691" s="895"/>
      <c r="P691" s="895"/>
      <c r="Q691" s="249"/>
    </row>
    <row r="692" spans="14:17" ht="15">
      <c r="N692" s="643"/>
      <c r="O692" s="895"/>
      <c r="P692" s="895"/>
      <c r="Q692" s="249"/>
    </row>
    <row r="693" spans="14:17" ht="15">
      <c r="N693" s="643"/>
      <c r="O693" s="895"/>
      <c r="P693" s="895"/>
      <c r="Q693" s="249"/>
    </row>
    <row r="694" spans="14:17" ht="15">
      <c r="N694" s="643"/>
      <c r="O694" s="895"/>
      <c r="P694" s="895"/>
      <c r="Q694" s="249"/>
    </row>
    <row r="695" spans="14:17" ht="15">
      <c r="N695" s="643"/>
      <c r="O695" s="895"/>
      <c r="P695" s="895"/>
      <c r="Q695" s="249"/>
    </row>
    <row r="696" spans="14:17" ht="15">
      <c r="N696" s="643"/>
      <c r="O696" s="895"/>
      <c r="P696" s="895"/>
      <c r="Q696" s="249"/>
    </row>
    <row r="697" spans="14:17" ht="15">
      <c r="N697" s="643"/>
      <c r="O697" s="895"/>
      <c r="P697" s="895"/>
      <c r="Q697" s="249"/>
    </row>
    <row r="698" spans="14:17" ht="15">
      <c r="N698" s="643"/>
      <c r="O698" s="895"/>
      <c r="P698" s="895"/>
      <c r="Q698" s="249"/>
    </row>
    <row r="699" spans="14:17" ht="15">
      <c r="N699" s="643"/>
      <c r="O699" s="895"/>
      <c r="P699" s="895"/>
      <c r="Q699" s="249"/>
    </row>
    <row r="700" spans="14:17" ht="15">
      <c r="N700" s="643"/>
      <c r="O700" s="895"/>
      <c r="P700" s="895"/>
      <c r="Q700" s="249"/>
    </row>
    <row r="701" spans="14:17" ht="15">
      <c r="N701" s="643"/>
      <c r="O701" s="895"/>
      <c r="P701" s="895"/>
      <c r="Q701" s="249"/>
    </row>
    <row r="702" spans="14:17" ht="15">
      <c r="N702" s="643"/>
      <c r="O702" s="895"/>
      <c r="P702" s="895"/>
      <c r="Q702" s="249"/>
    </row>
    <row r="703" spans="14:17" ht="15">
      <c r="N703" s="643"/>
      <c r="O703" s="895"/>
      <c r="P703" s="895"/>
      <c r="Q703" s="249"/>
    </row>
    <row r="704" spans="14:17" ht="15">
      <c r="N704" s="643"/>
      <c r="O704" s="895"/>
      <c r="P704" s="895"/>
      <c r="Q704" s="249"/>
    </row>
    <row r="705" spans="14:17" ht="15">
      <c r="N705" s="643"/>
      <c r="O705" s="895"/>
      <c r="P705" s="895"/>
      <c r="Q705" s="249"/>
    </row>
    <row r="706" spans="14:17" ht="15">
      <c r="N706" s="643"/>
      <c r="O706" s="895"/>
      <c r="P706" s="895"/>
      <c r="Q706" s="249"/>
    </row>
    <row r="707" spans="14:17" ht="15">
      <c r="N707" s="643"/>
      <c r="O707" s="895"/>
      <c r="P707" s="895"/>
      <c r="Q707" s="249"/>
    </row>
    <row r="708" spans="14:17" ht="15">
      <c r="N708" s="643"/>
      <c r="O708" s="895"/>
      <c r="P708" s="895"/>
      <c r="Q708" s="249"/>
    </row>
    <row r="709" spans="14:17" ht="15">
      <c r="N709" s="643"/>
      <c r="O709" s="895"/>
      <c r="P709" s="895"/>
      <c r="Q709" s="249"/>
    </row>
    <row r="710" spans="14:17" ht="15">
      <c r="N710" s="643"/>
      <c r="O710" s="895"/>
      <c r="P710" s="895"/>
      <c r="Q710" s="249"/>
    </row>
    <row r="711" spans="14:17" ht="15">
      <c r="N711" s="643"/>
      <c r="O711" s="895"/>
      <c r="P711" s="895"/>
      <c r="Q711" s="249"/>
    </row>
    <row r="712" spans="14:17" ht="15">
      <c r="N712" s="643"/>
      <c r="O712" s="895"/>
      <c r="P712" s="895"/>
      <c r="Q712" s="249"/>
    </row>
    <row r="713" spans="14:17" ht="15">
      <c r="N713" s="643"/>
      <c r="O713" s="895"/>
      <c r="P713" s="895"/>
      <c r="Q713" s="249"/>
    </row>
    <row r="714" spans="14:17" ht="15">
      <c r="N714" s="643"/>
      <c r="O714" s="895"/>
      <c r="P714" s="895"/>
      <c r="Q714" s="249"/>
    </row>
    <row r="715" spans="14:17" ht="15">
      <c r="N715" s="643"/>
      <c r="O715" s="895"/>
      <c r="P715" s="895"/>
      <c r="Q715" s="249"/>
    </row>
    <row r="716" spans="14:17" ht="15">
      <c r="N716" s="643"/>
      <c r="O716" s="895"/>
      <c r="P716" s="895"/>
      <c r="Q716" s="249"/>
    </row>
    <row r="717" spans="14:17" ht="15">
      <c r="N717" s="643"/>
      <c r="O717" s="895"/>
      <c r="P717" s="895"/>
      <c r="Q717" s="249"/>
    </row>
    <row r="718" spans="14:17" ht="15">
      <c r="N718" s="643"/>
      <c r="O718" s="895"/>
      <c r="P718" s="895"/>
      <c r="Q718" s="249"/>
    </row>
    <row r="719" spans="14:17" ht="15">
      <c r="N719" s="643"/>
      <c r="O719" s="895"/>
      <c r="P719" s="895"/>
      <c r="Q719" s="249"/>
    </row>
    <row r="720" spans="14:17" ht="15">
      <c r="N720" s="643"/>
      <c r="O720" s="895"/>
      <c r="P720" s="895"/>
      <c r="Q720" s="249"/>
    </row>
    <row r="721" spans="14:17" ht="15">
      <c r="N721" s="643"/>
      <c r="O721" s="895"/>
      <c r="P721" s="895"/>
      <c r="Q721" s="249"/>
    </row>
    <row r="722" spans="14:17" ht="15">
      <c r="N722" s="643"/>
      <c r="O722" s="895"/>
      <c r="P722" s="895"/>
      <c r="Q722" s="249"/>
    </row>
    <row r="723" spans="14:17" ht="15">
      <c r="N723" s="643"/>
      <c r="O723" s="895"/>
      <c r="P723" s="895"/>
      <c r="Q723" s="249"/>
    </row>
    <row r="724" spans="14:17" ht="15">
      <c r="N724" s="643"/>
      <c r="O724" s="895"/>
      <c r="P724" s="895"/>
      <c r="Q724" s="249"/>
    </row>
    <row r="725" spans="14:17" ht="15">
      <c r="N725" s="643"/>
      <c r="O725" s="895"/>
      <c r="P725" s="895"/>
      <c r="Q725" s="249"/>
    </row>
    <row r="726" spans="14:17" ht="15">
      <c r="N726" s="643"/>
      <c r="O726" s="895"/>
      <c r="P726" s="895"/>
      <c r="Q726" s="249"/>
    </row>
    <row r="727" spans="14:17" ht="15">
      <c r="N727" s="643"/>
      <c r="O727" s="895"/>
      <c r="P727" s="895"/>
      <c r="Q727" s="249"/>
    </row>
    <row r="728" spans="14:17" ht="15">
      <c r="N728" s="643"/>
      <c r="O728" s="895"/>
      <c r="P728" s="895"/>
      <c r="Q728" s="249"/>
    </row>
    <row r="729" spans="14:17" ht="15">
      <c r="N729" s="643"/>
      <c r="O729" s="895"/>
      <c r="P729" s="895"/>
      <c r="Q729" s="249"/>
    </row>
    <row r="730" spans="14:17" ht="15">
      <c r="N730" s="643"/>
      <c r="O730" s="895"/>
      <c r="P730" s="895"/>
      <c r="Q730" s="249"/>
    </row>
    <row r="731" spans="14:17" ht="15">
      <c r="N731" s="643"/>
      <c r="O731" s="895"/>
      <c r="P731" s="895"/>
      <c r="Q731" s="249"/>
    </row>
    <row r="732" spans="14:17" ht="15">
      <c r="N732" s="643"/>
      <c r="O732" s="895"/>
      <c r="P732" s="895"/>
      <c r="Q732" s="249"/>
    </row>
    <row r="733" spans="14:17" ht="15">
      <c r="N733" s="643"/>
      <c r="O733" s="895"/>
      <c r="P733" s="895"/>
      <c r="Q733" s="249"/>
    </row>
    <row r="734" spans="14:17" ht="15">
      <c r="N734" s="643"/>
      <c r="O734" s="895"/>
      <c r="P734" s="895"/>
      <c r="Q734" s="249"/>
    </row>
    <row r="735" spans="14:17" ht="15">
      <c r="N735" s="643"/>
      <c r="O735" s="895"/>
      <c r="P735" s="895"/>
      <c r="Q735" s="249"/>
    </row>
    <row r="736" spans="14:17" ht="15">
      <c r="N736" s="643"/>
      <c r="O736" s="895"/>
      <c r="P736" s="895"/>
      <c r="Q736" s="249"/>
    </row>
    <row r="737" spans="14:17" ht="15">
      <c r="N737" s="643"/>
      <c r="O737" s="895"/>
      <c r="P737" s="895"/>
      <c r="Q737" s="249"/>
    </row>
    <row r="738" spans="14:17" ht="15">
      <c r="N738" s="643"/>
      <c r="O738" s="895"/>
      <c r="P738" s="895"/>
      <c r="Q738" s="249"/>
    </row>
    <row r="739" spans="14:17" ht="15">
      <c r="N739" s="643"/>
      <c r="O739" s="895"/>
      <c r="P739" s="895"/>
      <c r="Q739" s="249"/>
    </row>
    <row r="740" spans="14:17" ht="15">
      <c r="N740" s="643"/>
      <c r="O740" s="895"/>
      <c r="P740" s="895"/>
      <c r="Q740" s="249"/>
    </row>
    <row r="741" spans="14:17" ht="15">
      <c r="N741" s="643"/>
      <c r="O741" s="895"/>
      <c r="P741" s="895"/>
      <c r="Q741" s="249"/>
    </row>
    <row r="742" spans="14:17" ht="15">
      <c r="N742" s="643"/>
      <c r="O742" s="895"/>
      <c r="P742" s="895"/>
      <c r="Q742" s="249"/>
    </row>
    <row r="743" spans="14:17" ht="15">
      <c r="N743" s="643"/>
      <c r="O743" s="895"/>
      <c r="P743" s="895"/>
      <c r="Q743" s="249"/>
    </row>
    <row r="744" spans="14:17" ht="15">
      <c r="N744" s="643"/>
      <c r="O744" s="895"/>
      <c r="P744" s="895"/>
      <c r="Q744" s="249"/>
    </row>
    <row r="745" spans="14:17" ht="15">
      <c r="N745" s="643"/>
      <c r="O745" s="895"/>
      <c r="P745" s="895"/>
      <c r="Q745" s="249"/>
    </row>
    <row r="746" spans="14:17" ht="15">
      <c r="N746" s="643"/>
      <c r="O746" s="895"/>
      <c r="P746" s="895"/>
      <c r="Q746" s="249"/>
    </row>
    <row r="747" spans="14:17" ht="15">
      <c r="N747" s="643"/>
      <c r="O747" s="895"/>
      <c r="P747" s="895"/>
      <c r="Q747" s="249"/>
    </row>
    <row r="748" spans="14:17" ht="15">
      <c r="N748" s="643"/>
      <c r="O748" s="895"/>
      <c r="P748" s="895"/>
      <c r="Q748" s="249"/>
    </row>
    <row r="749" spans="14:17" ht="15">
      <c r="N749" s="643"/>
      <c r="O749" s="895"/>
      <c r="P749" s="895"/>
      <c r="Q749" s="249"/>
    </row>
    <row r="750" spans="14:17" ht="15">
      <c r="N750" s="643"/>
      <c r="O750" s="895"/>
      <c r="P750" s="895"/>
      <c r="Q750" s="249"/>
    </row>
    <row r="751" spans="14:17" ht="15">
      <c r="N751" s="643"/>
      <c r="O751" s="895"/>
      <c r="P751" s="895"/>
      <c r="Q751" s="249"/>
    </row>
    <row r="752" spans="14:17" ht="15">
      <c r="N752" s="643"/>
      <c r="O752" s="895"/>
      <c r="P752" s="895"/>
      <c r="Q752" s="249"/>
    </row>
    <row r="753" spans="14:17" ht="15">
      <c r="N753" s="643"/>
      <c r="O753" s="895"/>
      <c r="P753" s="895"/>
      <c r="Q753" s="249"/>
    </row>
    <row r="754" spans="14:17" ht="15">
      <c r="N754" s="643"/>
      <c r="O754" s="895"/>
      <c r="P754" s="895"/>
      <c r="Q754" s="249"/>
    </row>
    <row r="755" spans="14:17" ht="15">
      <c r="N755" s="643"/>
      <c r="O755" s="895"/>
      <c r="P755" s="895"/>
      <c r="Q755" s="249"/>
    </row>
    <row r="756" spans="14:17" ht="15">
      <c r="N756" s="643"/>
      <c r="O756" s="895"/>
      <c r="P756" s="895"/>
      <c r="Q756" s="249"/>
    </row>
    <row r="757" spans="14:17" ht="15">
      <c r="N757" s="643"/>
      <c r="O757" s="895"/>
      <c r="P757" s="895"/>
      <c r="Q757" s="249"/>
    </row>
    <row r="758" spans="14:17" ht="15">
      <c r="N758" s="643"/>
      <c r="O758" s="895"/>
      <c r="P758" s="895"/>
      <c r="Q758" s="249"/>
    </row>
    <row r="759" spans="14:17" ht="15">
      <c r="N759" s="643"/>
      <c r="O759" s="895"/>
      <c r="P759" s="895"/>
      <c r="Q759" s="249"/>
    </row>
    <row r="760" spans="14:17" ht="15">
      <c r="N760" s="643"/>
      <c r="O760" s="895"/>
      <c r="P760" s="895"/>
      <c r="Q760" s="249"/>
    </row>
    <row r="761" spans="14:17" ht="15">
      <c r="N761" s="643"/>
      <c r="O761" s="895"/>
      <c r="P761" s="895"/>
      <c r="Q761" s="249"/>
    </row>
    <row r="762" spans="14:17" ht="15">
      <c r="N762" s="643"/>
      <c r="O762" s="895"/>
      <c r="P762" s="895"/>
      <c r="Q762" s="249"/>
    </row>
    <row r="763" spans="14:17" ht="15">
      <c r="N763" s="643"/>
      <c r="O763" s="895"/>
      <c r="P763" s="895"/>
      <c r="Q763" s="249"/>
    </row>
    <row r="764" spans="14:17" ht="15">
      <c r="N764" s="643"/>
      <c r="O764" s="895"/>
      <c r="P764" s="895"/>
      <c r="Q764" s="249"/>
    </row>
    <row r="765" spans="14:17" ht="15">
      <c r="N765" s="643"/>
      <c r="O765" s="895"/>
      <c r="P765" s="895"/>
      <c r="Q765" s="249"/>
    </row>
    <row r="766" spans="14:17" ht="15">
      <c r="N766" s="643"/>
      <c r="O766" s="895"/>
      <c r="P766" s="895"/>
      <c r="Q766" s="249"/>
    </row>
    <row r="767" spans="14:17" ht="15">
      <c r="N767" s="643"/>
      <c r="O767" s="895"/>
      <c r="P767" s="895"/>
      <c r="Q767" s="249"/>
    </row>
    <row r="768" spans="14:17" ht="15">
      <c r="N768" s="643"/>
      <c r="O768" s="895"/>
      <c r="P768" s="895"/>
      <c r="Q768" s="249"/>
    </row>
    <row r="769" spans="14:17" ht="15">
      <c r="N769" s="643"/>
      <c r="O769" s="895"/>
      <c r="P769" s="895"/>
      <c r="Q769" s="249"/>
    </row>
    <row r="770" spans="14:17" ht="15">
      <c r="N770" s="643"/>
      <c r="O770" s="895"/>
      <c r="P770" s="895"/>
      <c r="Q770" s="249"/>
    </row>
    <row r="771" spans="14:17" ht="15">
      <c r="N771" s="643"/>
      <c r="O771" s="895"/>
      <c r="P771" s="895"/>
      <c r="Q771" s="249"/>
    </row>
    <row r="772" spans="14:17" ht="15">
      <c r="N772" s="643"/>
      <c r="O772" s="895"/>
      <c r="P772" s="895"/>
      <c r="Q772" s="249"/>
    </row>
    <row r="773" spans="14:17" ht="15">
      <c r="N773" s="643"/>
      <c r="O773" s="895"/>
      <c r="P773" s="895"/>
      <c r="Q773" s="249"/>
    </row>
    <row r="774" spans="14:17" ht="15">
      <c r="N774" s="643"/>
      <c r="O774" s="895"/>
      <c r="P774" s="895"/>
      <c r="Q774" s="249"/>
    </row>
    <row r="775" spans="14:17" ht="15">
      <c r="N775" s="643"/>
      <c r="O775" s="895"/>
      <c r="P775" s="895"/>
      <c r="Q775" s="249"/>
    </row>
    <row r="776" spans="14:17" ht="15">
      <c r="N776" s="643"/>
      <c r="O776" s="895"/>
      <c r="P776" s="895"/>
      <c r="Q776" s="249"/>
    </row>
    <row r="777" spans="14:17" ht="15">
      <c r="N777" s="643"/>
      <c r="O777" s="895"/>
      <c r="P777" s="895"/>
      <c r="Q777" s="249"/>
    </row>
    <row r="778" spans="14:17" ht="15">
      <c r="N778" s="643"/>
      <c r="O778" s="895"/>
      <c r="P778" s="895"/>
      <c r="Q778" s="249"/>
    </row>
    <row r="779" spans="14:17" ht="15">
      <c r="N779" s="643"/>
      <c r="O779" s="895"/>
      <c r="P779" s="895"/>
      <c r="Q779" s="249"/>
    </row>
    <row r="780" spans="14:17" ht="15">
      <c r="N780" s="643"/>
      <c r="O780" s="895"/>
      <c r="P780" s="895"/>
      <c r="Q780" s="249"/>
    </row>
    <row r="781" spans="14:17" ht="15">
      <c r="N781" s="643"/>
      <c r="O781" s="895"/>
      <c r="P781" s="895"/>
      <c r="Q781" s="249"/>
    </row>
    <row r="782" spans="14:17" ht="15">
      <c r="N782" s="643"/>
      <c r="O782" s="895"/>
      <c r="P782" s="895"/>
      <c r="Q782" s="249"/>
    </row>
    <row r="783" spans="14:17" ht="15">
      <c r="N783" s="643"/>
      <c r="O783" s="895"/>
      <c r="P783" s="895"/>
      <c r="Q783" s="249"/>
    </row>
    <row r="784" spans="14:17" ht="15">
      <c r="N784" s="643"/>
      <c r="O784" s="895"/>
      <c r="P784" s="895"/>
      <c r="Q784" s="249"/>
    </row>
    <row r="785" spans="14:17" ht="15">
      <c r="N785" s="643"/>
      <c r="O785" s="895"/>
      <c r="P785" s="895"/>
      <c r="Q785" s="249"/>
    </row>
    <row r="786" spans="14:17" ht="15">
      <c r="N786" s="643"/>
      <c r="O786" s="895"/>
      <c r="P786" s="895"/>
      <c r="Q786" s="249"/>
    </row>
    <row r="787" spans="14:17" ht="15">
      <c r="N787" s="643"/>
      <c r="O787" s="895"/>
      <c r="P787" s="895"/>
      <c r="Q787" s="249"/>
    </row>
    <row r="788" spans="14:17" ht="15">
      <c r="N788" s="643"/>
      <c r="O788" s="895"/>
      <c r="P788" s="895"/>
      <c r="Q788" s="249"/>
    </row>
    <row r="789" spans="14:17" ht="15">
      <c r="N789" s="643"/>
      <c r="O789" s="895"/>
      <c r="P789" s="895"/>
      <c r="Q789" s="249"/>
    </row>
    <row r="790" spans="14:17" ht="15">
      <c r="N790" s="643"/>
      <c r="O790" s="895"/>
      <c r="P790" s="895"/>
      <c r="Q790" s="249"/>
    </row>
    <row r="791" spans="14:17" ht="15">
      <c r="N791" s="643"/>
      <c r="O791" s="895"/>
      <c r="P791" s="895"/>
      <c r="Q791" s="249"/>
    </row>
    <row r="792" spans="14:17" ht="15">
      <c r="N792" s="643"/>
      <c r="O792" s="895"/>
      <c r="P792" s="895"/>
      <c r="Q792" s="249"/>
    </row>
    <row r="793" spans="14:17" ht="15">
      <c r="N793" s="643"/>
      <c r="O793" s="895"/>
      <c r="P793" s="895"/>
      <c r="Q793" s="249"/>
    </row>
    <row r="794" spans="14:17" ht="15">
      <c r="N794" s="643"/>
      <c r="O794" s="895"/>
      <c r="P794" s="895"/>
      <c r="Q794" s="249"/>
    </row>
    <row r="795" spans="14:17" ht="15">
      <c r="N795" s="643"/>
      <c r="O795" s="895"/>
      <c r="P795" s="895"/>
      <c r="Q795" s="249"/>
    </row>
    <row r="796" spans="14:17" ht="15">
      <c r="N796" s="643"/>
      <c r="O796" s="895"/>
      <c r="P796" s="895"/>
      <c r="Q796" s="249"/>
    </row>
    <row r="797" spans="14:17" ht="15">
      <c r="N797" s="643"/>
      <c r="O797" s="895"/>
      <c r="P797" s="895"/>
      <c r="Q797" s="249"/>
    </row>
    <row r="798" spans="14:17" ht="15">
      <c r="N798" s="643"/>
      <c r="O798" s="895"/>
      <c r="P798" s="895"/>
      <c r="Q798" s="249"/>
    </row>
    <row r="799" spans="14:17" ht="15">
      <c r="N799" s="643"/>
      <c r="O799" s="895"/>
      <c r="P799" s="895"/>
      <c r="Q799" s="249"/>
    </row>
    <row r="800" spans="14:17" ht="15">
      <c r="N800" s="643"/>
      <c r="O800" s="895"/>
      <c r="P800" s="895"/>
      <c r="Q800" s="249"/>
    </row>
    <row r="801" spans="14:17" ht="15">
      <c r="N801" s="643"/>
      <c r="O801" s="895"/>
      <c r="P801" s="895"/>
      <c r="Q801" s="249"/>
    </row>
    <row r="802" spans="14:17" ht="15">
      <c r="N802" s="643"/>
      <c r="O802" s="895"/>
      <c r="P802" s="895"/>
      <c r="Q802" s="249"/>
    </row>
    <row r="803" spans="14:17" ht="15">
      <c r="N803" s="643"/>
      <c r="O803" s="895"/>
      <c r="P803" s="895"/>
      <c r="Q803" s="249"/>
    </row>
    <row r="804" spans="14:17" ht="15">
      <c r="N804" s="643"/>
      <c r="O804" s="895"/>
      <c r="P804" s="895"/>
      <c r="Q804" s="249"/>
    </row>
    <row r="805" spans="14:17" ht="15">
      <c r="N805" s="643"/>
      <c r="O805" s="895"/>
      <c r="P805" s="895"/>
      <c r="Q805" s="249"/>
    </row>
    <row r="806" spans="14:17" ht="15">
      <c r="N806" s="643"/>
      <c r="O806" s="895"/>
      <c r="P806" s="895"/>
      <c r="Q806" s="249"/>
    </row>
    <row r="807" spans="14:17" ht="15">
      <c r="N807" s="643"/>
      <c r="O807" s="895"/>
      <c r="P807" s="895"/>
      <c r="Q807" s="249"/>
    </row>
    <row r="808" spans="14:17" ht="15">
      <c r="N808" s="643"/>
      <c r="O808" s="895"/>
      <c r="P808" s="895"/>
      <c r="Q808" s="249"/>
    </row>
    <row r="809" spans="14:17" ht="15">
      <c r="N809" s="643"/>
      <c r="O809" s="895"/>
      <c r="P809" s="895"/>
      <c r="Q809" s="249"/>
    </row>
    <row r="810" spans="14:17" ht="15">
      <c r="N810" s="643"/>
      <c r="O810" s="895"/>
      <c r="P810" s="895"/>
      <c r="Q810" s="249"/>
    </row>
    <row r="811" spans="14:17" ht="15">
      <c r="N811" s="643"/>
      <c r="O811" s="895"/>
      <c r="P811" s="895"/>
      <c r="Q811" s="249"/>
    </row>
    <row r="812" spans="14:17" ht="15">
      <c r="N812" s="643"/>
      <c r="O812" s="895"/>
      <c r="P812" s="895"/>
      <c r="Q812" s="249"/>
    </row>
    <row r="813" spans="14:17" ht="15">
      <c r="N813" s="643"/>
      <c r="O813" s="895"/>
      <c r="P813" s="895"/>
      <c r="Q813" s="249"/>
    </row>
    <row r="814" spans="14:17" ht="15">
      <c r="N814" s="643"/>
      <c r="O814" s="895"/>
      <c r="P814" s="895"/>
      <c r="Q814" s="249"/>
    </row>
    <row r="815" spans="14:17" ht="15">
      <c r="N815" s="643"/>
      <c r="O815" s="895"/>
      <c r="P815" s="895"/>
      <c r="Q815" s="249"/>
    </row>
    <row r="816" spans="14:17" ht="15">
      <c r="N816" s="643"/>
      <c r="O816" s="895"/>
      <c r="P816" s="895"/>
      <c r="Q816" s="249"/>
    </row>
    <row r="817" spans="14:17" ht="15">
      <c r="N817" s="643"/>
      <c r="O817" s="895"/>
      <c r="P817" s="895"/>
      <c r="Q817" s="249"/>
    </row>
    <row r="818" spans="14:17" ht="15">
      <c r="N818" s="643"/>
      <c r="O818" s="895"/>
      <c r="P818" s="895"/>
      <c r="Q818" s="249"/>
    </row>
    <row r="819" spans="14:17" ht="15">
      <c r="N819" s="643"/>
      <c r="O819" s="895"/>
      <c r="P819" s="895"/>
      <c r="Q819" s="249"/>
    </row>
    <row r="820" spans="14:17" ht="15">
      <c r="N820" s="643"/>
      <c r="O820" s="895"/>
      <c r="P820" s="895"/>
      <c r="Q820" s="249"/>
    </row>
    <row r="821" spans="14:17" ht="15">
      <c r="N821" s="643"/>
      <c r="O821" s="895"/>
      <c r="P821" s="895"/>
      <c r="Q821" s="249"/>
    </row>
    <row r="822" spans="14:17" ht="15">
      <c r="N822" s="643"/>
      <c r="O822" s="895"/>
      <c r="P822" s="895"/>
      <c r="Q822" s="249"/>
    </row>
    <row r="823" spans="14:17" ht="15">
      <c r="N823" s="643"/>
      <c r="O823" s="895"/>
      <c r="P823" s="895"/>
      <c r="Q823" s="249"/>
    </row>
    <row r="824" spans="14:17" ht="15">
      <c r="N824" s="643"/>
      <c r="O824" s="895"/>
      <c r="P824" s="895"/>
      <c r="Q824" s="249"/>
    </row>
    <row r="825" spans="14:17" ht="15">
      <c r="N825" s="643"/>
      <c r="O825" s="895"/>
      <c r="P825" s="895"/>
      <c r="Q825" s="249"/>
    </row>
    <row r="826" spans="14:17" ht="15">
      <c r="N826" s="643"/>
      <c r="O826" s="895"/>
      <c r="P826" s="895"/>
      <c r="Q826" s="249"/>
    </row>
    <row r="827" spans="14:17" ht="15">
      <c r="N827" s="643"/>
      <c r="O827" s="895"/>
      <c r="P827" s="895"/>
      <c r="Q827" s="249"/>
    </row>
    <row r="828" spans="14:17" ht="15">
      <c r="N828" s="643"/>
      <c r="O828" s="895"/>
      <c r="P828" s="895"/>
      <c r="Q828" s="249"/>
    </row>
    <row r="829" spans="14:17" ht="15">
      <c r="N829" s="643"/>
      <c r="O829" s="895"/>
      <c r="P829" s="895"/>
      <c r="Q829" s="249"/>
    </row>
    <row r="830" spans="14:17" ht="15">
      <c r="N830" s="643"/>
      <c r="O830" s="895"/>
      <c r="P830" s="895"/>
      <c r="Q830" s="249"/>
    </row>
    <row r="831" spans="14:17" ht="15">
      <c r="N831" s="643"/>
      <c r="O831" s="895"/>
      <c r="P831" s="895"/>
      <c r="Q831" s="249"/>
    </row>
    <row r="832" spans="14:17" ht="15">
      <c r="N832" s="643"/>
      <c r="O832" s="895"/>
      <c r="P832" s="895"/>
      <c r="Q832" s="249"/>
    </row>
    <row r="833" spans="14:17" ht="15">
      <c r="N833" s="643"/>
      <c r="O833" s="895"/>
      <c r="P833" s="895"/>
      <c r="Q833" s="249"/>
    </row>
    <row r="834" spans="14:17" ht="15">
      <c r="N834" s="643"/>
      <c r="O834" s="895"/>
      <c r="P834" s="895"/>
      <c r="Q834" s="249"/>
    </row>
    <row r="835" spans="14:17" ht="15">
      <c r="N835" s="643"/>
      <c r="O835" s="895"/>
      <c r="P835" s="895"/>
      <c r="Q835" s="249"/>
    </row>
    <row r="836" spans="14:17" ht="15">
      <c r="N836" s="643"/>
      <c r="O836" s="895"/>
      <c r="P836" s="895"/>
      <c r="Q836" s="249"/>
    </row>
    <row r="837" spans="14:17" ht="15">
      <c r="N837" s="643"/>
      <c r="O837" s="895"/>
      <c r="P837" s="895"/>
      <c r="Q837" s="249"/>
    </row>
    <row r="838" spans="14:17" ht="15">
      <c r="N838" s="643"/>
      <c r="O838" s="895"/>
      <c r="P838" s="895"/>
      <c r="Q838" s="249"/>
    </row>
    <row r="839" spans="14:17" ht="15">
      <c r="N839" s="643"/>
      <c r="O839" s="895"/>
      <c r="P839" s="895"/>
      <c r="Q839" s="249"/>
    </row>
    <row r="840" spans="14:17" ht="15">
      <c r="N840" s="643"/>
      <c r="O840" s="895"/>
      <c r="P840" s="895"/>
      <c r="Q840" s="249"/>
    </row>
    <row r="841" spans="14:17" ht="15">
      <c r="N841" s="643"/>
      <c r="O841" s="895"/>
      <c r="P841" s="895"/>
      <c r="Q841" s="249"/>
    </row>
    <row r="842" spans="14:17" ht="15">
      <c r="N842" s="643"/>
      <c r="O842" s="895"/>
      <c r="P842" s="895"/>
      <c r="Q842" s="249"/>
    </row>
    <row r="843" spans="14:17" ht="15">
      <c r="N843" s="643"/>
      <c r="O843" s="895"/>
      <c r="P843" s="895"/>
      <c r="Q843" s="249"/>
    </row>
    <row r="844" spans="14:17" ht="15">
      <c r="N844" s="643"/>
      <c r="O844" s="895"/>
      <c r="P844" s="895"/>
      <c r="Q844" s="249"/>
    </row>
    <row r="845" spans="14:17" ht="15">
      <c r="N845" s="643"/>
      <c r="O845" s="895"/>
      <c r="P845" s="895"/>
      <c r="Q845" s="249"/>
    </row>
    <row r="846" spans="14:17" ht="15">
      <c r="N846" s="643"/>
      <c r="O846" s="895"/>
      <c r="P846" s="895"/>
      <c r="Q846" s="249"/>
    </row>
    <row r="847" spans="14:17" ht="15">
      <c r="N847" s="643"/>
      <c r="O847" s="895"/>
      <c r="P847" s="895"/>
      <c r="Q847" s="249"/>
    </row>
    <row r="848" spans="14:17" ht="15">
      <c r="N848" s="643"/>
      <c r="O848" s="895"/>
      <c r="P848" s="895"/>
      <c r="Q848" s="249"/>
    </row>
    <row r="849" spans="14:17" ht="15">
      <c r="N849" s="643"/>
      <c r="O849" s="895"/>
      <c r="P849" s="895"/>
      <c r="Q849" s="249"/>
    </row>
    <row r="850" spans="14:17" ht="15">
      <c r="N850" s="643"/>
      <c r="O850" s="895"/>
      <c r="P850" s="895"/>
      <c r="Q850" s="249"/>
    </row>
    <row r="851" spans="14:17" ht="15">
      <c r="N851" s="643"/>
      <c r="O851" s="895"/>
      <c r="P851" s="895"/>
      <c r="Q851" s="249"/>
    </row>
    <row r="852" spans="14:17" ht="15">
      <c r="N852" s="643"/>
      <c r="O852" s="895"/>
      <c r="P852" s="895"/>
      <c r="Q852" s="249"/>
    </row>
    <row r="853" spans="14:17" ht="15">
      <c r="N853" s="643"/>
      <c r="O853" s="895"/>
      <c r="P853" s="895"/>
      <c r="Q853" s="249"/>
    </row>
    <row r="854" spans="14:17" ht="15">
      <c r="N854" s="643"/>
      <c r="O854" s="895"/>
      <c r="P854" s="895"/>
      <c r="Q854" s="249"/>
    </row>
    <row r="855" spans="14:17" ht="15">
      <c r="N855" s="643"/>
      <c r="O855" s="895"/>
      <c r="P855" s="895"/>
      <c r="Q855" s="249"/>
    </row>
    <row r="856" spans="14:17" ht="15">
      <c r="N856" s="643"/>
      <c r="O856" s="895"/>
      <c r="P856" s="895"/>
      <c r="Q856" s="249"/>
    </row>
    <row r="857" spans="14:17" ht="15">
      <c r="N857" s="643"/>
      <c r="O857" s="895"/>
      <c r="P857" s="895"/>
      <c r="Q857" s="249"/>
    </row>
    <row r="858" spans="14:17" ht="15">
      <c r="N858" s="643"/>
      <c r="O858" s="895"/>
      <c r="P858" s="895"/>
      <c r="Q858" s="249"/>
    </row>
    <row r="859" spans="14:17" ht="15">
      <c r="N859" s="643"/>
      <c r="O859" s="895"/>
      <c r="P859" s="895"/>
      <c r="Q859" s="249"/>
    </row>
    <row r="860" spans="14:17" ht="15">
      <c r="N860" s="643"/>
      <c r="O860" s="895"/>
      <c r="P860" s="895"/>
      <c r="Q860" s="249"/>
    </row>
    <row r="861" spans="14:17" ht="15">
      <c r="N861" s="643"/>
      <c r="O861" s="895"/>
      <c r="P861" s="895"/>
      <c r="Q861" s="249"/>
    </row>
    <row r="862" spans="14:17" ht="15">
      <c r="N862" s="643"/>
      <c r="O862" s="895"/>
      <c r="P862" s="895"/>
      <c r="Q862" s="249"/>
    </row>
    <row r="863" spans="14:17" ht="15">
      <c r="N863" s="643"/>
      <c r="O863" s="895"/>
      <c r="P863" s="895"/>
      <c r="Q863" s="249"/>
    </row>
    <row r="864" spans="14:17" ht="15">
      <c r="N864" s="643"/>
      <c r="O864" s="895"/>
      <c r="P864" s="895"/>
      <c r="Q864" s="249"/>
    </row>
    <row r="865" spans="14:17" ht="15">
      <c r="N865" s="643"/>
      <c r="O865" s="895"/>
      <c r="P865" s="895"/>
      <c r="Q865" s="249"/>
    </row>
    <row r="866" spans="14:17" ht="15">
      <c r="N866" s="643"/>
      <c r="O866" s="895"/>
      <c r="P866" s="895"/>
      <c r="Q866" s="249"/>
    </row>
    <row r="867" spans="14:17" ht="15">
      <c r="N867" s="643"/>
      <c r="O867" s="895"/>
      <c r="P867" s="895"/>
      <c r="Q867" s="249"/>
    </row>
    <row r="868" spans="14:17" ht="15">
      <c r="N868" s="643"/>
      <c r="O868" s="895"/>
      <c r="P868" s="895"/>
      <c r="Q868" s="249"/>
    </row>
    <row r="869" spans="14:17" ht="15">
      <c r="N869" s="643"/>
      <c r="O869" s="895"/>
      <c r="P869" s="895"/>
      <c r="Q869" s="249"/>
    </row>
    <row r="870" spans="14:17" ht="15">
      <c r="N870" s="643"/>
      <c r="O870" s="895"/>
      <c r="P870" s="895"/>
      <c r="Q870" s="249"/>
    </row>
    <row r="871" spans="14:17" ht="15">
      <c r="N871" s="643"/>
      <c r="O871" s="895"/>
      <c r="P871" s="895"/>
      <c r="Q871" s="249"/>
    </row>
    <row r="872" spans="14:17" ht="15">
      <c r="N872" s="643"/>
      <c r="O872" s="895"/>
      <c r="P872" s="895"/>
      <c r="Q872" s="249"/>
    </row>
    <row r="873" spans="14:17" ht="15">
      <c r="N873" s="643"/>
      <c r="O873" s="895"/>
      <c r="P873" s="895"/>
      <c r="Q873" s="249"/>
    </row>
    <row r="874" spans="14:17" ht="15">
      <c r="N874" s="643"/>
      <c r="O874" s="895"/>
      <c r="P874" s="895"/>
      <c r="Q874" s="249"/>
    </row>
    <row r="875" spans="14:17" ht="15">
      <c r="N875" s="643"/>
      <c r="O875" s="895"/>
      <c r="P875" s="895"/>
      <c r="Q875" s="249"/>
    </row>
    <row r="876" spans="14:17" ht="15">
      <c r="N876" s="643"/>
      <c r="O876" s="895"/>
      <c r="P876" s="895"/>
      <c r="Q876" s="249"/>
    </row>
    <row r="877" spans="14:17" ht="15">
      <c r="N877" s="643"/>
      <c r="O877" s="895"/>
      <c r="P877" s="895"/>
      <c r="Q877" s="249"/>
    </row>
    <row r="878" spans="14:17" ht="15">
      <c r="N878" s="643"/>
      <c r="O878" s="895"/>
      <c r="P878" s="895"/>
      <c r="Q878" s="249"/>
    </row>
    <row r="879" spans="14:17" ht="15">
      <c r="N879" s="643"/>
      <c r="O879" s="895"/>
      <c r="P879" s="895"/>
      <c r="Q879" s="249"/>
    </row>
    <row r="880" spans="14:17" ht="15">
      <c r="N880" s="643"/>
      <c r="O880" s="895"/>
      <c r="P880" s="895"/>
      <c r="Q880" s="249"/>
    </row>
    <row r="881" spans="14:17" ht="15">
      <c r="N881" s="643"/>
      <c r="O881" s="895"/>
      <c r="P881" s="895"/>
      <c r="Q881" s="249"/>
    </row>
    <row r="882" spans="14:17" ht="15">
      <c r="N882" s="643"/>
      <c r="O882" s="895"/>
      <c r="P882" s="895"/>
      <c r="Q882" s="249"/>
    </row>
    <row r="883" spans="14:17" ht="15">
      <c r="N883" s="643"/>
      <c r="O883" s="895"/>
      <c r="P883" s="895"/>
      <c r="Q883" s="249"/>
    </row>
    <row r="884" spans="14:17" ht="15">
      <c r="N884" s="643"/>
      <c r="O884" s="895"/>
      <c r="P884" s="895"/>
      <c r="Q884" s="249"/>
    </row>
    <row r="885" spans="14:17" ht="15">
      <c r="N885" s="643"/>
      <c r="O885" s="895"/>
      <c r="P885" s="895"/>
      <c r="Q885" s="249"/>
    </row>
    <row r="886" spans="14:17" ht="15">
      <c r="N886" s="643"/>
      <c r="O886" s="895"/>
      <c r="P886" s="895"/>
      <c r="Q886" s="249"/>
    </row>
    <row r="887" spans="14:17" ht="15">
      <c r="N887" s="643"/>
      <c r="O887" s="895"/>
      <c r="P887" s="895"/>
      <c r="Q887" s="249"/>
    </row>
    <row r="888" spans="14:17" ht="15">
      <c r="N888" s="643"/>
      <c r="O888" s="895"/>
      <c r="P888" s="895"/>
      <c r="Q888" s="249"/>
    </row>
    <row r="889" spans="14:17" ht="15">
      <c r="N889" s="643"/>
      <c r="O889" s="895"/>
      <c r="P889" s="895"/>
      <c r="Q889" s="249"/>
    </row>
    <row r="890" spans="14:17" ht="15">
      <c r="N890" s="643"/>
      <c r="O890" s="895"/>
      <c r="P890" s="895"/>
      <c r="Q890" s="249"/>
    </row>
    <row r="891" spans="14:17" ht="15">
      <c r="N891" s="643"/>
      <c r="O891" s="895"/>
      <c r="P891" s="895"/>
      <c r="Q891" s="249"/>
    </row>
    <row r="892" spans="14:17" ht="15">
      <c r="N892" s="643"/>
      <c r="O892" s="895"/>
      <c r="P892" s="895"/>
      <c r="Q892" s="249"/>
    </row>
    <row r="893" spans="14:17" ht="15">
      <c r="N893" s="643"/>
      <c r="O893" s="895"/>
      <c r="P893" s="895"/>
      <c r="Q893" s="249"/>
    </row>
    <row r="894" spans="14:17" ht="15">
      <c r="N894" s="643"/>
      <c r="O894" s="895"/>
      <c r="P894" s="895"/>
      <c r="Q894" s="249"/>
    </row>
    <row r="895" spans="14:17" ht="15">
      <c r="N895" s="643"/>
      <c r="O895" s="895"/>
      <c r="P895" s="895"/>
      <c r="Q895" s="249"/>
    </row>
    <row r="896" spans="14:17" ht="15">
      <c r="N896" s="643"/>
      <c r="O896" s="895"/>
      <c r="P896" s="895"/>
      <c r="Q896" s="249"/>
    </row>
    <row r="897" spans="14:17" ht="15">
      <c r="N897" s="643"/>
      <c r="O897" s="895"/>
      <c r="P897" s="895"/>
      <c r="Q897" s="249"/>
    </row>
    <row r="898" spans="14:17" ht="15">
      <c r="N898" s="643"/>
      <c r="O898" s="895"/>
      <c r="P898" s="895"/>
      <c r="Q898" s="249"/>
    </row>
    <row r="899" spans="14:17" ht="15">
      <c r="N899" s="643"/>
      <c r="O899" s="895"/>
      <c r="P899" s="895"/>
      <c r="Q899" s="249"/>
    </row>
    <row r="900" spans="14:17" ht="15">
      <c r="N900" s="643"/>
      <c r="O900" s="895"/>
      <c r="P900" s="895"/>
      <c r="Q900" s="249"/>
    </row>
    <row r="901" spans="14:17" ht="15">
      <c r="N901" s="643"/>
      <c r="O901" s="895"/>
      <c r="P901" s="895"/>
      <c r="Q901" s="249"/>
    </row>
    <row r="902" spans="14:17" ht="15">
      <c r="N902" s="643"/>
      <c r="O902" s="895"/>
      <c r="P902" s="895"/>
      <c r="Q902" s="249"/>
    </row>
    <row r="903" spans="14:17" ht="15">
      <c r="N903" s="643"/>
      <c r="O903" s="895"/>
      <c r="P903" s="895"/>
      <c r="Q903" s="249"/>
    </row>
    <row r="904" spans="14:17" ht="15">
      <c r="N904" s="643"/>
      <c r="O904" s="895"/>
      <c r="P904" s="895"/>
      <c r="Q904" s="249"/>
    </row>
    <row r="905" spans="14:17" ht="15">
      <c r="N905" s="643"/>
      <c r="O905" s="895"/>
      <c r="P905" s="895"/>
      <c r="Q905" s="249"/>
    </row>
    <row r="906" spans="14:17" ht="15">
      <c r="N906" s="643"/>
      <c r="O906" s="895"/>
      <c r="P906" s="895"/>
      <c r="Q906" s="249"/>
    </row>
    <row r="907" spans="14:17" ht="15">
      <c r="N907" s="643"/>
      <c r="O907" s="895"/>
      <c r="P907" s="895"/>
      <c r="Q907" s="249"/>
    </row>
    <row r="908" spans="14:17" ht="15">
      <c r="N908" s="643"/>
      <c r="O908" s="895"/>
      <c r="P908" s="895"/>
      <c r="Q908" s="249"/>
    </row>
    <row r="909" spans="14:17" ht="15">
      <c r="N909" s="643"/>
      <c r="O909" s="895"/>
      <c r="P909" s="895"/>
      <c r="Q909" s="249"/>
    </row>
    <row r="910" spans="14:17" ht="15">
      <c r="N910" s="643"/>
      <c r="O910" s="895"/>
      <c r="P910" s="895"/>
      <c r="Q910" s="249"/>
    </row>
    <row r="911" spans="14:17" ht="15">
      <c r="N911" s="643"/>
      <c r="O911" s="895"/>
      <c r="P911" s="895"/>
      <c r="Q911" s="249"/>
    </row>
    <row r="912" spans="14:17" ht="15">
      <c r="N912" s="643"/>
      <c r="O912" s="895"/>
      <c r="P912" s="895"/>
      <c r="Q912" s="249"/>
    </row>
    <row r="913" spans="14:17" ht="15">
      <c r="N913" s="643"/>
      <c r="O913" s="895"/>
      <c r="P913" s="895"/>
      <c r="Q913" s="249"/>
    </row>
    <row r="914" spans="14:17" ht="15">
      <c r="N914" s="643"/>
      <c r="O914" s="895"/>
      <c r="P914" s="895"/>
      <c r="Q914" s="249"/>
    </row>
    <row r="915" spans="14:17" ht="15">
      <c r="N915" s="643"/>
      <c r="O915" s="895"/>
      <c r="P915" s="895"/>
      <c r="Q915" s="249"/>
    </row>
    <row r="916" spans="14:17" ht="15">
      <c r="N916" s="643"/>
      <c r="O916" s="895"/>
      <c r="P916" s="895"/>
      <c r="Q916" s="249"/>
    </row>
    <row r="917" spans="14:17" ht="15">
      <c r="N917" s="643"/>
      <c r="O917" s="895"/>
      <c r="P917" s="895"/>
      <c r="Q917" s="249"/>
    </row>
    <row r="918" spans="14:17" ht="15">
      <c r="N918" s="643"/>
      <c r="O918" s="895"/>
      <c r="P918" s="895"/>
      <c r="Q918" s="249"/>
    </row>
    <row r="919" spans="14:17" ht="15">
      <c r="N919" s="643"/>
      <c r="O919" s="895"/>
      <c r="P919" s="895"/>
      <c r="Q919" s="249"/>
    </row>
    <row r="920" spans="14:17" ht="15">
      <c r="N920" s="643"/>
      <c r="O920" s="895"/>
      <c r="P920" s="895"/>
      <c r="Q920" s="249"/>
    </row>
    <row r="921" spans="14:17" ht="15">
      <c r="N921" s="643"/>
      <c r="O921" s="895"/>
      <c r="P921" s="895"/>
      <c r="Q921" s="249"/>
    </row>
    <row r="922" spans="14:17" ht="15">
      <c r="N922" s="643"/>
      <c r="O922" s="895"/>
      <c r="P922" s="895"/>
      <c r="Q922" s="249"/>
    </row>
    <row r="923" spans="14:17" ht="15">
      <c r="N923" s="643"/>
      <c r="O923" s="895"/>
      <c r="P923" s="895"/>
      <c r="Q923" s="249"/>
    </row>
    <row r="924" spans="14:17" ht="15">
      <c r="N924" s="643"/>
      <c r="O924" s="895"/>
      <c r="P924" s="895"/>
      <c r="Q924" s="249"/>
    </row>
    <row r="925" spans="14:17" ht="15">
      <c r="N925" s="643"/>
      <c r="O925" s="895"/>
      <c r="P925" s="895"/>
      <c r="Q925" s="249"/>
    </row>
    <row r="926" spans="14:17" ht="15">
      <c r="N926" s="643"/>
      <c r="O926" s="895"/>
      <c r="P926" s="895"/>
      <c r="Q926" s="249"/>
    </row>
    <row r="927" spans="14:17" ht="15">
      <c r="N927" s="643"/>
      <c r="O927" s="895"/>
      <c r="P927" s="895"/>
      <c r="Q927" s="249"/>
    </row>
    <row r="928" spans="14:17" ht="15">
      <c r="N928" s="643"/>
      <c r="O928" s="895"/>
      <c r="P928" s="895"/>
      <c r="Q928" s="249"/>
    </row>
    <row r="929" spans="14:17" ht="15">
      <c r="N929" s="643"/>
      <c r="O929" s="895"/>
      <c r="P929" s="895"/>
      <c r="Q929" s="249"/>
    </row>
    <row r="930" spans="14:17" ht="15">
      <c r="N930" s="643"/>
      <c r="O930" s="895"/>
      <c r="P930" s="895"/>
      <c r="Q930" s="249"/>
    </row>
    <row r="931" spans="14:17" ht="15">
      <c r="N931" s="643"/>
      <c r="O931" s="895"/>
      <c r="P931" s="895"/>
      <c r="Q931" s="249"/>
    </row>
    <row r="932" spans="14:17" ht="15">
      <c r="N932" s="643"/>
      <c r="O932" s="895"/>
      <c r="P932" s="895"/>
      <c r="Q932" s="249"/>
    </row>
    <row r="933" spans="14:17" ht="15">
      <c r="N933" s="643"/>
      <c r="O933" s="895"/>
      <c r="P933" s="895"/>
      <c r="Q933" s="249"/>
    </row>
    <row r="934" spans="14:17" ht="15">
      <c r="N934" s="643"/>
      <c r="O934" s="895"/>
      <c r="P934" s="895"/>
      <c r="Q934" s="249"/>
    </row>
    <row r="935" spans="14:17" ht="15">
      <c r="N935" s="643"/>
      <c r="O935" s="895"/>
      <c r="P935" s="895"/>
      <c r="Q935" s="249"/>
    </row>
    <row r="936" spans="14:17" ht="15">
      <c r="N936" s="643"/>
      <c r="O936" s="895"/>
      <c r="P936" s="895"/>
      <c r="Q936" s="249"/>
    </row>
    <row r="937" spans="14:17" ht="15">
      <c r="N937" s="643"/>
      <c r="O937" s="895"/>
      <c r="P937" s="895"/>
      <c r="Q937" s="249"/>
    </row>
    <row r="938" spans="14:17" ht="15">
      <c r="N938" s="643"/>
      <c r="O938" s="895"/>
      <c r="P938" s="895"/>
      <c r="Q938" s="249"/>
    </row>
    <row r="939" spans="14:17" ht="15">
      <c r="N939" s="643"/>
      <c r="O939" s="895"/>
      <c r="P939" s="895"/>
      <c r="Q939" s="249"/>
    </row>
    <row r="940" spans="14:17" ht="15">
      <c r="N940" s="643"/>
      <c r="O940" s="895"/>
      <c r="P940" s="895"/>
      <c r="Q940" s="249"/>
    </row>
    <row r="941" spans="14:17" ht="15">
      <c r="N941" s="643"/>
      <c r="O941" s="895"/>
      <c r="P941" s="895"/>
      <c r="Q941" s="249"/>
    </row>
    <row r="942" spans="14:17" ht="15">
      <c r="N942" s="643"/>
      <c r="O942" s="895"/>
      <c r="P942" s="895"/>
      <c r="Q942" s="249"/>
    </row>
    <row r="943" spans="14:17" ht="15">
      <c r="N943" s="643"/>
      <c r="O943" s="895"/>
      <c r="P943" s="895"/>
      <c r="Q943" s="249"/>
    </row>
    <row r="944" spans="14:17" ht="15">
      <c r="N944" s="643"/>
      <c r="O944" s="895"/>
      <c r="P944" s="895"/>
      <c r="Q944" s="249"/>
    </row>
    <row r="945" spans="14:17" ht="15">
      <c r="N945" s="643"/>
      <c r="O945" s="895"/>
      <c r="P945" s="895"/>
      <c r="Q945" s="249"/>
    </row>
    <row r="946" spans="14:17" ht="15">
      <c r="N946" s="643"/>
      <c r="O946" s="895"/>
      <c r="P946" s="895"/>
      <c r="Q946" s="249"/>
    </row>
    <row r="947" spans="14:17" ht="15">
      <c r="N947" s="643"/>
      <c r="O947" s="895"/>
      <c r="P947" s="895"/>
      <c r="Q947" s="249"/>
    </row>
    <row r="948" spans="14:17" ht="15">
      <c r="N948" s="643"/>
      <c r="O948" s="895"/>
      <c r="P948" s="895"/>
      <c r="Q948" s="249"/>
    </row>
    <row r="949" spans="14:17" ht="15">
      <c r="N949" s="643"/>
      <c r="O949" s="895"/>
      <c r="P949" s="895"/>
      <c r="Q949" s="249"/>
    </row>
    <row r="950" spans="14:17" ht="15">
      <c r="N950" s="643"/>
      <c r="O950" s="895"/>
      <c r="P950" s="895"/>
      <c r="Q950" s="249"/>
    </row>
    <row r="951" spans="14:17" ht="15">
      <c r="N951" s="643"/>
      <c r="O951" s="895"/>
      <c r="P951" s="895"/>
      <c r="Q951" s="249"/>
    </row>
    <row r="952" spans="14:17" ht="15">
      <c r="N952" s="643"/>
      <c r="O952" s="895"/>
      <c r="P952" s="895"/>
      <c r="Q952" s="249"/>
    </row>
    <row r="953" spans="14:17" ht="15">
      <c r="N953" s="643"/>
      <c r="O953" s="895"/>
      <c r="P953" s="895"/>
      <c r="Q953" s="249"/>
    </row>
    <row r="954" spans="14:17" ht="15">
      <c r="N954" s="643"/>
      <c r="O954" s="895"/>
      <c r="P954" s="895"/>
      <c r="Q954" s="249"/>
    </row>
    <row r="955" spans="14:17" ht="15">
      <c r="N955" s="643"/>
      <c r="O955" s="895"/>
      <c r="P955" s="895"/>
      <c r="Q955" s="249"/>
    </row>
    <row r="956" spans="14:17" ht="15">
      <c r="N956" s="643"/>
      <c r="O956" s="895"/>
      <c r="P956" s="895"/>
      <c r="Q956" s="249"/>
    </row>
    <row r="957" spans="14:17" ht="15">
      <c r="N957" s="643"/>
      <c r="O957" s="895"/>
      <c r="P957" s="895"/>
      <c r="Q957" s="249"/>
    </row>
    <row r="958" spans="14:17" ht="15">
      <c r="N958" s="643"/>
      <c r="O958" s="895"/>
      <c r="P958" s="895"/>
      <c r="Q958" s="249"/>
    </row>
    <row r="959" spans="14:17" ht="15">
      <c r="N959" s="643"/>
      <c r="O959" s="895"/>
      <c r="P959" s="895"/>
      <c r="Q959" s="249"/>
    </row>
    <row r="960" spans="14:17" ht="15">
      <c r="N960" s="643"/>
      <c r="O960" s="895"/>
      <c r="P960" s="895"/>
      <c r="Q960" s="249"/>
    </row>
    <row r="961" spans="14:17" ht="15">
      <c r="N961" s="643"/>
      <c r="O961" s="895"/>
      <c r="P961" s="895"/>
      <c r="Q961" s="249"/>
    </row>
    <row r="962" spans="14:17" ht="15">
      <c r="N962" s="643"/>
      <c r="O962" s="895"/>
      <c r="P962" s="895"/>
      <c r="Q962" s="249"/>
    </row>
    <row r="963" spans="14:17" ht="15">
      <c r="N963" s="643"/>
      <c r="O963" s="895"/>
      <c r="P963" s="895"/>
      <c r="Q963" s="249"/>
    </row>
    <row r="964" spans="14:17" ht="15">
      <c r="N964" s="643"/>
      <c r="O964" s="895"/>
      <c r="P964" s="895"/>
      <c r="Q964" s="249"/>
    </row>
    <row r="965" spans="14:17" ht="15">
      <c r="N965" s="643"/>
      <c r="O965" s="895"/>
      <c r="P965" s="895"/>
      <c r="Q965" s="249"/>
    </row>
    <row r="966" spans="14:17" ht="15">
      <c r="N966" s="643"/>
      <c r="O966" s="895"/>
      <c r="P966" s="895"/>
      <c r="Q966" s="249"/>
    </row>
    <row r="967" spans="14:17" ht="15">
      <c r="N967" s="643"/>
      <c r="O967" s="895"/>
      <c r="P967" s="895"/>
      <c r="Q967" s="249"/>
    </row>
    <row r="968" spans="14:17" ht="15">
      <c r="N968" s="643"/>
      <c r="O968" s="895"/>
      <c r="P968" s="895"/>
      <c r="Q968" s="249"/>
    </row>
    <row r="969" spans="14:17" ht="15">
      <c r="N969" s="643"/>
      <c r="O969" s="895"/>
      <c r="P969" s="895"/>
      <c r="Q969" s="249"/>
    </row>
    <row r="970" spans="14:17" ht="15">
      <c r="N970" s="643"/>
      <c r="O970" s="895"/>
      <c r="P970" s="895"/>
      <c r="Q970" s="249"/>
    </row>
    <row r="971" spans="14:17" ht="15">
      <c r="N971" s="643"/>
      <c r="O971" s="895"/>
      <c r="P971" s="895"/>
      <c r="Q971" s="249"/>
    </row>
    <row r="972" spans="14:17" ht="15">
      <c r="N972" s="643"/>
      <c r="O972" s="895"/>
      <c r="P972" s="895"/>
      <c r="Q972" s="249"/>
    </row>
    <row r="973" spans="14:17" ht="15">
      <c r="N973" s="643"/>
      <c r="O973" s="895"/>
      <c r="P973" s="895"/>
      <c r="Q973" s="249"/>
    </row>
    <row r="974" spans="14:17" ht="15">
      <c r="N974" s="643"/>
      <c r="O974" s="895"/>
      <c r="P974" s="895"/>
      <c r="Q974" s="249"/>
    </row>
    <row r="975" spans="14:17" ht="15">
      <c r="N975" s="643"/>
      <c r="O975" s="895"/>
      <c r="P975" s="895"/>
      <c r="Q975" s="249"/>
    </row>
    <row r="976" spans="14:17" ht="15">
      <c r="N976" s="643"/>
      <c r="O976" s="895"/>
      <c r="P976" s="895"/>
      <c r="Q976" s="249"/>
    </row>
    <row r="977" spans="14:17" ht="15">
      <c r="N977" s="643"/>
      <c r="O977" s="895"/>
      <c r="P977" s="895"/>
      <c r="Q977" s="249"/>
    </row>
    <row r="978" spans="14:17" ht="15">
      <c r="N978" s="643"/>
      <c r="O978" s="895"/>
      <c r="P978" s="895"/>
      <c r="Q978" s="249"/>
    </row>
    <row r="979" spans="14:17" ht="15">
      <c r="N979" s="643"/>
      <c r="O979" s="895"/>
      <c r="P979" s="895"/>
      <c r="Q979" s="249"/>
    </row>
    <row r="980" spans="14:17" ht="15">
      <c r="N980" s="643"/>
      <c r="O980" s="895"/>
      <c r="P980" s="895"/>
      <c r="Q980" s="249"/>
    </row>
    <row r="981" spans="14:17" ht="15">
      <c r="N981" s="643"/>
      <c r="O981" s="895"/>
      <c r="P981" s="895"/>
      <c r="Q981" s="249"/>
    </row>
    <row r="982" spans="14:17" ht="15">
      <c r="N982" s="643"/>
      <c r="O982" s="895"/>
      <c r="P982" s="895"/>
      <c r="Q982" s="249"/>
    </row>
    <row r="983" spans="14:17" ht="15">
      <c r="N983" s="643"/>
      <c r="O983" s="895"/>
      <c r="P983" s="895"/>
      <c r="Q983" s="249"/>
    </row>
    <row r="984" spans="14:17" ht="15">
      <c r="N984" s="643"/>
      <c r="O984" s="895"/>
      <c r="P984" s="895"/>
      <c r="Q984" s="249"/>
    </row>
    <row r="985" spans="14:17" ht="15">
      <c r="N985" s="643"/>
      <c r="O985" s="895"/>
      <c r="P985" s="895"/>
      <c r="Q985" s="249"/>
    </row>
    <row r="986" spans="14:17" ht="15">
      <c r="N986" s="643"/>
      <c r="O986" s="895"/>
      <c r="P986" s="895"/>
      <c r="Q986" s="249"/>
    </row>
    <row r="987" spans="14:17" ht="15">
      <c r="N987" s="643"/>
      <c r="O987" s="895"/>
      <c r="P987" s="895"/>
      <c r="Q987" s="249"/>
    </row>
    <row r="988" spans="14:17" ht="15">
      <c r="N988" s="643"/>
      <c r="O988" s="895"/>
      <c r="P988" s="895"/>
      <c r="Q988" s="249"/>
    </row>
    <row r="989" spans="14:17" ht="15">
      <c r="N989" s="643"/>
      <c r="O989" s="895"/>
      <c r="P989" s="895"/>
      <c r="Q989" s="249"/>
    </row>
    <row r="990" spans="14:17" ht="15">
      <c r="N990" s="643"/>
      <c r="O990" s="895"/>
      <c r="P990" s="895"/>
      <c r="Q990" s="249"/>
    </row>
    <row r="991" spans="14:17" ht="15">
      <c r="N991" s="643"/>
      <c r="O991" s="895"/>
      <c r="P991" s="895"/>
      <c r="Q991" s="249"/>
    </row>
    <row r="992" spans="14:17" ht="15">
      <c r="N992" s="643"/>
      <c r="O992" s="895"/>
      <c r="P992" s="895"/>
      <c r="Q992" s="249"/>
    </row>
    <row r="993" spans="14:17" ht="15">
      <c r="N993" s="643"/>
      <c r="O993" s="895"/>
      <c r="P993" s="895"/>
      <c r="Q993" s="249"/>
    </row>
    <row r="994" spans="14:17" ht="15">
      <c r="N994" s="643"/>
      <c r="O994" s="895"/>
      <c r="P994" s="895"/>
      <c r="Q994" s="249"/>
    </row>
    <row r="995" spans="14:17" ht="15">
      <c r="N995" s="643"/>
      <c r="O995" s="895"/>
      <c r="P995" s="895"/>
      <c r="Q995" s="249"/>
    </row>
    <row r="996" spans="14:17" ht="15">
      <c r="N996" s="643"/>
      <c r="O996" s="895"/>
      <c r="P996" s="895"/>
      <c r="Q996" s="249"/>
    </row>
    <row r="997" spans="14:17" ht="15">
      <c r="N997" s="643"/>
      <c r="O997" s="895"/>
      <c r="P997" s="895"/>
      <c r="Q997" s="249"/>
    </row>
    <row r="998" spans="14:17" ht="15">
      <c r="N998" s="643"/>
      <c r="O998" s="895"/>
      <c r="P998" s="895"/>
      <c r="Q998" s="249"/>
    </row>
    <row r="999" spans="14:17" ht="15">
      <c r="N999" s="643"/>
      <c r="O999" s="895"/>
      <c r="P999" s="895"/>
      <c r="Q999" s="249"/>
    </row>
    <row r="1000" spans="14:17" ht="15">
      <c r="N1000" s="643"/>
      <c r="O1000" s="895"/>
      <c r="P1000" s="895"/>
      <c r="Q1000" s="249"/>
    </row>
  </sheetData>
  <mergeCells count="42">
    <mergeCell ref="E30:E31"/>
    <mergeCell ref="K30:K31"/>
    <mergeCell ref="M30:M31"/>
    <mergeCell ref="B32:M32"/>
    <mergeCell ref="K33:K34"/>
    <mergeCell ref="M33:M34"/>
    <mergeCell ref="C23:J23"/>
    <mergeCell ref="K23:K28"/>
    <mergeCell ref="M23:M28"/>
    <mergeCell ref="C26:J26"/>
    <mergeCell ref="B29:M29"/>
    <mergeCell ref="B18:M18"/>
    <mergeCell ref="E19:E21"/>
    <mergeCell ref="K19:K21"/>
    <mergeCell ref="M19:M21"/>
    <mergeCell ref="B22:K22"/>
    <mergeCell ref="B8:M8"/>
    <mergeCell ref="E9:E11"/>
    <mergeCell ref="K9:K17"/>
    <mergeCell ref="M9:M17"/>
    <mergeCell ref="B12:J12"/>
    <mergeCell ref="E13:E15"/>
    <mergeCell ref="B16:J16"/>
    <mergeCell ref="N5:O5"/>
    <mergeCell ref="V5:X5"/>
    <mergeCell ref="Y5:AA5"/>
    <mergeCell ref="AB5:AD5"/>
    <mergeCell ref="B7:M7"/>
    <mergeCell ref="B1:M1"/>
    <mergeCell ref="B2:M2"/>
    <mergeCell ref="B3:M3"/>
    <mergeCell ref="B4:M4"/>
    <mergeCell ref="B5:B6"/>
    <mergeCell ref="C5:C6"/>
    <mergeCell ref="D5:D6"/>
    <mergeCell ref="E5:E6"/>
    <mergeCell ref="F5:F6"/>
    <mergeCell ref="G5:G6"/>
    <mergeCell ref="H5:H6"/>
    <mergeCell ref="I5:I6"/>
    <mergeCell ref="J5:K5"/>
    <mergeCell ref="L5:M5"/>
  </mergeCells>
  <printOptions horizontalCentered="1"/>
  <pageMargins left="0" right="0" top="0.74791666666666701" bottom="0" header="0.511811023622047" footer="0.511811023622047"/>
  <pageSetup paperSize="9" scale="89" orientation="portrait" horizontalDpi="300" verticalDpi="30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B1000"/>
  <sheetViews>
    <sheetView zoomScaleNormal="100" workbookViewId="0">
      <selection sqref="A1:XFD1048576"/>
    </sheetView>
  </sheetViews>
  <sheetFormatPr baseColWidth="10" defaultColWidth="12.6640625" defaultRowHeight="13"/>
  <cols>
    <col min="1" max="1" width="3.6640625" style="796" customWidth="1"/>
    <col min="2" max="2" width="26.33203125" style="796" customWidth="1"/>
    <col min="3" max="4" width="3.5" style="796" customWidth="1"/>
    <col min="5" max="5" width="7.33203125" style="796" customWidth="1"/>
    <col min="6" max="6" width="8.6640625" style="796" customWidth="1"/>
    <col min="7" max="7" width="9.1640625" style="796" customWidth="1"/>
    <col min="8" max="8" width="7.33203125" style="796" customWidth="1"/>
    <col min="9" max="10" width="4.6640625" style="796" customWidth="1"/>
    <col min="11" max="11" width="5.6640625" style="796" customWidth="1"/>
    <col min="12" max="12" width="7.1640625" style="796" customWidth="1"/>
    <col min="13" max="16384" width="12.6640625" style="796"/>
  </cols>
  <sheetData>
    <row r="1" spans="1:28" ht="15">
      <c r="A1" s="770" t="s">
        <v>850</v>
      </c>
      <c r="B1" s="770"/>
      <c r="C1" s="770"/>
      <c r="D1" s="770"/>
      <c r="E1" s="770"/>
      <c r="F1" s="770"/>
      <c r="G1" s="770"/>
      <c r="H1" s="770"/>
      <c r="I1" s="770"/>
      <c r="J1" s="770"/>
      <c r="K1" s="770"/>
      <c r="L1" s="770"/>
      <c r="M1" s="249"/>
      <c r="N1" s="249"/>
      <c r="O1" s="249"/>
      <c r="P1" s="249"/>
      <c r="Q1" s="249"/>
      <c r="R1" s="249"/>
      <c r="S1" s="249"/>
      <c r="T1" s="249"/>
      <c r="U1" s="249"/>
      <c r="V1" s="249"/>
      <c r="W1" s="249"/>
      <c r="X1" s="249"/>
    </row>
    <row r="2" spans="1:28" ht="28">
      <c r="A2" s="777" t="s">
        <v>346</v>
      </c>
      <c r="B2" s="778" t="s">
        <v>347</v>
      </c>
      <c r="C2" s="778" t="s">
        <v>348</v>
      </c>
      <c r="D2" s="778" t="s">
        <v>349</v>
      </c>
      <c r="E2" s="778" t="s">
        <v>350</v>
      </c>
      <c r="F2" s="778" t="s">
        <v>351</v>
      </c>
      <c r="G2" s="778" t="s">
        <v>353</v>
      </c>
      <c r="H2" s="778" t="s">
        <v>354</v>
      </c>
      <c r="I2" s="778" t="s">
        <v>355</v>
      </c>
      <c r="J2" s="778"/>
      <c r="K2" s="779" t="s">
        <v>357</v>
      </c>
      <c r="L2" s="779"/>
      <c r="M2" s="249"/>
      <c r="N2" s="177" t="s">
        <v>358</v>
      </c>
      <c r="O2" s="177" t="s">
        <v>359</v>
      </c>
      <c r="P2" s="177" t="s">
        <v>360</v>
      </c>
      <c r="Q2" s="177" t="s">
        <v>361</v>
      </c>
      <c r="R2" s="177" t="s">
        <v>362</v>
      </c>
      <c r="S2" s="249"/>
      <c r="T2" s="12" t="s">
        <v>57</v>
      </c>
      <c r="U2" s="12"/>
      <c r="V2" s="12"/>
      <c r="W2" s="12" t="s">
        <v>363</v>
      </c>
      <c r="X2" s="12"/>
      <c r="Y2" s="12"/>
      <c r="Z2" s="12" t="s">
        <v>364</v>
      </c>
      <c r="AA2" s="12"/>
      <c r="AB2" s="12"/>
    </row>
    <row r="3" spans="1:28" ht="15">
      <c r="A3" s="777"/>
      <c r="B3" s="778"/>
      <c r="C3" s="778"/>
      <c r="D3" s="778"/>
      <c r="E3" s="778"/>
      <c r="F3" s="778"/>
      <c r="G3" s="778"/>
      <c r="H3" s="778"/>
      <c r="I3" s="585" t="s">
        <v>365</v>
      </c>
      <c r="J3" s="585" t="s">
        <v>366</v>
      </c>
      <c r="K3" s="585" t="s">
        <v>365</v>
      </c>
      <c r="L3" s="669" t="s">
        <v>366</v>
      </c>
      <c r="M3" s="249"/>
      <c r="N3" s="541"/>
      <c r="O3" s="541"/>
      <c r="P3" s="297"/>
      <c r="Q3" s="817"/>
      <c r="R3" s="273"/>
      <c r="S3" s="249"/>
      <c r="T3" s="818" t="s">
        <v>355</v>
      </c>
      <c r="U3" s="818" t="s">
        <v>367</v>
      </c>
      <c r="V3" s="818" t="s">
        <v>307</v>
      </c>
      <c r="W3" s="818" t="s">
        <v>355</v>
      </c>
      <c r="X3" s="818" t="s">
        <v>367</v>
      </c>
      <c r="Y3" s="819" t="s">
        <v>307</v>
      </c>
      <c r="Z3" s="819" t="s">
        <v>355</v>
      </c>
      <c r="AA3" s="819" t="s">
        <v>367</v>
      </c>
      <c r="AB3" s="819" t="s">
        <v>307</v>
      </c>
    </row>
    <row r="4" spans="1:28" ht="15">
      <c r="A4" s="780" t="s">
        <v>368</v>
      </c>
      <c r="B4" s="780"/>
      <c r="C4" s="780"/>
      <c r="D4" s="780"/>
      <c r="E4" s="780"/>
      <c r="F4" s="780"/>
      <c r="G4" s="780"/>
      <c r="H4" s="780"/>
      <c r="I4" s="780"/>
      <c r="J4" s="780"/>
      <c r="K4" s="780"/>
      <c r="L4" s="780"/>
      <c r="M4" s="249"/>
      <c r="N4" s="541"/>
      <c r="O4" s="541"/>
      <c r="P4" s="297"/>
      <c r="Q4" s="817"/>
      <c r="R4" s="273"/>
      <c r="S4" s="249"/>
      <c r="T4" s="810"/>
      <c r="U4" s="908"/>
      <c r="V4" s="251"/>
      <c r="W4" s="810"/>
      <c r="X4" s="908"/>
      <c r="Y4" s="822"/>
      <c r="Z4" s="810"/>
      <c r="AA4" s="823"/>
      <c r="AB4" s="822"/>
    </row>
    <row r="5" spans="1:28" ht="15">
      <c r="A5" s="784" t="s">
        <v>369</v>
      </c>
      <c r="B5" s="784"/>
      <c r="C5" s="784"/>
      <c r="D5" s="784"/>
      <c r="E5" s="784"/>
      <c r="F5" s="784"/>
      <c r="G5" s="784"/>
      <c r="H5" s="784"/>
      <c r="I5" s="784"/>
      <c r="J5" s="784"/>
      <c r="K5" s="784"/>
      <c r="L5" s="784"/>
      <c r="M5" s="249"/>
      <c r="N5" s="541"/>
      <c r="O5" s="541"/>
      <c r="P5" s="297"/>
      <c r="Q5" s="817"/>
      <c r="R5" s="273"/>
      <c r="S5" s="249"/>
      <c r="T5" s="810"/>
      <c r="U5" s="908"/>
      <c r="V5" s="251"/>
      <c r="W5" s="810"/>
      <c r="X5" s="908"/>
      <c r="Y5" s="822"/>
      <c r="Z5" s="810"/>
      <c r="AA5" s="823"/>
      <c r="AB5" s="822"/>
    </row>
    <row r="6" spans="1:28" ht="15">
      <c r="A6" s="670">
        <v>1</v>
      </c>
      <c r="B6" s="645" t="s">
        <v>370</v>
      </c>
      <c r="C6" s="644" t="s">
        <v>371</v>
      </c>
      <c r="D6" s="781"/>
      <c r="E6" s="644" t="s">
        <v>372</v>
      </c>
      <c r="F6" s="647">
        <v>1.98</v>
      </c>
      <c r="G6" s="909">
        <v>0.56999999999999995</v>
      </c>
      <c r="H6" s="644" t="s">
        <v>373</v>
      </c>
      <c r="I6" s="644">
        <v>12</v>
      </c>
      <c r="J6" s="774">
        <f>I6+I7+I8+I10+I11+I12+I14</f>
        <v>50</v>
      </c>
      <c r="K6" s="910">
        <v>3.45</v>
      </c>
      <c r="L6" s="782">
        <f>K6+K7+K8+K10+K11+K12+K14</f>
        <v>40.284780574378829</v>
      </c>
      <c r="M6" s="249"/>
      <c r="N6" s="824">
        <f t="shared" ref="N6:O8" si="0">F6</f>
        <v>1.98</v>
      </c>
      <c r="O6" s="900">
        <f t="shared" si="0"/>
        <v>0.56999999999999995</v>
      </c>
      <c r="P6" s="297">
        <f>I6</f>
        <v>12</v>
      </c>
      <c r="Q6" s="817">
        <f>IFERROR(MAX(0,IF(H6="Minimize",F6/G6,IF(F6&gt;0,G6/F6,IF(G6&gt;0,1.1,F6/G6)))),0)</f>
        <v>0.28787878787878785</v>
      </c>
      <c r="R6" s="273">
        <f>MIN(1.1*P6,Q6*P6)</f>
        <v>3.4545454545454541</v>
      </c>
      <c r="S6" s="249"/>
      <c r="T6" s="810">
        <v>12</v>
      </c>
      <c r="U6" s="908">
        <f>Q6</f>
        <v>0.28787878787878785</v>
      </c>
      <c r="V6" s="251">
        <f>MIN(1.1*T6,U6*T6)</f>
        <v>3.4545454545454541</v>
      </c>
      <c r="W6" s="810">
        <v>6</v>
      </c>
      <c r="X6" s="908">
        <f>Q6</f>
        <v>0.28787878787878785</v>
      </c>
      <c r="Y6" s="822">
        <f>MIN(1.1*W6,X6*W6)</f>
        <v>1.7272727272727271</v>
      </c>
      <c r="Z6" s="810">
        <v>18</v>
      </c>
      <c r="AA6" s="823">
        <f>Q6</f>
        <v>0.28787878787878785</v>
      </c>
      <c r="AB6" s="822">
        <f>MIN(1.1*Z6,AA6*Z6)</f>
        <v>5.1818181818181817</v>
      </c>
    </row>
    <row r="7" spans="1:28" ht="15">
      <c r="A7" s="670">
        <v>2</v>
      </c>
      <c r="B7" s="645" t="s">
        <v>374</v>
      </c>
      <c r="C7" s="644" t="s">
        <v>371</v>
      </c>
      <c r="D7" s="781"/>
      <c r="E7" s="644" t="s">
        <v>372</v>
      </c>
      <c r="F7" s="649">
        <v>-4.1500000000000004</v>
      </c>
      <c r="G7" s="911">
        <v>-7.71</v>
      </c>
      <c r="H7" s="644" t="s">
        <v>373</v>
      </c>
      <c r="I7" s="644">
        <v>3</v>
      </c>
      <c r="J7" s="774"/>
      <c r="K7" s="620">
        <v>0.42</v>
      </c>
      <c r="L7" s="782"/>
      <c r="M7" s="249"/>
      <c r="N7" s="541">
        <f t="shared" si="0"/>
        <v>-4.1500000000000004</v>
      </c>
      <c r="O7" s="825">
        <f t="shared" si="0"/>
        <v>-7.71</v>
      </c>
      <c r="P7" s="297">
        <f>I7</f>
        <v>3</v>
      </c>
      <c r="Q7" s="817">
        <f>IFERROR(MAX(0,IF(H7="Minimize",F7/G7,IF(F7&gt;0,G7/F7,IF(G7&gt;0,1.1,F7/G7)))),0)</f>
        <v>0.53826199740596636</v>
      </c>
      <c r="R7" s="273">
        <f>MIN(1.1*P7,Q7*P7)</f>
        <v>1.6147859922178991</v>
      </c>
      <c r="S7" s="249"/>
      <c r="T7" s="810">
        <v>3</v>
      </c>
      <c r="U7" s="908">
        <f>Q7</f>
        <v>0.53826199740596636</v>
      </c>
      <c r="V7" s="251">
        <f>MIN(1.1*T7,U7*T7)</f>
        <v>1.6147859922178991</v>
      </c>
      <c r="W7" s="810">
        <v>2</v>
      </c>
      <c r="X7" s="908">
        <f>Q7</f>
        <v>0.53826199740596636</v>
      </c>
      <c r="Y7" s="822">
        <f>MIN(1.1*W7,X7*W7)</f>
        <v>1.0765239948119327</v>
      </c>
      <c r="Z7" s="810">
        <v>5</v>
      </c>
      <c r="AA7" s="823">
        <f>Q7</f>
        <v>0.53826199740596636</v>
      </c>
      <c r="AB7" s="822">
        <f>MIN(1.1*Z7,AA7*Z7)</f>
        <v>2.6913099870298316</v>
      </c>
    </row>
    <row r="8" spans="1:28" ht="15">
      <c r="A8" s="670">
        <v>3</v>
      </c>
      <c r="B8" s="645" t="s">
        <v>375</v>
      </c>
      <c r="C8" s="644" t="s">
        <v>371</v>
      </c>
      <c r="D8" s="781"/>
      <c r="E8" s="644" t="s">
        <v>377</v>
      </c>
      <c r="F8" s="650" t="s">
        <v>851</v>
      </c>
      <c r="G8" s="912">
        <v>45761</v>
      </c>
      <c r="H8" s="644" t="s">
        <v>379</v>
      </c>
      <c r="I8" s="644">
        <v>5</v>
      </c>
      <c r="J8" s="774"/>
      <c r="K8" s="620">
        <v>4</v>
      </c>
      <c r="L8" s="782"/>
      <c r="M8" s="249"/>
      <c r="N8" s="902" t="str">
        <f t="shared" si="0"/>
        <v xml:space="preserve">31 Maret </v>
      </c>
      <c r="O8" s="902">
        <f t="shared" si="0"/>
        <v>45761</v>
      </c>
      <c r="P8" s="297">
        <f>I8</f>
        <v>5</v>
      </c>
      <c r="Q8" s="817">
        <f>IFERROR(R8/P8,0)</f>
        <v>1</v>
      </c>
      <c r="R8" s="273">
        <f>P8*IF(G8&lt;DATE(2025,4,1),1.1,IF(G8&lt;=DATE(2025,4,15),1,IF(G8&lt;=DATE(2025,5,31),0.8,IF(G8&lt;=DATE(2025,6,15),0.4,IF(G8&lt;=DATE(2025,6,30),0.2,0)))))</f>
        <v>5</v>
      </c>
      <c r="S8" s="249"/>
      <c r="T8" s="810">
        <v>5</v>
      </c>
      <c r="U8" s="908">
        <f>Q8</f>
        <v>1</v>
      </c>
      <c r="V8" s="251">
        <f>MIN(1.1*T8,U8*T8)</f>
        <v>5</v>
      </c>
      <c r="W8" s="810">
        <v>2</v>
      </c>
      <c r="X8" s="908">
        <f>Q8</f>
        <v>1</v>
      </c>
      <c r="Y8" s="822">
        <f>MIN(1.1*W8,X8*W8)</f>
        <v>2</v>
      </c>
      <c r="Z8" s="810">
        <v>7</v>
      </c>
      <c r="AA8" s="823">
        <f>Q8</f>
        <v>1</v>
      </c>
      <c r="AB8" s="822">
        <f>MIN(1.1*Z8,AA8*Z8)</f>
        <v>7</v>
      </c>
    </row>
    <row r="9" spans="1:28" ht="15">
      <c r="A9" s="783" t="s">
        <v>380</v>
      </c>
      <c r="B9" s="783"/>
      <c r="C9" s="783"/>
      <c r="D9" s="783"/>
      <c r="E9" s="783"/>
      <c r="F9" s="783"/>
      <c r="G9" s="783"/>
      <c r="H9" s="783"/>
      <c r="I9" s="783"/>
      <c r="J9" s="774"/>
      <c r="K9" s="672"/>
      <c r="L9" s="782"/>
      <c r="M9" s="249"/>
      <c r="N9" s="541"/>
      <c r="O9" s="541"/>
      <c r="P9" s="297"/>
      <c r="Q9" s="817"/>
      <c r="R9" s="273"/>
      <c r="S9" s="249"/>
      <c r="T9" s="810"/>
      <c r="U9" s="908"/>
      <c r="V9" s="251"/>
      <c r="W9" s="810"/>
      <c r="X9" s="908"/>
      <c r="Y9" s="822"/>
      <c r="Z9" s="810"/>
      <c r="AA9" s="823"/>
      <c r="AB9" s="822"/>
    </row>
    <row r="10" spans="1:28" ht="15">
      <c r="A10" s="670">
        <v>1</v>
      </c>
      <c r="B10" s="645" t="s">
        <v>852</v>
      </c>
      <c r="C10" s="644" t="s">
        <v>371</v>
      </c>
      <c r="D10" s="781"/>
      <c r="E10" s="644" t="s">
        <v>384</v>
      </c>
      <c r="F10" s="653">
        <v>102650</v>
      </c>
      <c r="G10" s="673">
        <v>113673</v>
      </c>
      <c r="H10" s="644" t="s">
        <v>373</v>
      </c>
      <c r="I10" s="644">
        <v>6</v>
      </c>
      <c r="J10" s="774"/>
      <c r="K10" s="620">
        <f>IFERROR(MIN(1.1*I10,(G10/F10)*I10),0)</f>
        <v>6.6000000000000005</v>
      </c>
      <c r="L10" s="782"/>
      <c r="M10" s="249"/>
      <c r="N10" s="892">
        <f t="shared" ref="N10:O12" si="1">F10</f>
        <v>102650</v>
      </c>
      <c r="O10" s="836">
        <f t="shared" si="1"/>
        <v>113673</v>
      </c>
      <c r="P10" s="297">
        <f>I10</f>
        <v>6</v>
      </c>
      <c r="Q10" s="817">
        <f>IFERROR(MAX(0,IF(H10="Minimize",F10/G10,IF(F10&gt;0,G10/F10,IF(G10&gt;0,1.1,F10/G10)))),0)</f>
        <v>1.1073843156356551</v>
      </c>
      <c r="R10" s="273">
        <f>MIN(1.1*P10,Q10*P10)</f>
        <v>6.6000000000000005</v>
      </c>
      <c r="S10" s="249"/>
      <c r="T10" s="810">
        <v>6</v>
      </c>
      <c r="U10" s="908">
        <f>Q10</f>
        <v>1.1073843156356551</v>
      </c>
      <c r="V10" s="251">
        <f>MIN(1.1*T10,U10*T10)</f>
        <v>6.6000000000000005</v>
      </c>
      <c r="W10" s="810">
        <v>9</v>
      </c>
      <c r="X10" s="908">
        <f>Q10</f>
        <v>1.1073843156356551</v>
      </c>
      <c r="Y10" s="822">
        <f>MIN(1.1*W10,X10*W10)</f>
        <v>9.9</v>
      </c>
      <c r="Z10" s="810">
        <v>3</v>
      </c>
      <c r="AA10" s="823">
        <f>Q10</f>
        <v>1.1073843156356551</v>
      </c>
      <c r="AB10" s="822">
        <f>MIN(1.1*Z10,AA10*Z10)</f>
        <v>3.3000000000000003</v>
      </c>
    </row>
    <row r="11" spans="1:28" ht="15">
      <c r="A11" s="670">
        <v>2</v>
      </c>
      <c r="B11" s="645" t="s">
        <v>853</v>
      </c>
      <c r="C11" s="644" t="s">
        <v>371</v>
      </c>
      <c r="D11" s="781"/>
      <c r="E11" s="644" t="s">
        <v>384</v>
      </c>
      <c r="F11" s="653">
        <v>1000000</v>
      </c>
      <c r="G11" s="913">
        <v>1226776</v>
      </c>
      <c r="H11" s="644" t="s">
        <v>373</v>
      </c>
      <c r="I11" s="644">
        <v>7</v>
      </c>
      <c r="J11" s="774"/>
      <c r="K11" s="620">
        <f>IFERROR(MIN(1.1*I11,(G11/F11)*I11),0)</f>
        <v>7.7000000000000011</v>
      </c>
      <c r="L11" s="782"/>
      <c r="M11" s="249"/>
      <c r="N11" s="892">
        <f t="shared" si="1"/>
        <v>1000000</v>
      </c>
      <c r="O11" s="836">
        <f t="shared" si="1"/>
        <v>1226776</v>
      </c>
      <c r="P11" s="297">
        <f>I11</f>
        <v>7</v>
      </c>
      <c r="Q11" s="817">
        <f>IFERROR(MAX(0,IF(H11="Minimize",F11/G11,IF(F11&gt;0,G11/F11,IF(G11&gt;0,1.1,F11/G11)))),0)</f>
        <v>1.2267760000000001</v>
      </c>
      <c r="R11" s="273">
        <f>MIN(1.1*P11,Q11*P11)</f>
        <v>7.7000000000000011</v>
      </c>
      <c r="S11" s="249"/>
      <c r="T11" s="810">
        <v>7</v>
      </c>
      <c r="U11" s="908">
        <f>Q11</f>
        <v>1.2267760000000001</v>
      </c>
      <c r="V11" s="251">
        <f>MIN(1.1*T11,U11*T11)</f>
        <v>7.7000000000000011</v>
      </c>
      <c r="W11" s="810">
        <v>11</v>
      </c>
      <c r="X11" s="908">
        <f>Q11</f>
        <v>1.2267760000000001</v>
      </c>
      <c r="Y11" s="822">
        <f>MIN(1.1*W11,X11*W11)</f>
        <v>12.100000000000001</v>
      </c>
      <c r="Z11" s="810">
        <v>4</v>
      </c>
      <c r="AA11" s="823">
        <f>Q11</f>
        <v>1.2267760000000001</v>
      </c>
      <c r="AB11" s="822">
        <f>MIN(1.1*Z11,AA11*Z11)</f>
        <v>4.4000000000000004</v>
      </c>
    </row>
    <row r="12" spans="1:28" ht="15">
      <c r="A12" s="670">
        <v>3</v>
      </c>
      <c r="B12" s="645" t="s">
        <v>854</v>
      </c>
      <c r="C12" s="644" t="s">
        <v>371</v>
      </c>
      <c r="D12" s="781"/>
      <c r="E12" s="644" t="s">
        <v>384</v>
      </c>
      <c r="F12" s="653">
        <v>619800</v>
      </c>
      <c r="G12" s="913">
        <v>629963</v>
      </c>
      <c r="H12" s="644" t="s">
        <v>373</v>
      </c>
      <c r="I12" s="644">
        <v>7</v>
      </c>
      <c r="J12" s="774"/>
      <c r="K12" s="620">
        <f>IFERROR(MIN(1.1*I12,(G12/F12)*I12),0)</f>
        <v>7.1147805743788313</v>
      </c>
      <c r="L12" s="782"/>
      <c r="M12" s="249"/>
      <c r="N12" s="892">
        <f t="shared" si="1"/>
        <v>619800</v>
      </c>
      <c r="O12" s="836">
        <f t="shared" si="1"/>
        <v>629963</v>
      </c>
      <c r="P12" s="297">
        <f>I12</f>
        <v>7</v>
      </c>
      <c r="Q12" s="817">
        <f>IFERROR(MAX(0,IF(H12="Minimize",F12/G12,IF(F12&gt;0,G12/F12,IF(G12&gt;0,1.1,F12/G12)))),0)</f>
        <v>1.0163972249112616</v>
      </c>
      <c r="R12" s="273">
        <f>MIN(1.1*P12,Q12*P12)</f>
        <v>7.1147805743788313</v>
      </c>
      <c r="S12" s="249"/>
      <c r="T12" s="810">
        <v>7</v>
      </c>
      <c r="U12" s="908">
        <f>Q12</f>
        <v>1.0163972249112616</v>
      </c>
      <c r="V12" s="251">
        <f>MIN(1.1*T12,U12*T12)</f>
        <v>7.1147805743788313</v>
      </c>
      <c r="W12" s="810">
        <v>10</v>
      </c>
      <c r="X12" s="908">
        <f>Q12</f>
        <v>1.0163972249112616</v>
      </c>
      <c r="Y12" s="822">
        <f>MIN(1.1*W12,X12*W12)</f>
        <v>10.163972249112616</v>
      </c>
      <c r="Z12" s="810">
        <v>3</v>
      </c>
      <c r="AA12" s="823">
        <f>Q12</f>
        <v>1.0163972249112616</v>
      </c>
      <c r="AB12" s="822">
        <f>MIN(1.1*Z12,AA12*Z12)</f>
        <v>3.0491916747337848</v>
      </c>
    </row>
    <row r="13" spans="1:28" ht="15">
      <c r="A13" s="783" t="s">
        <v>386</v>
      </c>
      <c r="B13" s="783"/>
      <c r="C13" s="783"/>
      <c r="D13" s="783"/>
      <c r="E13" s="783"/>
      <c r="F13" s="783"/>
      <c r="G13" s="783"/>
      <c r="H13" s="783"/>
      <c r="I13" s="783"/>
      <c r="J13" s="774"/>
      <c r="K13" s="914"/>
      <c r="L13" s="782"/>
      <c r="M13" s="249"/>
      <c r="N13" s="541"/>
      <c r="O13" s="541"/>
      <c r="P13" s="297"/>
      <c r="Q13" s="817"/>
      <c r="R13" s="273"/>
      <c r="S13" s="249"/>
      <c r="T13" s="810"/>
      <c r="U13" s="908"/>
      <c r="V13" s="251"/>
      <c r="W13" s="810"/>
      <c r="X13" s="908"/>
      <c r="Y13" s="822"/>
      <c r="Z13" s="810"/>
      <c r="AA13" s="823"/>
      <c r="AB13" s="822"/>
    </row>
    <row r="14" spans="1:28" ht="15">
      <c r="A14" s="670">
        <v>1</v>
      </c>
      <c r="B14" s="645" t="s">
        <v>855</v>
      </c>
      <c r="C14" s="644" t="s">
        <v>388</v>
      </c>
      <c r="D14" s="671"/>
      <c r="E14" s="644" t="s">
        <v>856</v>
      </c>
      <c r="F14" s="655">
        <v>6</v>
      </c>
      <c r="G14" s="673">
        <v>15</v>
      </c>
      <c r="H14" s="644" t="s">
        <v>373</v>
      </c>
      <c r="I14" s="644">
        <v>10</v>
      </c>
      <c r="J14" s="774"/>
      <c r="K14" s="620">
        <f>IFERROR(MIN(1.1*I14,(G14/F14)*I14),0)</f>
        <v>11</v>
      </c>
      <c r="L14" s="782"/>
      <c r="M14" s="249"/>
      <c r="N14" s="837">
        <f>F14</f>
        <v>6</v>
      </c>
      <c r="O14" s="836">
        <f>G14</f>
        <v>15</v>
      </c>
      <c r="P14" s="297">
        <f>I14</f>
        <v>10</v>
      </c>
      <c r="Q14" s="817">
        <f>IFERROR(MAX(0,IF(H14="Minimize",F14/G14,IF(F14&gt;0,G14/F14,IF(G14&gt;0,1.1,F14/G14)))),0)</f>
        <v>2.5</v>
      </c>
      <c r="R14" s="273">
        <f>MIN(1.1*P14,Q14*P14)</f>
        <v>11</v>
      </c>
      <c r="S14" s="249"/>
      <c r="T14" s="810">
        <v>10</v>
      </c>
      <c r="U14" s="908">
        <f>Q14</f>
        <v>2.5</v>
      </c>
      <c r="V14" s="251">
        <f>MIN(1.1*T14,U14*T14)</f>
        <v>11</v>
      </c>
      <c r="W14" s="810">
        <v>10</v>
      </c>
      <c r="X14" s="908">
        <f>Q14</f>
        <v>2.5</v>
      </c>
      <c r="Y14" s="822">
        <f>MIN(1.1*W14,X14*W14)</f>
        <v>11</v>
      </c>
      <c r="Z14" s="810">
        <v>10</v>
      </c>
      <c r="AA14" s="823">
        <f>Q14</f>
        <v>2.5</v>
      </c>
      <c r="AB14" s="822">
        <f>MIN(1.1*Z14,AA14*Z14)</f>
        <v>11</v>
      </c>
    </row>
    <row r="15" spans="1:28" ht="15">
      <c r="A15" s="784" t="s">
        <v>391</v>
      </c>
      <c r="B15" s="784"/>
      <c r="C15" s="784"/>
      <c r="D15" s="784"/>
      <c r="E15" s="784"/>
      <c r="F15" s="784"/>
      <c r="G15" s="784"/>
      <c r="H15" s="784"/>
      <c r="I15" s="784"/>
      <c r="J15" s="784"/>
      <c r="K15" s="784"/>
      <c r="L15" s="784"/>
      <c r="M15" s="249"/>
      <c r="N15" s="541"/>
      <c r="O15" s="541"/>
      <c r="P15" s="297"/>
      <c r="Q15" s="817"/>
      <c r="R15" s="273"/>
      <c r="S15" s="249"/>
      <c r="T15" s="810"/>
      <c r="U15" s="908"/>
      <c r="V15" s="251"/>
      <c r="W15" s="810"/>
      <c r="X15" s="908"/>
      <c r="Y15" s="822"/>
      <c r="Z15" s="810"/>
      <c r="AA15" s="823"/>
      <c r="AB15" s="822"/>
    </row>
    <row r="16" spans="1:28" ht="15">
      <c r="A16" s="670">
        <v>1</v>
      </c>
      <c r="B16" s="645" t="s">
        <v>857</v>
      </c>
      <c r="C16" s="644" t="s">
        <v>371</v>
      </c>
      <c r="D16" s="781"/>
      <c r="E16" s="644" t="s">
        <v>830</v>
      </c>
      <c r="F16" s="655">
        <v>10</v>
      </c>
      <c r="G16" s="674">
        <v>10</v>
      </c>
      <c r="H16" s="644" t="s">
        <v>373</v>
      </c>
      <c r="I16" s="644">
        <v>6</v>
      </c>
      <c r="J16" s="774">
        <f>I16+I17+I18</f>
        <v>15</v>
      </c>
      <c r="K16" s="620">
        <f>IFERROR(MIN(1.1*I16,(G16/F16)*I16),0)</f>
        <v>6</v>
      </c>
      <c r="L16" s="782">
        <f>SUM(K16:K18)</f>
        <v>10</v>
      </c>
      <c r="M16" s="249"/>
      <c r="N16" s="837">
        <f t="shared" ref="N16:O18" si="2">F16</f>
        <v>10</v>
      </c>
      <c r="O16" s="541">
        <f t="shared" si="2"/>
        <v>10</v>
      </c>
      <c r="P16" s="297">
        <f>I16</f>
        <v>6</v>
      </c>
      <c r="Q16" s="817">
        <f>IFERROR(MAX(0,IF(H16="Minimize",F16/G16,IF(F16&gt;0,G16/F16,IF(G16&gt;0,1.1,F16/G16)))),0)</f>
        <v>1</v>
      </c>
      <c r="R16" s="273">
        <f>MIN(1.1*P16,Q16*P16)</f>
        <v>6</v>
      </c>
      <c r="S16" s="249"/>
      <c r="T16" s="810">
        <v>6</v>
      </c>
      <c r="U16" s="908">
        <f>Q16</f>
        <v>1</v>
      </c>
      <c r="V16" s="251">
        <f>MIN(1.1*T16,U16*T16)</f>
        <v>6</v>
      </c>
      <c r="W16" s="810">
        <v>6</v>
      </c>
      <c r="X16" s="908">
        <f>Q16</f>
        <v>1</v>
      </c>
      <c r="Y16" s="822">
        <f>MIN(1.1*W16,X16*W16)</f>
        <v>6</v>
      </c>
      <c r="Z16" s="810">
        <v>6</v>
      </c>
      <c r="AA16" s="823">
        <f>Q16</f>
        <v>1</v>
      </c>
      <c r="AB16" s="822">
        <f>MIN(1.1*Z16,AA16*Z16)</f>
        <v>6</v>
      </c>
    </row>
    <row r="17" spans="1:28" ht="24">
      <c r="A17" s="670">
        <v>2</v>
      </c>
      <c r="B17" s="645" t="s">
        <v>858</v>
      </c>
      <c r="C17" s="644" t="s">
        <v>371</v>
      </c>
      <c r="D17" s="781"/>
      <c r="E17" s="644" t="s">
        <v>377</v>
      </c>
      <c r="F17" s="655" t="s">
        <v>660</v>
      </c>
      <c r="G17" s="674" t="s">
        <v>660</v>
      </c>
      <c r="H17" s="644" t="s">
        <v>373</v>
      </c>
      <c r="I17" s="644">
        <v>4</v>
      </c>
      <c r="J17" s="774"/>
      <c r="K17" s="620">
        <v>1</v>
      </c>
      <c r="L17" s="782"/>
      <c r="M17" s="249"/>
      <c r="N17" s="837" t="str">
        <f t="shared" si="2"/>
        <v>Desember</v>
      </c>
      <c r="O17" s="541" t="str">
        <f t="shared" si="2"/>
        <v>Desember</v>
      </c>
      <c r="P17" s="297">
        <f>I17</f>
        <v>4</v>
      </c>
      <c r="Q17" s="817"/>
      <c r="R17" s="273"/>
      <c r="S17" s="249"/>
      <c r="T17" s="810">
        <v>4</v>
      </c>
      <c r="U17" s="908">
        <f>Q17</f>
        <v>0</v>
      </c>
      <c r="V17" s="251">
        <f>MIN(1.1*T17,U17*T17)</f>
        <v>0</v>
      </c>
      <c r="W17" s="810">
        <v>4</v>
      </c>
      <c r="X17" s="908">
        <f>Q17</f>
        <v>0</v>
      </c>
      <c r="Y17" s="822">
        <f>MIN(1.1*W17,X17*W17)</f>
        <v>0</v>
      </c>
      <c r="Z17" s="810">
        <v>4</v>
      </c>
      <c r="AA17" s="823">
        <f>Q17</f>
        <v>0</v>
      </c>
      <c r="AB17" s="822">
        <f>MIN(1.1*Z17,AA17*Z17)</f>
        <v>0</v>
      </c>
    </row>
    <row r="18" spans="1:28" ht="15">
      <c r="A18" s="670">
        <v>3</v>
      </c>
      <c r="B18" s="645" t="s">
        <v>859</v>
      </c>
      <c r="C18" s="644" t="s">
        <v>371</v>
      </c>
      <c r="D18" s="781"/>
      <c r="E18" s="644" t="s">
        <v>830</v>
      </c>
      <c r="F18" s="655">
        <v>5</v>
      </c>
      <c r="G18" s="674">
        <v>3</v>
      </c>
      <c r="H18" s="644" t="s">
        <v>373</v>
      </c>
      <c r="I18" s="644">
        <v>5</v>
      </c>
      <c r="J18" s="774"/>
      <c r="K18" s="620">
        <f>IFERROR(MIN(1.1*I18,(G18/F18)*I18),0)</f>
        <v>3</v>
      </c>
      <c r="L18" s="782"/>
      <c r="M18" s="249"/>
      <c r="N18" s="837">
        <f t="shared" si="2"/>
        <v>5</v>
      </c>
      <c r="O18" s="541">
        <f t="shared" si="2"/>
        <v>3</v>
      </c>
      <c r="P18" s="297">
        <f>I18</f>
        <v>5</v>
      </c>
      <c r="Q18" s="817">
        <f>IFERROR(MAX(0,IF(H18="Minimize",F18/G18,IF(F18&gt;0,G18/F18,IF(G18&gt;0,1.1,F18/G18)))),0)</f>
        <v>0.6</v>
      </c>
      <c r="R18" s="273">
        <f>MIN(1.1*P18,Q18*P18)</f>
        <v>3</v>
      </c>
      <c r="S18" s="249"/>
      <c r="T18" s="810">
        <v>5</v>
      </c>
      <c r="U18" s="908">
        <f>Q18</f>
        <v>0.6</v>
      </c>
      <c r="V18" s="251">
        <f>MIN(1.1*T18,U18*T18)</f>
        <v>3</v>
      </c>
      <c r="W18" s="810">
        <v>5</v>
      </c>
      <c r="X18" s="908">
        <f>Q18</f>
        <v>0.6</v>
      </c>
      <c r="Y18" s="822">
        <f>MIN(1.1*W18,X18*W18)</f>
        <v>3</v>
      </c>
      <c r="Z18" s="810">
        <v>5</v>
      </c>
      <c r="AA18" s="823">
        <f>Q18</f>
        <v>0.6</v>
      </c>
      <c r="AB18" s="822">
        <f>MIN(1.1*Z18,AA18*Z18)</f>
        <v>3</v>
      </c>
    </row>
    <row r="19" spans="1:28" ht="15">
      <c r="A19" s="783" t="s">
        <v>397</v>
      </c>
      <c r="B19" s="783"/>
      <c r="C19" s="783"/>
      <c r="D19" s="783"/>
      <c r="E19" s="783"/>
      <c r="F19" s="783"/>
      <c r="G19" s="783"/>
      <c r="H19" s="783"/>
      <c r="I19" s="783"/>
      <c r="J19" s="783"/>
      <c r="K19" s="656"/>
      <c r="L19" s="675"/>
      <c r="M19" s="249"/>
      <c r="N19" s="541"/>
      <c r="O19" s="541"/>
      <c r="P19" s="297"/>
      <c r="Q19" s="817"/>
      <c r="R19" s="273"/>
      <c r="S19" s="249"/>
      <c r="T19" s="810"/>
      <c r="U19" s="908"/>
      <c r="V19" s="251"/>
      <c r="W19" s="810"/>
      <c r="X19" s="908"/>
      <c r="Y19" s="822"/>
      <c r="Z19" s="810"/>
      <c r="AA19" s="823"/>
      <c r="AB19" s="822"/>
    </row>
    <row r="20" spans="1:28" ht="15">
      <c r="A20" s="670">
        <v>1</v>
      </c>
      <c r="B20" s="645" t="s">
        <v>860</v>
      </c>
      <c r="C20" s="644" t="s">
        <v>376</v>
      </c>
      <c r="D20" s="645"/>
      <c r="E20" s="644" t="s">
        <v>377</v>
      </c>
      <c r="F20" s="655" t="s">
        <v>660</v>
      </c>
      <c r="G20" s="915" t="s">
        <v>861</v>
      </c>
      <c r="H20" s="644" t="s">
        <v>379</v>
      </c>
      <c r="I20" s="644">
        <v>6</v>
      </c>
      <c r="J20" s="774">
        <v>13</v>
      </c>
      <c r="K20" s="620">
        <f>IFERROR(MIN(1.1*I20,(G20/F20)*I20),6)</f>
        <v>6</v>
      </c>
      <c r="L20" s="782">
        <f>SUM(K20:K21)</f>
        <v>13</v>
      </c>
      <c r="M20" s="249"/>
      <c r="N20" s="837" t="str">
        <f>F20</f>
        <v>Desember</v>
      </c>
      <c r="O20" s="541" t="str">
        <f>G20</f>
        <v>24-Desember</v>
      </c>
      <c r="P20" s="297">
        <f>I20</f>
        <v>6</v>
      </c>
      <c r="Q20" s="817"/>
      <c r="R20" s="273"/>
      <c r="S20" s="249"/>
      <c r="T20" s="810">
        <v>5</v>
      </c>
      <c r="U20" s="908">
        <f>Q20</f>
        <v>0</v>
      </c>
      <c r="V20" s="251">
        <f>MIN(1.1*T20,U20*T20)</f>
        <v>0</v>
      </c>
      <c r="W20" s="810">
        <v>5</v>
      </c>
      <c r="X20" s="908">
        <f>Q20</f>
        <v>0</v>
      </c>
      <c r="Y20" s="822">
        <f>MIN(1.1*W20,X20*W20)</f>
        <v>0</v>
      </c>
      <c r="Z20" s="810">
        <v>5</v>
      </c>
      <c r="AA20" s="823">
        <f>Q20</f>
        <v>0</v>
      </c>
      <c r="AB20" s="822">
        <f>MIN(1.1*Z20,AA20*Z20)</f>
        <v>0</v>
      </c>
    </row>
    <row r="21" spans="1:28" ht="15">
      <c r="A21" s="670">
        <v>2</v>
      </c>
      <c r="B21" s="645" t="s">
        <v>862</v>
      </c>
      <c r="C21" s="644" t="s">
        <v>376</v>
      </c>
      <c r="D21" s="645"/>
      <c r="E21" s="644" t="s">
        <v>377</v>
      </c>
      <c r="F21" s="655" t="s">
        <v>660</v>
      </c>
      <c r="G21" s="915" t="s">
        <v>863</v>
      </c>
      <c r="H21" s="644" t="s">
        <v>379</v>
      </c>
      <c r="I21" s="644">
        <v>7</v>
      </c>
      <c r="J21" s="774"/>
      <c r="K21" s="620">
        <f>IFERROR(MIN(1.1*I21,(G21/F21)*I21),7)</f>
        <v>7</v>
      </c>
      <c r="L21" s="782"/>
      <c r="M21" s="249"/>
      <c r="N21" s="837" t="str">
        <f>F21</f>
        <v>Desember</v>
      </c>
      <c r="O21" s="541" t="str">
        <f>G21</f>
        <v>23-Desember</v>
      </c>
      <c r="P21" s="297">
        <f>I21</f>
        <v>7</v>
      </c>
      <c r="Q21" s="817"/>
      <c r="R21" s="273"/>
      <c r="S21" s="249"/>
      <c r="T21" s="810">
        <v>5</v>
      </c>
      <c r="U21" s="908">
        <f>Q21</f>
        <v>0</v>
      </c>
      <c r="V21" s="251">
        <f>MIN(1.1*T21,U21*T21)</f>
        <v>0</v>
      </c>
      <c r="W21" s="810">
        <v>5</v>
      </c>
      <c r="X21" s="908">
        <f>Q21</f>
        <v>0</v>
      </c>
      <c r="Y21" s="822">
        <f>MIN(1.1*W21,X21*W21)</f>
        <v>0</v>
      </c>
      <c r="Z21" s="810">
        <v>5</v>
      </c>
      <c r="AA21" s="823">
        <f>Q21</f>
        <v>0</v>
      </c>
      <c r="AB21" s="822">
        <f>MIN(1.1*Z21,AA21*Z21)</f>
        <v>0</v>
      </c>
    </row>
    <row r="22" spans="1:28" ht="15">
      <c r="A22" s="784" t="s">
        <v>399</v>
      </c>
      <c r="B22" s="784"/>
      <c r="C22" s="784"/>
      <c r="D22" s="784"/>
      <c r="E22" s="784"/>
      <c r="F22" s="784"/>
      <c r="G22" s="784"/>
      <c r="H22" s="784"/>
      <c r="I22" s="784"/>
      <c r="J22" s="784"/>
      <c r="K22" s="784"/>
      <c r="L22" s="784"/>
      <c r="M22" s="249"/>
      <c r="N22" s="541"/>
      <c r="O22" s="541"/>
      <c r="P22" s="297"/>
      <c r="Q22" s="817"/>
      <c r="R22" s="273"/>
      <c r="S22" s="249"/>
      <c r="T22" s="810"/>
      <c r="U22" s="908"/>
      <c r="V22" s="251"/>
      <c r="W22" s="810"/>
      <c r="X22" s="908"/>
      <c r="Y22" s="822"/>
      <c r="Z22" s="810"/>
      <c r="AA22" s="823"/>
      <c r="AB22" s="822"/>
    </row>
    <row r="23" spans="1:28" ht="15">
      <c r="A23" s="670">
        <v>1</v>
      </c>
      <c r="B23" s="645" t="s">
        <v>864</v>
      </c>
      <c r="C23" s="644" t="s">
        <v>371</v>
      </c>
      <c r="D23" s="781"/>
      <c r="E23" s="644" t="s">
        <v>377</v>
      </c>
      <c r="F23" s="676" t="s">
        <v>660</v>
      </c>
      <c r="G23" s="915" t="s">
        <v>865</v>
      </c>
      <c r="H23" s="644" t="s">
        <v>379</v>
      </c>
      <c r="I23" s="644">
        <v>6</v>
      </c>
      <c r="J23" s="774">
        <f>I23+I24</f>
        <v>12</v>
      </c>
      <c r="K23" s="620">
        <f>IFERROR(MIN(1.1*I20,(G20/F20)*I20),6)</f>
        <v>6</v>
      </c>
      <c r="L23" s="782">
        <f>SUM(K23:K24)</f>
        <v>12</v>
      </c>
      <c r="M23" s="249"/>
      <c r="N23" s="916" t="str">
        <f>F23</f>
        <v>Desember</v>
      </c>
      <c r="O23" s="541" t="str">
        <f>G23</f>
        <v>4-Desember</v>
      </c>
      <c r="P23" s="297">
        <f>I23</f>
        <v>6</v>
      </c>
      <c r="Q23" s="817"/>
      <c r="R23" s="273"/>
      <c r="S23" s="249"/>
      <c r="T23" s="810">
        <v>8</v>
      </c>
      <c r="U23" s="908">
        <f>Q23</f>
        <v>0</v>
      </c>
      <c r="V23" s="251">
        <f>MIN(1.1*T23,U23*T23)</f>
        <v>0</v>
      </c>
      <c r="W23" s="810">
        <v>8</v>
      </c>
      <c r="X23" s="908">
        <f>Q23</f>
        <v>0</v>
      </c>
      <c r="Y23" s="822">
        <f>MIN(1.1*W23,X23*W23)</f>
        <v>0</v>
      </c>
      <c r="Z23" s="810">
        <v>8</v>
      </c>
      <c r="AA23" s="823">
        <f>Q23</f>
        <v>0</v>
      </c>
      <c r="AB23" s="822">
        <f>MIN(1.1*Z23,AA23*Z23)</f>
        <v>0</v>
      </c>
    </row>
    <row r="24" spans="1:28" ht="15">
      <c r="A24" s="670">
        <v>2</v>
      </c>
      <c r="B24" s="645" t="s">
        <v>866</v>
      </c>
      <c r="C24" s="644" t="s">
        <v>393</v>
      </c>
      <c r="D24" s="781"/>
      <c r="E24" s="644" t="s">
        <v>377</v>
      </c>
      <c r="F24" s="647" t="s">
        <v>660</v>
      </c>
      <c r="G24" s="915" t="s">
        <v>867</v>
      </c>
      <c r="H24" s="644" t="s">
        <v>379</v>
      </c>
      <c r="I24" s="644">
        <v>6</v>
      </c>
      <c r="J24" s="774"/>
      <c r="K24" s="620">
        <f>IFERROR(MIN(1.1*I21,(G21/F21)*I21),6)</f>
        <v>6</v>
      </c>
      <c r="L24" s="782"/>
      <c r="M24" s="249"/>
      <c r="N24" s="824" t="str">
        <f>F24</f>
        <v>Desember</v>
      </c>
      <c r="O24" s="541" t="str">
        <f>G24</f>
        <v>30-Desember</v>
      </c>
      <c r="P24" s="297">
        <f>I24</f>
        <v>6</v>
      </c>
      <c r="Q24" s="817"/>
      <c r="R24" s="273"/>
      <c r="S24" s="249"/>
      <c r="T24" s="810">
        <v>7</v>
      </c>
      <c r="U24" s="908">
        <f>Q24</f>
        <v>0</v>
      </c>
      <c r="V24" s="251">
        <f>MIN(1.1*T24,U24*T24)</f>
        <v>0</v>
      </c>
      <c r="W24" s="810">
        <v>7</v>
      </c>
      <c r="X24" s="908">
        <f>Q24</f>
        <v>0</v>
      </c>
      <c r="Y24" s="822">
        <f>MIN(1.1*W24,X24*W24)</f>
        <v>0</v>
      </c>
      <c r="Z24" s="810">
        <v>7</v>
      </c>
      <c r="AA24" s="823">
        <f>Q24</f>
        <v>0</v>
      </c>
      <c r="AB24" s="822">
        <f>MIN(1.1*Z24,AA24*Z24)</f>
        <v>0</v>
      </c>
    </row>
    <row r="25" spans="1:28" ht="15">
      <c r="A25" s="784" t="s">
        <v>402</v>
      </c>
      <c r="B25" s="784"/>
      <c r="C25" s="784"/>
      <c r="D25" s="784"/>
      <c r="E25" s="784"/>
      <c r="F25" s="784"/>
      <c r="G25" s="784"/>
      <c r="H25" s="784"/>
      <c r="I25" s="784"/>
      <c r="J25" s="784"/>
      <c r="K25" s="784"/>
      <c r="L25" s="784"/>
      <c r="M25" s="249"/>
      <c r="N25" s="541"/>
      <c r="O25" s="541"/>
      <c r="P25" s="297"/>
      <c r="Q25" s="817"/>
      <c r="R25" s="273"/>
      <c r="S25" s="249"/>
      <c r="T25" s="810"/>
      <c r="U25" s="908"/>
      <c r="V25" s="251"/>
      <c r="W25" s="810"/>
      <c r="X25" s="908"/>
      <c r="Y25" s="822"/>
      <c r="Z25" s="810"/>
      <c r="AA25" s="823"/>
      <c r="AB25" s="822"/>
    </row>
    <row r="26" spans="1:28" ht="24">
      <c r="A26" s="670">
        <v>1</v>
      </c>
      <c r="B26" s="645" t="s">
        <v>868</v>
      </c>
      <c r="C26" s="644" t="s">
        <v>388</v>
      </c>
      <c r="D26" s="671"/>
      <c r="E26" s="644" t="s">
        <v>372</v>
      </c>
      <c r="F26" s="655">
        <v>100</v>
      </c>
      <c r="G26" s="674">
        <v>100</v>
      </c>
      <c r="H26" s="644" t="s">
        <v>373</v>
      </c>
      <c r="I26" s="644">
        <v>4</v>
      </c>
      <c r="J26" s="774">
        <v>10</v>
      </c>
      <c r="K26" s="620">
        <f>IFERROR(MIN(1.1*I26,(G26/F26)*I26),0)</f>
        <v>4</v>
      </c>
      <c r="L26" s="782">
        <f>SUM(K26:K28)</f>
        <v>10.3</v>
      </c>
      <c r="M26" s="249"/>
      <c r="N26" s="837">
        <f t="shared" ref="N26:O28" si="3">F26</f>
        <v>100</v>
      </c>
      <c r="O26" s="541">
        <f t="shared" si="3"/>
        <v>100</v>
      </c>
      <c r="P26" s="297">
        <f>I26</f>
        <v>4</v>
      </c>
      <c r="Q26" s="817">
        <f>IFERROR(MAX(0,IF(H26="Minimize",F26/G26,IF(F26&gt;0,G26/F26,IF(G26&gt;0,1.1,F26/G26)))),0)</f>
        <v>1</v>
      </c>
      <c r="R26" s="273">
        <f>MIN(1.1*P26,Q26*P26)</f>
        <v>4</v>
      </c>
      <c r="S26" s="249"/>
      <c r="T26" s="810">
        <v>4</v>
      </c>
      <c r="U26" s="908">
        <f>Q26</f>
        <v>1</v>
      </c>
      <c r="V26" s="251">
        <f>MIN(1.1*T26,U26*T26)</f>
        <v>4</v>
      </c>
      <c r="W26" s="810">
        <v>4</v>
      </c>
      <c r="X26" s="908">
        <f>Q26</f>
        <v>1</v>
      </c>
      <c r="Y26" s="822">
        <f>MIN(1.1*W26,X26*W26)</f>
        <v>4</v>
      </c>
      <c r="Z26" s="810">
        <v>4</v>
      </c>
      <c r="AA26" s="823">
        <f>Q26</f>
        <v>1</v>
      </c>
      <c r="AB26" s="822">
        <f>MIN(1.1*Z26,AA26*Z26)</f>
        <v>4</v>
      </c>
    </row>
    <row r="27" spans="1:28" ht="15">
      <c r="A27" s="670">
        <v>2</v>
      </c>
      <c r="B27" s="645" t="s">
        <v>869</v>
      </c>
      <c r="C27" s="644" t="s">
        <v>388</v>
      </c>
      <c r="D27" s="671"/>
      <c r="E27" s="644" t="s">
        <v>870</v>
      </c>
      <c r="F27" s="655">
        <v>75</v>
      </c>
      <c r="G27" s="674">
        <v>86.25</v>
      </c>
      <c r="H27" s="644" t="s">
        <v>373</v>
      </c>
      <c r="I27" s="644">
        <v>3</v>
      </c>
      <c r="J27" s="774"/>
      <c r="K27" s="620">
        <f>IFERROR(MIN(1.1*I27,(G27/F27)*I27),0)</f>
        <v>3.3000000000000003</v>
      </c>
      <c r="L27" s="782"/>
      <c r="M27" s="249"/>
      <c r="N27" s="837">
        <f t="shared" si="3"/>
        <v>75</v>
      </c>
      <c r="O27" s="541">
        <f t="shared" si="3"/>
        <v>86.25</v>
      </c>
      <c r="P27" s="297">
        <f>I27</f>
        <v>3</v>
      </c>
      <c r="Q27" s="817">
        <f>IFERROR(MAX(0,IF(H27="Minimize",F27/G27,IF(F27&gt;0,G27/F27,IF(G27&gt;0,1.1,F27/G27)))),0)</f>
        <v>1.1499999999999999</v>
      </c>
      <c r="R27" s="273">
        <f>MIN(1.1*P27,Q27*P27)</f>
        <v>3.3000000000000003</v>
      </c>
      <c r="S27" s="249"/>
      <c r="T27" s="810">
        <v>3</v>
      </c>
      <c r="U27" s="908">
        <f>Q27</f>
        <v>1.1499999999999999</v>
      </c>
      <c r="V27" s="251">
        <f>MIN(1.1*T27,U27*T27)</f>
        <v>3.3000000000000003</v>
      </c>
      <c r="W27" s="810">
        <v>3</v>
      </c>
      <c r="X27" s="908">
        <f>Q27</f>
        <v>1.1499999999999999</v>
      </c>
      <c r="Y27" s="822">
        <f>MIN(1.1*W27,X27*W27)</f>
        <v>3.3000000000000003</v>
      </c>
      <c r="Z27" s="810">
        <v>3</v>
      </c>
      <c r="AA27" s="823">
        <f>Q27</f>
        <v>1.1499999999999999</v>
      </c>
      <c r="AB27" s="822">
        <f>MIN(1.1*Z27,AA27*Z27)</f>
        <v>3.3000000000000003</v>
      </c>
    </row>
    <row r="28" spans="1:28" ht="24">
      <c r="A28" s="670">
        <v>3</v>
      </c>
      <c r="B28" s="645" t="s">
        <v>871</v>
      </c>
      <c r="C28" s="644" t="s">
        <v>388</v>
      </c>
      <c r="D28" s="671"/>
      <c r="E28" s="644" t="s">
        <v>372</v>
      </c>
      <c r="F28" s="655">
        <v>10</v>
      </c>
      <c r="G28" s="674">
        <v>10</v>
      </c>
      <c r="H28" s="644" t="s">
        <v>373</v>
      </c>
      <c r="I28" s="644">
        <v>3</v>
      </c>
      <c r="J28" s="774"/>
      <c r="K28" s="620">
        <f>IFERROR(MIN(1.1*I28,(G28/F28)*I28),0)</f>
        <v>3</v>
      </c>
      <c r="L28" s="782"/>
      <c r="M28" s="249"/>
      <c r="N28" s="837">
        <f t="shared" si="3"/>
        <v>10</v>
      </c>
      <c r="O28" s="541">
        <f t="shared" si="3"/>
        <v>10</v>
      </c>
      <c r="P28" s="297">
        <f>I28</f>
        <v>3</v>
      </c>
      <c r="Q28" s="817">
        <f>IFERROR(MAX(0,IF(H28="Minimize",F28/G28,IF(F28&gt;0,G28/F28,IF(G28&gt;0,1.1,F28/G28)))),0)</f>
        <v>1</v>
      </c>
      <c r="R28" s="273">
        <f>MIN(1.1*P28,Q28*P28)</f>
        <v>3</v>
      </c>
      <c r="S28" s="249"/>
      <c r="T28" s="810">
        <v>3</v>
      </c>
      <c r="U28" s="908">
        <f>Q28</f>
        <v>1</v>
      </c>
      <c r="V28" s="251">
        <f>MIN(1.1*T28,U28*T28)</f>
        <v>3</v>
      </c>
      <c r="W28" s="810">
        <v>3</v>
      </c>
      <c r="X28" s="908">
        <f>Q28</f>
        <v>1</v>
      </c>
      <c r="Y28" s="822">
        <f>MIN(1.1*W28,X28*W28)</f>
        <v>3</v>
      </c>
      <c r="Z28" s="810">
        <v>3</v>
      </c>
      <c r="AA28" s="823">
        <f>Q28</f>
        <v>1</v>
      </c>
      <c r="AB28" s="822">
        <f>MIN(1.1*Z28,AA28*Z28)</f>
        <v>3</v>
      </c>
    </row>
    <row r="29" spans="1:28" ht="15">
      <c r="A29" s="917"/>
      <c r="B29" s="918" t="s">
        <v>404</v>
      </c>
      <c r="C29" s="919"/>
      <c r="D29" s="919"/>
      <c r="E29" s="919"/>
      <c r="F29" s="919"/>
      <c r="G29" s="919"/>
      <c r="H29" s="919"/>
      <c r="I29" s="919"/>
      <c r="J29" s="677">
        <f>J6+J16+J20+J23+J26</f>
        <v>100</v>
      </c>
      <c r="K29" s="678"/>
      <c r="L29" s="679">
        <f>L6+L16+L20+L23+L26</f>
        <v>85.584780574378826</v>
      </c>
      <c r="M29" s="249"/>
      <c r="N29" s="249"/>
      <c r="O29" s="249"/>
      <c r="P29" s="805">
        <f>SUM(P3:P28)</f>
        <v>100</v>
      </c>
      <c r="Q29" s="806">
        <f>IFERROR(R29/P29,0)</f>
        <v>0.61784112021142179</v>
      </c>
      <c r="R29" s="807">
        <f>SUM(R3:R28)</f>
        <v>61.784112021142178</v>
      </c>
      <c r="S29" s="249"/>
      <c r="T29" s="920">
        <f>SUM(T6:T28)</f>
        <v>100</v>
      </c>
      <c r="U29" s="921">
        <f>IFERROR(V29/T29,0)</f>
        <v>0.61784112021142179</v>
      </c>
      <c r="V29" s="922">
        <f>SUM(V6:V28)</f>
        <v>61.784112021142178</v>
      </c>
      <c r="W29" s="920">
        <f>SUM(W6:W28)</f>
        <v>100</v>
      </c>
      <c r="X29" s="921">
        <f>IFERROR(Y29/W29,0)</f>
        <v>0.67267768971197284</v>
      </c>
      <c r="Y29" s="807">
        <f>SUM(Y6:Y28)</f>
        <v>67.267768971197285</v>
      </c>
      <c r="Z29" s="805">
        <f>SUM(Z6:Z28)</f>
        <v>100</v>
      </c>
      <c r="AA29" s="921">
        <f>IFERROR(AB29/Z29,0)</f>
        <v>0.55922319843581791</v>
      </c>
      <c r="AB29" s="807">
        <f>SUM(AB6:AB28)</f>
        <v>55.922319843581796</v>
      </c>
    </row>
    <row r="30" spans="1:28" ht="16">
      <c r="A30" s="923"/>
      <c r="B30" s="923"/>
      <c r="C30" s="923"/>
      <c r="D30" s="923"/>
      <c r="E30" s="923"/>
      <c r="F30" s="923"/>
      <c r="G30" s="923"/>
      <c r="H30" s="923"/>
      <c r="I30" s="923"/>
      <c r="J30" s="923"/>
      <c r="K30" s="249"/>
      <c r="L30" s="249"/>
      <c r="M30" s="249"/>
      <c r="N30" s="249"/>
      <c r="O30" s="249"/>
      <c r="P30" s="249"/>
      <c r="Q30" s="249"/>
      <c r="R30" s="249"/>
      <c r="S30" s="249"/>
      <c r="T30" s="249"/>
      <c r="U30" s="249"/>
      <c r="V30" s="249"/>
      <c r="W30" s="249"/>
      <c r="X30" s="249"/>
    </row>
    <row r="31" spans="1:28" ht="16">
      <c r="A31" s="923"/>
      <c r="B31" s="923"/>
      <c r="C31" s="923"/>
      <c r="D31" s="923"/>
      <c r="E31" s="923"/>
      <c r="F31" s="923"/>
      <c r="G31" s="923"/>
      <c r="H31" s="923"/>
      <c r="I31" s="923"/>
      <c r="J31" s="923"/>
      <c r="K31" s="663"/>
      <c r="L31" s="664"/>
      <c r="M31" s="249"/>
      <c r="N31" s="249"/>
      <c r="O31" s="249"/>
      <c r="P31" s="249"/>
      <c r="Q31" s="249"/>
      <c r="R31" s="249"/>
      <c r="S31" s="249"/>
      <c r="T31" s="249"/>
      <c r="U31" s="249"/>
      <c r="V31" s="249"/>
      <c r="W31" s="249"/>
      <c r="X31" s="249"/>
    </row>
    <row r="32" spans="1:28" ht="16">
      <c r="A32" s="923"/>
      <c r="B32" s="923"/>
      <c r="C32" s="923"/>
      <c r="D32" s="923"/>
      <c r="E32" s="923"/>
      <c r="F32" s="923"/>
      <c r="G32" s="923"/>
      <c r="H32" s="923"/>
      <c r="I32" s="923"/>
      <c r="J32" s="923"/>
      <c r="K32" s="663"/>
      <c r="L32" s="665"/>
      <c r="M32" s="249"/>
      <c r="N32" s="249"/>
      <c r="O32" s="249"/>
      <c r="P32" s="249"/>
      <c r="Q32" s="249"/>
      <c r="R32" s="249"/>
      <c r="S32" s="249"/>
      <c r="T32" s="249"/>
      <c r="U32" s="249"/>
      <c r="V32" s="249"/>
      <c r="W32" s="249"/>
      <c r="X32" s="249"/>
    </row>
    <row r="33" spans="1:24" ht="16">
      <c r="A33" s="923"/>
      <c r="B33" s="923"/>
      <c r="C33" s="923"/>
      <c r="D33" s="923"/>
      <c r="E33" s="923"/>
      <c r="F33" s="923"/>
      <c r="G33" s="923"/>
      <c r="H33" s="923"/>
      <c r="I33" s="923"/>
      <c r="J33" s="923"/>
      <c r="K33" s="663"/>
      <c r="L33" s="665"/>
      <c r="M33" s="249"/>
      <c r="N33" s="249"/>
      <c r="O33" s="249"/>
      <c r="P33" s="249"/>
      <c r="Q33" s="249"/>
      <c r="R33" s="249"/>
      <c r="S33" s="249"/>
      <c r="T33" s="249"/>
      <c r="U33" s="249"/>
      <c r="V33" s="249"/>
      <c r="W33" s="249"/>
      <c r="X33" s="249"/>
    </row>
    <row r="34" spans="1:24" ht="16">
      <c r="A34" s="923"/>
      <c r="B34" s="923"/>
      <c r="C34" s="923"/>
      <c r="D34" s="923"/>
      <c r="E34" s="923"/>
      <c r="F34" s="923"/>
      <c r="G34" s="923"/>
      <c r="H34" s="923"/>
      <c r="I34" s="923"/>
      <c r="J34" s="923"/>
      <c r="K34" s="663"/>
      <c r="L34" s="665"/>
      <c r="M34" s="249"/>
      <c r="N34" s="249"/>
      <c r="O34" s="249"/>
      <c r="P34" s="249"/>
      <c r="Q34" s="249"/>
      <c r="R34" s="249"/>
      <c r="S34" s="249"/>
      <c r="T34" s="249"/>
      <c r="U34" s="249"/>
      <c r="V34" s="249"/>
      <c r="W34" s="249"/>
      <c r="X34" s="249"/>
    </row>
    <row r="35" spans="1:24" ht="16">
      <c r="A35" s="923"/>
      <c r="B35" s="923"/>
      <c r="C35" s="923"/>
      <c r="D35" s="923"/>
      <c r="E35" s="923"/>
      <c r="F35" s="923"/>
      <c r="G35" s="923"/>
      <c r="H35" s="923"/>
      <c r="I35" s="923"/>
      <c r="J35" s="923"/>
      <c r="K35" s="642"/>
      <c r="L35" s="642"/>
      <c r="M35" s="249"/>
      <c r="N35" s="249"/>
      <c r="O35" s="249"/>
      <c r="P35" s="249"/>
      <c r="Q35" s="249"/>
      <c r="R35" s="249"/>
      <c r="S35" s="249"/>
      <c r="T35" s="249"/>
      <c r="U35" s="249"/>
      <c r="V35" s="249"/>
      <c r="W35" s="249"/>
      <c r="X35" s="249"/>
    </row>
    <row r="36" spans="1:24" ht="16">
      <c r="A36" s="923"/>
      <c r="B36" s="923"/>
      <c r="C36" s="923"/>
      <c r="D36" s="923"/>
      <c r="E36" s="923"/>
      <c r="F36" s="923"/>
      <c r="G36" s="923"/>
      <c r="H36" s="923"/>
      <c r="I36" s="923"/>
      <c r="J36" s="923"/>
      <c r="K36" s="249"/>
      <c r="L36" s="249"/>
      <c r="M36" s="249"/>
      <c r="N36" s="249"/>
      <c r="O36" s="249"/>
      <c r="P36" s="249"/>
      <c r="Q36" s="249"/>
      <c r="R36" s="249"/>
      <c r="S36" s="249"/>
      <c r="T36" s="249"/>
      <c r="U36" s="249"/>
      <c r="V36" s="249"/>
      <c r="W36" s="249"/>
      <c r="X36" s="249"/>
    </row>
    <row r="37" spans="1:24" ht="16">
      <c r="A37" s="923"/>
      <c r="B37" s="923"/>
      <c r="C37" s="923"/>
      <c r="D37" s="923"/>
      <c r="E37" s="923"/>
      <c r="F37" s="923"/>
      <c r="G37" s="923"/>
      <c r="H37" s="923"/>
      <c r="I37" s="923"/>
      <c r="J37" s="923"/>
      <c r="K37" s="249"/>
      <c r="L37" s="249"/>
      <c r="M37" s="249"/>
      <c r="N37" s="249"/>
      <c r="O37" s="249"/>
      <c r="P37" s="249"/>
      <c r="Q37" s="249"/>
      <c r="R37" s="249"/>
      <c r="S37" s="249"/>
      <c r="T37" s="249"/>
      <c r="U37" s="249"/>
      <c r="V37" s="249"/>
      <c r="W37" s="249"/>
      <c r="X37" s="249"/>
    </row>
    <row r="38" spans="1:24" ht="16">
      <c r="A38" s="923"/>
      <c r="B38" s="923"/>
      <c r="C38" s="923"/>
      <c r="D38" s="923"/>
      <c r="E38" s="923"/>
      <c r="F38" s="923"/>
      <c r="G38" s="923"/>
      <c r="H38" s="923"/>
      <c r="I38" s="923"/>
      <c r="J38" s="923"/>
      <c r="K38" s="249"/>
      <c r="L38" s="249"/>
      <c r="M38" s="249"/>
      <c r="N38" s="249"/>
      <c r="O38" s="249"/>
      <c r="P38" s="249"/>
      <c r="Q38" s="249"/>
      <c r="R38" s="249"/>
      <c r="S38" s="249"/>
      <c r="T38" s="249"/>
      <c r="U38" s="249"/>
      <c r="V38" s="249"/>
      <c r="W38" s="249"/>
      <c r="X38" s="249"/>
    </row>
    <row r="39" spans="1:24" ht="16">
      <c r="A39" s="923"/>
      <c r="B39" s="923"/>
      <c r="C39" s="923"/>
      <c r="D39" s="923"/>
      <c r="E39" s="923"/>
      <c r="F39" s="923"/>
      <c r="G39" s="923"/>
      <c r="H39" s="923"/>
      <c r="I39" s="923"/>
      <c r="J39" s="923"/>
      <c r="K39" s="249"/>
      <c r="L39" s="249"/>
      <c r="M39" s="249"/>
      <c r="N39" s="249"/>
      <c r="O39" s="249"/>
      <c r="P39" s="249"/>
      <c r="Q39" s="249"/>
      <c r="R39" s="249"/>
      <c r="S39" s="249"/>
      <c r="T39" s="249"/>
      <c r="U39" s="249"/>
      <c r="V39" s="249"/>
      <c r="W39" s="249"/>
      <c r="X39" s="249"/>
    </row>
    <row r="40" spans="1:24" ht="16">
      <c r="A40" s="923"/>
      <c r="B40" s="923"/>
      <c r="C40" s="923"/>
      <c r="D40" s="923"/>
      <c r="E40" s="923"/>
      <c r="F40" s="923"/>
      <c r="G40" s="923"/>
      <c r="H40" s="923"/>
      <c r="I40" s="923"/>
      <c r="J40" s="923"/>
      <c r="K40" s="249"/>
      <c r="L40" s="249"/>
      <c r="M40" s="249"/>
      <c r="N40" s="249"/>
      <c r="O40" s="249"/>
      <c r="P40" s="249"/>
      <c r="Q40" s="249"/>
      <c r="R40" s="249"/>
      <c r="S40" s="249"/>
      <c r="T40" s="249"/>
      <c r="U40" s="249"/>
      <c r="V40" s="249"/>
      <c r="W40" s="249"/>
      <c r="X40" s="249"/>
    </row>
    <row r="41" spans="1:24" ht="16">
      <c r="A41" s="923"/>
      <c r="B41" s="923"/>
      <c r="C41" s="923"/>
      <c r="D41" s="923"/>
      <c r="E41" s="923"/>
      <c r="F41" s="923"/>
      <c r="G41" s="923"/>
      <c r="H41" s="923"/>
      <c r="I41" s="923"/>
      <c r="J41" s="923"/>
      <c r="K41" s="249"/>
      <c r="L41" s="249"/>
      <c r="M41" s="249"/>
      <c r="N41" s="249"/>
      <c r="O41" s="249"/>
      <c r="P41" s="249"/>
      <c r="Q41" s="249"/>
      <c r="R41" s="249"/>
      <c r="S41" s="249"/>
      <c r="T41" s="249"/>
      <c r="U41" s="249"/>
      <c r="V41" s="249"/>
      <c r="W41" s="249"/>
      <c r="X41" s="249"/>
    </row>
    <row r="42" spans="1:24" ht="16">
      <c r="A42" s="923"/>
      <c r="B42" s="923"/>
      <c r="C42" s="923"/>
      <c r="D42" s="923"/>
      <c r="E42" s="923"/>
      <c r="F42" s="923"/>
      <c r="G42" s="923"/>
      <c r="H42" s="923"/>
      <c r="I42" s="923"/>
      <c r="J42" s="923"/>
      <c r="K42" s="249"/>
      <c r="L42" s="249"/>
      <c r="M42" s="249"/>
      <c r="N42" s="249"/>
      <c r="O42" s="249"/>
      <c r="P42" s="249"/>
      <c r="Q42" s="249"/>
      <c r="R42" s="249"/>
      <c r="S42" s="249"/>
      <c r="T42" s="249"/>
      <c r="U42" s="249"/>
      <c r="V42" s="249"/>
      <c r="W42" s="249"/>
      <c r="X42" s="249"/>
    </row>
    <row r="43" spans="1:24" ht="16">
      <c r="A43" s="923"/>
      <c r="B43" s="923"/>
      <c r="C43" s="923"/>
      <c r="D43" s="923"/>
      <c r="E43" s="923"/>
      <c r="F43" s="923"/>
      <c r="G43" s="923"/>
      <c r="H43" s="923"/>
      <c r="I43" s="923"/>
      <c r="J43" s="923"/>
      <c r="K43" s="249"/>
      <c r="L43" s="249"/>
      <c r="M43" s="249"/>
      <c r="N43" s="249"/>
      <c r="O43" s="249"/>
      <c r="P43" s="249"/>
      <c r="Q43" s="249"/>
      <c r="R43" s="249"/>
      <c r="S43" s="249"/>
      <c r="T43" s="249"/>
      <c r="U43" s="249"/>
      <c r="V43" s="249"/>
      <c r="W43" s="249"/>
      <c r="X43" s="249"/>
    </row>
    <row r="44" spans="1:24" ht="16">
      <c r="A44" s="923"/>
      <c r="B44" s="923"/>
      <c r="C44" s="923"/>
      <c r="D44" s="923"/>
      <c r="E44" s="923"/>
      <c r="F44" s="923"/>
      <c r="G44" s="923"/>
      <c r="H44" s="923"/>
      <c r="I44" s="923"/>
      <c r="J44" s="923"/>
      <c r="K44" s="249"/>
      <c r="L44" s="249"/>
      <c r="M44" s="249"/>
      <c r="N44" s="249"/>
      <c r="O44" s="249"/>
      <c r="P44" s="249"/>
      <c r="Q44" s="249"/>
      <c r="R44" s="249"/>
      <c r="S44" s="249"/>
      <c r="T44" s="249"/>
      <c r="U44" s="249"/>
      <c r="V44" s="249"/>
      <c r="W44" s="249"/>
      <c r="X44" s="249"/>
    </row>
    <row r="45" spans="1:24" ht="16">
      <c r="A45" s="923"/>
      <c r="B45" s="923"/>
      <c r="C45" s="923"/>
      <c r="D45" s="923"/>
      <c r="E45" s="923"/>
      <c r="F45" s="923"/>
      <c r="G45" s="923"/>
      <c r="H45" s="923"/>
      <c r="I45" s="923"/>
      <c r="J45" s="923"/>
      <c r="K45" s="249"/>
      <c r="L45" s="249"/>
      <c r="M45" s="249"/>
      <c r="N45" s="249"/>
      <c r="O45" s="249"/>
      <c r="P45" s="249"/>
      <c r="Q45" s="249"/>
      <c r="R45" s="249"/>
      <c r="S45" s="249"/>
      <c r="T45" s="249"/>
      <c r="U45" s="249"/>
      <c r="V45" s="249"/>
      <c r="W45" s="249"/>
      <c r="X45" s="249"/>
    </row>
    <row r="46" spans="1:24" ht="16">
      <c r="A46" s="923"/>
      <c r="B46" s="923"/>
      <c r="C46" s="923"/>
      <c r="D46" s="923"/>
      <c r="E46" s="923"/>
      <c r="F46" s="923"/>
      <c r="G46" s="923"/>
      <c r="H46" s="923"/>
      <c r="I46" s="923"/>
      <c r="J46" s="923"/>
      <c r="K46" s="249"/>
      <c r="L46" s="249"/>
      <c r="M46" s="249"/>
      <c r="N46" s="249"/>
      <c r="O46" s="249"/>
      <c r="P46" s="249"/>
      <c r="Q46" s="249"/>
      <c r="R46" s="249"/>
      <c r="S46" s="249"/>
      <c r="T46" s="249"/>
      <c r="U46" s="249"/>
      <c r="V46" s="249"/>
      <c r="W46" s="249"/>
      <c r="X46" s="249"/>
    </row>
    <row r="47" spans="1:24" ht="16">
      <c r="A47" s="923"/>
      <c r="B47" s="923"/>
      <c r="C47" s="923"/>
      <c r="D47" s="923"/>
      <c r="E47" s="923"/>
      <c r="F47" s="923"/>
      <c r="G47" s="923"/>
      <c r="H47" s="923"/>
      <c r="I47" s="923"/>
      <c r="J47" s="923"/>
      <c r="K47" s="249"/>
      <c r="L47" s="249"/>
      <c r="M47" s="249"/>
      <c r="N47" s="249"/>
      <c r="O47" s="249"/>
      <c r="P47" s="249"/>
      <c r="Q47" s="249"/>
      <c r="R47" s="249"/>
      <c r="S47" s="249"/>
      <c r="T47" s="249"/>
      <c r="U47" s="249"/>
      <c r="V47" s="249"/>
      <c r="W47" s="249"/>
      <c r="X47" s="249"/>
    </row>
    <row r="48" spans="1:24" ht="16">
      <c r="A48" s="923"/>
      <c r="B48" s="923"/>
      <c r="C48" s="923"/>
      <c r="D48" s="923"/>
      <c r="E48" s="923"/>
      <c r="F48" s="923"/>
      <c r="G48" s="923"/>
      <c r="H48" s="923"/>
      <c r="I48" s="923"/>
      <c r="J48" s="923"/>
      <c r="K48" s="249"/>
      <c r="L48" s="249"/>
      <c r="M48" s="249"/>
      <c r="N48" s="249"/>
      <c r="O48" s="249"/>
      <c r="P48" s="249"/>
      <c r="Q48" s="249"/>
      <c r="R48" s="249"/>
      <c r="S48" s="249"/>
      <c r="T48" s="249"/>
      <c r="U48" s="249"/>
      <c r="V48" s="249"/>
      <c r="W48" s="249"/>
      <c r="X48" s="249"/>
    </row>
    <row r="49" spans="1:24" ht="16">
      <c r="A49" s="923"/>
      <c r="B49" s="923"/>
      <c r="C49" s="923"/>
      <c r="D49" s="923"/>
      <c r="E49" s="923"/>
      <c r="F49" s="923"/>
      <c r="G49" s="923"/>
      <c r="H49" s="923"/>
      <c r="I49" s="923"/>
      <c r="J49" s="923"/>
      <c r="K49" s="249"/>
      <c r="L49" s="249"/>
      <c r="M49" s="249"/>
      <c r="N49" s="249"/>
      <c r="O49" s="249"/>
      <c r="P49" s="249"/>
      <c r="Q49" s="249"/>
      <c r="R49" s="249"/>
      <c r="S49" s="249"/>
      <c r="T49" s="249"/>
      <c r="U49" s="249"/>
      <c r="V49" s="249"/>
      <c r="W49" s="249"/>
      <c r="X49" s="249"/>
    </row>
    <row r="50" spans="1:24" ht="16">
      <c r="A50" s="923"/>
      <c r="B50" s="923"/>
      <c r="C50" s="923"/>
      <c r="D50" s="923"/>
      <c r="E50" s="923"/>
      <c r="F50" s="923"/>
      <c r="G50" s="923"/>
      <c r="H50" s="923"/>
      <c r="I50" s="923"/>
      <c r="J50" s="923"/>
      <c r="K50" s="249"/>
      <c r="L50" s="249"/>
      <c r="M50" s="249"/>
      <c r="N50" s="249"/>
      <c r="O50" s="249"/>
      <c r="P50" s="249"/>
      <c r="Q50" s="249"/>
      <c r="R50" s="249"/>
      <c r="S50" s="249"/>
      <c r="T50" s="249"/>
      <c r="U50" s="249"/>
      <c r="V50" s="249"/>
      <c r="W50" s="249"/>
      <c r="X50" s="249"/>
    </row>
    <row r="51" spans="1:24" ht="16">
      <c r="A51" s="923"/>
      <c r="B51" s="923"/>
      <c r="C51" s="923"/>
      <c r="D51" s="923"/>
      <c r="E51" s="923"/>
      <c r="F51" s="923"/>
      <c r="G51" s="923"/>
      <c r="H51" s="923"/>
      <c r="I51" s="923"/>
      <c r="J51" s="923"/>
      <c r="K51" s="249"/>
      <c r="L51" s="249"/>
      <c r="M51" s="249"/>
      <c r="N51" s="249"/>
      <c r="O51" s="249"/>
      <c r="P51" s="249"/>
      <c r="Q51" s="249"/>
      <c r="R51" s="249"/>
      <c r="S51" s="249"/>
      <c r="T51" s="249"/>
      <c r="U51" s="249"/>
      <c r="V51" s="249"/>
      <c r="W51" s="249"/>
      <c r="X51" s="249"/>
    </row>
    <row r="52" spans="1:24" ht="16">
      <c r="A52" s="923"/>
      <c r="B52" s="923"/>
      <c r="C52" s="923"/>
      <c r="D52" s="923"/>
      <c r="E52" s="923"/>
      <c r="F52" s="923"/>
      <c r="G52" s="923"/>
      <c r="H52" s="923"/>
      <c r="I52" s="923"/>
      <c r="J52" s="923"/>
      <c r="K52" s="249"/>
      <c r="L52" s="249"/>
      <c r="M52" s="249"/>
      <c r="N52" s="249"/>
      <c r="O52" s="249"/>
      <c r="P52" s="249"/>
      <c r="Q52" s="249"/>
      <c r="R52" s="249"/>
      <c r="S52" s="249"/>
      <c r="T52" s="249"/>
      <c r="U52" s="249"/>
      <c r="V52" s="249"/>
      <c r="W52" s="249"/>
      <c r="X52" s="249"/>
    </row>
    <row r="53" spans="1:24" ht="16">
      <c r="A53" s="923"/>
      <c r="B53" s="923"/>
      <c r="C53" s="923"/>
      <c r="D53" s="923"/>
      <c r="E53" s="923"/>
      <c r="F53" s="923"/>
      <c r="G53" s="923"/>
      <c r="H53" s="923"/>
      <c r="I53" s="923"/>
      <c r="J53" s="923"/>
      <c r="K53" s="249"/>
      <c r="L53" s="249"/>
      <c r="M53" s="249"/>
      <c r="N53" s="249"/>
      <c r="O53" s="249"/>
      <c r="P53" s="249"/>
      <c r="Q53" s="249"/>
      <c r="R53" s="249"/>
      <c r="S53" s="249"/>
      <c r="T53" s="249"/>
      <c r="U53" s="249"/>
      <c r="V53" s="249"/>
      <c r="W53" s="249"/>
      <c r="X53" s="249"/>
    </row>
    <row r="54" spans="1:24" ht="16">
      <c r="A54" s="923"/>
      <c r="B54" s="923"/>
      <c r="C54" s="923"/>
      <c r="D54" s="923"/>
      <c r="E54" s="923"/>
      <c r="F54" s="923"/>
      <c r="G54" s="923"/>
      <c r="H54" s="923"/>
      <c r="I54" s="923"/>
      <c r="J54" s="923"/>
      <c r="K54" s="249"/>
      <c r="L54" s="249"/>
      <c r="M54" s="249"/>
      <c r="N54" s="249"/>
      <c r="O54" s="249"/>
      <c r="P54" s="249"/>
      <c r="Q54" s="249"/>
      <c r="R54" s="249"/>
      <c r="S54" s="249"/>
      <c r="T54" s="249"/>
      <c r="U54" s="249"/>
      <c r="V54" s="249"/>
      <c r="W54" s="249"/>
      <c r="X54" s="249"/>
    </row>
    <row r="55" spans="1:24" ht="16">
      <c r="A55" s="923"/>
      <c r="B55" s="923"/>
      <c r="C55" s="923"/>
      <c r="D55" s="923"/>
      <c r="E55" s="923"/>
      <c r="F55" s="923"/>
      <c r="G55" s="923"/>
      <c r="H55" s="923"/>
      <c r="I55" s="923"/>
      <c r="J55" s="923"/>
      <c r="K55" s="249"/>
      <c r="L55" s="249"/>
      <c r="M55" s="249"/>
      <c r="N55" s="249"/>
      <c r="O55" s="249"/>
      <c r="P55" s="249"/>
      <c r="Q55" s="249"/>
      <c r="R55" s="249"/>
      <c r="S55" s="249"/>
      <c r="T55" s="249"/>
      <c r="U55" s="249"/>
      <c r="V55" s="249"/>
      <c r="W55" s="249"/>
      <c r="X55" s="249"/>
    </row>
    <row r="56" spans="1:24" ht="16">
      <c r="A56" s="923"/>
      <c r="B56" s="923"/>
      <c r="C56" s="923"/>
      <c r="D56" s="923"/>
      <c r="E56" s="923"/>
      <c r="F56" s="923"/>
      <c r="G56" s="923"/>
      <c r="H56" s="923"/>
      <c r="I56" s="923"/>
      <c r="J56" s="923"/>
      <c r="K56" s="249"/>
      <c r="L56" s="249"/>
      <c r="M56" s="249"/>
      <c r="N56" s="249"/>
      <c r="O56" s="249"/>
      <c r="P56" s="249"/>
      <c r="Q56" s="249"/>
      <c r="R56" s="249"/>
      <c r="S56" s="249"/>
      <c r="T56" s="249"/>
      <c r="U56" s="249"/>
      <c r="V56" s="249"/>
      <c r="W56" s="249"/>
      <c r="X56" s="249"/>
    </row>
    <row r="57" spans="1:24" ht="16">
      <c r="A57" s="923"/>
      <c r="B57" s="923"/>
      <c r="C57" s="923"/>
      <c r="D57" s="923"/>
      <c r="E57" s="923"/>
      <c r="F57" s="923"/>
      <c r="G57" s="923"/>
      <c r="H57" s="923"/>
      <c r="I57" s="923"/>
      <c r="J57" s="923"/>
      <c r="K57" s="249"/>
      <c r="L57" s="249"/>
      <c r="M57" s="249"/>
      <c r="N57" s="249"/>
      <c r="O57" s="249"/>
      <c r="P57" s="249"/>
      <c r="Q57" s="249"/>
      <c r="R57" s="249"/>
      <c r="S57" s="249"/>
      <c r="T57" s="249"/>
      <c r="U57" s="249"/>
      <c r="V57" s="249"/>
      <c r="W57" s="249"/>
      <c r="X57" s="249"/>
    </row>
    <row r="58" spans="1:24" ht="16">
      <c r="A58" s="923"/>
      <c r="B58" s="923"/>
      <c r="C58" s="923"/>
      <c r="D58" s="923"/>
      <c r="E58" s="923"/>
      <c r="F58" s="923"/>
      <c r="G58" s="923"/>
      <c r="H58" s="923"/>
      <c r="I58" s="923"/>
      <c r="J58" s="923"/>
      <c r="K58" s="249"/>
      <c r="L58" s="249"/>
      <c r="M58" s="249"/>
      <c r="N58" s="249"/>
      <c r="O58" s="249"/>
      <c r="P58" s="249"/>
      <c r="Q58" s="249"/>
      <c r="R58" s="249"/>
      <c r="S58" s="249"/>
      <c r="T58" s="249"/>
      <c r="U58" s="249"/>
      <c r="V58" s="249"/>
      <c r="W58" s="249"/>
      <c r="X58" s="249"/>
    </row>
    <row r="59" spans="1:24" ht="16">
      <c r="A59" s="923"/>
      <c r="B59" s="923"/>
      <c r="C59" s="923"/>
      <c r="D59" s="923"/>
      <c r="E59" s="923"/>
      <c r="F59" s="923"/>
      <c r="G59" s="923"/>
      <c r="H59" s="923"/>
      <c r="I59" s="923"/>
      <c r="J59" s="923"/>
      <c r="K59" s="249"/>
      <c r="L59" s="249"/>
      <c r="M59" s="249"/>
      <c r="N59" s="249"/>
      <c r="O59" s="249"/>
      <c r="P59" s="249"/>
      <c r="Q59" s="249"/>
      <c r="R59" s="249"/>
      <c r="S59" s="249"/>
      <c r="T59" s="249"/>
      <c r="U59" s="249"/>
      <c r="V59" s="249"/>
      <c r="W59" s="249"/>
      <c r="X59" s="249"/>
    </row>
    <row r="60" spans="1:24" ht="16">
      <c r="A60" s="923"/>
      <c r="B60" s="923"/>
      <c r="C60" s="923"/>
      <c r="D60" s="923"/>
      <c r="E60" s="923"/>
      <c r="F60" s="923"/>
      <c r="G60" s="923"/>
      <c r="H60" s="923"/>
      <c r="I60" s="923"/>
      <c r="J60" s="923"/>
      <c r="K60" s="249"/>
      <c r="L60" s="249"/>
      <c r="M60" s="249"/>
      <c r="N60" s="249"/>
      <c r="O60" s="249"/>
      <c r="P60" s="249"/>
      <c r="Q60" s="249"/>
      <c r="R60" s="249"/>
      <c r="S60" s="249"/>
      <c r="T60" s="249"/>
      <c r="U60" s="249"/>
      <c r="V60" s="249"/>
      <c r="W60" s="249"/>
      <c r="X60" s="249"/>
    </row>
    <row r="61" spans="1:24" ht="16">
      <c r="A61" s="923"/>
      <c r="B61" s="923"/>
      <c r="C61" s="923"/>
      <c r="D61" s="923"/>
      <c r="E61" s="923"/>
      <c r="F61" s="923"/>
      <c r="G61" s="923"/>
      <c r="H61" s="923"/>
      <c r="I61" s="923"/>
      <c r="J61" s="923"/>
      <c r="K61" s="249"/>
      <c r="L61" s="249"/>
      <c r="M61" s="249"/>
      <c r="N61" s="249"/>
      <c r="O61" s="249"/>
      <c r="P61" s="249"/>
      <c r="Q61" s="249"/>
      <c r="R61" s="249"/>
      <c r="S61" s="249"/>
      <c r="T61" s="249"/>
      <c r="U61" s="249"/>
      <c r="V61" s="249"/>
      <c r="W61" s="249"/>
      <c r="X61" s="249"/>
    </row>
    <row r="62" spans="1:24" ht="16">
      <c r="A62" s="923"/>
      <c r="B62" s="923"/>
      <c r="C62" s="923"/>
      <c r="D62" s="923"/>
      <c r="E62" s="923"/>
      <c r="F62" s="923"/>
      <c r="G62" s="923"/>
      <c r="H62" s="923"/>
      <c r="I62" s="923"/>
      <c r="J62" s="923"/>
      <c r="K62" s="249"/>
      <c r="L62" s="249"/>
      <c r="M62" s="249"/>
      <c r="N62" s="249"/>
      <c r="O62" s="249"/>
      <c r="P62" s="249"/>
      <c r="Q62" s="249"/>
      <c r="R62" s="249"/>
      <c r="S62" s="249"/>
      <c r="T62" s="249"/>
      <c r="U62" s="249"/>
      <c r="V62" s="249"/>
      <c r="W62" s="249"/>
      <c r="X62" s="249"/>
    </row>
    <row r="63" spans="1:24" ht="16">
      <c r="A63" s="923"/>
      <c r="B63" s="923"/>
      <c r="C63" s="923"/>
      <c r="D63" s="923"/>
      <c r="E63" s="923"/>
      <c r="F63" s="923"/>
      <c r="G63" s="923"/>
      <c r="H63" s="923"/>
      <c r="I63" s="923"/>
      <c r="J63" s="923"/>
      <c r="K63" s="249"/>
      <c r="L63" s="249"/>
      <c r="M63" s="249"/>
      <c r="N63" s="249"/>
      <c r="O63" s="249"/>
      <c r="P63" s="249"/>
      <c r="Q63" s="249"/>
      <c r="R63" s="249"/>
      <c r="S63" s="249"/>
      <c r="T63" s="249"/>
      <c r="U63" s="249"/>
      <c r="V63" s="249"/>
      <c r="W63" s="249"/>
      <c r="X63" s="249"/>
    </row>
    <row r="64" spans="1:24" ht="16">
      <c r="A64" s="923"/>
      <c r="B64" s="923"/>
      <c r="C64" s="923"/>
      <c r="D64" s="923"/>
      <c r="E64" s="923"/>
      <c r="F64" s="923"/>
      <c r="G64" s="923"/>
      <c r="H64" s="923"/>
      <c r="I64" s="923"/>
      <c r="J64" s="923"/>
      <c r="K64" s="249"/>
      <c r="L64" s="249"/>
      <c r="M64" s="249"/>
      <c r="N64" s="249"/>
      <c r="O64" s="249"/>
      <c r="P64" s="249"/>
      <c r="Q64" s="249"/>
      <c r="R64" s="249"/>
      <c r="S64" s="249"/>
      <c r="T64" s="249"/>
      <c r="U64" s="249"/>
      <c r="V64" s="249"/>
      <c r="W64" s="249"/>
      <c r="X64" s="249"/>
    </row>
    <row r="65" spans="1:24" ht="16">
      <c r="A65" s="923"/>
      <c r="B65" s="923"/>
      <c r="C65" s="923"/>
      <c r="D65" s="923"/>
      <c r="E65" s="923"/>
      <c r="F65" s="923"/>
      <c r="G65" s="923"/>
      <c r="H65" s="923"/>
      <c r="I65" s="923"/>
      <c r="J65" s="923"/>
      <c r="K65" s="249"/>
      <c r="L65" s="249"/>
      <c r="M65" s="249"/>
      <c r="N65" s="249"/>
      <c r="O65" s="249"/>
      <c r="P65" s="249"/>
      <c r="Q65" s="249"/>
      <c r="R65" s="249"/>
      <c r="S65" s="249"/>
      <c r="T65" s="249"/>
      <c r="U65" s="249"/>
      <c r="V65" s="249"/>
      <c r="W65" s="249"/>
      <c r="X65" s="249"/>
    </row>
    <row r="66" spans="1:24" ht="16">
      <c r="A66" s="923"/>
      <c r="B66" s="923"/>
      <c r="C66" s="923"/>
      <c r="D66" s="923"/>
      <c r="E66" s="923"/>
      <c r="F66" s="923"/>
      <c r="G66" s="923"/>
      <c r="H66" s="923"/>
      <c r="I66" s="923"/>
      <c r="J66" s="923"/>
      <c r="K66" s="249"/>
      <c r="L66" s="249"/>
      <c r="M66" s="249"/>
      <c r="N66" s="249"/>
      <c r="O66" s="249"/>
      <c r="P66" s="249"/>
      <c r="Q66" s="249"/>
      <c r="R66" s="249"/>
      <c r="S66" s="249"/>
      <c r="T66" s="249"/>
      <c r="U66" s="249"/>
      <c r="V66" s="249"/>
      <c r="W66" s="249"/>
      <c r="X66" s="249"/>
    </row>
    <row r="67" spans="1:24" ht="16">
      <c r="A67" s="923"/>
      <c r="B67" s="923"/>
      <c r="C67" s="923"/>
      <c r="D67" s="923"/>
      <c r="E67" s="923"/>
      <c r="F67" s="923"/>
      <c r="G67" s="923"/>
      <c r="H67" s="923"/>
      <c r="I67" s="923"/>
      <c r="J67" s="923"/>
      <c r="K67" s="249"/>
      <c r="L67" s="249"/>
      <c r="M67" s="249"/>
      <c r="N67" s="249"/>
      <c r="O67" s="249"/>
      <c r="P67" s="249"/>
      <c r="Q67" s="249"/>
      <c r="R67" s="249"/>
      <c r="S67" s="249"/>
      <c r="T67" s="249"/>
      <c r="U67" s="249"/>
      <c r="V67" s="249"/>
      <c r="W67" s="249"/>
      <c r="X67" s="249"/>
    </row>
    <row r="68" spans="1:24" ht="16">
      <c r="A68" s="923"/>
      <c r="B68" s="923"/>
      <c r="C68" s="923"/>
      <c r="D68" s="923"/>
      <c r="E68" s="923"/>
      <c r="F68" s="923"/>
      <c r="G68" s="923"/>
      <c r="H68" s="923"/>
      <c r="I68" s="923"/>
      <c r="J68" s="923"/>
      <c r="K68" s="249"/>
      <c r="L68" s="249"/>
      <c r="M68" s="249"/>
      <c r="N68" s="249"/>
      <c r="O68" s="249"/>
      <c r="P68" s="249"/>
      <c r="Q68" s="249"/>
      <c r="R68" s="249"/>
      <c r="S68" s="249"/>
      <c r="T68" s="249"/>
      <c r="U68" s="249"/>
      <c r="V68" s="249"/>
      <c r="W68" s="249"/>
      <c r="X68" s="249"/>
    </row>
    <row r="69" spans="1:24" ht="16">
      <c r="A69" s="923"/>
      <c r="B69" s="923"/>
      <c r="C69" s="923"/>
      <c r="D69" s="923"/>
      <c r="E69" s="923"/>
      <c r="F69" s="923"/>
      <c r="G69" s="923"/>
      <c r="H69" s="923"/>
      <c r="I69" s="923"/>
      <c r="J69" s="923"/>
      <c r="K69" s="249"/>
      <c r="L69" s="249"/>
      <c r="M69" s="249"/>
      <c r="N69" s="249"/>
      <c r="O69" s="249"/>
      <c r="P69" s="249"/>
      <c r="Q69" s="249"/>
      <c r="R69" s="249"/>
      <c r="S69" s="249"/>
      <c r="T69" s="249"/>
      <c r="U69" s="249"/>
      <c r="V69" s="249"/>
      <c r="W69" s="249"/>
      <c r="X69" s="249"/>
    </row>
    <row r="70" spans="1:24" ht="16">
      <c r="A70" s="923"/>
      <c r="B70" s="923"/>
      <c r="C70" s="923"/>
      <c r="D70" s="923"/>
      <c r="E70" s="923"/>
      <c r="F70" s="923"/>
      <c r="G70" s="923"/>
      <c r="H70" s="923"/>
      <c r="I70" s="923"/>
      <c r="J70" s="923"/>
      <c r="K70" s="249"/>
      <c r="L70" s="249"/>
      <c r="M70" s="249"/>
      <c r="N70" s="249"/>
      <c r="O70" s="249"/>
      <c r="P70" s="249"/>
      <c r="Q70" s="249"/>
      <c r="R70" s="249"/>
      <c r="S70" s="249"/>
      <c r="T70" s="249"/>
      <c r="U70" s="249"/>
      <c r="V70" s="249"/>
      <c r="W70" s="249"/>
      <c r="X70" s="249"/>
    </row>
    <row r="71" spans="1:24" ht="16">
      <c r="A71" s="923"/>
      <c r="B71" s="923"/>
      <c r="C71" s="923"/>
      <c r="D71" s="923"/>
      <c r="E71" s="923"/>
      <c r="F71" s="923"/>
      <c r="G71" s="923"/>
      <c r="H71" s="923"/>
      <c r="I71" s="923"/>
      <c r="J71" s="923"/>
      <c r="K71" s="249"/>
      <c r="L71" s="249"/>
      <c r="M71" s="249"/>
      <c r="N71" s="249"/>
      <c r="O71" s="249"/>
      <c r="P71" s="249"/>
      <c r="Q71" s="249"/>
      <c r="R71" s="249"/>
      <c r="S71" s="249"/>
      <c r="T71" s="249"/>
      <c r="U71" s="249"/>
      <c r="V71" s="249"/>
      <c r="W71" s="249"/>
      <c r="X71" s="249"/>
    </row>
    <row r="72" spans="1:24" ht="16">
      <c r="A72" s="923"/>
      <c r="B72" s="923"/>
      <c r="C72" s="923"/>
      <c r="D72" s="923"/>
      <c r="E72" s="923"/>
      <c r="F72" s="923"/>
      <c r="G72" s="923"/>
      <c r="H72" s="923"/>
      <c r="I72" s="923"/>
      <c r="J72" s="923"/>
      <c r="K72" s="249"/>
      <c r="L72" s="249"/>
      <c r="M72" s="249"/>
      <c r="N72" s="249"/>
      <c r="O72" s="249"/>
      <c r="P72" s="249"/>
      <c r="Q72" s="249"/>
      <c r="R72" s="249"/>
      <c r="S72" s="249"/>
      <c r="T72" s="249"/>
      <c r="U72" s="249"/>
      <c r="V72" s="249"/>
      <c r="W72" s="249"/>
      <c r="X72" s="249"/>
    </row>
    <row r="73" spans="1:24" ht="16">
      <c r="A73" s="923"/>
      <c r="B73" s="923"/>
      <c r="C73" s="923"/>
      <c r="D73" s="923"/>
      <c r="E73" s="923"/>
      <c r="F73" s="923"/>
      <c r="G73" s="923"/>
      <c r="H73" s="923"/>
      <c r="I73" s="923"/>
      <c r="J73" s="923"/>
      <c r="K73" s="249"/>
      <c r="L73" s="249"/>
      <c r="M73" s="249"/>
      <c r="N73" s="249"/>
      <c r="O73" s="249"/>
      <c r="P73" s="249"/>
      <c r="Q73" s="249"/>
      <c r="R73" s="249"/>
      <c r="S73" s="249"/>
      <c r="T73" s="249"/>
      <c r="U73" s="249"/>
      <c r="V73" s="249"/>
      <c r="W73" s="249"/>
      <c r="X73" s="249"/>
    </row>
    <row r="74" spans="1:24" ht="16">
      <c r="A74" s="923"/>
      <c r="B74" s="923"/>
      <c r="C74" s="923"/>
      <c r="D74" s="923"/>
      <c r="E74" s="923"/>
      <c r="F74" s="923"/>
      <c r="G74" s="923"/>
      <c r="H74" s="923"/>
      <c r="I74" s="923"/>
      <c r="J74" s="923"/>
      <c r="K74" s="249"/>
      <c r="L74" s="249"/>
      <c r="M74" s="249"/>
      <c r="N74" s="249"/>
      <c r="O74" s="249"/>
      <c r="P74" s="249"/>
      <c r="Q74" s="249"/>
      <c r="R74" s="249"/>
      <c r="S74" s="249"/>
      <c r="T74" s="249"/>
      <c r="U74" s="249"/>
      <c r="V74" s="249"/>
      <c r="W74" s="249"/>
      <c r="X74" s="249"/>
    </row>
    <row r="75" spans="1:24" ht="16">
      <c r="A75" s="923"/>
      <c r="B75" s="923"/>
      <c r="C75" s="923"/>
      <c r="D75" s="923"/>
      <c r="E75" s="923"/>
      <c r="F75" s="923"/>
      <c r="G75" s="923"/>
      <c r="H75" s="923"/>
      <c r="I75" s="923"/>
      <c r="J75" s="923"/>
      <c r="K75" s="249"/>
      <c r="L75" s="249"/>
      <c r="M75" s="249"/>
      <c r="N75" s="249"/>
      <c r="O75" s="249"/>
      <c r="P75" s="249"/>
      <c r="Q75" s="249"/>
      <c r="R75" s="249"/>
      <c r="S75" s="249"/>
      <c r="T75" s="249"/>
      <c r="U75" s="249"/>
      <c r="V75" s="249"/>
      <c r="W75" s="249"/>
      <c r="X75" s="249"/>
    </row>
    <row r="76" spans="1:24" ht="16">
      <c r="A76" s="923"/>
      <c r="B76" s="923"/>
      <c r="C76" s="923"/>
      <c r="D76" s="923"/>
      <c r="E76" s="923"/>
      <c r="F76" s="923"/>
      <c r="G76" s="923"/>
      <c r="H76" s="923"/>
      <c r="I76" s="923"/>
      <c r="J76" s="923"/>
      <c r="K76" s="249"/>
      <c r="L76" s="249"/>
      <c r="M76" s="249"/>
      <c r="N76" s="249"/>
      <c r="O76" s="249"/>
      <c r="P76" s="249"/>
      <c r="Q76" s="249"/>
      <c r="R76" s="249"/>
      <c r="S76" s="249"/>
      <c r="T76" s="249"/>
      <c r="U76" s="249"/>
      <c r="V76" s="249"/>
      <c r="W76" s="249"/>
      <c r="X76" s="249"/>
    </row>
    <row r="77" spans="1:24" ht="16">
      <c r="A77" s="923"/>
      <c r="B77" s="923"/>
      <c r="C77" s="923"/>
      <c r="D77" s="923"/>
      <c r="E77" s="923"/>
      <c r="F77" s="923"/>
      <c r="G77" s="923"/>
      <c r="H77" s="923"/>
      <c r="I77" s="923"/>
      <c r="J77" s="923"/>
      <c r="K77" s="249"/>
      <c r="L77" s="249"/>
      <c r="M77" s="249"/>
      <c r="N77" s="249"/>
      <c r="O77" s="249"/>
      <c r="P77" s="249"/>
      <c r="Q77" s="249"/>
      <c r="R77" s="249"/>
      <c r="S77" s="249"/>
      <c r="T77" s="249"/>
      <c r="U77" s="249"/>
      <c r="V77" s="249"/>
      <c r="W77" s="249"/>
      <c r="X77" s="249"/>
    </row>
    <row r="78" spans="1:24" ht="16">
      <c r="A78" s="923"/>
      <c r="B78" s="923"/>
      <c r="C78" s="923"/>
      <c r="D78" s="923"/>
      <c r="E78" s="923"/>
      <c r="F78" s="923"/>
      <c r="G78" s="923"/>
      <c r="H78" s="923"/>
      <c r="I78" s="923"/>
      <c r="J78" s="923"/>
      <c r="K78" s="249"/>
      <c r="L78" s="249"/>
      <c r="M78" s="249"/>
      <c r="N78" s="249"/>
      <c r="O78" s="249"/>
      <c r="P78" s="249"/>
      <c r="Q78" s="249"/>
      <c r="R78" s="249"/>
      <c r="S78" s="249"/>
      <c r="T78" s="249"/>
      <c r="U78" s="249"/>
      <c r="V78" s="249"/>
      <c r="W78" s="249"/>
      <c r="X78" s="249"/>
    </row>
    <row r="79" spans="1:24" ht="16">
      <c r="A79" s="923"/>
      <c r="B79" s="923"/>
      <c r="C79" s="923"/>
      <c r="D79" s="923"/>
      <c r="E79" s="923"/>
      <c r="F79" s="923"/>
      <c r="G79" s="923"/>
      <c r="H79" s="923"/>
      <c r="I79" s="923"/>
      <c r="J79" s="923"/>
      <c r="K79" s="249"/>
      <c r="L79" s="249"/>
      <c r="M79" s="249"/>
      <c r="N79" s="249"/>
      <c r="O79" s="249"/>
      <c r="P79" s="249"/>
      <c r="Q79" s="249"/>
      <c r="R79" s="249"/>
      <c r="S79" s="249"/>
      <c r="T79" s="249"/>
      <c r="U79" s="249"/>
      <c r="V79" s="249"/>
      <c r="W79" s="249"/>
      <c r="X79" s="249"/>
    </row>
    <row r="80" spans="1:24" ht="16">
      <c r="A80" s="923"/>
      <c r="B80" s="923"/>
      <c r="C80" s="923"/>
      <c r="D80" s="923"/>
      <c r="E80" s="923"/>
      <c r="F80" s="923"/>
      <c r="G80" s="923"/>
      <c r="H80" s="923"/>
      <c r="I80" s="923"/>
      <c r="J80" s="923"/>
      <c r="K80" s="249"/>
      <c r="L80" s="249"/>
      <c r="M80" s="249"/>
      <c r="N80" s="249"/>
      <c r="O80" s="249"/>
      <c r="P80" s="249"/>
      <c r="Q80" s="249"/>
      <c r="R80" s="249"/>
      <c r="S80" s="249"/>
      <c r="T80" s="249"/>
      <c r="U80" s="249"/>
      <c r="V80" s="249"/>
      <c r="W80" s="249"/>
      <c r="X80" s="249"/>
    </row>
    <row r="81" spans="1:24" ht="16">
      <c r="A81" s="923"/>
      <c r="B81" s="923"/>
      <c r="C81" s="923"/>
      <c r="D81" s="923"/>
      <c r="E81" s="923"/>
      <c r="F81" s="923"/>
      <c r="G81" s="923"/>
      <c r="H81" s="923"/>
      <c r="I81" s="923"/>
      <c r="J81" s="923"/>
      <c r="K81" s="249"/>
      <c r="L81" s="249"/>
      <c r="M81" s="249"/>
      <c r="N81" s="249"/>
      <c r="O81" s="249"/>
      <c r="P81" s="249"/>
      <c r="Q81" s="249"/>
      <c r="R81" s="249"/>
      <c r="S81" s="249"/>
      <c r="T81" s="249"/>
      <c r="U81" s="249"/>
      <c r="V81" s="249"/>
      <c r="W81" s="249"/>
      <c r="X81" s="249"/>
    </row>
    <row r="82" spans="1:24" ht="16">
      <c r="A82" s="923"/>
      <c r="B82" s="923"/>
      <c r="C82" s="923"/>
      <c r="D82" s="923"/>
      <c r="E82" s="923"/>
      <c r="F82" s="923"/>
      <c r="G82" s="923"/>
      <c r="H82" s="923"/>
      <c r="I82" s="923"/>
      <c r="J82" s="923"/>
      <c r="K82" s="249"/>
      <c r="L82" s="249"/>
      <c r="M82" s="249"/>
      <c r="N82" s="249"/>
      <c r="O82" s="249"/>
      <c r="P82" s="249"/>
      <c r="Q82" s="249"/>
      <c r="R82" s="249"/>
      <c r="S82" s="249"/>
      <c r="T82" s="249"/>
      <c r="U82" s="249"/>
      <c r="V82" s="249"/>
      <c r="W82" s="249"/>
      <c r="X82" s="249"/>
    </row>
    <row r="83" spans="1:24" ht="16">
      <c r="A83" s="923"/>
      <c r="B83" s="923"/>
      <c r="C83" s="923"/>
      <c r="D83" s="923"/>
      <c r="E83" s="923"/>
      <c r="F83" s="923"/>
      <c r="G83" s="923"/>
      <c r="H83" s="923"/>
      <c r="I83" s="923"/>
      <c r="J83" s="923"/>
      <c r="K83" s="249"/>
      <c r="L83" s="249"/>
      <c r="M83" s="249"/>
      <c r="N83" s="249"/>
      <c r="O83" s="249"/>
      <c r="P83" s="249"/>
      <c r="Q83" s="249"/>
      <c r="R83" s="249"/>
      <c r="S83" s="249"/>
      <c r="T83" s="249"/>
      <c r="U83" s="249"/>
      <c r="V83" s="249"/>
      <c r="W83" s="249"/>
      <c r="X83" s="249"/>
    </row>
    <row r="84" spans="1:24" ht="16">
      <c r="A84" s="923"/>
      <c r="B84" s="923"/>
      <c r="C84" s="923"/>
      <c r="D84" s="923"/>
      <c r="E84" s="923"/>
      <c r="F84" s="923"/>
      <c r="G84" s="923"/>
      <c r="H84" s="923"/>
      <c r="I84" s="923"/>
      <c r="J84" s="923"/>
      <c r="K84" s="249"/>
      <c r="L84" s="249"/>
      <c r="M84" s="249"/>
      <c r="N84" s="249"/>
      <c r="O84" s="249"/>
      <c r="P84" s="249"/>
      <c r="Q84" s="249"/>
      <c r="R84" s="249"/>
      <c r="S84" s="249"/>
      <c r="T84" s="249"/>
      <c r="U84" s="249"/>
      <c r="V84" s="249"/>
      <c r="W84" s="249"/>
      <c r="X84" s="249"/>
    </row>
    <row r="85" spans="1:24" ht="16">
      <c r="A85" s="923"/>
      <c r="B85" s="923"/>
      <c r="C85" s="923"/>
      <c r="D85" s="923"/>
      <c r="E85" s="923"/>
      <c r="F85" s="923"/>
      <c r="G85" s="923"/>
      <c r="H85" s="923"/>
      <c r="I85" s="923"/>
      <c r="J85" s="923"/>
      <c r="K85" s="249"/>
      <c r="L85" s="249"/>
      <c r="M85" s="249"/>
      <c r="N85" s="249"/>
      <c r="O85" s="249"/>
      <c r="P85" s="249"/>
      <c r="Q85" s="249"/>
      <c r="R85" s="249"/>
      <c r="S85" s="249"/>
      <c r="T85" s="249"/>
      <c r="U85" s="249"/>
      <c r="V85" s="249"/>
      <c r="W85" s="249"/>
      <c r="X85" s="249"/>
    </row>
    <row r="86" spans="1:24" ht="16">
      <c r="A86" s="923"/>
      <c r="B86" s="923"/>
      <c r="C86" s="923"/>
      <c r="D86" s="923"/>
      <c r="E86" s="923"/>
      <c r="F86" s="923"/>
      <c r="G86" s="923"/>
      <c r="H86" s="923"/>
      <c r="I86" s="923"/>
      <c r="J86" s="923"/>
      <c r="K86" s="249"/>
      <c r="L86" s="249"/>
      <c r="M86" s="249"/>
      <c r="N86" s="249"/>
      <c r="O86" s="249"/>
      <c r="P86" s="249"/>
      <c r="Q86" s="249"/>
      <c r="R86" s="249"/>
      <c r="S86" s="249"/>
      <c r="T86" s="249"/>
      <c r="U86" s="249"/>
      <c r="V86" s="249"/>
      <c r="W86" s="249"/>
      <c r="X86" s="249"/>
    </row>
    <row r="87" spans="1:24" ht="16">
      <c r="A87" s="923"/>
      <c r="B87" s="923"/>
      <c r="C87" s="923"/>
      <c r="D87" s="923"/>
      <c r="E87" s="923"/>
      <c r="F87" s="923"/>
      <c r="G87" s="923"/>
      <c r="H87" s="923"/>
      <c r="I87" s="923"/>
      <c r="J87" s="923"/>
      <c r="K87" s="249"/>
      <c r="L87" s="249"/>
      <c r="M87" s="249"/>
      <c r="N87" s="249"/>
      <c r="O87" s="249"/>
      <c r="P87" s="249"/>
      <c r="Q87" s="249"/>
      <c r="R87" s="249"/>
      <c r="S87" s="249"/>
      <c r="T87" s="249"/>
      <c r="U87" s="249"/>
      <c r="V87" s="249"/>
      <c r="W87" s="249"/>
      <c r="X87" s="249"/>
    </row>
    <row r="88" spans="1:24" ht="16">
      <c r="A88" s="923"/>
      <c r="B88" s="923"/>
      <c r="C88" s="923"/>
      <c r="D88" s="923"/>
      <c r="E88" s="923"/>
      <c r="F88" s="923"/>
      <c r="G88" s="923"/>
      <c r="H88" s="923"/>
      <c r="I88" s="923"/>
      <c r="J88" s="923"/>
      <c r="K88" s="249"/>
      <c r="L88" s="249"/>
      <c r="M88" s="249"/>
      <c r="N88" s="249"/>
      <c r="O88" s="249"/>
      <c r="P88" s="249"/>
      <c r="Q88" s="249"/>
      <c r="R88" s="249"/>
      <c r="S88" s="249"/>
      <c r="T88" s="249"/>
      <c r="U88" s="249"/>
      <c r="V88" s="249"/>
      <c r="W88" s="249"/>
      <c r="X88" s="249"/>
    </row>
    <row r="89" spans="1:24" ht="16">
      <c r="A89" s="923"/>
      <c r="B89" s="923"/>
      <c r="C89" s="923"/>
      <c r="D89" s="923"/>
      <c r="E89" s="923"/>
      <c r="F89" s="923"/>
      <c r="G89" s="923"/>
      <c r="H89" s="923"/>
      <c r="I89" s="923"/>
      <c r="J89" s="923"/>
      <c r="K89" s="249"/>
      <c r="L89" s="249"/>
      <c r="M89" s="249"/>
      <c r="N89" s="249"/>
      <c r="O89" s="249"/>
      <c r="P89" s="249"/>
      <c r="Q89" s="249"/>
      <c r="R89" s="249"/>
      <c r="S89" s="249"/>
      <c r="T89" s="249"/>
      <c r="U89" s="249"/>
      <c r="V89" s="249"/>
      <c r="W89" s="249"/>
      <c r="X89" s="249"/>
    </row>
    <row r="90" spans="1:24" ht="16">
      <c r="A90" s="923"/>
      <c r="B90" s="923"/>
      <c r="C90" s="923"/>
      <c r="D90" s="923"/>
      <c r="E90" s="923"/>
      <c r="F90" s="923"/>
      <c r="G90" s="923"/>
      <c r="H90" s="923"/>
      <c r="I90" s="923"/>
      <c r="J90" s="923"/>
      <c r="K90" s="249"/>
      <c r="L90" s="249"/>
      <c r="M90" s="249"/>
      <c r="N90" s="249"/>
      <c r="O90" s="249"/>
      <c r="P90" s="249"/>
      <c r="Q90" s="249"/>
      <c r="R90" s="249"/>
      <c r="S90" s="249"/>
      <c r="T90" s="249"/>
      <c r="U90" s="249"/>
      <c r="V90" s="249"/>
      <c r="W90" s="249"/>
      <c r="X90" s="249"/>
    </row>
    <row r="91" spans="1:24" ht="16">
      <c r="A91" s="923"/>
      <c r="B91" s="923"/>
      <c r="C91" s="923"/>
      <c r="D91" s="923"/>
      <c r="E91" s="923"/>
      <c r="F91" s="923"/>
      <c r="G91" s="923"/>
      <c r="H91" s="923"/>
      <c r="I91" s="923"/>
      <c r="J91" s="923"/>
      <c r="K91" s="249"/>
      <c r="L91" s="249"/>
      <c r="M91" s="249"/>
      <c r="N91" s="249"/>
      <c r="O91" s="249"/>
      <c r="P91" s="249"/>
      <c r="Q91" s="249"/>
      <c r="R91" s="249"/>
      <c r="S91" s="249"/>
      <c r="T91" s="249"/>
      <c r="U91" s="249"/>
      <c r="V91" s="249"/>
      <c r="W91" s="249"/>
      <c r="X91" s="249"/>
    </row>
    <row r="92" spans="1:24" ht="16">
      <c r="A92" s="923"/>
      <c r="B92" s="923"/>
      <c r="C92" s="923"/>
      <c r="D92" s="923"/>
      <c r="E92" s="923"/>
      <c r="F92" s="923"/>
      <c r="G92" s="923"/>
      <c r="H92" s="923"/>
      <c r="I92" s="923"/>
      <c r="J92" s="923"/>
      <c r="K92" s="249"/>
      <c r="L92" s="249"/>
      <c r="M92" s="249"/>
      <c r="N92" s="249"/>
      <c r="O92" s="249"/>
      <c r="P92" s="249"/>
      <c r="Q92" s="249"/>
      <c r="R92" s="249"/>
      <c r="S92" s="249"/>
      <c r="T92" s="249"/>
      <c r="U92" s="249"/>
      <c r="V92" s="249"/>
      <c r="W92" s="249"/>
      <c r="X92" s="249"/>
    </row>
    <row r="93" spans="1:24" ht="16">
      <c r="A93" s="923"/>
      <c r="B93" s="923"/>
      <c r="C93" s="923"/>
      <c r="D93" s="923"/>
      <c r="E93" s="923"/>
      <c r="F93" s="923"/>
      <c r="G93" s="923"/>
      <c r="H93" s="923"/>
      <c r="I93" s="923"/>
      <c r="J93" s="923"/>
      <c r="K93" s="249"/>
      <c r="L93" s="249"/>
      <c r="M93" s="249"/>
      <c r="N93" s="249"/>
      <c r="O93" s="249"/>
      <c r="P93" s="249"/>
      <c r="Q93" s="249"/>
      <c r="R93" s="249"/>
      <c r="S93" s="249"/>
      <c r="T93" s="249"/>
      <c r="U93" s="249"/>
      <c r="V93" s="249"/>
      <c r="W93" s="249"/>
      <c r="X93" s="249"/>
    </row>
    <row r="94" spans="1:24" ht="16">
      <c r="A94" s="923"/>
      <c r="B94" s="923"/>
      <c r="C94" s="923"/>
      <c r="D94" s="923"/>
      <c r="E94" s="923"/>
      <c r="F94" s="923"/>
      <c r="G94" s="923"/>
      <c r="H94" s="923"/>
      <c r="I94" s="923"/>
      <c r="J94" s="923"/>
      <c r="K94" s="249"/>
      <c r="L94" s="249"/>
      <c r="M94" s="249"/>
      <c r="N94" s="249"/>
      <c r="O94" s="249"/>
      <c r="P94" s="249"/>
      <c r="Q94" s="249"/>
      <c r="R94" s="249"/>
      <c r="S94" s="249"/>
      <c r="T94" s="249"/>
      <c r="U94" s="249"/>
      <c r="V94" s="249"/>
      <c r="W94" s="249"/>
      <c r="X94" s="249"/>
    </row>
    <row r="95" spans="1:24" ht="16">
      <c r="A95" s="923"/>
      <c r="B95" s="923"/>
      <c r="C95" s="923"/>
      <c r="D95" s="923"/>
      <c r="E95" s="923"/>
      <c r="F95" s="923"/>
      <c r="G95" s="923"/>
      <c r="H95" s="923"/>
      <c r="I95" s="923"/>
      <c r="J95" s="923"/>
      <c r="K95" s="249"/>
      <c r="L95" s="249"/>
      <c r="M95" s="249"/>
      <c r="N95" s="249"/>
      <c r="O95" s="249"/>
      <c r="P95" s="249"/>
      <c r="Q95" s="249"/>
      <c r="R95" s="249"/>
      <c r="S95" s="249"/>
      <c r="T95" s="249"/>
      <c r="U95" s="249"/>
      <c r="V95" s="249"/>
      <c r="W95" s="249"/>
      <c r="X95" s="249"/>
    </row>
    <row r="96" spans="1:24" ht="16">
      <c r="A96" s="923"/>
      <c r="B96" s="923"/>
      <c r="C96" s="923"/>
      <c r="D96" s="923"/>
      <c r="E96" s="923"/>
      <c r="F96" s="923"/>
      <c r="G96" s="923"/>
      <c r="H96" s="923"/>
      <c r="I96" s="923"/>
      <c r="J96" s="923"/>
      <c r="K96" s="249"/>
      <c r="L96" s="249"/>
      <c r="M96" s="249"/>
      <c r="N96" s="249"/>
      <c r="O96" s="249"/>
      <c r="P96" s="249"/>
      <c r="Q96" s="249"/>
      <c r="R96" s="249"/>
      <c r="S96" s="249"/>
      <c r="T96" s="249"/>
      <c r="U96" s="249"/>
      <c r="V96" s="249"/>
      <c r="W96" s="249"/>
      <c r="X96" s="249"/>
    </row>
    <row r="97" spans="1:24" ht="16">
      <c r="A97" s="923"/>
      <c r="B97" s="923"/>
      <c r="C97" s="923"/>
      <c r="D97" s="923"/>
      <c r="E97" s="923"/>
      <c r="F97" s="923"/>
      <c r="G97" s="923"/>
      <c r="H97" s="923"/>
      <c r="I97" s="923"/>
      <c r="J97" s="923"/>
      <c r="K97" s="249"/>
      <c r="L97" s="249"/>
      <c r="M97" s="249"/>
      <c r="N97" s="249"/>
      <c r="O97" s="249"/>
      <c r="P97" s="249"/>
      <c r="Q97" s="249"/>
      <c r="R97" s="249"/>
      <c r="S97" s="249"/>
      <c r="T97" s="249"/>
      <c r="U97" s="249"/>
      <c r="V97" s="249"/>
      <c r="W97" s="249"/>
      <c r="X97" s="249"/>
    </row>
    <row r="98" spans="1:24" ht="16">
      <c r="A98" s="923"/>
      <c r="B98" s="923"/>
      <c r="C98" s="923"/>
      <c r="D98" s="923"/>
      <c r="E98" s="923"/>
      <c r="F98" s="923"/>
      <c r="G98" s="923"/>
      <c r="H98" s="923"/>
      <c r="I98" s="923"/>
      <c r="J98" s="923"/>
      <c r="K98" s="249"/>
      <c r="L98" s="249"/>
      <c r="M98" s="249"/>
      <c r="N98" s="249"/>
      <c r="O98" s="249"/>
      <c r="P98" s="249"/>
      <c r="Q98" s="249"/>
      <c r="R98" s="249"/>
      <c r="S98" s="249"/>
      <c r="T98" s="249"/>
      <c r="U98" s="249"/>
      <c r="V98" s="249"/>
      <c r="W98" s="249"/>
      <c r="X98" s="249"/>
    </row>
    <row r="99" spans="1:24" ht="16">
      <c r="A99" s="923"/>
      <c r="B99" s="923"/>
      <c r="C99" s="923"/>
      <c r="D99" s="923"/>
      <c r="E99" s="923"/>
      <c r="F99" s="923"/>
      <c r="G99" s="923"/>
      <c r="H99" s="923"/>
      <c r="I99" s="923"/>
      <c r="J99" s="923"/>
      <c r="K99" s="249"/>
      <c r="L99" s="249"/>
      <c r="M99" s="249"/>
      <c r="N99" s="249"/>
      <c r="O99" s="249"/>
      <c r="P99" s="249"/>
      <c r="Q99" s="249"/>
      <c r="R99" s="249"/>
      <c r="S99" s="249"/>
      <c r="T99" s="249"/>
      <c r="U99" s="249"/>
      <c r="V99" s="249"/>
      <c r="W99" s="249"/>
      <c r="X99" s="249"/>
    </row>
    <row r="100" spans="1:24" ht="16">
      <c r="A100" s="923"/>
      <c r="B100" s="923"/>
      <c r="C100" s="923"/>
      <c r="D100" s="923"/>
      <c r="E100" s="923"/>
      <c r="F100" s="923"/>
      <c r="G100" s="923"/>
      <c r="H100" s="923"/>
      <c r="I100" s="923"/>
      <c r="J100" s="923"/>
      <c r="K100" s="249"/>
      <c r="L100" s="249"/>
      <c r="M100" s="249"/>
      <c r="N100" s="249"/>
      <c r="O100" s="249"/>
      <c r="P100" s="249"/>
      <c r="Q100" s="249"/>
      <c r="R100" s="249"/>
      <c r="S100" s="249"/>
      <c r="T100" s="249"/>
      <c r="U100" s="249"/>
      <c r="V100" s="249"/>
      <c r="W100" s="249"/>
      <c r="X100" s="249"/>
    </row>
    <row r="101" spans="1:24" ht="16">
      <c r="A101" s="923"/>
      <c r="B101" s="923"/>
      <c r="C101" s="923"/>
      <c r="D101" s="923"/>
      <c r="E101" s="923"/>
      <c r="F101" s="923"/>
      <c r="G101" s="923"/>
      <c r="H101" s="923"/>
      <c r="I101" s="923"/>
      <c r="J101" s="923"/>
      <c r="K101" s="249"/>
      <c r="L101" s="249"/>
      <c r="M101" s="249"/>
      <c r="N101" s="249"/>
      <c r="O101" s="249"/>
      <c r="P101" s="249"/>
      <c r="Q101" s="249"/>
      <c r="R101" s="249"/>
      <c r="S101" s="249"/>
      <c r="T101" s="249"/>
      <c r="U101" s="249"/>
      <c r="V101" s="249"/>
      <c r="W101" s="249"/>
      <c r="X101" s="249"/>
    </row>
    <row r="102" spans="1:24" ht="16">
      <c r="A102" s="923"/>
      <c r="B102" s="923"/>
      <c r="C102" s="923"/>
      <c r="D102" s="923"/>
      <c r="E102" s="923"/>
      <c r="F102" s="923"/>
      <c r="G102" s="923"/>
      <c r="H102" s="923"/>
      <c r="I102" s="923"/>
      <c r="J102" s="923"/>
      <c r="K102" s="249"/>
      <c r="L102" s="249"/>
      <c r="M102" s="249"/>
      <c r="N102" s="249"/>
      <c r="O102" s="249"/>
      <c r="P102" s="249"/>
      <c r="Q102" s="249"/>
      <c r="R102" s="249"/>
      <c r="S102" s="249"/>
      <c r="T102" s="249"/>
      <c r="U102" s="249"/>
      <c r="V102" s="249"/>
      <c r="W102" s="249"/>
      <c r="X102" s="249"/>
    </row>
    <row r="103" spans="1:24" ht="16">
      <c r="A103" s="923"/>
      <c r="B103" s="923"/>
      <c r="C103" s="923"/>
      <c r="D103" s="923"/>
      <c r="E103" s="923"/>
      <c r="F103" s="923"/>
      <c r="G103" s="923"/>
      <c r="H103" s="923"/>
      <c r="I103" s="923"/>
      <c r="J103" s="923"/>
      <c r="K103" s="249"/>
      <c r="L103" s="249"/>
      <c r="M103" s="249"/>
      <c r="N103" s="249"/>
      <c r="O103" s="249"/>
      <c r="P103" s="249"/>
      <c r="Q103" s="249"/>
      <c r="R103" s="249"/>
      <c r="S103" s="249"/>
      <c r="T103" s="249"/>
      <c r="U103" s="249"/>
      <c r="V103" s="249"/>
      <c r="W103" s="249"/>
      <c r="X103" s="249"/>
    </row>
    <row r="104" spans="1:24" ht="16">
      <c r="A104" s="923"/>
      <c r="B104" s="923"/>
      <c r="C104" s="923"/>
      <c r="D104" s="923"/>
      <c r="E104" s="923"/>
      <c r="F104" s="923"/>
      <c r="G104" s="923"/>
      <c r="H104" s="923"/>
      <c r="I104" s="923"/>
      <c r="J104" s="923"/>
      <c r="K104" s="249"/>
      <c r="L104" s="249"/>
      <c r="M104" s="249"/>
      <c r="N104" s="249"/>
      <c r="O104" s="249"/>
      <c r="P104" s="249"/>
      <c r="Q104" s="249"/>
      <c r="R104" s="249"/>
      <c r="S104" s="249"/>
      <c r="T104" s="249"/>
      <c r="U104" s="249"/>
      <c r="V104" s="249"/>
      <c r="W104" s="249"/>
      <c r="X104" s="249"/>
    </row>
    <row r="105" spans="1:24" ht="16">
      <c r="A105" s="923"/>
      <c r="B105" s="923"/>
      <c r="C105" s="923"/>
      <c r="D105" s="923"/>
      <c r="E105" s="923"/>
      <c r="F105" s="923"/>
      <c r="G105" s="923"/>
      <c r="H105" s="923"/>
      <c r="I105" s="923"/>
      <c r="J105" s="923"/>
      <c r="K105" s="249"/>
      <c r="L105" s="249"/>
      <c r="M105" s="249"/>
      <c r="N105" s="249"/>
      <c r="O105" s="249"/>
      <c r="P105" s="249"/>
      <c r="Q105" s="249"/>
      <c r="R105" s="249"/>
      <c r="S105" s="249"/>
      <c r="T105" s="249"/>
      <c r="U105" s="249"/>
      <c r="V105" s="249"/>
      <c r="W105" s="249"/>
      <c r="X105" s="249"/>
    </row>
    <row r="106" spans="1:24" ht="16">
      <c r="A106" s="923"/>
      <c r="B106" s="923"/>
      <c r="C106" s="923"/>
      <c r="D106" s="923"/>
      <c r="E106" s="923"/>
      <c r="F106" s="923"/>
      <c r="G106" s="923"/>
      <c r="H106" s="923"/>
      <c r="I106" s="923"/>
      <c r="J106" s="923"/>
      <c r="K106" s="249"/>
      <c r="L106" s="249"/>
      <c r="M106" s="249"/>
      <c r="N106" s="249"/>
      <c r="O106" s="249"/>
      <c r="P106" s="249"/>
      <c r="Q106" s="249"/>
      <c r="R106" s="249"/>
      <c r="S106" s="249"/>
      <c r="T106" s="249"/>
      <c r="U106" s="249"/>
      <c r="V106" s="249"/>
      <c r="W106" s="249"/>
      <c r="X106" s="249"/>
    </row>
    <row r="107" spans="1:24" ht="16">
      <c r="A107" s="923"/>
      <c r="B107" s="923"/>
      <c r="C107" s="923"/>
      <c r="D107" s="923"/>
      <c r="E107" s="923"/>
      <c r="F107" s="923"/>
      <c r="G107" s="923"/>
      <c r="H107" s="923"/>
      <c r="I107" s="923"/>
      <c r="J107" s="923"/>
      <c r="K107" s="249"/>
      <c r="L107" s="249"/>
      <c r="M107" s="249"/>
      <c r="N107" s="249"/>
      <c r="O107" s="249"/>
      <c r="P107" s="249"/>
      <c r="Q107" s="249"/>
      <c r="R107" s="249"/>
      <c r="S107" s="249"/>
      <c r="T107" s="249"/>
      <c r="U107" s="249"/>
      <c r="V107" s="249"/>
      <c r="W107" s="249"/>
      <c r="X107" s="249"/>
    </row>
    <row r="108" spans="1:24" ht="16">
      <c r="A108" s="923"/>
      <c r="B108" s="923"/>
      <c r="C108" s="923"/>
      <c r="D108" s="923"/>
      <c r="E108" s="923"/>
      <c r="F108" s="923"/>
      <c r="G108" s="923"/>
      <c r="H108" s="923"/>
      <c r="I108" s="923"/>
      <c r="J108" s="923"/>
      <c r="K108" s="249"/>
      <c r="L108" s="249"/>
      <c r="M108" s="249"/>
      <c r="N108" s="249"/>
      <c r="O108" s="249"/>
      <c r="P108" s="249"/>
      <c r="Q108" s="249"/>
      <c r="R108" s="249"/>
      <c r="S108" s="249"/>
      <c r="T108" s="249"/>
      <c r="U108" s="249"/>
      <c r="V108" s="249"/>
      <c r="W108" s="249"/>
      <c r="X108" s="249"/>
    </row>
    <row r="109" spans="1:24" ht="16">
      <c r="A109" s="923"/>
      <c r="B109" s="923"/>
      <c r="C109" s="923"/>
      <c r="D109" s="923"/>
      <c r="E109" s="923"/>
      <c r="F109" s="923"/>
      <c r="G109" s="923"/>
      <c r="H109" s="923"/>
      <c r="I109" s="923"/>
      <c r="J109" s="923"/>
      <c r="K109" s="249"/>
      <c r="L109" s="249"/>
      <c r="M109" s="249"/>
      <c r="N109" s="249"/>
      <c r="O109" s="249"/>
      <c r="P109" s="249"/>
      <c r="Q109" s="249"/>
      <c r="R109" s="249"/>
      <c r="S109" s="249"/>
      <c r="T109" s="249"/>
      <c r="U109" s="249"/>
      <c r="V109" s="249"/>
      <c r="W109" s="249"/>
      <c r="X109" s="249"/>
    </row>
    <row r="110" spans="1:24" ht="16">
      <c r="A110" s="923"/>
      <c r="B110" s="923"/>
      <c r="C110" s="923"/>
      <c r="D110" s="923"/>
      <c r="E110" s="923"/>
      <c r="F110" s="923"/>
      <c r="G110" s="923"/>
      <c r="H110" s="923"/>
      <c r="I110" s="923"/>
      <c r="J110" s="923"/>
      <c r="K110" s="249"/>
      <c r="L110" s="249"/>
      <c r="M110" s="249"/>
      <c r="N110" s="249"/>
      <c r="O110" s="249"/>
      <c r="P110" s="249"/>
      <c r="Q110" s="249"/>
      <c r="R110" s="249"/>
      <c r="S110" s="249"/>
      <c r="T110" s="249"/>
      <c r="U110" s="249"/>
      <c r="V110" s="249"/>
      <c r="W110" s="249"/>
      <c r="X110" s="249"/>
    </row>
    <row r="111" spans="1:24" ht="16">
      <c r="A111" s="923"/>
      <c r="B111" s="923"/>
      <c r="C111" s="923"/>
      <c r="D111" s="923"/>
      <c r="E111" s="923"/>
      <c r="F111" s="923"/>
      <c r="G111" s="923"/>
      <c r="H111" s="923"/>
      <c r="I111" s="923"/>
      <c r="J111" s="923"/>
      <c r="K111" s="249"/>
      <c r="L111" s="249"/>
      <c r="M111" s="249"/>
      <c r="N111" s="249"/>
      <c r="O111" s="249"/>
      <c r="P111" s="249"/>
      <c r="Q111" s="249"/>
      <c r="R111" s="249"/>
      <c r="S111" s="249"/>
      <c r="T111" s="249"/>
      <c r="U111" s="249"/>
      <c r="V111" s="249"/>
      <c r="W111" s="249"/>
      <c r="X111" s="249"/>
    </row>
    <row r="112" spans="1:24" ht="16">
      <c r="A112" s="923"/>
      <c r="B112" s="923"/>
      <c r="C112" s="923"/>
      <c r="D112" s="923"/>
      <c r="E112" s="923"/>
      <c r="F112" s="923"/>
      <c r="G112" s="923"/>
      <c r="H112" s="923"/>
      <c r="I112" s="923"/>
      <c r="J112" s="923"/>
      <c r="K112" s="249"/>
      <c r="L112" s="249"/>
      <c r="M112" s="249"/>
      <c r="N112" s="249"/>
      <c r="O112" s="249"/>
      <c r="P112" s="249"/>
      <c r="Q112" s="249"/>
      <c r="R112" s="249"/>
      <c r="S112" s="249"/>
      <c r="T112" s="249"/>
      <c r="U112" s="249"/>
      <c r="V112" s="249"/>
      <c r="W112" s="249"/>
      <c r="X112" s="249"/>
    </row>
    <row r="113" spans="1:24" ht="16">
      <c r="A113" s="923"/>
      <c r="B113" s="923"/>
      <c r="C113" s="923"/>
      <c r="D113" s="923"/>
      <c r="E113" s="923"/>
      <c r="F113" s="923"/>
      <c r="G113" s="923"/>
      <c r="H113" s="923"/>
      <c r="I113" s="923"/>
      <c r="J113" s="923"/>
      <c r="K113" s="249"/>
      <c r="L113" s="249"/>
      <c r="M113" s="249"/>
      <c r="N113" s="249"/>
      <c r="O113" s="249"/>
      <c r="P113" s="249"/>
      <c r="Q113" s="249"/>
      <c r="R113" s="249"/>
      <c r="S113" s="249"/>
      <c r="T113" s="249"/>
      <c r="U113" s="249"/>
      <c r="V113" s="249"/>
      <c r="W113" s="249"/>
      <c r="X113" s="249"/>
    </row>
    <row r="114" spans="1:24" ht="16">
      <c r="A114" s="923"/>
      <c r="B114" s="923"/>
      <c r="C114" s="923"/>
      <c r="D114" s="923"/>
      <c r="E114" s="923"/>
      <c r="F114" s="923"/>
      <c r="G114" s="923"/>
      <c r="H114" s="923"/>
      <c r="I114" s="923"/>
      <c r="J114" s="923"/>
      <c r="K114" s="249"/>
      <c r="L114" s="249"/>
      <c r="M114" s="249"/>
      <c r="N114" s="249"/>
      <c r="O114" s="249"/>
      <c r="P114" s="249"/>
      <c r="Q114" s="249"/>
      <c r="R114" s="249"/>
      <c r="S114" s="249"/>
      <c r="T114" s="249"/>
      <c r="U114" s="249"/>
      <c r="V114" s="249"/>
      <c r="W114" s="249"/>
      <c r="X114" s="249"/>
    </row>
    <row r="115" spans="1:24" ht="16">
      <c r="A115" s="923"/>
      <c r="B115" s="923"/>
      <c r="C115" s="923"/>
      <c r="D115" s="923"/>
      <c r="E115" s="923"/>
      <c r="F115" s="923"/>
      <c r="G115" s="923"/>
      <c r="H115" s="923"/>
      <c r="I115" s="923"/>
      <c r="J115" s="923"/>
      <c r="K115" s="249"/>
      <c r="L115" s="249"/>
      <c r="M115" s="249"/>
      <c r="N115" s="249"/>
      <c r="O115" s="249"/>
      <c r="P115" s="249"/>
      <c r="Q115" s="249"/>
      <c r="R115" s="249"/>
      <c r="S115" s="249"/>
      <c r="T115" s="249"/>
      <c r="U115" s="249"/>
      <c r="V115" s="249"/>
      <c r="W115" s="249"/>
      <c r="X115" s="249"/>
    </row>
    <row r="116" spans="1:24" ht="16">
      <c r="A116" s="923"/>
      <c r="B116" s="923"/>
      <c r="C116" s="923"/>
      <c r="D116" s="923"/>
      <c r="E116" s="923"/>
      <c r="F116" s="923"/>
      <c r="G116" s="923"/>
      <c r="H116" s="923"/>
      <c r="I116" s="923"/>
      <c r="J116" s="923"/>
      <c r="K116" s="249"/>
      <c r="L116" s="249"/>
      <c r="M116" s="249"/>
      <c r="N116" s="249"/>
      <c r="O116" s="249"/>
      <c r="P116" s="249"/>
      <c r="Q116" s="249"/>
      <c r="R116" s="249"/>
      <c r="S116" s="249"/>
      <c r="T116" s="249"/>
      <c r="U116" s="249"/>
      <c r="V116" s="249"/>
      <c r="W116" s="249"/>
      <c r="X116" s="249"/>
    </row>
    <row r="117" spans="1:24" ht="16">
      <c r="A117" s="923"/>
      <c r="B117" s="923"/>
      <c r="C117" s="923"/>
      <c r="D117" s="923"/>
      <c r="E117" s="923"/>
      <c r="F117" s="923"/>
      <c r="G117" s="923"/>
      <c r="H117" s="923"/>
      <c r="I117" s="923"/>
      <c r="J117" s="923"/>
      <c r="K117" s="249"/>
      <c r="L117" s="249"/>
      <c r="M117" s="249"/>
      <c r="N117" s="249"/>
      <c r="O117" s="249"/>
      <c r="P117" s="249"/>
      <c r="Q117" s="249"/>
      <c r="R117" s="249"/>
      <c r="S117" s="249"/>
      <c r="T117" s="249"/>
      <c r="U117" s="249"/>
      <c r="V117" s="249"/>
      <c r="W117" s="249"/>
      <c r="X117" s="249"/>
    </row>
    <row r="118" spans="1:24" ht="16">
      <c r="A118" s="923"/>
      <c r="B118" s="923"/>
      <c r="C118" s="923"/>
      <c r="D118" s="923"/>
      <c r="E118" s="923"/>
      <c r="F118" s="923"/>
      <c r="G118" s="923"/>
      <c r="H118" s="923"/>
      <c r="I118" s="923"/>
      <c r="J118" s="923"/>
      <c r="K118" s="249"/>
      <c r="L118" s="249"/>
      <c r="M118" s="249"/>
      <c r="N118" s="249"/>
      <c r="O118" s="249"/>
      <c r="P118" s="249"/>
      <c r="Q118" s="249"/>
      <c r="R118" s="249"/>
      <c r="S118" s="249"/>
      <c r="T118" s="249"/>
      <c r="U118" s="249"/>
      <c r="V118" s="249"/>
      <c r="W118" s="249"/>
      <c r="X118" s="249"/>
    </row>
    <row r="119" spans="1:24" ht="16">
      <c r="A119" s="923"/>
      <c r="B119" s="923"/>
      <c r="C119" s="923"/>
      <c r="D119" s="923"/>
      <c r="E119" s="923"/>
      <c r="F119" s="923"/>
      <c r="G119" s="923"/>
      <c r="H119" s="923"/>
      <c r="I119" s="923"/>
      <c r="J119" s="923"/>
      <c r="K119" s="249"/>
      <c r="L119" s="249"/>
      <c r="M119" s="249"/>
      <c r="N119" s="249"/>
      <c r="O119" s="249"/>
      <c r="P119" s="249"/>
      <c r="Q119" s="249"/>
      <c r="R119" s="249"/>
      <c r="S119" s="249"/>
      <c r="T119" s="249"/>
      <c r="U119" s="249"/>
      <c r="V119" s="249"/>
      <c r="W119" s="249"/>
      <c r="X119" s="249"/>
    </row>
    <row r="120" spans="1:24" ht="16">
      <c r="A120" s="923"/>
      <c r="B120" s="923"/>
      <c r="C120" s="923"/>
      <c r="D120" s="923"/>
      <c r="E120" s="923"/>
      <c r="F120" s="923"/>
      <c r="G120" s="923"/>
      <c r="H120" s="923"/>
      <c r="I120" s="923"/>
      <c r="J120" s="923"/>
      <c r="K120" s="249"/>
      <c r="L120" s="249"/>
      <c r="M120" s="249"/>
      <c r="N120" s="249"/>
      <c r="O120" s="249"/>
      <c r="P120" s="249"/>
      <c r="Q120" s="249"/>
      <c r="R120" s="249"/>
      <c r="S120" s="249"/>
      <c r="T120" s="249"/>
      <c r="U120" s="249"/>
      <c r="V120" s="249"/>
      <c r="W120" s="249"/>
      <c r="X120" s="249"/>
    </row>
    <row r="121" spans="1:24" ht="16">
      <c r="A121" s="923"/>
      <c r="B121" s="923"/>
      <c r="C121" s="923"/>
      <c r="D121" s="923"/>
      <c r="E121" s="923"/>
      <c r="F121" s="923"/>
      <c r="G121" s="923"/>
      <c r="H121" s="923"/>
      <c r="I121" s="923"/>
      <c r="J121" s="923"/>
      <c r="K121" s="249"/>
      <c r="L121" s="249"/>
      <c r="M121" s="249"/>
      <c r="N121" s="249"/>
      <c r="O121" s="249"/>
      <c r="P121" s="249"/>
      <c r="Q121" s="249"/>
      <c r="R121" s="249"/>
      <c r="S121" s="249"/>
      <c r="T121" s="249"/>
      <c r="U121" s="249"/>
      <c r="V121" s="249"/>
      <c r="W121" s="249"/>
      <c r="X121" s="249"/>
    </row>
    <row r="122" spans="1:24" ht="16">
      <c r="A122" s="923"/>
      <c r="B122" s="923"/>
      <c r="C122" s="923"/>
      <c r="D122" s="923"/>
      <c r="E122" s="923"/>
      <c r="F122" s="923"/>
      <c r="G122" s="923"/>
      <c r="H122" s="923"/>
      <c r="I122" s="923"/>
      <c r="J122" s="923"/>
      <c r="K122" s="249"/>
      <c r="L122" s="249"/>
      <c r="M122" s="249"/>
      <c r="N122" s="249"/>
      <c r="O122" s="249"/>
      <c r="P122" s="249"/>
      <c r="Q122" s="249"/>
      <c r="R122" s="249"/>
      <c r="S122" s="249"/>
      <c r="T122" s="249"/>
      <c r="U122" s="249"/>
      <c r="V122" s="249"/>
      <c r="W122" s="249"/>
      <c r="X122" s="249"/>
    </row>
    <row r="123" spans="1:24" ht="16">
      <c r="A123" s="923"/>
      <c r="B123" s="923"/>
      <c r="C123" s="923"/>
      <c r="D123" s="923"/>
      <c r="E123" s="923"/>
      <c r="F123" s="923"/>
      <c r="G123" s="923"/>
      <c r="H123" s="923"/>
      <c r="I123" s="923"/>
      <c r="J123" s="923"/>
      <c r="K123" s="249"/>
      <c r="L123" s="249"/>
      <c r="M123" s="249"/>
      <c r="N123" s="249"/>
      <c r="O123" s="249"/>
      <c r="P123" s="249"/>
      <c r="Q123" s="249"/>
      <c r="R123" s="249"/>
      <c r="S123" s="249"/>
      <c r="T123" s="249"/>
      <c r="U123" s="249"/>
      <c r="V123" s="249"/>
      <c r="W123" s="249"/>
      <c r="X123" s="249"/>
    </row>
    <row r="124" spans="1:24" ht="16">
      <c r="A124" s="923"/>
      <c r="B124" s="923"/>
      <c r="C124" s="923"/>
      <c r="D124" s="923"/>
      <c r="E124" s="923"/>
      <c r="F124" s="923"/>
      <c r="G124" s="923"/>
      <c r="H124" s="923"/>
      <c r="I124" s="923"/>
      <c r="J124" s="923"/>
      <c r="K124" s="249"/>
      <c r="L124" s="249"/>
      <c r="M124" s="249"/>
      <c r="N124" s="249"/>
      <c r="O124" s="249"/>
      <c r="P124" s="249"/>
      <c r="Q124" s="249"/>
      <c r="R124" s="249"/>
      <c r="S124" s="249"/>
      <c r="T124" s="249"/>
      <c r="U124" s="249"/>
      <c r="V124" s="249"/>
      <c r="W124" s="249"/>
      <c r="X124" s="249"/>
    </row>
    <row r="125" spans="1:24" ht="16">
      <c r="A125" s="923"/>
      <c r="B125" s="923"/>
      <c r="C125" s="923"/>
      <c r="D125" s="923"/>
      <c r="E125" s="923"/>
      <c r="F125" s="923"/>
      <c r="G125" s="923"/>
      <c r="H125" s="923"/>
      <c r="I125" s="923"/>
      <c r="J125" s="923"/>
      <c r="K125" s="249"/>
      <c r="L125" s="249"/>
      <c r="M125" s="249"/>
      <c r="N125" s="249"/>
      <c r="O125" s="249"/>
      <c r="P125" s="249"/>
      <c r="Q125" s="249"/>
      <c r="R125" s="249"/>
      <c r="S125" s="249"/>
      <c r="T125" s="249"/>
      <c r="U125" s="249"/>
      <c r="V125" s="249"/>
      <c r="W125" s="249"/>
      <c r="X125" s="249"/>
    </row>
    <row r="126" spans="1:24" ht="16">
      <c r="A126" s="923"/>
      <c r="B126" s="923"/>
      <c r="C126" s="923"/>
      <c r="D126" s="923"/>
      <c r="E126" s="923"/>
      <c r="F126" s="923"/>
      <c r="G126" s="923"/>
      <c r="H126" s="923"/>
      <c r="I126" s="923"/>
      <c r="J126" s="923"/>
      <c r="K126" s="249"/>
      <c r="L126" s="249"/>
      <c r="M126" s="249"/>
      <c r="N126" s="249"/>
      <c r="O126" s="249"/>
      <c r="P126" s="249"/>
      <c r="Q126" s="249"/>
      <c r="R126" s="249"/>
      <c r="S126" s="249"/>
      <c r="T126" s="249"/>
      <c r="U126" s="249"/>
      <c r="V126" s="249"/>
      <c r="W126" s="249"/>
      <c r="X126" s="249"/>
    </row>
    <row r="127" spans="1:24" ht="16">
      <c r="A127" s="923"/>
      <c r="B127" s="923"/>
      <c r="C127" s="923"/>
      <c r="D127" s="923"/>
      <c r="E127" s="923"/>
      <c r="F127" s="923"/>
      <c r="G127" s="923"/>
      <c r="H127" s="923"/>
      <c r="I127" s="923"/>
      <c r="J127" s="923"/>
      <c r="K127" s="249"/>
      <c r="L127" s="249"/>
      <c r="M127" s="249"/>
      <c r="N127" s="249"/>
      <c r="O127" s="249"/>
      <c r="P127" s="249"/>
      <c r="Q127" s="249"/>
      <c r="R127" s="249"/>
      <c r="S127" s="249"/>
      <c r="T127" s="249"/>
      <c r="U127" s="249"/>
      <c r="V127" s="249"/>
      <c r="W127" s="249"/>
      <c r="X127" s="249"/>
    </row>
    <row r="128" spans="1:24" ht="16">
      <c r="A128" s="923"/>
      <c r="B128" s="923"/>
      <c r="C128" s="923"/>
      <c r="D128" s="923"/>
      <c r="E128" s="923"/>
      <c r="F128" s="923"/>
      <c r="G128" s="923"/>
      <c r="H128" s="923"/>
      <c r="I128" s="923"/>
      <c r="J128" s="923"/>
      <c r="K128" s="249"/>
      <c r="L128" s="249"/>
      <c r="M128" s="249"/>
      <c r="N128" s="249"/>
      <c r="O128" s="249"/>
      <c r="P128" s="249"/>
      <c r="Q128" s="249"/>
      <c r="R128" s="249"/>
      <c r="S128" s="249"/>
      <c r="T128" s="249"/>
      <c r="U128" s="249"/>
      <c r="V128" s="249"/>
      <c r="W128" s="249"/>
      <c r="X128" s="249"/>
    </row>
    <row r="129" spans="1:24" ht="16">
      <c r="A129" s="923"/>
      <c r="B129" s="923"/>
      <c r="C129" s="923"/>
      <c r="D129" s="923"/>
      <c r="E129" s="923"/>
      <c r="F129" s="923"/>
      <c r="G129" s="923"/>
      <c r="H129" s="923"/>
      <c r="I129" s="923"/>
      <c r="J129" s="923"/>
      <c r="K129" s="249"/>
      <c r="L129" s="249"/>
      <c r="M129" s="249"/>
      <c r="N129" s="249"/>
      <c r="O129" s="249"/>
      <c r="P129" s="249"/>
      <c r="Q129" s="249"/>
      <c r="R129" s="249"/>
      <c r="S129" s="249"/>
      <c r="T129" s="249"/>
      <c r="U129" s="249"/>
      <c r="V129" s="249"/>
      <c r="W129" s="249"/>
      <c r="X129" s="249"/>
    </row>
    <row r="130" spans="1:24" ht="16">
      <c r="A130" s="923"/>
      <c r="B130" s="923"/>
      <c r="C130" s="923"/>
      <c r="D130" s="923"/>
      <c r="E130" s="923"/>
      <c r="F130" s="923"/>
      <c r="G130" s="923"/>
      <c r="H130" s="923"/>
      <c r="I130" s="923"/>
      <c r="J130" s="923"/>
      <c r="K130" s="249"/>
      <c r="L130" s="249"/>
      <c r="M130" s="249"/>
      <c r="N130" s="249"/>
      <c r="O130" s="249"/>
      <c r="P130" s="249"/>
      <c r="Q130" s="249"/>
      <c r="R130" s="249"/>
      <c r="S130" s="249"/>
      <c r="T130" s="249"/>
      <c r="U130" s="249"/>
      <c r="V130" s="249"/>
      <c r="W130" s="249"/>
      <c r="X130" s="249"/>
    </row>
    <row r="131" spans="1:24" ht="16">
      <c r="A131" s="923"/>
      <c r="B131" s="923"/>
      <c r="C131" s="923"/>
      <c r="D131" s="923"/>
      <c r="E131" s="923"/>
      <c r="F131" s="923"/>
      <c r="G131" s="923"/>
      <c r="H131" s="923"/>
      <c r="I131" s="923"/>
      <c r="J131" s="923"/>
      <c r="K131" s="249"/>
      <c r="L131" s="249"/>
      <c r="M131" s="249"/>
      <c r="N131" s="249"/>
      <c r="O131" s="249"/>
      <c r="P131" s="249"/>
      <c r="Q131" s="249"/>
      <c r="R131" s="249"/>
      <c r="S131" s="249"/>
      <c r="T131" s="249"/>
      <c r="U131" s="249"/>
      <c r="V131" s="249"/>
      <c r="W131" s="249"/>
      <c r="X131" s="249"/>
    </row>
    <row r="132" spans="1:24" ht="16">
      <c r="A132" s="923"/>
      <c r="B132" s="923"/>
      <c r="C132" s="923"/>
      <c r="D132" s="923"/>
      <c r="E132" s="923"/>
      <c r="F132" s="923"/>
      <c r="G132" s="923"/>
      <c r="H132" s="923"/>
      <c r="I132" s="923"/>
      <c r="J132" s="923"/>
      <c r="K132" s="249"/>
      <c r="L132" s="249"/>
      <c r="M132" s="249"/>
      <c r="N132" s="249"/>
      <c r="O132" s="249"/>
      <c r="P132" s="249"/>
      <c r="Q132" s="249"/>
      <c r="R132" s="249"/>
      <c r="S132" s="249"/>
      <c r="T132" s="249"/>
      <c r="U132" s="249"/>
      <c r="V132" s="249"/>
      <c r="W132" s="249"/>
      <c r="X132" s="249"/>
    </row>
    <row r="133" spans="1:24" ht="16">
      <c r="A133" s="923"/>
      <c r="B133" s="923"/>
      <c r="C133" s="923"/>
      <c r="D133" s="923"/>
      <c r="E133" s="923"/>
      <c r="F133" s="923"/>
      <c r="G133" s="923"/>
      <c r="H133" s="923"/>
      <c r="I133" s="923"/>
      <c r="J133" s="923"/>
      <c r="K133" s="249"/>
      <c r="L133" s="249"/>
      <c r="M133" s="249"/>
      <c r="N133" s="249"/>
      <c r="O133" s="249"/>
      <c r="P133" s="249"/>
      <c r="Q133" s="249"/>
      <c r="R133" s="249"/>
      <c r="S133" s="249"/>
      <c r="T133" s="249"/>
      <c r="U133" s="249"/>
      <c r="V133" s="249"/>
      <c r="W133" s="249"/>
      <c r="X133" s="249"/>
    </row>
    <row r="134" spans="1:24" ht="16">
      <c r="A134" s="923"/>
      <c r="B134" s="923"/>
      <c r="C134" s="923"/>
      <c r="D134" s="923"/>
      <c r="E134" s="923"/>
      <c r="F134" s="923"/>
      <c r="G134" s="923"/>
      <c r="H134" s="923"/>
      <c r="I134" s="923"/>
      <c r="J134" s="923"/>
      <c r="K134" s="249"/>
      <c r="L134" s="249"/>
      <c r="M134" s="249"/>
      <c r="N134" s="249"/>
      <c r="O134" s="249"/>
      <c r="P134" s="249"/>
      <c r="Q134" s="249"/>
      <c r="R134" s="249"/>
      <c r="S134" s="249"/>
      <c r="T134" s="249"/>
      <c r="U134" s="249"/>
      <c r="V134" s="249"/>
      <c r="W134" s="249"/>
      <c r="X134" s="249"/>
    </row>
    <row r="135" spans="1:24" ht="16">
      <c r="A135" s="923"/>
      <c r="B135" s="923"/>
      <c r="C135" s="923"/>
      <c r="D135" s="923"/>
      <c r="E135" s="923"/>
      <c r="F135" s="923"/>
      <c r="G135" s="923"/>
      <c r="H135" s="923"/>
      <c r="I135" s="923"/>
      <c r="J135" s="923"/>
      <c r="K135" s="249"/>
      <c r="L135" s="249"/>
      <c r="M135" s="249"/>
      <c r="N135" s="249"/>
      <c r="O135" s="249"/>
      <c r="P135" s="249"/>
      <c r="Q135" s="249"/>
      <c r="R135" s="249"/>
      <c r="S135" s="249"/>
      <c r="T135" s="249"/>
      <c r="U135" s="249"/>
      <c r="V135" s="249"/>
      <c r="W135" s="249"/>
      <c r="X135" s="249"/>
    </row>
    <row r="136" spans="1:24" ht="16">
      <c r="A136" s="923"/>
      <c r="B136" s="923"/>
      <c r="C136" s="923"/>
      <c r="D136" s="923"/>
      <c r="E136" s="923"/>
      <c r="F136" s="923"/>
      <c r="G136" s="923"/>
      <c r="H136" s="923"/>
      <c r="I136" s="923"/>
      <c r="J136" s="923"/>
      <c r="K136" s="249"/>
      <c r="L136" s="249"/>
      <c r="M136" s="249"/>
      <c r="N136" s="249"/>
      <c r="O136" s="249"/>
      <c r="P136" s="249"/>
      <c r="Q136" s="249"/>
      <c r="R136" s="249"/>
      <c r="S136" s="249"/>
      <c r="T136" s="249"/>
      <c r="U136" s="249"/>
      <c r="V136" s="249"/>
      <c r="W136" s="249"/>
      <c r="X136" s="249"/>
    </row>
    <row r="137" spans="1:24" ht="16">
      <c r="A137" s="923"/>
      <c r="B137" s="923"/>
      <c r="C137" s="923"/>
      <c r="D137" s="923"/>
      <c r="E137" s="923"/>
      <c r="F137" s="923"/>
      <c r="G137" s="923"/>
      <c r="H137" s="923"/>
      <c r="I137" s="923"/>
      <c r="J137" s="923"/>
      <c r="K137" s="249"/>
      <c r="L137" s="249"/>
      <c r="M137" s="249"/>
      <c r="N137" s="249"/>
      <c r="O137" s="249"/>
      <c r="P137" s="249"/>
      <c r="Q137" s="249"/>
      <c r="R137" s="249"/>
      <c r="S137" s="249"/>
      <c r="T137" s="249"/>
      <c r="U137" s="249"/>
      <c r="V137" s="249"/>
      <c r="W137" s="249"/>
      <c r="X137" s="249"/>
    </row>
    <row r="138" spans="1:24" ht="16">
      <c r="A138" s="923"/>
      <c r="B138" s="923"/>
      <c r="C138" s="923"/>
      <c r="D138" s="923"/>
      <c r="E138" s="923"/>
      <c r="F138" s="923"/>
      <c r="G138" s="923"/>
      <c r="H138" s="923"/>
      <c r="I138" s="923"/>
      <c r="J138" s="923"/>
      <c r="K138" s="249"/>
      <c r="L138" s="249"/>
      <c r="M138" s="249"/>
      <c r="N138" s="249"/>
      <c r="O138" s="249"/>
      <c r="P138" s="249"/>
      <c r="Q138" s="249"/>
      <c r="R138" s="249"/>
      <c r="S138" s="249"/>
      <c r="T138" s="249"/>
      <c r="U138" s="249"/>
      <c r="V138" s="249"/>
      <c r="W138" s="249"/>
      <c r="X138" s="249"/>
    </row>
    <row r="139" spans="1:24" ht="16">
      <c r="A139" s="923"/>
      <c r="B139" s="923"/>
      <c r="C139" s="923"/>
      <c r="D139" s="923"/>
      <c r="E139" s="923"/>
      <c r="F139" s="923"/>
      <c r="G139" s="923"/>
      <c r="H139" s="923"/>
      <c r="I139" s="923"/>
      <c r="J139" s="923"/>
      <c r="K139" s="249"/>
      <c r="L139" s="249"/>
      <c r="M139" s="249"/>
      <c r="N139" s="249"/>
      <c r="O139" s="249"/>
      <c r="P139" s="249"/>
      <c r="Q139" s="249"/>
      <c r="R139" s="249"/>
      <c r="S139" s="249"/>
      <c r="T139" s="249"/>
      <c r="U139" s="249"/>
      <c r="V139" s="249"/>
      <c r="W139" s="249"/>
      <c r="X139" s="249"/>
    </row>
    <row r="140" spans="1:24" ht="16">
      <c r="A140" s="923"/>
      <c r="B140" s="923"/>
      <c r="C140" s="923"/>
      <c r="D140" s="923"/>
      <c r="E140" s="923"/>
      <c r="F140" s="923"/>
      <c r="G140" s="923"/>
      <c r="H140" s="923"/>
      <c r="I140" s="923"/>
      <c r="J140" s="923"/>
      <c r="K140" s="249"/>
      <c r="L140" s="249"/>
      <c r="M140" s="249"/>
      <c r="N140" s="249"/>
      <c r="O140" s="249"/>
      <c r="P140" s="249"/>
      <c r="Q140" s="249"/>
      <c r="R140" s="249"/>
      <c r="S140" s="249"/>
      <c r="T140" s="249"/>
      <c r="U140" s="249"/>
      <c r="V140" s="249"/>
      <c r="W140" s="249"/>
      <c r="X140" s="249"/>
    </row>
    <row r="141" spans="1:24" ht="16">
      <c r="A141" s="923"/>
      <c r="B141" s="923"/>
      <c r="C141" s="923"/>
      <c r="D141" s="923"/>
      <c r="E141" s="923"/>
      <c r="F141" s="923"/>
      <c r="G141" s="923"/>
      <c r="H141" s="923"/>
      <c r="I141" s="923"/>
      <c r="J141" s="923"/>
      <c r="K141" s="249"/>
      <c r="L141" s="249"/>
      <c r="M141" s="249"/>
      <c r="N141" s="249"/>
      <c r="O141" s="249"/>
      <c r="P141" s="249"/>
      <c r="Q141" s="249"/>
      <c r="R141" s="249"/>
      <c r="S141" s="249"/>
      <c r="T141" s="249"/>
      <c r="U141" s="249"/>
      <c r="V141" s="249"/>
      <c r="W141" s="249"/>
      <c r="X141" s="249"/>
    </row>
    <row r="142" spans="1:24" ht="16">
      <c r="A142" s="923"/>
      <c r="B142" s="923"/>
      <c r="C142" s="923"/>
      <c r="D142" s="923"/>
      <c r="E142" s="923"/>
      <c r="F142" s="923"/>
      <c r="G142" s="923"/>
      <c r="H142" s="923"/>
      <c r="I142" s="923"/>
      <c r="J142" s="923"/>
      <c r="K142" s="249"/>
      <c r="L142" s="249"/>
      <c r="M142" s="249"/>
      <c r="N142" s="249"/>
      <c r="O142" s="249"/>
      <c r="P142" s="249"/>
      <c r="Q142" s="249"/>
      <c r="R142" s="249"/>
      <c r="S142" s="249"/>
      <c r="T142" s="249"/>
      <c r="U142" s="249"/>
      <c r="V142" s="249"/>
      <c r="W142" s="249"/>
      <c r="X142" s="249"/>
    </row>
    <row r="143" spans="1:24" ht="16">
      <c r="A143" s="923"/>
      <c r="B143" s="923"/>
      <c r="C143" s="923"/>
      <c r="D143" s="923"/>
      <c r="E143" s="923"/>
      <c r="F143" s="923"/>
      <c r="G143" s="923"/>
      <c r="H143" s="923"/>
      <c r="I143" s="923"/>
      <c r="J143" s="923"/>
      <c r="K143" s="249"/>
      <c r="L143" s="249"/>
      <c r="M143" s="249"/>
      <c r="N143" s="249"/>
      <c r="O143" s="249"/>
      <c r="P143" s="249"/>
      <c r="Q143" s="249"/>
      <c r="R143" s="249"/>
      <c r="S143" s="249"/>
      <c r="T143" s="249"/>
      <c r="U143" s="249"/>
      <c r="V143" s="249"/>
      <c r="W143" s="249"/>
      <c r="X143" s="249"/>
    </row>
    <row r="144" spans="1:24" ht="16">
      <c r="A144" s="923"/>
      <c r="B144" s="923"/>
      <c r="C144" s="923"/>
      <c r="D144" s="923"/>
      <c r="E144" s="923"/>
      <c r="F144" s="923"/>
      <c r="G144" s="923"/>
      <c r="H144" s="923"/>
      <c r="I144" s="923"/>
      <c r="J144" s="923"/>
      <c r="K144" s="249"/>
      <c r="L144" s="249"/>
      <c r="M144" s="249"/>
      <c r="N144" s="249"/>
      <c r="O144" s="249"/>
      <c r="P144" s="249"/>
      <c r="Q144" s="249"/>
      <c r="R144" s="249"/>
      <c r="S144" s="249"/>
      <c r="T144" s="249"/>
      <c r="U144" s="249"/>
      <c r="V144" s="249"/>
      <c r="W144" s="249"/>
      <c r="X144" s="249"/>
    </row>
    <row r="145" spans="1:24" ht="16">
      <c r="A145" s="923"/>
      <c r="B145" s="923"/>
      <c r="C145" s="923"/>
      <c r="D145" s="923"/>
      <c r="E145" s="923"/>
      <c r="F145" s="923"/>
      <c r="G145" s="923"/>
      <c r="H145" s="923"/>
      <c r="I145" s="923"/>
      <c r="J145" s="923"/>
      <c r="K145" s="249"/>
      <c r="L145" s="249"/>
      <c r="M145" s="249"/>
      <c r="N145" s="249"/>
      <c r="O145" s="249"/>
      <c r="P145" s="249"/>
      <c r="Q145" s="249"/>
      <c r="R145" s="249"/>
      <c r="S145" s="249"/>
      <c r="T145" s="249"/>
      <c r="U145" s="249"/>
      <c r="V145" s="249"/>
      <c r="W145" s="249"/>
      <c r="X145" s="249"/>
    </row>
    <row r="146" spans="1:24" ht="16">
      <c r="A146" s="923"/>
      <c r="B146" s="923"/>
      <c r="C146" s="923"/>
      <c r="D146" s="923"/>
      <c r="E146" s="923"/>
      <c r="F146" s="923"/>
      <c r="G146" s="923"/>
      <c r="H146" s="923"/>
      <c r="I146" s="923"/>
      <c r="J146" s="923"/>
      <c r="K146" s="249"/>
      <c r="L146" s="249"/>
      <c r="M146" s="249"/>
      <c r="N146" s="249"/>
      <c r="O146" s="249"/>
      <c r="P146" s="249"/>
      <c r="Q146" s="249"/>
      <c r="R146" s="249"/>
      <c r="S146" s="249"/>
      <c r="T146" s="249"/>
      <c r="U146" s="249"/>
      <c r="V146" s="249"/>
      <c r="W146" s="249"/>
      <c r="X146" s="249"/>
    </row>
    <row r="147" spans="1:24" ht="16">
      <c r="A147" s="923"/>
      <c r="B147" s="923"/>
      <c r="C147" s="923"/>
      <c r="D147" s="923"/>
      <c r="E147" s="923"/>
      <c r="F147" s="923"/>
      <c r="G147" s="923"/>
      <c r="H147" s="923"/>
      <c r="I147" s="923"/>
      <c r="J147" s="923"/>
      <c r="K147" s="249"/>
      <c r="L147" s="249"/>
      <c r="M147" s="249"/>
      <c r="N147" s="249"/>
      <c r="O147" s="249"/>
      <c r="P147" s="249"/>
      <c r="Q147" s="249"/>
      <c r="R147" s="249"/>
      <c r="S147" s="249"/>
      <c r="T147" s="249"/>
      <c r="U147" s="249"/>
      <c r="V147" s="249"/>
      <c r="W147" s="249"/>
      <c r="X147" s="249"/>
    </row>
    <row r="148" spans="1:24" ht="16">
      <c r="A148" s="923"/>
      <c r="B148" s="923"/>
      <c r="C148" s="923"/>
      <c r="D148" s="923"/>
      <c r="E148" s="923"/>
      <c r="F148" s="923"/>
      <c r="G148" s="923"/>
      <c r="H148" s="923"/>
      <c r="I148" s="923"/>
      <c r="J148" s="923"/>
      <c r="K148" s="249"/>
      <c r="L148" s="249"/>
      <c r="M148" s="249"/>
      <c r="N148" s="249"/>
      <c r="O148" s="249"/>
      <c r="P148" s="249"/>
      <c r="Q148" s="249"/>
      <c r="R148" s="249"/>
      <c r="S148" s="249"/>
      <c r="T148" s="249"/>
      <c r="U148" s="249"/>
      <c r="V148" s="249"/>
      <c r="W148" s="249"/>
      <c r="X148" s="249"/>
    </row>
    <row r="149" spans="1:24" ht="16">
      <c r="A149" s="923"/>
      <c r="B149" s="923"/>
      <c r="C149" s="923"/>
      <c r="D149" s="923"/>
      <c r="E149" s="923"/>
      <c r="F149" s="923"/>
      <c r="G149" s="923"/>
      <c r="H149" s="923"/>
      <c r="I149" s="923"/>
      <c r="J149" s="923"/>
      <c r="K149" s="249"/>
      <c r="L149" s="249"/>
      <c r="M149" s="249"/>
      <c r="N149" s="249"/>
      <c r="O149" s="249"/>
      <c r="P149" s="249"/>
      <c r="Q149" s="249"/>
      <c r="R149" s="249"/>
      <c r="S149" s="249"/>
      <c r="T149" s="249"/>
      <c r="U149" s="249"/>
      <c r="V149" s="249"/>
      <c r="W149" s="249"/>
      <c r="X149" s="249"/>
    </row>
    <row r="150" spans="1:24" ht="16">
      <c r="A150" s="923"/>
      <c r="B150" s="923"/>
      <c r="C150" s="923"/>
      <c r="D150" s="923"/>
      <c r="E150" s="923"/>
      <c r="F150" s="923"/>
      <c r="G150" s="923"/>
      <c r="H150" s="923"/>
      <c r="I150" s="923"/>
      <c r="J150" s="923"/>
      <c r="K150" s="249"/>
      <c r="L150" s="249"/>
      <c r="M150" s="249"/>
      <c r="N150" s="249"/>
      <c r="O150" s="249"/>
      <c r="P150" s="249"/>
      <c r="Q150" s="249"/>
      <c r="R150" s="249"/>
      <c r="S150" s="249"/>
      <c r="T150" s="249"/>
      <c r="U150" s="249"/>
      <c r="V150" s="249"/>
      <c r="W150" s="249"/>
      <c r="X150" s="249"/>
    </row>
    <row r="151" spans="1:24" ht="16">
      <c r="A151" s="923"/>
      <c r="B151" s="923"/>
      <c r="C151" s="923"/>
      <c r="D151" s="923"/>
      <c r="E151" s="923"/>
      <c r="F151" s="923"/>
      <c r="G151" s="923"/>
      <c r="H151" s="923"/>
      <c r="I151" s="923"/>
      <c r="J151" s="923"/>
      <c r="K151" s="249"/>
      <c r="L151" s="249"/>
      <c r="M151" s="249"/>
      <c r="N151" s="249"/>
      <c r="O151" s="249"/>
      <c r="P151" s="249"/>
      <c r="Q151" s="249"/>
      <c r="R151" s="249"/>
      <c r="S151" s="249"/>
      <c r="T151" s="249"/>
      <c r="U151" s="249"/>
      <c r="V151" s="249"/>
      <c r="W151" s="249"/>
      <c r="X151" s="249"/>
    </row>
    <row r="152" spans="1:24" ht="16">
      <c r="A152" s="923"/>
      <c r="B152" s="923"/>
      <c r="C152" s="923"/>
      <c r="D152" s="923"/>
      <c r="E152" s="923"/>
      <c r="F152" s="923"/>
      <c r="G152" s="923"/>
      <c r="H152" s="923"/>
      <c r="I152" s="923"/>
      <c r="J152" s="923"/>
      <c r="K152" s="249"/>
      <c r="L152" s="249"/>
      <c r="M152" s="249"/>
      <c r="N152" s="249"/>
      <c r="O152" s="249"/>
      <c r="P152" s="249"/>
      <c r="Q152" s="249"/>
      <c r="R152" s="249"/>
      <c r="S152" s="249"/>
      <c r="T152" s="249"/>
      <c r="U152" s="249"/>
      <c r="V152" s="249"/>
      <c r="W152" s="249"/>
      <c r="X152" s="249"/>
    </row>
    <row r="153" spans="1:24" ht="16">
      <c r="A153" s="923"/>
      <c r="B153" s="923"/>
      <c r="C153" s="923"/>
      <c r="D153" s="923"/>
      <c r="E153" s="923"/>
      <c r="F153" s="923"/>
      <c r="G153" s="923"/>
      <c r="H153" s="923"/>
      <c r="I153" s="923"/>
      <c r="J153" s="923"/>
      <c r="K153" s="249"/>
      <c r="L153" s="249"/>
      <c r="M153" s="249"/>
      <c r="N153" s="249"/>
      <c r="O153" s="249"/>
      <c r="P153" s="249"/>
      <c r="Q153" s="249"/>
      <c r="R153" s="249"/>
      <c r="S153" s="249"/>
      <c r="T153" s="249"/>
      <c r="U153" s="249"/>
      <c r="V153" s="249"/>
      <c r="W153" s="249"/>
      <c r="X153" s="249"/>
    </row>
    <row r="154" spans="1:24" ht="16">
      <c r="A154" s="923"/>
      <c r="B154" s="923"/>
      <c r="C154" s="923"/>
      <c r="D154" s="923"/>
      <c r="E154" s="923"/>
      <c r="F154" s="923"/>
      <c r="G154" s="923"/>
      <c r="H154" s="923"/>
      <c r="I154" s="923"/>
      <c r="J154" s="923"/>
      <c r="K154" s="249"/>
      <c r="L154" s="249"/>
      <c r="M154" s="249"/>
      <c r="N154" s="249"/>
      <c r="O154" s="249"/>
      <c r="P154" s="249"/>
      <c r="Q154" s="249"/>
      <c r="R154" s="249"/>
      <c r="S154" s="249"/>
      <c r="T154" s="249"/>
      <c r="U154" s="249"/>
      <c r="V154" s="249"/>
      <c r="W154" s="249"/>
      <c r="X154" s="249"/>
    </row>
    <row r="155" spans="1:24" ht="16">
      <c r="A155" s="923"/>
      <c r="B155" s="923"/>
      <c r="C155" s="923"/>
      <c r="D155" s="923"/>
      <c r="E155" s="923"/>
      <c r="F155" s="923"/>
      <c r="G155" s="923"/>
      <c r="H155" s="923"/>
      <c r="I155" s="923"/>
      <c r="J155" s="923"/>
      <c r="K155" s="249"/>
      <c r="L155" s="249"/>
      <c r="M155" s="249"/>
      <c r="N155" s="249"/>
      <c r="O155" s="249"/>
      <c r="P155" s="249"/>
      <c r="Q155" s="249"/>
      <c r="R155" s="249"/>
      <c r="S155" s="249"/>
      <c r="T155" s="249"/>
      <c r="U155" s="249"/>
      <c r="V155" s="249"/>
      <c r="W155" s="249"/>
      <c r="X155" s="249"/>
    </row>
    <row r="156" spans="1:24" ht="16">
      <c r="A156" s="923"/>
      <c r="B156" s="923"/>
      <c r="C156" s="923"/>
      <c r="D156" s="923"/>
      <c r="E156" s="923"/>
      <c r="F156" s="923"/>
      <c r="G156" s="923"/>
      <c r="H156" s="923"/>
      <c r="I156" s="923"/>
      <c r="J156" s="923"/>
      <c r="K156" s="249"/>
      <c r="L156" s="249"/>
      <c r="M156" s="249"/>
      <c r="N156" s="249"/>
      <c r="O156" s="249"/>
      <c r="P156" s="249"/>
      <c r="Q156" s="249"/>
      <c r="R156" s="249"/>
      <c r="S156" s="249"/>
      <c r="T156" s="249"/>
      <c r="U156" s="249"/>
      <c r="V156" s="249"/>
      <c r="W156" s="249"/>
      <c r="X156" s="249"/>
    </row>
    <row r="157" spans="1:24" ht="16">
      <c r="A157" s="923"/>
      <c r="B157" s="923"/>
      <c r="C157" s="923"/>
      <c r="D157" s="923"/>
      <c r="E157" s="923"/>
      <c r="F157" s="923"/>
      <c r="G157" s="923"/>
      <c r="H157" s="923"/>
      <c r="I157" s="923"/>
      <c r="J157" s="923"/>
      <c r="K157" s="249"/>
      <c r="L157" s="249"/>
      <c r="M157" s="249"/>
      <c r="N157" s="249"/>
      <c r="O157" s="249"/>
      <c r="P157" s="249"/>
      <c r="Q157" s="249"/>
      <c r="R157" s="249"/>
      <c r="S157" s="249"/>
      <c r="T157" s="249"/>
      <c r="U157" s="249"/>
      <c r="V157" s="249"/>
      <c r="W157" s="249"/>
      <c r="X157" s="249"/>
    </row>
    <row r="158" spans="1:24" ht="16">
      <c r="A158" s="923"/>
      <c r="B158" s="923"/>
      <c r="C158" s="923"/>
      <c r="D158" s="923"/>
      <c r="E158" s="923"/>
      <c r="F158" s="923"/>
      <c r="G158" s="923"/>
      <c r="H158" s="923"/>
      <c r="I158" s="923"/>
      <c r="J158" s="923"/>
      <c r="K158" s="249"/>
      <c r="L158" s="249"/>
      <c r="M158" s="249"/>
      <c r="N158" s="249"/>
      <c r="O158" s="249"/>
      <c r="P158" s="249"/>
      <c r="Q158" s="249"/>
      <c r="R158" s="249"/>
      <c r="S158" s="249"/>
      <c r="T158" s="249"/>
      <c r="U158" s="249"/>
      <c r="V158" s="249"/>
      <c r="W158" s="249"/>
      <c r="X158" s="249"/>
    </row>
    <row r="159" spans="1:24" ht="16">
      <c r="A159" s="923"/>
      <c r="B159" s="923"/>
      <c r="C159" s="923"/>
      <c r="D159" s="923"/>
      <c r="E159" s="923"/>
      <c r="F159" s="923"/>
      <c r="G159" s="923"/>
      <c r="H159" s="923"/>
      <c r="I159" s="923"/>
      <c r="J159" s="923"/>
      <c r="K159" s="249"/>
      <c r="L159" s="249"/>
      <c r="M159" s="249"/>
      <c r="N159" s="249"/>
      <c r="O159" s="249"/>
      <c r="P159" s="249"/>
      <c r="Q159" s="249"/>
      <c r="R159" s="249"/>
      <c r="S159" s="249"/>
      <c r="T159" s="249"/>
      <c r="U159" s="249"/>
      <c r="V159" s="249"/>
      <c r="W159" s="249"/>
      <c r="X159" s="249"/>
    </row>
    <row r="160" spans="1:24" ht="16">
      <c r="A160" s="923"/>
      <c r="B160" s="923"/>
      <c r="C160" s="923"/>
      <c r="D160" s="923"/>
      <c r="E160" s="923"/>
      <c r="F160" s="923"/>
      <c r="G160" s="923"/>
      <c r="H160" s="923"/>
      <c r="I160" s="923"/>
      <c r="J160" s="923"/>
      <c r="K160" s="249"/>
      <c r="L160" s="249"/>
      <c r="M160" s="249"/>
      <c r="N160" s="249"/>
      <c r="O160" s="249"/>
      <c r="P160" s="249"/>
      <c r="Q160" s="249"/>
      <c r="R160" s="249"/>
      <c r="S160" s="249"/>
      <c r="T160" s="249"/>
      <c r="U160" s="249"/>
      <c r="V160" s="249"/>
      <c r="W160" s="249"/>
      <c r="X160" s="249"/>
    </row>
    <row r="161" spans="1:24" ht="16">
      <c r="A161" s="923"/>
      <c r="B161" s="923"/>
      <c r="C161" s="923"/>
      <c r="D161" s="923"/>
      <c r="E161" s="923"/>
      <c r="F161" s="923"/>
      <c r="G161" s="923"/>
      <c r="H161" s="923"/>
      <c r="I161" s="923"/>
      <c r="J161" s="923"/>
      <c r="K161" s="249"/>
      <c r="L161" s="249"/>
      <c r="M161" s="249"/>
      <c r="N161" s="249"/>
      <c r="O161" s="249"/>
      <c r="P161" s="249"/>
      <c r="Q161" s="249"/>
      <c r="R161" s="249"/>
      <c r="S161" s="249"/>
      <c r="T161" s="249"/>
      <c r="U161" s="249"/>
      <c r="V161" s="249"/>
      <c r="W161" s="249"/>
      <c r="X161" s="249"/>
    </row>
    <row r="162" spans="1:24" ht="16">
      <c r="A162" s="923"/>
      <c r="B162" s="923"/>
      <c r="C162" s="923"/>
      <c r="D162" s="923"/>
      <c r="E162" s="923"/>
      <c r="F162" s="923"/>
      <c r="G162" s="923"/>
      <c r="H162" s="923"/>
      <c r="I162" s="923"/>
      <c r="J162" s="923"/>
      <c r="K162" s="249"/>
      <c r="L162" s="249"/>
      <c r="M162" s="249"/>
      <c r="N162" s="249"/>
      <c r="O162" s="249"/>
      <c r="P162" s="249"/>
      <c r="Q162" s="249"/>
      <c r="R162" s="249"/>
      <c r="S162" s="249"/>
      <c r="T162" s="249"/>
      <c r="U162" s="249"/>
      <c r="V162" s="249"/>
      <c r="W162" s="249"/>
      <c r="X162" s="249"/>
    </row>
    <row r="163" spans="1:24" ht="16">
      <c r="A163" s="923"/>
      <c r="B163" s="923"/>
      <c r="C163" s="923"/>
      <c r="D163" s="923"/>
      <c r="E163" s="923"/>
      <c r="F163" s="923"/>
      <c r="G163" s="923"/>
      <c r="H163" s="923"/>
      <c r="I163" s="923"/>
      <c r="J163" s="923"/>
      <c r="K163" s="249"/>
      <c r="L163" s="249"/>
      <c r="M163" s="249"/>
      <c r="N163" s="249"/>
      <c r="O163" s="249"/>
      <c r="P163" s="249"/>
      <c r="Q163" s="249"/>
      <c r="R163" s="249"/>
      <c r="S163" s="249"/>
      <c r="T163" s="249"/>
      <c r="U163" s="249"/>
      <c r="V163" s="249"/>
      <c r="W163" s="249"/>
      <c r="X163" s="249"/>
    </row>
    <row r="164" spans="1:24" ht="16">
      <c r="A164" s="923"/>
      <c r="B164" s="923"/>
      <c r="C164" s="923"/>
      <c r="D164" s="923"/>
      <c r="E164" s="923"/>
      <c r="F164" s="923"/>
      <c r="G164" s="923"/>
      <c r="H164" s="923"/>
      <c r="I164" s="923"/>
      <c r="J164" s="923"/>
      <c r="K164" s="249"/>
      <c r="L164" s="249"/>
      <c r="M164" s="249"/>
      <c r="N164" s="249"/>
      <c r="O164" s="249"/>
      <c r="P164" s="249"/>
      <c r="Q164" s="249"/>
      <c r="R164" s="249"/>
      <c r="S164" s="249"/>
      <c r="T164" s="249"/>
      <c r="U164" s="249"/>
      <c r="V164" s="249"/>
      <c r="W164" s="249"/>
      <c r="X164" s="249"/>
    </row>
    <row r="165" spans="1:24" ht="16">
      <c r="A165" s="923"/>
      <c r="B165" s="923"/>
      <c r="C165" s="923"/>
      <c r="D165" s="923"/>
      <c r="E165" s="923"/>
      <c r="F165" s="923"/>
      <c r="G165" s="923"/>
      <c r="H165" s="923"/>
      <c r="I165" s="923"/>
      <c r="J165" s="923"/>
      <c r="K165" s="249"/>
      <c r="L165" s="249"/>
      <c r="M165" s="249"/>
      <c r="N165" s="249"/>
      <c r="O165" s="249"/>
      <c r="P165" s="249"/>
      <c r="Q165" s="249"/>
      <c r="R165" s="249"/>
      <c r="S165" s="249"/>
      <c r="T165" s="249"/>
      <c r="U165" s="249"/>
      <c r="V165" s="249"/>
      <c r="W165" s="249"/>
      <c r="X165" s="249"/>
    </row>
    <row r="166" spans="1:24" ht="16">
      <c r="A166" s="923"/>
      <c r="B166" s="923"/>
      <c r="C166" s="923"/>
      <c r="D166" s="923"/>
      <c r="E166" s="923"/>
      <c r="F166" s="923"/>
      <c r="G166" s="923"/>
      <c r="H166" s="923"/>
      <c r="I166" s="923"/>
      <c r="J166" s="923"/>
      <c r="K166" s="249"/>
      <c r="L166" s="249"/>
      <c r="M166" s="249"/>
      <c r="N166" s="249"/>
      <c r="O166" s="249"/>
      <c r="P166" s="249"/>
      <c r="Q166" s="249"/>
      <c r="R166" s="249"/>
      <c r="S166" s="249"/>
      <c r="T166" s="249"/>
      <c r="U166" s="249"/>
      <c r="V166" s="249"/>
      <c r="W166" s="249"/>
      <c r="X166" s="249"/>
    </row>
    <row r="167" spans="1:24" ht="16">
      <c r="A167" s="923"/>
      <c r="B167" s="923"/>
      <c r="C167" s="923"/>
      <c r="D167" s="923"/>
      <c r="E167" s="923"/>
      <c r="F167" s="923"/>
      <c r="G167" s="923"/>
      <c r="H167" s="923"/>
      <c r="I167" s="923"/>
      <c r="J167" s="923"/>
      <c r="K167" s="249"/>
      <c r="L167" s="249"/>
      <c r="M167" s="249"/>
      <c r="N167" s="249"/>
      <c r="O167" s="249"/>
      <c r="P167" s="249"/>
      <c r="Q167" s="249"/>
      <c r="R167" s="249"/>
      <c r="S167" s="249"/>
      <c r="T167" s="249"/>
      <c r="U167" s="249"/>
      <c r="V167" s="249"/>
      <c r="W167" s="249"/>
      <c r="X167" s="249"/>
    </row>
    <row r="168" spans="1:24" ht="16">
      <c r="A168" s="923"/>
      <c r="B168" s="923"/>
      <c r="C168" s="923"/>
      <c r="D168" s="923"/>
      <c r="E168" s="923"/>
      <c r="F168" s="923"/>
      <c r="G168" s="923"/>
      <c r="H168" s="923"/>
      <c r="I168" s="923"/>
      <c r="J168" s="923"/>
      <c r="K168" s="249"/>
      <c r="L168" s="249"/>
      <c r="M168" s="249"/>
      <c r="N168" s="249"/>
      <c r="O168" s="249"/>
      <c r="P168" s="249"/>
      <c r="Q168" s="249"/>
      <c r="R168" s="249"/>
      <c r="S168" s="249"/>
      <c r="T168" s="249"/>
      <c r="U168" s="249"/>
      <c r="V168" s="249"/>
      <c r="W168" s="249"/>
      <c r="X168" s="249"/>
    </row>
    <row r="169" spans="1:24" ht="16">
      <c r="A169" s="923"/>
      <c r="B169" s="923"/>
      <c r="C169" s="923"/>
      <c r="D169" s="923"/>
      <c r="E169" s="923"/>
      <c r="F169" s="923"/>
      <c r="G169" s="923"/>
      <c r="H169" s="923"/>
      <c r="I169" s="923"/>
      <c r="J169" s="923"/>
      <c r="K169" s="249"/>
      <c r="L169" s="249"/>
      <c r="M169" s="249"/>
      <c r="N169" s="249"/>
      <c r="O169" s="249"/>
      <c r="P169" s="249"/>
      <c r="Q169" s="249"/>
      <c r="R169" s="249"/>
      <c r="S169" s="249"/>
      <c r="T169" s="249"/>
      <c r="U169" s="249"/>
      <c r="V169" s="249"/>
      <c r="W169" s="249"/>
      <c r="X169" s="249"/>
    </row>
    <row r="170" spans="1:24" ht="16">
      <c r="A170" s="923"/>
      <c r="B170" s="923"/>
      <c r="C170" s="923"/>
      <c r="D170" s="923"/>
      <c r="E170" s="923"/>
      <c r="F170" s="923"/>
      <c r="G170" s="923"/>
      <c r="H170" s="923"/>
      <c r="I170" s="923"/>
      <c r="J170" s="923"/>
      <c r="K170" s="249"/>
      <c r="L170" s="249"/>
      <c r="M170" s="249"/>
      <c r="N170" s="249"/>
      <c r="O170" s="249"/>
      <c r="P170" s="249"/>
      <c r="Q170" s="249"/>
      <c r="R170" s="249"/>
      <c r="S170" s="249"/>
      <c r="T170" s="249"/>
      <c r="U170" s="249"/>
      <c r="V170" s="249"/>
      <c r="W170" s="249"/>
      <c r="X170" s="249"/>
    </row>
    <row r="171" spans="1:24" ht="16">
      <c r="A171" s="923"/>
      <c r="B171" s="923"/>
      <c r="C171" s="923"/>
      <c r="D171" s="923"/>
      <c r="E171" s="923"/>
      <c r="F171" s="923"/>
      <c r="G171" s="923"/>
      <c r="H171" s="923"/>
      <c r="I171" s="923"/>
      <c r="J171" s="923"/>
      <c r="K171" s="249"/>
      <c r="L171" s="249"/>
      <c r="M171" s="249"/>
      <c r="N171" s="249"/>
      <c r="O171" s="249"/>
      <c r="P171" s="249"/>
      <c r="Q171" s="249"/>
      <c r="R171" s="249"/>
      <c r="S171" s="249"/>
      <c r="T171" s="249"/>
      <c r="U171" s="249"/>
      <c r="V171" s="249"/>
      <c r="W171" s="249"/>
      <c r="X171" s="249"/>
    </row>
    <row r="172" spans="1:24" ht="16">
      <c r="A172" s="923"/>
      <c r="B172" s="923"/>
      <c r="C172" s="923"/>
      <c r="D172" s="923"/>
      <c r="E172" s="923"/>
      <c r="F172" s="923"/>
      <c r="G172" s="923"/>
      <c r="H172" s="923"/>
      <c r="I172" s="923"/>
      <c r="J172" s="923"/>
      <c r="K172" s="249"/>
      <c r="L172" s="249"/>
      <c r="M172" s="249"/>
      <c r="N172" s="249"/>
      <c r="O172" s="249"/>
      <c r="P172" s="249"/>
      <c r="Q172" s="249"/>
      <c r="R172" s="249"/>
      <c r="S172" s="249"/>
      <c r="T172" s="249"/>
      <c r="U172" s="249"/>
      <c r="V172" s="249"/>
      <c r="W172" s="249"/>
      <c r="X172" s="249"/>
    </row>
    <row r="173" spans="1:24" ht="16">
      <c r="A173" s="923"/>
      <c r="B173" s="923"/>
      <c r="C173" s="923"/>
      <c r="D173" s="923"/>
      <c r="E173" s="923"/>
      <c r="F173" s="923"/>
      <c r="G173" s="923"/>
      <c r="H173" s="923"/>
      <c r="I173" s="923"/>
      <c r="J173" s="923"/>
      <c r="K173" s="249"/>
      <c r="L173" s="249"/>
      <c r="M173" s="249"/>
      <c r="N173" s="249"/>
      <c r="O173" s="249"/>
      <c r="P173" s="249"/>
      <c r="Q173" s="249"/>
      <c r="R173" s="249"/>
      <c r="S173" s="249"/>
      <c r="T173" s="249"/>
      <c r="U173" s="249"/>
      <c r="V173" s="249"/>
      <c r="W173" s="249"/>
      <c r="X173" s="249"/>
    </row>
    <row r="174" spans="1:24" ht="16">
      <c r="A174" s="923"/>
      <c r="B174" s="923"/>
      <c r="C174" s="923"/>
      <c r="D174" s="923"/>
      <c r="E174" s="923"/>
      <c r="F174" s="923"/>
      <c r="G174" s="923"/>
      <c r="H174" s="923"/>
      <c r="I174" s="923"/>
      <c r="J174" s="923"/>
      <c r="K174" s="249"/>
      <c r="L174" s="249"/>
      <c r="M174" s="249"/>
      <c r="N174" s="249"/>
      <c r="O174" s="249"/>
      <c r="P174" s="249"/>
      <c r="Q174" s="249"/>
      <c r="R174" s="249"/>
      <c r="S174" s="249"/>
      <c r="T174" s="249"/>
      <c r="U174" s="249"/>
      <c r="V174" s="249"/>
      <c r="W174" s="249"/>
      <c r="X174" s="249"/>
    </row>
    <row r="175" spans="1:24" ht="16">
      <c r="A175" s="923"/>
      <c r="B175" s="923"/>
      <c r="C175" s="923"/>
      <c r="D175" s="923"/>
      <c r="E175" s="923"/>
      <c r="F175" s="923"/>
      <c r="G175" s="923"/>
      <c r="H175" s="923"/>
      <c r="I175" s="923"/>
      <c r="J175" s="923"/>
      <c r="K175" s="249"/>
      <c r="L175" s="249"/>
      <c r="M175" s="249"/>
      <c r="N175" s="249"/>
      <c r="O175" s="249"/>
      <c r="P175" s="249"/>
      <c r="Q175" s="249"/>
      <c r="R175" s="249"/>
      <c r="S175" s="249"/>
      <c r="T175" s="249"/>
      <c r="U175" s="249"/>
      <c r="V175" s="249"/>
      <c r="W175" s="249"/>
      <c r="X175" s="249"/>
    </row>
    <row r="176" spans="1:24" ht="16">
      <c r="A176" s="923"/>
      <c r="B176" s="923"/>
      <c r="C176" s="923"/>
      <c r="D176" s="923"/>
      <c r="E176" s="923"/>
      <c r="F176" s="923"/>
      <c r="G176" s="923"/>
      <c r="H176" s="923"/>
      <c r="I176" s="923"/>
      <c r="J176" s="923"/>
      <c r="K176" s="249"/>
      <c r="L176" s="249"/>
      <c r="M176" s="249"/>
      <c r="N176" s="249"/>
      <c r="O176" s="249"/>
      <c r="P176" s="249"/>
      <c r="Q176" s="249"/>
      <c r="R176" s="249"/>
      <c r="S176" s="249"/>
      <c r="T176" s="249"/>
      <c r="U176" s="249"/>
      <c r="V176" s="249"/>
      <c r="W176" s="249"/>
      <c r="X176" s="249"/>
    </row>
    <row r="177" spans="1:24" ht="16">
      <c r="A177" s="923"/>
      <c r="B177" s="923"/>
      <c r="C177" s="923"/>
      <c r="D177" s="923"/>
      <c r="E177" s="923"/>
      <c r="F177" s="923"/>
      <c r="G177" s="923"/>
      <c r="H177" s="923"/>
      <c r="I177" s="923"/>
      <c r="J177" s="923"/>
      <c r="K177" s="249"/>
      <c r="L177" s="249"/>
      <c r="M177" s="249"/>
      <c r="N177" s="249"/>
      <c r="O177" s="249"/>
      <c r="P177" s="249"/>
      <c r="Q177" s="249"/>
      <c r="R177" s="249"/>
      <c r="S177" s="249"/>
      <c r="T177" s="249"/>
      <c r="U177" s="249"/>
      <c r="V177" s="249"/>
      <c r="W177" s="249"/>
      <c r="X177" s="249"/>
    </row>
    <row r="178" spans="1:24" ht="16">
      <c r="A178" s="923"/>
      <c r="B178" s="923"/>
      <c r="C178" s="923"/>
      <c r="D178" s="923"/>
      <c r="E178" s="923"/>
      <c r="F178" s="923"/>
      <c r="G178" s="923"/>
      <c r="H178" s="923"/>
      <c r="I178" s="923"/>
      <c r="J178" s="923"/>
      <c r="K178" s="249"/>
      <c r="L178" s="249"/>
      <c r="M178" s="249"/>
      <c r="N178" s="249"/>
      <c r="O178" s="249"/>
      <c r="P178" s="249"/>
      <c r="Q178" s="249"/>
      <c r="R178" s="249"/>
      <c r="S178" s="249"/>
      <c r="T178" s="249"/>
      <c r="U178" s="249"/>
      <c r="V178" s="249"/>
      <c r="W178" s="249"/>
      <c r="X178" s="249"/>
    </row>
    <row r="179" spans="1:24" ht="16">
      <c r="A179" s="923"/>
      <c r="B179" s="923"/>
      <c r="C179" s="923"/>
      <c r="D179" s="923"/>
      <c r="E179" s="923"/>
      <c r="F179" s="923"/>
      <c r="G179" s="923"/>
      <c r="H179" s="923"/>
      <c r="I179" s="923"/>
      <c r="J179" s="923"/>
      <c r="K179" s="249"/>
      <c r="L179" s="249"/>
      <c r="M179" s="249"/>
      <c r="N179" s="249"/>
      <c r="O179" s="249"/>
      <c r="P179" s="249"/>
      <c r="Q179" s="249"/>
      <c r="R179" s="249"/>
      <c r="S179" s="249"/>
      <c r="T179" s="249"/>
      <c r="U179" s="249"/>
      <c r="V179" s="249"/>
      <c r="W179" s="249"/>
      <c r="X179" s="249"/>
    </row>
    <row r="180" spans="1:24" ht="16">
      <c r="A180" s="923"/>
      <c r="B180" s="923"/>
      <c r="C180" s="923"/>
      <c r="D180" s="923"/>
      <c r="E180" s="923"/>
      <c r="F180" s="923"/>
      <c r="G180" s="923"/>
      <c r="H180" s="923"/>
      <c r="I180" s="923"/>
      <c r="J180" s="923"/>
      <c r="K180" s="249"/>
      <c r="L180" s="249"/>
      <c r="M180" s="249"/>
      <c r="N180" s="249"/>
      <c r="O180" s="249"/>
      <c r="P180" s="249"/>
      <c r="Q180" s="249"/>
      <c r="R180" s="249"/>
      <c r="S180" s="249"/>
      <c r="T180" s="249"/>
      <c r="U180" s="249"/>
      <c r="V180" s="249"/>
      <c r="W180" s="249"/>
      <c r="X180" s="249"/>
    </row>
    <row r="181" spans="1:24" ht="16">
      <c r="A181" s="923"/>
      <c r="B181" s="923"/>
      <c r="C181" s="923"/>
      <c r="D181" s="923"/>
      <c r="E181" s="923"/>
      <c r="F181" s="923"/>
      <c r="G181" s="923"/>
      <c r="H181" s="923"/>
      <c r="I181" s="923"/>
      <c r="J181" s="923"/>
      <c r="K181" s="249"/>
      <c r="L181" s="249"/>
      <c r="M181" s="249"/>
      <c r="N181" s="249"/>
      <c r="O181" s="249"/>
      <c r="P181" s="249"/>
      <c r="Q181" s="249"/>
      <c r="R181" s="249"/>
      <c r="S181" s="249"/>
      <c r="T181" s="249"/>
      <c r="U181" s="249"/>
      <c r="V181" s="249"/>
      <c r="W181" s="249"/>
      <c r="X181" s="249"/>
    </row>
    <row r="182" spans="1:24" ht="16">
      <c r="A182" s="923"/>
      <c r="B182" s="923"/>
      <c r="C182" s="923"/>
      <c r="D182" s="923"/>
      <c r="E182" s="923"/>
      <c r="F182" s="923"/>
      <c r="G182" s="923"/>
      <c r="H182" s="923"/>
      <c r="I182" s="923"/>
      <c r="J182" s="923"/>
      <c r="K182" s="249"/>
      <c r="L182" s="249"/>
      <c r="M182" s="249"/>
      <c r="N182" s="249"/>
      <c r="O182" s="249"/>
      <c r="P182" s="249"/>
      <c r="Q182" s="249"/>
      <c r="R182" s="249"/>
      <c r="S182" s="249"/>
      <c r="T182" s="249"/>
      <c r="U182" s="249"/>
      <c r="V182" s="249"/>
      <c r="W182" s="249"/>
      <c r="X182" s="249"/>
    </row>
    <row r="183" spans="1:24" ht="16">
      <c r="A183" s="923"/>
      <c r="B183" s="923"/>
      <c r="C183" s="923"/>
      <c r="D183" s="923"/>
      <c r="E183" s="923"/>
      <c r="F183" s="923"/>
      <c r="G183" s="923"/>
      <c r="H183" s="923"/>
      <c r="I183" s="923"/>
      <c r="J183" s="923"/>
      <c r="K183" s="249"/>
      <c r="L183" s="249"/>
      <c r="M183" s="249"/>
      <c r="N183" s="249"/>
      <c r="O183" s="249"/>
      <c r="P183" s="249"/>
      <c r="Q183" s="249"/>
      <c r="R183" s="249"/>
      <c r="S183" s="249"/>
      <c r="T183" s="249"/>
      <c r="U183" s="249"/>
      <c r="V183" s="249"/>
      <c r="W183" s="249"/>
      <c r="X183" s="249"/>
    </row>
    <row r="184" spans="1:24" ht="16">
      <c r="A184" s="923"/>
      <c r="B184" s="923"/>
      <c r="C184" s="923"/>
      <c r="D184" s="923"/>
      <c r="E184" s="923"/>
      <c r="F184" s="923"/>
      <c r="G184" s="923"/>
      <c r="H184" s="923"/>
      <c r="I184" s="923"/>
      <c r="J184" s="923"/>
      <c r="K184" s="249"/>
      <c r="L184" s="249"/>
      <c r="M184" s="249"/>
      <c r="N184" s="249"/>
      <c r="O184" s="249"/>
      <c r="P184" s="249"/>
      <c r="Q184" s="249"/>
      <c r="R184" s="249"/>
      <c r="S184" s="249"/>
      <c r="T184" s="249"/>
      <c r="U184" s="249"/>
      <c r="V184" s="249"/>
      <c r="W184" s="249"/>
      <c r="X184" s="249"/>
    </row>
    <row r="185" spans="1:24" ht="16">
      <c r="A185" s="923"/>
      <c r="B185" s="923"/>
      <c r="C185" s="923"/>
      <c r="D185" s="923"/>
      <c r="E185" s="923"/>
      <c r="F185" s="923"/>
      <c r="G185" s="923"/>
      <c r="H185" s="923"/>
      <c r="I185" s="923"/>
      <c r="J185" s="923"/>
      <c r="K185" s="249"/>
      <c r="L185" s="249"/>
      <c r="M185" s="249"/>
      <c r="N185" s="249"/>
      <c r="O185" s="249"/>
      <c r="P185" s="249"/>
      <c r="Q185" s="249"/>
      <c r="R185" s="249"/>
      <c r="S185" s="249"/>
      <c r="T185" s="249"/>
      <c r="U185" s="249"/>
      <c r="V185" s="249"/>
      <c r="W185" s="249"/>
      <c r="X185" s="249"/>
    </row>
    <row r="186" spans="1:24" ht="16">
      <c r="A186" s="923"/>
      <c r="B186" s="923"/>
      <c r="C186" s="923"/>
      <c r="D186" s="923"/>
      <c r="E186" s="923"/>
      <c r="F186" s="923"/>
      <c r="G186" s="923"/>
      <c r="H186" s="923"/>
      <c r="I186" s="923"/>
      <c r="J186" s="923"/>
      <c r="K186" s="249"/>
      <c r="L186" s="249"/>
      <c r="M186" s="249"/>
      <c r="N186" s="249"/>
      <c r="O186" s="249"/>
      <c r="P186" s="249"/>
      <c r="Q186" s="249"/>
      <c r="R186" s="249"/>
      <c r="S186" s="249"/>
      <c r="T186" s="249"/>
      <c r="U186" s="249"/>
      <c r="V186" s="249"/>
      <c r="W186" s="249"/>
      <c r="X186" s="249"/>
    </row>
    <row r="187" spans="1:24" ht="16">
      <c r="A187" s="923"/>
      <c r="B187" s="923"/>
      <c r="C187" s="923"/>
      <c r="D187" s="923"/>
      <c r="E187" s="923"/>
      <c r="F187" s="923"/>
      <c r="G187" s="923"/>
      <c r="H187" s="923"/>
      <c r="I187" s="923"/>
      <c r="J187" s="923"/>
      <c r="K187" s="249"/>
      <c r="L187" s="249"/>
      <c r="M187" s="249"/>
      <c r="N187" s="249"/>
      <c r="O187" s="249"/>
      <c r="P187" s="249"/>
      <c r="Q187" s="249"/>
      <c r="R187" s="249"/>
      <c r="S187" s="249"/>
      <c r="T187" s="249"/>
      <c r="U187" s="249"/>
      <c r="V187" s="249"/>
      <c r="W187" s="249"/>
      <c r="X187" s="249"/>
    </row>
    <row r="188" spans="1:24" ht="16">
      <c r="A188" s="923"/>
      <c r="B188" s="923"/>
      <c r="C188" s="923"/>
      <c r="D188" s="923"/>
      <c r="E188" s="923"/>
      <c r="F188" s="923"/>
      <c r="G188" s="923"/>
      <c r="H188" s="923"/>
      <c r="I188" s="923"/>
      <c r="J188" s="923"/>
      <c r="K188" s="249"/>
      <c r="L188" s="249"/>
      <c r="M188" s="249"/>
      <c r="N188" s="249"/>
      <c r="O188" s="249"/>
      <c r="P188" s="249"/>
      <c r="Q188" s="249"/>
      <c r="R188" s="249"/>
      <c r="S188" s="249"/>
      <c r="T188" s="249"/>
      <c r="U188" s="249"/>
      <c r="V188" s="249"/>
      <c r="W188" s="249"/>
      <c r="X188" s="249"/>
    </row>
    <row r="189" spans="1:24" ht="16">
      <c r="A189" s="923"/>
      <c r="B189" s="923"/>
      <c r="C189" s="923"/>
      <c r="D189" s="923"/>
      <c r="E189" s="923"/>
      <c r="F189" s="923"/>
      <c r="G189" s="923"/>
      <c r="H189" s="923"/>
      <c r="I189" s="923"/>
      <c r="J189" s="923"/>
      <c r="K189" s="249"/>
      <c r="L189" s="249"/>
      <c r="M189" s="249"/>
      <c r="N189" s="249"/>
      <c r="O189" s="249"/>
      <c r="P189" s="249"/>
      <c r="Q189" s="249"/>
      <c r="R189" s="249"/>
      <c r="S189" s="249"/>
      <c r="T189" s="249"/>
      <c r="U189" s="249"/>
      <c r="V189" s="249"/>
      <c r="W189" s="249"/>
      <c r="X189" s="249"/>
    </row>
    <row r="190" spans="1:24" ht="16">
      <c r="A190" s="923"/>
      <c r="B190" s="923"/>
      <c r="C190" s="923"/>
      <c r="D190" s="923"/>
      <c r="E190" s="923"/>
      <c r="F190" s="923"/>
      <c r="G190" s="923"/>
      <c r="H190" s="923"/>
      <c r="I190" s="923"/>
      <c r="J190" s="923"/>
      <c r="K190" s="249"/>
      <c r="L190" s="249"/>
      <c r="M190" s="249"/>
      <c r="N190" s="249"/>
      <c r="O190" s="249"/>
      <c r="P190" s="249"/>
      <c r="Q190" s="249"/>
      <c r="R190" s="249"/>
      <c r="S190" s="249"/>
      <c r="T190" s="249"/>
      <c r="U190" s="249"/>
      <c r="V190" s="249"/>
      <c r="W190" s="249"/>
      <c r="X190" s="249"/>
    </row>
    <row r="191" spans="1:24" ht="16">
      <c r="A191" s="923"/>
      <c r="B191" s="923"/>
      <c r="C191" s="923"/>
      <c r="D191" s="923"/>
      <c r="E191" s="923"/>
      <c r="F191" s="923"/>
      <c r="G191" s="923"/>
      <c r="H191" s="923"/>
      <c r="I191" s="923"/>
      <c r="J191" s="923"/>
      <c r="K191" s="249"/>
      <c r="L191" s="249"/>
      <c r="M191" s="249"/>
      <c r="N191" s="249"/>
      <c r="O191" s="249"/>
      <c r="P191" s="249"/>
      <c r="Q191" s="249"/>
      <c r="R191" s="249"/>
      <c r="S191" s="249"/>
      <c r="T191" s="249"/>
      <c r="U191" s="249"/>
      <c r="V191" s="249"/>
      <c r="W191" s="249"/>
      <c r="X191" s="249"/>
    </row>
    <row r="192" spans="1:24" ht="16">
      <c r="A192" s="923"/>
      <c r="B192" s="923"/>
      <c r="C192" s="923"/>
      <c r="D192" s="923"/>
      <c r="E192" s="923"/>
      <c r="F192" s="923"/>
      <c r="G192" s="923"/>
      <c r="H192" s="923"/>
      <c r="I192" s="923"/>
      <c r="J192" s="923"/>
      <c r="K192" s="249"/>
      <c r="L192" s="249"/>
      <c r="M192" s="249"/>
      <c r="N192" s="249"/>
      <c r="O192" s="249"/>
      <c r="P192" s="249"/>
      <c r="Q192" s="249"/>
      <c r="R192" s="249"/>
      <c r="S192" s="249"/>
      <c r="T192" s="249"/>
      <c r="U192" s="249"/>
      <c r="V192" s="249"/>
      <c r="W192" s="249"/>
      <c r="X192" s="249"/>
    </row>
    <row r="193" spans="1:24" ht="16">
      <c r="A193" s="923"/>
      <c r="B193" s="923"/>
      <c r="C193" s="923"/>
      <c r="D193" s="923"/>
      <c r="E193" s="923"/>
      <c r="F193" s="923"/>
      <c r="G193" s="923"/>
      <c r="H193" s="923"/>
      <c r="I193" s="923"/>
      <c r="J193" s="923"/>
      <c r="K193" s="249"/>
      <c r="L193" s="249"/>
      <c r="M193" s="249"/>
      <c r="N193" s="249"/>
      <c r="O193" s="249"/>
      <c r="P193" s="249"/>
      <c r="Q193" s="249"/>
      <c r="R193" s="249"/>
      <c r="S193" s="249"/>
      <c r="T193" s="249"/>
      <c r="U193" s="249"/>
      <c r="V193" s="249"/>
      <c r="W193" s="249"/>
      <c r="X193" s="249"/>
    </row>
    <row r="194" spans="1:24" ht="16">
      <c r="A194" s="923"/>
      <c r="B194" s="923"/>
      <c r="C194" s="923"/>
      <c r="D194" s="923"/>
      <c r="E194" s="923"/>
      <c r="F194" s="923"/>
      <c r="G194" s="923"/>
      <c r="H194" s="923"/>
      <c r="I194" s="923"/>
      <c r="J194" s="923"/>
      <c r="K194" s="249"/>
      <c r="L194" s="249"/>
      <c r="M194" s="249"/>
      <c r="N194" s="249"/>
      <c r="O194" s="249"/>
      <c r="P194" s="249"/>
      <c r="Q194" s="249"/>
      <c r="R194" s="249"/>
      <c r="S194" s="249"/>
      <c r="T194" s="249"/>
      <c r="U194" s="249"/>
      <c r="V194" s="249"/>
      <c r="W194" s="249"/>
      <c r="X194" s="249"/>
    </row>
    <row r="195" spans="1:24" ht="16">
      <c r="A195" s="923"/>
      <c r="B195" s="923"/>
      <c r="C195" s="923"/>
      <c r="D195" s="923"/>
      <c r="E195" s="923"/>
      <c r="F195" s="923"/>
      <c r="G195" s="923"/>
      <c r="H195" s="923"/>
      <c r="I195" s="923"/>
      <c r="J195" s="923"/>
      <c r="K195" s="249"/>
      <c r="L195" s="249"/>
      <c r="M195" s="249"/>
      <c r="N195" s="249"/>
      <c r="O195" s="249"/>
      <c r="P195" s="249"/>
      <c r="Q195" s="249"/>
      <c r="R195" s="249"/>
      <c r="S195" s="249"/>
      <c r="T195" s="249"/>
      <c r="U195" s="249"/>
      <c r="V195" s="249"/>
      <c r="W195" s="249"/>
      <c r="X195" s="249"/>
    </row>
    <row r="196" spans="1:24" ht="16">
      <c r="A196" s="923"/>
      <c r="B196" s="923"/>
      <c r="C196" s="923"/>
      <c r="D196" s="923"/>
      <c r="E196" s="923"/>
      <c r="F196" s="923"/>
      <c r="G196" s="923"/>
      <c r="H196" s="923"/>
      <c r="I196" s="923"/>
      <c r="J196" s="923"/>
      <c r="K196" s="249"/>
      <c r="L196" s="249"/>
      <c r="M196" s="249"/>
      <c r="N196" s="249"/>
      <c r="O196" s="249"/>
      <c r="P196" s="249"/>
      <c r="Q196" s="249"/>
      <c r="R196" s="249"/>
      <c r="S196" s="249"/>
      <c r="T196" s="249"/>
      <c r="U196" s="249"/>
      <c r="V196" s="249"/>
      <c r="W196" s="249"/>
      <c r="X196" s="249"/>
    </row>
    <row r="197" spans="1:24" ht="16">
      <c r="A197" s="923"/>
      <c r="B197" s="923"/>
      <c r="C197" s="923"/>
      <c r="D197" s="923"/>
      <c r="E197" s="923"/>
      <c r="F197" s="923"/>
      <c r="G197" s="923"/>
      <c r="H197" s="923"/>
      <c r="I197" s="923"/>
      <c r="J197" s="923"/>
      <c r="K197" s="249"/>
      <c r="L197" s="249"/>
      <c r="M197" s="249"/>
      <c r="N197" s="249"/>
      <c r="O197" s="249"/>
      <c r="P197" s="249"/>
      <c r="Q197" s="249"/>
      <c r="R197" s="249"/>
      <c r="S197" s="249"/>
      <c r="T197" s="249"/>
      <c r="U197" s="249"/>
      <c r="V197" s="249"/>
      <c r="W197" s="249"/>
      <c r="X197" s="249"/>
    </row>
    <row r="198" spans="1:24" ht="16">
      <c r="A198" s="923"/>
      <c r="B198" s="923"/>
      <c r="C198" s="923"/>
      <c r="D198" s="923"/>
      <c r="E198" s="923"/>
      <c r="F198" s="923"/>
      <c r="G198" s="923"/>
      <c r="H198" s="923"/>
      <c r="I198" s="923"/>
      <c r="J198" s="923"/>
      <c r="K198" s="249"/>
      <c r="L198" s="249"/>
      <c r="M198" s="249"/>
      <c r="N198" s="249"/>
      <c r="O198" s="249"/>
      <c r="P198" s="249"/>
      <c r="Q198" s="249"/>
      <c r="R198" s="249"/>
      <c r="S198" s="249"/>
      <c r="T198" s="249"/>
      <c r="U198" s="249"/>
      <c r="V198" s="249"/>
      <c r="W198" s="249"/>
      <c r="X198" s="249"/>
    </row>
    <row r="199" spans="1:24" ht="16">
      <c r="A199" s="923"/>
      <c r="B199" s="923"/>
      <c r="C199" s="923"/>
      <c r="D199" s="923"/>
      <c r="E199" s="923"/>
      <c r="F199" s="923"/>
      <c r="G199" s="923"/>
      <c r="H199" s="923"/>
      <c r="I199" s="923"/>
      <c r="J199" s="923"/>
      <c r="K199" s="249"/>
      <c r="L199" s="249"/>
      <c r="M199" s="249"/>
      <c r="N199" s="249"/>
      <c r="O199" s="249"/>
      <c r="P199" s="249"/>
      <c r="Q199" s="249"/>
      <c r="R199" s="249"/>
      <c r="S199" s="249"/>
      <c r="T199" s="249"/>
      <c r="U199" s="249"/>
      <c r="V199" s="249"/>
      <c r="W199" s="249"/>
      <c r="X199" s="249"/>
    </row>
    <row r="200" spans="1:24" ht="16">
      <c r="A200" s="923"/>
      <c r="B200" s="923"/>
      <c r="C200" s="923"/>
      <c r="D200" s="923"/>
      <c r="E200" s="923"/>
      <c r="F200" s="923"/>
      <c r="G200" s="923"/>
      <c r="H200" s="923"/>
      <c r="I200" s="923"/>
      <c r="J200" s="923"/>
      <c r="K200" s="249"/>
      <c r="L200" s="249"/>
      <c r="M200" s="249"/>
      <c r="N200" s="249"/>
      <c r="O200" s="249"/>
      <c r="P200" s="249"/>
      <c r="Q200" s="249"/>
      <c r="R200" s="249"/>
      <c r="S200" s="249"/>
      <c r="T200" s="249"/>
      <c r="U200" s="249"/>
      <c r="V200" s="249"/>
      <c r="W200" s="249"/>
      <c r="X200" s="249"/>
    </row>
    <row r="201" spans="1:24" ht="16">
      <c r="A201" s="923"/>
      <c r="B201" s="923"/>
      <c r="C201" s="923"/>
      <c r="D201" s="923"/>
      <c r="E201" s="923"/>
      <c r="F201" s="923"/>
      <c r="G201" s="923"/>
      <c r="H201" s="923"/>
      <c r="I201" s="923"/>
      <c r="J201" s="923"/>
      <c r="K201" s="249"/>
      <c r="L201" s="249"/>
      <c r="M201" s="249"/>
      <c r="N201" s="249"/>
      <c r="O201" s="249"/>
      <c r="P201" s="249"/>
      <c r="Q201" s="249"/>
      <c r="R201" s="249"/>
      <c r="S201" s="249"/>
      <c r="T201" s="249"/>
      <c r="U201" s="249"/>
      <c r="V201" s="249"/>
      <c r="W201" s="249"/>
      <c r="X201" s="249"/>
    </row>
    <row r="202" spans="1:24" ht="16">
      <c r="A202" s="923"/>
      <c r="B202" s="923"/>
      <c r="C202" s="923"/>
      <c r="D202" s="923"/>
      <c r="E202" s="923"/>
      <c r="F202" s="923"/>
      <c r="G202" s="923"/>
      <c r="H202" s="923"/>
      <c r="I202" s="923"/>
      <c r="J202" s="923"/>
      <c r="K202" s="249"/>
      <c r="L202" s="249"/>
      <c r="M202" s="249"/>
      <c r="N202" s="249"/>
      <c r="O202" s="249"/>
      <c r="P202" s="249"/>
      <c r="Q202" s="249"/>
      <c r="R202" s="249"/>
      <c r="S202" s="249"/>
      <c r="T202" s="249"/>
      <c r="U202" s="249"/>
      <c r="V202" s="249"/>
      <c r="W202" s="249"/>
      <c r="X202" s="249"/>
    </row>
    <row r="203" spans="1:24" ht="16">
      <c r="A203" s="923"/>
      <c r="B203" s="923"/>
      <c r="C203" s="923"/>
      <c r="D203" s="923"/>
      <c r="E203" s="923"/>
      <c r="F203" s="923"/>
      <c r="G203" s="923"/>
      <c r="H203" s="923"/>
      <c r="I203" s="923"/>
      <c r="J203" s="923"/>
      <c r="K203" s="249"/>
      <c r="L203" s="249"/>
      <c r="M203" s="249"/>
      <c r="N203" s="249"/>
      <c r="O203" s="249"/>
      <c r="P203" s="249"/>
      <c r="Q203" s="249"/>
      <c r="R203" s="249"/>
      <c r="S203" s="249"/>
      <c r="T203" s="249"/>
      <c r="U203" s="249"/>
      <c r="V203" s="249"/>
      <c r="W203" s="249"/>
      <c r="X203" s="249"/>
    </row>
    <row r="204" spans="1:24" ht="16">
      <c r="A204" s="923"/>
      <c r="B204" s="923"/>
      <c r="C204" s="923"/>
      <c r="D204" s="923"/>
      <c r="E204" s="923"/>
      <c r="F204" s="923"/>
      <c r="G204" s="923"/>
      <c r="H204" s="923"/>
      <c r="I204" s="923"/>
      <c r="J204" s="923"/>
      <c r="K204" s="249"/>
      <c r="L204" s="249"/>
      <c r="M204" s="249"/>
      <c r="N204" s="249"/>
      <c r="O204" s="249"/>
      <c r="P204" s="249"/>
      <c r="Q204" s="249"/>
      <c r="R204" s="249"/>
      <c r="S204" s="249"/>
      <c r="T204" s="249"/>
      <c r="U204" s="249"/>
      <c r="V204" s="249"/>
      <c r="W204" s="249"/>
      <c r="X204" s="249"/>
    </row>
    <row r="205" spans="1:24" ht="16">
      <c r="A205" s="923"/>
      <c r="B205" s="923"/>
      <c r="C205" s="923"/>
      <c r="D205" s="923"/>
      <c r="E205" s="923"/>
      <c r="F205" s="923"/>
      <c r="G205" s="923"/>
      <c r="H205" s="923"/>
      <c r="I205" s="923"/>
      <c r="J205" s="923"/>
      <c r="K205" s="249"/>
      <c r="L205" s="249"/>
      <c r="M205" s="249"/>
      <c r="N205" s="249"/>
      <c r="O205" s="249"/>
      <c r="P205" s="249"/>
      <c r="Q205" s="249"/>
      <c r="R205" s="249"/>
      <c r="S205" s="249"/>
      <c r="T205" s="249"/>
      <c r="U205" s="249"/>
      <c r="V205" s="249"/>
      <c r="W205" s="249"/>
      <c r="X205" s="249"/>
    </row>
    <row r="206" spans="1:24" ht="16">
      <c r="A206" s="923"/>
      <c r="B206" s="923"/>
      <c r="C206" s="923"/>
      <c r="D206" s="923"/>
      <c r="E206" s="923"/>
      <c r="F206" s="923"/>
      <c r="G206" s="923"/>
      <c r="H206" s="923"/>
      <c r="I206" s="923"/>
      <c r="J206" s="923"/>
      <c r="K206" s="249"/>
      <c r="L206" s="249"/>
      <c r="M206" s="249"/>
      <c r="N206" s="249"/>
      <c r="O206" s="249"/>
      <c r="P206" s="249"/>
      <c r="Q206" s="249"/>
      <c r="R206" s="249"/>
      <c r="S206" s="249"/>
      <c r="T206" s="249"/>
      <c r="U206" s="249"/>
      <c r="V206" s="249"/>
      <c r="W206" s="249"/>
      <c r="X206" s="249"/>
    </row>
    <row r="207" spans="1:24" ht="16">
      <c r="A207" s="923"/>
      <c r="B207" s="923"/>
      <c r="C207" s="923"/>
      <c r="D207" s="923"/>
      <c r="E207" s="923"/>
      <c r="F207" s="923"/>
      <c r="G207" s="923"/>
      <c r="H207" s="923"/>
      <c r="I207" s="923"/>
      <c r="J207" s="923"/>
      <c r="K207" s="249"/>
      <c r="L207" s="249"/>
      <c r="M207" s="249"/>
      <c r="N207" s="249"/>
      <c r="O207" s="249"/>
      <c r="P207" s="249"/>
      <c r="Q207" s="249"/>
      <c r="R207" s="249"/>
      <c r="S207" s="249"/>
      <c r="T207" s="249"/>
      <c r="U207" s="249"/>
      <c r="V207" s="249"/>
      <c r="W207" s="249"/>
      <c r="X207" s="249"/>
    </row>
    <row r="208" spans="1:24" ht="16">
      <c r="A208" s="923"/>
      <c r="B208" s="923"/>
      <c r="C208" s="923"/>
      <c r="D208" s="923"/>
      <c r="E208" s="923"/>
      <c r="F208" s="923"/>
      <c r="G208" s="923"/>
      <c r="H208" s="923"/>
      <c r="I208" s="923"/>
      <c r="J208" s="923"/>
      <c r="K208" s="249"/>
      <c r="L208" s="249"/>
      <c r="M208" s="249"/>
      <c r="N208" s="249"/>
      <c r="O208" s="249"/>
      <c r="P208" s="249"/>
      <c r="Q208" s="249"/>
      <c r="R208" s="249"/>
      <c r="S208" s="249"/>
      <c r="T208" s="249"/>
      <c r="U208" s="249"/>
      <c r="V208" s="249"/>
      <c r="W208" s="249"/>
      <c r="X208" s="249"/>
    </row>
    <row r="209" spans="1:24" ht="16">
      <c r="A209" s="923"/>
      <c r="B209" s="923"/>
      <c r="C209" s="923"/>
      <c r="D209" s="923"/>
      <c r="E209" s="923"/>
      <c r="F209" s="923"/>
      <c r="G209" s="923"/>
      <c r="H209" s="923"/>
      <c r="I209" s="923"/>
      <c r="J209" s="923"/>
      <c r="K209" s="249"/>
      <c r="L209" s="249"/>
      <c r="M209" s="249"/>
      <c r="N209" s="249"/>
      <c r="O209" s="249"/>
      <c r="P209" s="249"/>
      <c r="Q209" s="249"/>
      <c r="R209" s="249"/>
      <c r="S209" s="249"/>
      <c r="T209" s="249"/>
      <c r="U209" s="249"/>
      <c r="V209" s="249"/>
      <c r="W209" s="249"/>
      <c r="X209" s="249"/>
    </row>
    <row r="210" spans="1:24" ht="16">
      <c r="A210" s="923"/>
      <c r="B210" s="923"/>
      <c r="C210" s="923"/>
      <c r="D210" s="923"/>
      <c r="E210" s="923"/>
      <c r="F210" s="923"/>
      <c r="G210" s="923"/>
      <c r="H210" s="923"/>
      <c r="I210" s="923"/>
      <c r="J210" s="923"/>
      <c r="K210" s="249"/>
      <c r="L210" s="249"/>
      <c r="M210" s="249"/>
      <c r="N210" s="249"/>
      <c r="O210" s="249"/>
      <c r="P210" s="249"/>
      <c r="Q210" s="249"/>
      <c r="R210" s="249"/>
      <c r="S210" s="249"/>
      <c r="T210" s="249"/>
      <c r="U210" s="249"/>
      <c r="V210" s="249"/>
      <c r="W210" s="249"/>
      <c r="X210" s="249"/>
    </row>
    <row r="211" spans="1:24" ht="16">
      <c r="A211" s="923"/>
      <c r="B211" s="923"/>
      <c r="C211" s="923"/>
      <c r="D211" s="923"/>
      <c r="E211" s="923"/>
      <c r="F211" s="923"/>
      <c r="G211" s="923"/>
      <c r="H211" s="923"/>
      <c r="I211" s="923"/>
      <c r="J211" s="923"/>
      <c r="K211" s="249"/>
      <c r="L211" s="249"/>
      <c r="M211" s="249"/>
      <c r="N211" s="249"/>
      <c r="O211" s="249"/>
      <c r="P211" s="249"/>
      <c r="Q211" s="249"/>
      <c r="R211" s="249"/>
      <c r="S211" s="249"/>
      <c r="T211" s="249"/>
      <c r="U211" s="249"/>
      <c r="V211" s="249"/>
      <c r="W211" s="249"/>
      <c r="X211" s="249"/>
    </row>
    <row r="212" spans="1:24" ht="16">
      <c r="A212" s="923"/>
      <c r="B212" s="923"/>
      <c r="C212" s="923"/>
      <c r="D212" s="923"/>
      <c r="E212" s="923"/>
      <c r="F212" s="923"/>
      <c r="G212" s="923"/>
      <c r="H212" s="923"/>
      <c r="I212" s="923"/>
      <c r="J212" s="923"/>
      <c r="K212" s="249"/>
      <c r="L212" s="249"/>
      <c r="M212" s="249"/>
      <c r="N212" s="249"/>
      <c r="O212" s="249"/>
      <c r="P212" s="249"/>
      <c r="Q212" s="249"/>
      <c r="R212" s="249"/>
      <c r="S212" s="249"/>
      <c r="T212" s="249"/>
      <c r="U212" s="249"/>
      <c r="V212" s="249"/>
      <c r="W212" s="249"/>
      <c r="X212" s="249"/>
    </row>
    <row r="213" spans="1:24" ht="16">
      <c r="A213" s="923"/>
      <c r="B213" s="923"/>
      <c r="C213" s="923"/>
      <c r="D213" s="923"/>
      <c r="E213" s="923"/>
      <c r="F213" s="923"/>
      <c r="G213" s="923"/>
      <c r="H213" s="923"/>
      <c r="I213" s="923"/>
      <c r="J213" s="923"/>
      <c r="K213" s="249"/>
      <c r="L213" s="249"/>
      <c r="M213" s="249"/>
      <c r="N213" s="249"/>
      <c r="O213" s="249"/>
      <c r="P213" s="249"/>
      <c r="Q213" s="249"/>
      <c r="R213" s="249"/>
      <c r="S213" s="249"/>
      <c r="T213" s="249"/>
      <c r="U213" s="249"/>
      <c r="V213" s="249"/>
      <c r="W213" s="249"/>
      <c r="X213" s="249"/>
    </row>
    <row r="214" spans="1:24" ht="16">
      <c r="A214" s="923"/>
      <c r="B214" s="923"/>
      <c r="C214" s="923"/>
      <c r="D214" s="923"/>
      <c r="E214" s="923"/>
      <c r="F214" s="923"/>
      <c r="G214" s="923"/>
      <c r="H214" s="923"/>
      <c r="I214" s="923"/>
      <c r="J214" s="923"/>
      <c r="K214" s="249"/>
      <c r="L214" s="249"/>
      <c r="M214" s="249"/>
      <c r="N214" s="249"/>
      <c r="O214" s="249"/>
      <c r="P214" s="249"/>
      <c r="Q214" s="249"/>
      <c r="R214" s="249"/>
      <c r="S214" s="249"/>
      <c r="T214" s="249"/>
      <c r="U214" s="249"/>
      <c r="V214" s="249"/>
      <c r="W214" s="249"/>
      <c r="X214" s="249"/>
    </row>
    <row r="215" spans="1:24" ht="16">
      <c r="A215" s="923"/>
      <c r="B215" s="923"/>
      <c r="C215" s="923"/>
      <c r="D215" s="923"/>
      <c r="E215" s="923"/>
      <c r="F215" s="923"/>
      <c r="G215" s="923"/>
      <c r="H215" s="923"/>
      <c r="I215" s="923"/>
      <c r="J215" s="923"/>
      <c r="K215" s="249"/>
      <c r="L215" s="249"/>
      <c r="M215" s="249"/>
      <c r="N215" s="249"/>
      <c r="O215" s="249"/>
      <c r="P215" s="249"/>
      <c r="Q215" s="249"/>
      <c r="R215" s="249"/>
      <c r="S215" s="249"/>
      <c r="T215" s="249"/>
      <c r="U215" s="249"/>
      <c r="V215" s="249"/>
      <c r="W215" s="249"/>
      <c r="X215" s="249"/>
    </row>
    <row r="216" spans="1:24" ht="16">
      <c r="A216" s="923"/>
      <c r="B216" s="923"/>
      <c r="C216" s="923"/>
      <c r="D216" s="923"/>
      <c r="E216" s="923"/>
      <c r="F216" s="923"/>
      <c r="G216" s="923"/>
      <c r="H216" s="923"/>
      <c r="I216" s="923"/>
      <c r="J216" s="923"/>
      <c r="K216" s="249"/>
      <c r="L216" s="249"/>
      <c r="M216" s="249"/>
      <c r="N216" s="249"/>
      <c r="O216" s="249"/>
      <c r="P216" s="249"/>
      <c r="Q216" s="249"/>
      <c r="R216" s="249"/>
      <c r="S216" s="249"/>
      <c r="T216" s="249"/>
      <c r="U216" s="249"/>
      <c r="V216" s="249"/>
      <c r="W216" s="249"/>
      <c r="X216" s="249"/>
    </row>
    <row r="217" spans="1:24" ht="16">
      <c r="A217" s="923"/>
      <c r="B217" s="923"/>
      <c r="C217" s="923"/>
      <c r="D217" s="923"/>
      <c r="E217" s="923"/>
      <c r="F217" s="923"/>
      <c r="G217" s="923"/>
      <c r="H217" s="923"/>
      <c r="I217" s="923"/>
      <c r="J217" s="923"/>
      <c r="K217" s="249"/>
      <c r="L217" s="249"/>
      <c r="M217" s="249"/>
      <c r="N217" s="249"/>
      <c r="O217" s="249"/>
      <c r="P217" s="249"/>
      <c r="Q217" s="249"/>
      <c r="R217" s="249"/>
      <c r="S217" s="249"/>
      <c r="T217" s="249"/>
      <c r="U217" s="249"/>
      <c r="V217" s="249"/>
      <c r="W217" s="249"/>
      <c r="X217" s="249"/>
    </row>
    <row r="218" spans="1:24" ht="16">
      <c r="A218" s="923"/>
      <c r="B218" s="923"/>
      <c r="C218" s="923"/>
      <c r="D218" s="923"/>
      <c r="E218" s="923"/>
      <c r="F218" s="923"/>
      <c r="G218" s="923"/>
      <c r="H218" s="923"/>
      <c r="I218" s="923"/>
      <c r="J218" s="923"/>
      <c r="K218" s="249"/>
      <c r="L218" s="249"/>
      <c r="M218" s="249"/>
      <c r="N218" s="249"/>
      <c r="O218" s="249"/>
      <c r="P218" s="249"/>
      <c r="Q218" s="249"/>
      <c r="R218" s="249"/>
      <c r="S218" s="249"/>
      <c r="T218" s="249"/>
      <c r="U218" s="249"/>
      <c r="V218" s="249"/>
      <c r="W218" s="249"/>
      <c r="X218" s="249"/>
    </row>
    <row r="219" spans="1:24" ht="16">
      <c r="A219" s="923"/>
      <c r="B219" s="923"/>
      <c r="C219" s="923"/>
      <c r="D219" s="923"/>
      <c r="E219" s="923"/>
      <c r="F219" s="923"/>
      <c r="G219" s="923"/>
      <c r="H219" s="923"/>
      <c r="I219" s="923"/>
      <c r="J219" s="923"/>
      <c r="K219" s="249"/>
      <c r="L219" s="249"/>
      <c r="M219" s="249"/>
      <c r="N219" s="249"/>
      <c r="O219" s="249"/>
      <c r="P219" s="249"/>
      <c r="Q219" s="249"/>
      <c r="R219" s="249"/>
      <c r="S219" s="249"/>
      <c r="T219" s="249"/>
      <c r="U219" s="249"/>
      <c r="V219" s="249"/>
      <c r="W219" s="249"/>
      <c r="X219" s="249"/>
    </row>
    <row r="220" spans="1:24" ht="16">
      <c r="A220" s="923"/>
      <c r="B220" s="923"/>
      <c r="C220" s="923"/>
      <c r="D220" s="923"/>
      <c r="E220" s="923"/>
      <c r="F220" s="923"/>
      <c r="G220" s="923"/>
      <c r="H220" s="923"/>
      <c r="I220" s="923"/>
      <c r="J220" s="923"/>
      <c r="K220" s="249"/>
      <c r="L220" s="249"/>
      <c r="M220" s="249"/>
      <c r="N220" s="249"/>
      <c r="O220" s="249"/>
      <c r="P220" s="249"/>
      <c r="Q220" s="249"/>
      <c r="R220" s="249"/>
      <c r="S220" s="249"/>
      <c r="T220" s="249"/>
      <c r="U220" s="249"/>
      <c r="V220" s="249"/>
      <c r="W220" s="249"/>
      <c r="X220" s="249"/>
    </row>
    <row r="221" spans="1:24" ht="16">
      <c r="A221" s="923"/>
      <c r="B221" s="923"/>
      <c r="C221" s="923"/>
      <c r="D221" s="923"/>
      <c r="E221" s="923"/>
      <c r="F221" s="923"/>
      <c r="G221" s="923"/>
      <c r="H221" s="923"/>
      <c r="I221" s="923"/>
      <c r="J221" s="923"/>
      <c r="K221" s="249"/>
      <c r="L221" s="249"/>
      <c r="M221" s="249"/>
      <c r="N221" s="249"/>
      <c r="O221" s="249"/>
      <c r="P221" s="249"/>
      <c r="Q221" s="249"/>
      <c r="R221" s="249"/>
      <c r="S221" s="249"/>
      <c r="T221" s="249"/>
      <c r="U221" s="249"/>
      <c r="V221" s="249"/>
      <c r="W221" s="249"/>
      <c r="X221" s="249"/>
    </row>
    <row r="222" spans="1:24" ht="16">
      <c r="A222" s="923"/>
      <c r="B222" s="923"/>
      <c r="C222" s="923"/>
      <c r="D222" s="923"/>
      <c r="E222" s="923"/>
      <c r="F222" s="923"/>
      <c r="G222" s="923"/>
      <c r="H222" s="923"/>
      <c r="I222" s="923"/>
      <c r="J222" s="923"/>
      <c r="K222" s="249"/>
      <c r="L222" s="249"/>
      <c r="M222" s="249"/>
      <c r="N222" s="249"/>
      <c r="O222" s="249"/>
      <c r="P222" s="249"/>
      <c r="Q222" s="249"/>
      <c r="R222" s="249"/>
      <c r="S222" s="249"/>
      <c r="T222" s="249"/>
      <c r="U222" s="249"/>
      <c r="V222" s="249"/>
      <c r="W222" s="249"/>
      <c r="X222" s="249"/>
    </row>
    <row r="223" spans="1:24" ht="16">
      <c r="A223" s="923"/>
      <c r="B223" s="923"/>
      <c r="C223" s="923"/>
      <c r="D223" s="923"/>
      <c r="E223" s="923"/>
      <c r="F223" s="923"/>
      <c r="G223" s="923"/>
      <c r="H223" s="923"/>
      <c r="I223" s="923"/>
      <c r="J223" s="923"/>
      <c r="K223" s="249"/>
      <c r="L223" s="249"/>
      <c r="M223" s="249"/>
      <c r="N223" s="249"/>
      <c r="O223" s="249"/>
      <c r="P223" s="249"/>
      <c r="Q223" s="249"/>
      <c r="R223" s="249"/>
      <c r="S223" s="249"/>
      <c r="T223" s="249"/>
      <c r="U223" s="249"/>
      <c r="V223" s="249"/>
      <c r="W223" s="249"/>
      <c r="X223" s="249"/>
    </row>
    <row r="224" spans="1:24" ht="16">
      <c r="A224" s="923"/>
      <c r="B224" s="923"/>
      <c r="C224" s="923"/>
      <c r="D224" s="923"/>
      <c r="E224" s="923"/>
      <c r="F224" s="923"/>
      <c r="G224" s="923"/>
      <c r="H224" s="923"/>
      <c r="I224" s="923"/>
      <c r="J224" s="923"/>
      <c r="K224" s="249"/>
      <c r="L224" s="249"/>
      <c r="M224" s="249"/>
      <c r="N224" s="249"/>
      <c r="O224" s="249"/>
      <c r="P224" s="249"/>
      <c r="Q224" s="249"/>
      <c r="R224" s="249"/>
      <c r="S224" s="249"/>
      <c r="T224" s="249"/>
      <c r="U224" s="249"/>
      <c r="V224" s="249"/>
      <c r="W224" s="249"/>
      <c r="X224" s="249"/>
    </row>
    <row r="225" spans="1:24" ht="16">
      <c r="A225" s="923"/>
      <c r="B225" s="923"/>
      <c r="C225" s="923"/>
      <c r="D225" s="923"/>
      <c r="E225" s="923"/>
      <c r="F225" s="923"/>
      <c r="G225" s="923"/>
      <c r="H225" s="923"/>
      <c r="I225" s="923"/>
      <c r="J225" s="923"/>
      <c r="K225" s="249"/>
      <c r="L225" s="249"/>
      <c r="M225" s="249"/>
      <c r="N225" s="249"/>
      <c r="O225" s="249"/>
      <c r="P225" s="249"/>
      <c r="Q225" s="249"/>
      <c r="R225" s="249"/>
      <c r="S225" s="249"/>
      <c r="T225" s="249"/>
      <c r="U225" s="249"/>
      <c r="V225" s="249"/>
      <c r="W225" s="249"/>
      <c r="X225" s="249"/>
    </row>
    <row r="226" spans="1:24" ht="16">
      <c r="A226" s="923"/>
      <c r="B226" s="923"/>
      <c r="C226" s="923"/>
      <c r="D226" s="923"/>
      <c r="E226" s="923"/>
      <c r="F226" s="923"/>
      <c r="G226" s="923"/>
      <c r="H226" s="923"/>
      <c r="I226" s="923"/>
      <c r="J226" s="923"/>
      <c r="K226" s="249"/>
      <c r="L226" s="249"/>
      <c r="M226" s="249"/>
      <c r="N226" s="249"/>
      <c r="O226" s="249"/>
      <c r="P226" s="249"/>
      <c r="Q226" s="249"/>
      <c r="R226" s="249"/>
      <c r="S226" s="249"/>
      <c r="T226" s="249"/>
      <c r="U226" s="249"/>
      <c r="V226" s="249"/>
      <c r="W226" s="249"/>
      <c r="X226" s="249"/>
    </row>
    <row r="227" spans="1:24" ht="16">
      <c r="A227" s="923"/>
      <c r="B227" s="923"/>
      <c r="C227" s="923"/>
      <c r="D227" s="923"/>
      <c r="E227" s="923"/>
      <c r="F227" s="923"/>
      <c r="G227" s="923"/>
      <c r="H227" s="923"/>
      <c r="I227" s="923"/>
      <c r="J227" s="923"/>
      <c r="K227" s="249"/>
      <c r="L227" s="249"/>
      <c r="M227" s="249"/>
      <c r="N227" s="249"/>
      <c r="O227" s="249"/>
      <c r="P227" s="249"/>
      <c r="Q227" s="249"/>
      <c r="R227" s="249"/>
      <c r="S227" s="249"/>
      <c r="T227" s="249"/>
      <c r="U227" s="249"/>
      <c r="V227" s="249"/>
      <c r="W227" s="249"/>
      <c r="X227" s="249"/>
    </row>
    <row r="228" spans="1:24" ht="16">
      <c r="A228" s="923"/>
      <c r="B228" s="923"/>
      <c r="C228" s="923"/>
      <c r="D228" s="923"/>
      <c r="E228" s="923"/>
      <c r="F228" s="923"/>
      <c r="G228" s="923"/>
      <c r="H228" s="923"/>
      <c r="I228" s="923"/>
      <c r="J228" s="923"/>
      <c r="K228" s="249"/>
      <c r="L228" s="249"/>
      <c r="M228" s="249"/>
      <c r="N228" s="249"/>
      <c r="O228" s="249"/>
      <c r="P228" s="249"/>
      <c r="Q228" s="249"/>
      <c r="R228" s="249"/>
      <c r="S228" s="249"/>
      <c r="T228" s="249"/>
      <c r="U228" s="249"/>
      <c r="V228" s="249"/>
      <c r="W228" s="249"/>
      <c r="X228" s="249"/>
    </row>
    <row r="229" spans="1:24" ht="16">
      <c r="A229" s="923"/>
      <c r="B229" s="923"/>
      <c r="C229" s="923"/>
      <c r="D229" s="923"/>
      <c r="E229" s="923"/>
      <c r="F229" s="923"/>
      <c r="G229" s="923"/>
      <c r="H229" s="923"/>
      <c r="I229" s="923"/>
      <c r="J229" s="923"/>
      <c r="K229" s="249"/>
      <c r="L229" s="249"/>
      <c r="M229" s="249"/>
      <c r="N229" s="249"/>
      <c r="O229" s="249"/>
      <c r="P229" s="249"/>
      <c r="Q229" s="249"/>
      <c r="R229" s="249"/>
      <c r="S229" s="249"/>
      <c r="T229" s="249"/>
      <c r="U229" s="249"/>
      <c r="V229" s="249"/>
      <c r="W229" s="249"/>
      <c r="X229" s="249"/>
    </row>
    <row r="230" spans="1:24" ht="15">
      <c r="A230" s="249"/>
      <c r="B230" s="249"/>
      <c r="C230" s="249"/>
      <c r="D230" s="249"/>
      <c r="E230" s="249"/>
      <c r="F230" s="249"/>
      <c r="G230" s="249"/>
      <c r="H230" s="249"/>
      <c r="I230" s="249"/>
      <c r="J230" s="249"/>
      <c r="K230" s="249"/>
      <c r="L230" s="249"/>
      <c r="M230" s="249"/>
      <c r="N230" s="249"/>
      <c r="O230" s="249"/>
      <c r="P230" s="249"/>
      <c r="Q230" s="249"/>
      <c r="R230" s="249"/>
      <c r="S230" s="249"/>
      <c r="T230" s="249"/>
      <c r="U230" s="249"/>
      <c r="V230" s="249"/>
      <c r="W230" s="249"/>
      <c r="X230" s="249"/>
    </row>
    <row r="231" spans="1:24" ht="15">
      <c r="A231" s="249"/>
      <c r="B231" s="249"/>
      <c r="C231" s="249"/>
      <c r="D231" s="249"/>
      <c r="E231" s="249"/>
      <c r="F231" s="249"/>
      <c r="G231" s="249"/>
      <c r="H231" s="249"/>
      <c r="I231" s="249"/>
      <c r="J231" s="249"/>
      <c r="K231" s="249"/>
      <c r="L231" s="249"/>
      <c r="M231" s="249"/>
      <c r="N231" s="249"/>
      <c r="O231" s="249"/>
      <c r="P231" s="249"/>
      <c r="Q231" s="249"/>
      <c r="R231" s="249"/>
      <c r="S231" s="249"/>
      <c r="T231" s="249"/>
      <c r="U231" s="249"/>
      <c r="V231" s="249"/>
      <c r="W231" s="249"/>
      <c r="X231" s="249"/>
    </row>
    <row r="232" spans="1:24" ht="15">
      <c r="A232" s="249"/>
      <c r="B232" s="249"/>
      <c r="C232" s="249"/>
      <c r="D232" s="249"/>
      <c r="E232" s="249"/>
      <c r="F232" s="249"/>
      <c r="G232" s="249"/>
      <c r="H232" s="249"/>
      <c r="I232" s="249"/>
      <c r="J232" s="249"/>
      <c r="K232" s="249"/>
      <c r="L232" s="249"/>
      <c r="M232" s="249"/>
      <c r="N232" s="249"/>
      <c r="O232" s="249"/>
      <c r="P232" s="249"/>
      <c r="Q232" s="249"/>
      <c r="R232" s="249"/>
      <c r="S232" s="249"/>
      <c r="T232" s="249"/>
      <c r="U232" s="249"/>
      <c r="V232" s="249"/>
      <c r="W232" s="249"/>
      <c r="X232" s="249"/>
    </row>
    <row r="233" spans="1:24" ht="15">
      <c r="A233" s="249"/>
      <c r="B233" s="249"/>
      <c r="C233" s="249"/>
      <c r="D233" s="249"/>
      <c r="E233" s="249"/>
      <c r="F233" s="249"/>
      <c r="G233" s="249"/>
      <c r="H233" s="249"/>
      <c r="I233" s="249"/>
      <c r="J233" s="249"/>
      <c r="K233" s="249"/>
      <c r="L233" s="249"/>
      <c r="M233" s="249"/>
      <c r="N233" s="249"/>
      <c r="O233" s="249"/>
      <c r="P233" s="249"/>
      <c r="Q233" s="249"/>
      <c r="R233" s="249"/>
      <c r="S233" s="249"/>
      <c r="T233" s="249"/>
      <c r="U233" s="249"/>
      <c r="V233" s="249"/>
      <c r="W233" s="249"/>
      <c r="X233" s="249"/>
    </row>
    <row r="234" spans="1:24" ht="15">
      <c r="A234" s="249"/>
      <c r="B234" s="249"/>
      <c r="C234" s="249"/>
      <c r="D234" s="249"/>
      <c r="E234" s="249"/>
      <c r="F234" s="249"/>
      <c r="G234" s="249"/>
      <c r="H234" s="249"/>
      <c r="I234" s="249"/>
      <c r="J234" s="249"/>
      <c r="K234" s="249"/>
      <c r="L234" s="249"/>
      <c r="M234" s="249"/>
      <c r="N234" s="249"/>
      <c r="O234" s="249"/>
      <c r="P234" s="249"/>
      <c r="Q234" s="249"/>
      <c r="R234" s="249"/>
      <c r="S234" s="249"/>
      <c r="T234" s="249"/>
      <c r="U234" s="249"/>
      <c r="V234" s="249"/>
      <c r="W234" s="249"/>
      <c r="X234" s="249"/>
    </row>
    <row r="235" spans="1:24" ht="15">
      <c r="A235" s="249"/>
      <c r="B235" s="249"/>
      <c r="C235" s="249"/>
      <c r="D235" s="249"/>
      <c r="E235" s="249"/>
      <c r="F235" s="249"/>
      <c r="G235" s="249"/>
      <c r="H235" s="249"/>
      <c r="I235" s="249"/>
      <c r="J235" s="249"/>
      <c r="K235" s="249"/>
      <c r="L235" s="249"/>
      <c r="M235" s="249"/>
      <c r="N235" s="249"/>
      <c r="O235" s="249"/>
      <c r="P235" s="249"/>
      <c r="Q235" s="249"/>
      <c r="R235" s="249"/>
      <c r="S235" s="249"/>
      <c r="T235" s="249"/>
      <c r="U235" s="249"/>
      <c r="V235" s="249"/>
      <c r="W235" s="249"/>
      <c r="X235" s="249"/>
    </row>
    <row r="236" spans="1:24" ht="15">
      <c r="A236" s="249"/>
      <c r="B236" s="249"/>
      <c r="C236" s="249"/>
      <c r="D236" s="249"/>
      <c r="E236" s="249"/>
      <c r="F236" s="249"/>
      <c r="G236" s="249"/>
      <c r="H236" s="249"/>
      <c r="I236" s="249"/>
      <c r="J236" s="249"/>
      <c r="K236" s="249"/>
      <c r="L236" s="249"/>
      <c r="M236" s="249"/>
      <c r="N236" s="249"/>
      <c r="O236" s="249"/>
      <c r="P236" s="249"/>
      <c r="Q236" s="249"/>
      <c r="R236" s="249"/>
      <c r="S236" s="249"/>
      <c r="T236" s="249"/>
      <c r="U236" s="249"/>
      <c r="V236" s="249"/>
      <c r="W236" s="249"/>
      <c r="X236" s="249"/>
    </row>
    <row r="237" spans="1:24" ht="15">
      <c r="A237" s="249"/>
      <c r="B237" s="249"/>
      <c r="C237" s="249"/>
      <c r="D237" s="249"/>
      <c r="E237" s="249"/>
      <c r="F237" s="249"/>
      <c r="G237" s="249"/>
      <c r="H237" s="249"/>
      <c r="I237" s="249"/>
      <c r="J237" s="249"/>
      <c r="K237" s="249"/>
      <c r="L237" s="249"/>
      <c r="M237" s="249"/>
      <c r="N237" s="249"/>
      <c r="O237" s="249"/>
      <c r="P237" s="249"/>
      <c r="Q237" s="249"/>
      <c r="R237" s="249"/>
      <c r="S237" s="249"/>
      <c r="T237" s="249"/>
      <c r="U237" s="249"/>
      <c r="V237" s="249"/>
      <c r="W237" s="249"/>
      <c r="X237" s="249"/>
    </row>
    <row r="238" spans="1:24" ht="15">
      <c r="A238" s="249"/>
      <c r="B238" s="249"/>
      <c r="C238" s="249"/>
      <c r="D238" s="249"/>
      <c r="E238" s="249"/>
      <c r="F238" s="249"/>
      <c r="G238" s="249"/>
      <c r="H238" s="249"/>
      <c r="I238" s="249"/>
      <c r="J238" s="249"/>
      <c r="K238" s="249"/>
      <c r="L238" s="249"/>
      <c r="M238" s="249"/>
      <c r="N238" s="249"/>
      <c r="O238" s="249"/>
      <c r="P238" s="249"/>
      <c r="Q238" s="249"/>
      <c r="R238" s="249"/>
      <c r="S238" s="249"/>
      <c r="T238" s="249"/>
      <c r="U238" s="249"/>
      <c r="V238" s="249"/>
      <c r="W238" s="249"/>
      <c r="X238" s="249"/>
    </row>
    <row r="239" spans="1:24" ht="15">
      <c r="A239" s="249"/>
      <c r="B239" s="249"/>
      <c r="C239" s="249"/>
      <c r="D239" s="249"/>
      <c r="E239" s="249"/>
      <c r="F239" s="249"/>
      <c r="G239" s="249"/>
      <c r="H239" s="249"/>
      <c r="I239" s="249"/>
      <c r="J239" s="249"/>
      <c r="K239" s="249"/>
      <c r="L239" s="249"/>
      <c r="M239" s="249"/>
      <c r="N239" s="249"/>
      <c r="O239" s="249"/>
      <c r="P239" s="249"/>
      <c r="Q239" s="249"/>
      <c r="R239" s="249"/>
      <c r="S239" s="249"/>
      <c r="T239" s="249"/>
      <c r="U239" s="249"/>
      <c r="V239" s="249"/>
      <c r="W239" s="249"/>
      <c r="X239" s="249"/>
    </row>
    <row r="240" spans="1:24" ht="15">
      <c r="A240" s="249"/>
      <c r="B240" s="249"/>
      <c r="C240" s="249"/>
      <c r="D240" s="249"/>
      <c r="E240" s="249"/>
      <c r="F240" s="249"/>
      <c r="G240" s="249"/>
      <c r="H240" s="249"/>
      <c r="I240" s="249"/>
      <c r="J240" s="249"/>
      <c r="K240" s="249"/>
      <c r="L240" s="249"/>
      <c r="M240" s="249"/>
      <c r="N240" s="249"/>
      <c r="O240" s="249"/>
      <c r="P240" s="249"/>
      <c r="Q240" s="249"/>
      <c r="R240" s="249"/>
      <c r="S240" s="249"/>
      <c r="T240" s="249"/>
      <c r="U240" s="249"/>
      <c r="V240" s="249"/>
      <c r="W240" s="249"/>
      <c r="X240" s="249"/>
    </row>
    <row r="241" spans="1:24" ht="15">
      <c r="A241" s="249"/>
      <c r="B241" s="249"/>
      <c r="C241" s="249"/>
      <c r="D241" s="249"/>
      <c r="E241" s="249"/>
      <c r="F241" s="249"/>
      <c r="G241" s="249"/>
      <c r="H241" s="249"/>
      <c r="I241" s="249"/>
      <c r="J241" s="249"/>
      <c r="K241" s="249"/>
      <c r="L241" s="249"/>
      <c r="M241" s="249"/>
      <c r="N241" s="249"/>
      <c r="O241" s="249"/>
      <c r="P241" s="249"/>
      <c r="Q241" s="249"/>
      <c r="R241" s="249"/>
      <c r="S241" s="249"/>
      <c r="T241" s="249"/>
      <c r="U241" s="249"/>
      <c r="V241" s="249"/>
      <c r="W241" s="249"/>
      <c r="X241" s="249"/>
    </row>
    <row r="242" spans="1:24" ht="15">
      <c r="A242" s="249"/>
      <c r="B242" s="249"/>
      <c r="C242" s="249"/>
      <c r="D242" s="249"/>
      <c r="E242" s="249"/>
      <c r="F242" s="249"/>
      <c r="G242" s="249"/>
      <c r="H242" s="249"/>
      <c r="I242" s="249"/>
      <c r="J242" s="249"/>
      <c r="K242" s="249"/>
      <c r="L242" s="249"/>
      <c r="M242" s="249"/>
      <c r="N242" s="249"/>
      <c r="O242" s="249"/>
      <c r="P242" s="249"/>
      <c r="Q242" s="249"/>
      <c r="R242" s="249"/>
      <c r="S242" s="249"/>
      <c r="T242" s="249"/>
      <c r="U242" s="249"/>
      <c r="V242" s="249"/>
      <c r="W242" s="249"/>
      <c r="X242" s="249"/>
    </row>
    <row r="243" spans="1:24" ht="15">
      <c r="A243" s="249"/>
      <c r="B243" s="249"/>
      <c r="C243" s="249"/>
      <c r="D243" s="249"/>
      <c r="E243" s="249"/>
      <c r="F243" s="249"/>
      <c r="G243" s="249"/>
      <c r="H243" s="249"/>
      <c r="I243" s="249"/>
      <c r="J243" s="249"/>
      <c r="K243" s="249"/>
      <c r="L243" s="249"/>
      <c r="M243" s="249"/>
      <c r="N243" s="249"/>
      <c r="O243" s="249"/>
      <c r="P243" s="249"/>
      <c r="Q243" s="249"/>
      <c r="R243" s="249"/>
      <c r="S243" s="249"/>
      <c r="T243" s="249"/>
      <c r="U243" s="249"/>
      <c r="V243" s="249"/>
      <c r="W243" s="249"/>
      <c r="X243" s="249"/>
    </row>
    <row r="244" spans="1:24" ht="15">
      <c r="A244" s="249"/>
      <c r="B244" s="249"/>
      <c r="C244" s="249"/>
      <c r="D244" s="249"/>
      <c r="E244" s="249"/>
      <c r="F244" s="249"/>
      <c r="G244" s="249"/>
      <c r="H244" s="249"/>
      <c r="I244" s="249"/>
      <c r="J244" s="249"/>
      <c r="K244" s="249"/>
      <c r="L244" s="249"/>
      <c r="M244" s="249"/>
      <c r="N244" s="249"/>
      <c r="O244" s="249"/>
      <c r="P244" s="249"/>
      <c r="Q244" s="249"/>
      <c r="R244" s="249"/>
      <c r="S244" s="249"/>
      <c r="T244" s="249"/>
      <c r="U244" s="249"/>
      <c r="V244" s="249"/>
      <c r="W244" s="249"/>
      <c r="X244" s="249"/>
    </row>
    <row r="245" spans="1:24" ht="15">
      <c r="A245" s="249"/>
      <c r="B245" s="249"/>
      <c r="C245" s="249"/>
      <c r="D245" s="249"/>
      <c r="E245" s="249"/>
      <c r="F245" s="249"/>
      <c r="G245" s="249"/>
      <c r="H245" s="249"/>
      <c r="I245" s="249"/>
      <c r="J245" s="249"/>
      <c r="K245" s="249"/>
      <c r="L245" s="249"/>
      <c r="M245" s="249"/>
      <c r="N245" s="249"/>
      <c r="O245" s="249"/>
      <c r="P245" s="249"/>
      <c r="Q245" s="249"/>
      <c r="R245" s="249"/>
      <c r="S245" s="249"/>
      <c r="T245" s="249"/>
      <c r="U245" s="249"/>
      <c r="V245" s="249"/>
      <c r="W245" s="249"/>
      <c r="X245" s="249"/>
    </row>
    <row r="246" spans="1:24" ht="15">
      <c r="A246" s="249"/>
      <c r="B246" s="249"/>
      <c r="C246" s="249"/>
      <c r="D246" s="249"/>
      <c r="E246" s="249"/>
      <c r="F246" s="249"/>
      <c r="G246" s="249"/>
      <c r="H246" s="249"/>
      <c r="I246" s="249"/>
      <c r="J246" s="249"/>
      <c r="K246" s="249"/>
      <c r="L246" s="249"/>
      <c r="M246" s="249"/>
      <c r="N246" s="249"/>
      <c r="O246" s="249"/>
      <c r="P246" s="249"/>
      <c r="Q246" s="249"/>
      <c r="R246" s="249"/>
      <c r="S246" s="249"/>
      <c r="T246" s="249"/>
      <c r="U246" s="249"/>
      <c r="V246" s="249"/>
      <c r="W246" s="249"/>
      <c r="X246" s="249"/>
    </row>
    <row r="247" spans="1:24" ht="15">
      <c r="A247" s="249"/>
      <c r="B247" s="249"/>
      <c r="C247" s="249"/>
      <c r="D247" s="249"/>
      <c r="E247" s="249"/>
      <c r="F247" s="249"/>
      <c r="G247" s="249"/>
      <c r="H247" s="249"/>
      <c r="I247" s="249"/>
      <c r="J247" s="249"/>
      <c r="K247" s="249"/>
      <c r="L247" s="249"/>
      <c r="M247" s="249"/>
      <c r="N247" s="249"/>
      <c r="O247" s="249"/>
      <c r="P247" s="249"/>
      <c r="Q247" s="249"/>
      <c r="R247" s="249"/>
      <c r="S247" s="249"/>
      <c r="T247" s="249"/>
      <c r="U247" s="249"/>
      <c r="V247" s="249"/>
      <c r="W247" s="249"/>
      <c r="X247" s="249"/>
    </row>
    <row r="248" spans="1:24" ht="15">
      <c r="A248" s="249"/>
      <c r="B248" s="249"/>
      <c r="C248" s="249"/>
      <c r="D248" s="249"/>
      <c r="E248" s="249"/>
      <c r="F248" s="249"/>
      <c r="G248" s="249"/>
      <c r="H248" s="249"/>
      <c r="I248" s="249"/>
      <c r="J248" s="249"/>
      <c r="K248" s="249"/>
      <c r="L248" s="249"/>
      <c r="M248" s="249"/>
      <c r="N248" s="249"/>
      <c r="O248" s="249"/>
      <c r="P248" s="249"/>
      <c r="Q248" s="249"/>
      <c r="R248" s="249"/>
      <c r="S248" s="249"/>
      <c r="T248" s="249"/>
      <c r="U248" s="249"/>
      <c r="V248" s="249"/>
      <c r="W248" s="249"/>
      <c r="X248" s="249"/>
    </row>
    <row r="249" spans="1:24" ht="15">
      <c r="A249" s="249"/>
      <c r="B249" s="249"/>
      <c r="C249" s="249"/>
      <c r="D249" s="249"/>
      <c r="E249" s="249"/>
      <c r="F249" s="249"/>
      <c r="G249" s="249"/>
      <c r="H249" s="249"/>
      <c r="I249" s="249"/>
      <c r="J249" s="249"/>
      <c r="K249" s="249"/>
      <c r="L249" s="249"/>
      <c r="M249" s="249"/>
      <c r="N249" s="249"/>
      <c r="O249" s="249"/>
      <c r="P249" s="249"/>
      <c r="Q249" s="249"/>
      <c r="R249" s="249"/>
      <c r="S249" s="249"/>
      <c r="T249" s="249"/>
      <c r="U249" s="249"/>
      <c r="V249" s="249"/>
      <c r="W249" s="249"/>
      <c r="X249" s="249"/>
    </row>
    <row r="250" spans="1:24" ht="15">
      <c r="A250" s="249"/>
      <c r="B250" s="249"/>
      <c r="C250" s="249"/>
      <c r="D250" s="249"/>
      <c r="E250" s="249"/>
      <c r="F250" s="249"/>
      <c r="G250" s="249"/>
      <c r="H250" s="249"/>
      <c r="I250" s="249"/>
      <c r="J250" s="249"/>
      <c r="K250" s="249"/>
      <c r="L250" s="249"/>
      <c r="M250" s="249"/>
      <c r="N250" s="249"/>
      <c r="O250" s="249"/>
      <c r="P250" s="249"/>
      <c r="Q250" s="249"/>
      <c r="R250" s="249"/>
      <c r="S250" s="249"/>
      <c r="T250" s="249"/>
      <c r="U250" s="249"/>
      <c r="V250" s="249"/>
      <c r="W250" s="249"/>
      <c r="X250" s="249"/>
    </row>
    <row r="251" spans="1:24" ht="15">
      <c r="A251" s="249"/>
      <c r="B251" s="249"/>
      <c r="C251" s="249"/>
      <c r="D251" s="249"/>
      <c r="E251" s="249"/>
      <c r="F251" s="249"/>
      <c r="G251" s="249"/>
      <c r="H251" s="249"/>
      <c r="I251" s="249"/>
      <c r="J251" s="249"/>
      <c r="K251" s="249"/>
      <c r="L251" s="249"/>
      <c r="M251" s="249"/>
      <c r="N251" s="249"/>
      <c r="O251" s="249"/>
      <c r="P251" s="249"/>
      <c r="Q251" s="249"/>
      <c r="R251" s="249"/>
      <c r="S251" s="249"/>
      <c r="T251" s="249"/>
      <c r="U251" s="249"/>
      <c r="V251" s="249"/>
      <c r="W251" s="249"/>
      <c r="X251" s="249"/>
    </row>
    <row r="252" spans="1:24" ht="15">
      <c r="A252" s="249"/>
      <c r="B252" s="249"/>
      <c r="C252" s="249"/>
      <c r="D252" s="249"/>
      <c r="E252" s="249"/>
      <c r="F252" s="249"/>
      <c r="G252" s="249"/>
      <c r="H252" s="249"/>
      <c r="I252" s="249"/>
      <c r="J252" s="249"/>
      <c r="K252" s="249"/>
      <c r="L252" s="249"/>
      <c r="M252" s="249"/>
      <c r="N252" s="249"/>
      <c r="O252" s="249"/>
      <c r="P252" s="249"/>
      <c r="Q252" s="249"/>
      <c r="R252" s="249"/>
      <c r="S252" s="249"/>
      <c r="T252" s="249"/>
      <c r="U252" s="249"/>
      <c r="V252" s="249"/>
      <c r="W252" s="249"/>
      <c r="X252" s="249"/>
    </row>
    <row r="253" spans="1:24" ht="15">
      <c r="A253" s="249"/>
      <c r="B253" s="249"/>
      <c r="C253" s="249"/>
      <c r="D253" s="249"/>
      <c r="E253" s="249"/>
      <c r="F253" s="249"/>
      <c r="G253" s="249"/>
      <c r="H253" s="249"/>
      <c r="I253" s="249"/>
      <c r="J253" s="249"/>
      <c r="K253" s="249"/>
      <c r="L253" s="249"/>
      <c r="M253" s="249"/>
      <c r="N253" s="249"/>
      <c r="O253" s="249"/>
      <c r="P253" s="249"/>
      <c r="Q253" s="249"/>
      <c r="R253" s="249"/>
      <c r="S253" s="249"/>
      <c r="T253" s="249"/>
      <c r="U253" s="249"/>
      <c r="V253" s="249"/>
      <c r="W253" s="249"/>
      <c r="X253" s="249"/>
    </row>
    <row r="254" spans="1:24" ht="15">
      <c r="A254" s="249"/>
      <c r="B254" s="249"/>
      <c r="C254" s="249"/>
      <c r="D254" s="249"/>
      <c r="E254" s="249"/>
      <c r="F254" s="249"/>
      <c r="G254" s="249"/>
      <c r="H254" s="249"/>
      <c r="I254" s="249"/>
      <c r="J254" s="249"/>
      <c r="K254" s="249"/>
      <c r="L254" s="249"/>
      <c r="M254" s="249"/>
      <c r="N254" s="249"/>
      <c r="O254" s="249"/>
      <c r="P254" s="249"/>
      <c r="Q254" s="249"/>
      <c r="R254" s="249"/>
      <c r="S254" s="249"/>
      <c r="T254" s="249"/>
      <c r="U254" s="249"/>
      <c r="V254" s="249"/>
      <c r="W254" s="249"/>
      <c r="X254" s="249"/>
    </row>
    <row r="255" spans="1:24" ht="15">
      <c r="A255" s="249"/>
      <c r="B255" s="249"/>
      <c r="C255" s="249"/>
      <c r="D255" s="249"/>
      <c r="E255" s="249"/>
      <c r="F255" s="249"/>
      <c r="G255" s="249"/>
      <c r="H255" s="249"/>
      <c r="I255" s="249"/>
      <c r="J255" s="249"/>
      <c r="K255" s="249"/>
      <c r="L255" s="249"/>
      <c r="M255" s="249"/>
      <c r="N255" s="249"/>
      <c r="O255" s="249"/>
      <c r="P255" s="249"/>
      <c r="Q255" s="249"/>
      <c r="R255" s="249"/>
      <c r="S255" s="249"/>
      <c r="T255" s="249"/>
      <c r="U255" s="249"/>
      <c r="V255" s="249"/>
      <c r="W255" s="249"/>
      <c r="X255" s="249"/>
    </row>
    <row r="256" spans="1:24" ht="15">
      <c r="A256" s="249"/>
      <c r="B256" s="249"/>
      <c r="C256" s="249"/>
      <c r="D256" s="249"/>
      <c r="E256" s="249"/>
      <c r="F256" s="249"/>
      <c r="G256" s="249"/>
      <c r="H256" s="249"/>
      <c r="I256" s="249"/>
      <c r="J256" s="249"/>
      <c r="K256" s="249"/>
      <c r="L256" s="249"/>
      <c r="M256" s="249"/>
      <c r="N256" s="249"/>
      <c r="O256" s="249"/>
      <c r="P256" s="249"/>
      <c r="Q256" s="249"/>
      <c r="R256" s="249"/>
      <c r="S256" s="249"/>
      <c r="T256" s="249"/>
      <c r="U256" s="249"/>
      <c r="V256" s="249"/>
      <c r="W256" s="249"/>
      <c r="X256" s="249"/>
    </row>
    <row r="257" spans="1:24" ht="15">
      <c r="A257" s="249"/>
      <c r="B257" s="249"/>
      <c r="C257" s="249"/>
      <c r="D257" s="249"/>
      <c r="E257" s="249"/>
      <c r="F257" s="249"/>
      <c r="G257" s="249"/>
      <c r="H257" s="249"/>
      <c r="I257" s="249"/>
      <c r="J257" s="249"/>
      <c r="K257" s="249"/>
      <c r="L257" s="249"/>
      <c r="M257" s="249"/>
      <c r="N257" s="249"/>
      <c r="O257" s="249"/>
      <c r="P257" s="249"/>
      <c r="Q257" s="249"/>
      <c r="R257" s="249"/>
      <c r="S257" s="249"/>
      <c r="T257" s="249"/>
      <c r="U257" s="249"/>
      <c r="V257" s="249"/>
      <c r="W257" s="249"/>
      <c r="X257" s="249"/>
    </row>
    <row r="258" spans="1:24" ht="15">
      <c r="A258" s="249"/>
      <c r="B258" s="249"/>
      <c r="C258" s="249"/>
      <c r="D258" s="249"/>
      <c r="E258" s="249"/>
      <c r="F258" s="249"/>
      <c r="G258" s="249"/>
      <c r="H258" s="249"/>
      <c r="I258" s="249"/>
      <c r="J258" s="249"/>
      <c r="K258" s="249"/>
      <c r="L258" s="249"/>
      <c r="M258" s="249"/>
      <c r="N258" s="249"/>
      <c r="O258" s="249"/>
      <c r="P258" s="249"/>
      <c r="Q258" s="249"/>
      <c r="R258" s="249"/>
      <c r="S258" s="249"/>
      <c r="T258" s="249"/>
      <c r="U258" s="249"/>
      <c r="V258" s="249"/>
      <c r="W258" s="249"/>
      <c r="X258" s="249"/>
    </row>
    <row r="259" spans="1:24" ht="15">
      <c r="A259" s="249"/>
      <c r="B259" s="249"/>
      <c r="C259" s="249"/>
      <c r="D259" s="249"/>
      <c r="E259" s="249"/>
      <c r="F259" s="249"/>
      <c r="G259" s="249"/>
      <c r="H259" s="249"/>
      <c r="I259" s="249"/>
      <c r="J259" s="249"/>
      <c r="K259" s="249"/>
      <c r="L259" s="249"/>
      <c r="M259" s="249"/>
      <c r="N259" s="249"/>
      <c r="O259" s="249"/>
      <c r="P259" s="249"/>
      <c r="Q259" s="249"/>
      <c r="R259" s="249"/>
      <c r="S259" s="249"/>
      <c r="T259" s="249"/>
      <c r="U259" s="249"/>
      <c r="V259" s="249"/>
      <c r="W259" s="249"/>
      <c r="X259" s="249"/>
    </row>
    <row r="260" spans="1:24" ht="15">
      <c r="A260" s="249"/>
      <c r="B260" s="249"/>
      <c r="C260" s="249"/>
      <c r="D260" s="249"/>
      <c r="E260" s="249"/>
      <c r="F260" s="249"/>
      <c r="G260" s="249"/>
      <c r="H260" s="249"/>
      <c r="I260" s="249"/>
      <c r="J260" s="249"/>
      <c r="K260" s="249"/>
      <c r="L260" s="249"/>
      <c r="M260" s="249"/>
      <c r="N260" s="249"/>
      <c r="O260" s="249"/>
      <c r="P260" s="249"/>
      <c r="Q260" s="249"/>
      <c r="R260" s="249"/>
      <c r="S260" s="249"/>
      <c r="T260" s="249"/>
      <c r="U260" s="249"/>
      <c r="V260" s="249"/>
      <c r="W260" s="249"/>
      <c r="X260" s="249"/>
    </row>
    <row r="261" spans="1:24" ht="15">
      <c r="A261" s="249"/>
      <c r="B261" s="249"/>
      <c r="C261" s="249"/>
      <c r="D261" s="249"/>
      <c r="E261" s="249"/>
      <c r="F261" s="249"/>
      <c r="G261" s="249"/>
      <c r="H261" s="249"/>
      <c r="I261" s="249"/>
      <c r="J261" s="249"/>
      <c r="K261" s="249"/>
      <c r="L261" s="249"/>
      <c r="M261" s="249"/>
      <c r="N261" s="249"/>
      <c r="O261" s="249"/>
      <c r="P261" s="249"/>
      <c r="Q261" s="249"/>
      <c r="R261" s="249"/>
      <c r="S261" s="249"/>
      <c r="T261" s="249"/>
      <c r="U261" s="249"/>
      <c r="V261" s="249"/>
      <c r="W261" s="249"/>
      <c r="X261" s="249"/>
    </row>
    <row r="262" spans="1:24" ht="15">
      <c r="A262" s="249"/>
      <c r="B262" s="249"/>
      <c r="C262" s="249"/>
      <c r="D262" s="249"/>
      <c r="E262" s="249"/>
      <c r="F262" s="249"/>
      <c r="G262" s="249"/>
      <c r="H262" s="249"/>
      <c r="I262" s="249"/>
      <c r="J262" s="249"/>
      <c r="K262" s="249"/>
      <c r="L262" s="249"/>
      <c r="M262" s="249"/>
      <c r="N262" s="249"/>
      <c r="O262" s="249"/>
      <c r="P262" s="249"/>
      <c r="Q262" s="249"/>
      <c r="R262" s="249"/>
      <c r="S262" s="249"/>
      <c r="T262" s="249"/>
      <c r="U262" s="249"/>
      <c r="V262" s="249"/>
      <c r="W262" s="249"/>
      <c r="X262" s="249"/>
    </row>
    <row r="263" spans="1:24" ht="15">
      <c r="A263" s="249"/>
      <c r="B263" s="249"/>
      <c r="C263" s="249"/>
      <c r="D263" s="249"/>
      <c r="E263" s="249"/>
      <c r="F263" s="249"/>
      <c r="G263" s="249"/>
      <c r="H263" s="249"/>
      <c r="I263" s="249"/>
      <c r="J263" s="249"/>
      <c r="K263" s="249"/>
      <c r="L263" s="249"/>
      <c r="M263" s="249"/>
      <c r="N263" s="249"/>
      <c r="O263" s="249"/>
      <c r="P263" s="249"/>
      <c r="Q263" s="249"/>
      <c r="R263" s="249"/>
      <c r="S263" s="249"/>
      <c r="T263" s="249"/>
      <c r="U263" s="249"/>
      <c r="V263" s="249"/>
      <c r="W263" s="249"/>
      <c r="X263" s="249"/>
    </row>
    <row r="264" spans="1:24" ht="15">
      <c r="A264" s="249"/>
      <c r="B264" s="249"/>
      <c r="C264" s="249"/>
      <c r="D264" s="249"/>
      <c r="E264" s="249"/>
      <c r="F264" s="249"/>
      <c r="G264" s="249"/>
      <c r="H264" s="249"/>
      <c r="I264" s="249"/>
      <c r="J264" s="249"/>
      <c r="K264" s="249"/>
      <c r="L264" s="249"/>
      <c r="M264" s="249"/>
      <c r="N264" s="249"/>
      <c r="O264" s="249"/>
      <c r="P264" s="249"/>
      <c r="Q264" s="249"/>
      <c r="R264" s="249"/>
      <c r="S264" s="249"/>
      <c r="T264" s="249"/>
      <c r="U264" s="249"/>
      <c r="V264" s="249"/>
      <c r="W264" s="249"/>
      <c r="X264" s="249"/>
    </row>
    <row r="265" spans="1:24" ht="15">
      <c r="A265" s="249"/>
      <c r="B265" s="249"/>
      <c r="C265" s="249"/>
      <c r="D265" s="249"/>
      <c r="E265" s="249"/>
      <c r="F265" s="249"/>
      <c r="G265" s="249"/>
      <c r="H265" s="249"/>
      <c r="I265" s="249"/>
      <c r="J265" s="249"/>
      <c r="K265" s="249"/>
      <c r="L265" s="249"/>
      <c r="M265" s="249"/>
      <c r="N265" s="249"/>
      <c r="O265" s="249"/>
      <c r="P265" s="249"/>
      <c r="Q265" s="249"/>
      <c r="R265" s="249"/>
      <c r="S265" s="249"/>
      <c r="T265" s="249"/>
      <c r="U265" s="249"/>
      <c r="V265" s="249"/>
      <c r="W265" s="249"/>
      <c r="X265" s="249"/>
    </row>
    <row r="266" spans="1:24" ht="15">
      <c r="A266" s="249"/>
      <c r="B266" s="249"/>
      <c r="C266" s="249"/>
      <c r="D266" s="249"/>
      <c r="E266" s="249"/>
      <c r="F266" s="249"/>
      <c r="G266" s="249"/>
      <c r="H266" s="249"/>
      <c r="I266" s="249"/>
      <c r="J266" s="249"/>
      <c r="K266" s="249"/>
      <c r="L266" s="249"/>
      <c r="M266" s="249"/>
      <c r="N266" s="249"/>
      <c r="O266" s="249"/>
      <c r="P266" s="249"/>
      <c r="Q266" s="249"/>
      <c r="R266" s="249"/>
      <c r="S266" s="249"/>
      <c r="T266" s="249"/>
      <c r="U266" s="249"/>
      <c r="V266" s="249"/>
      <c r="W266" s="249"/>
      <c r="X266" s="249"/>
    </row>
    <row r="267" spans="1:24" ht="15">
      <c r="A267" s="249"/>
      <c r="B267" s="249"/>
      <c r="C267" s="249"/>
      <c r="D267" s="249"/>
      <c r="E267" s="249"/>
      <c r="F267" s="249"/>
      <c r="G267" s="249"/>
      <c r="H267" s="249"/>
      <c r="I267" s="249"/>
      <c r="J267" s="249"/>
      <c r="K267" s="249"/>
      <c r="L267" s="249"/>
      <c r="M267" s="249"/>
      <c r="N267" s="249"/>
      <c r="O267" s="249"/>
      <c r="P267" s="249"/>
      <c r="Q267" s="249"/>
      <c r="R267" s="249"/>
      <c r="S267" s="249"/>
      <c r="T267" s="249"/>
      <c r="U267" s="249"/>
      <c r="V267" s="249"/>
      <c r="W267" s="249"/>
      <c r="X267" s="249"/>
    </row>
    <row r="268" spans="1:24" ht="15">
      <c r="A268" s="249"/>
      <c r="B268" s="249"/>
      <c r="C268" s="249"/>
      <c r="D268" s="249"/>
      <c r="E268" s="249"/>
      <c r="F268" s="249"/>
      <c r="G268" s="249"/>
      <c r="H268" s="249"/>
      <c r="I268" s="249"/>
      <c r="J268" s="249"/>
      <c r="K268" s="249"/>
      <c r="L268" s="249"/>
      <c r="M268" s="249"/>
      <c r="N268" s="249"/>
      <c r="O268" s="249"/>
      <c r="P268" s="249"/>
      <c r="Q268" s="249"/>
      <c r="R268" s="249"/>
      <c r="S268" s="249"/>
      <c r="T268" s="249"/>
      <c r="U268" s="249"/>
      <c r="V268" s="249"/>
      <c r="W268" s="249"/>
      <c r="X268" s="249"/>
    </row>
    <row r="269" spans="1:24" ht="15">
      <c r="A269" s="249"/>
      <c r="B269" s="249"/>
      <c r="C269" s="249"/>
      <c r="D269" s="249"/>
      <c r="E269" s="249"/>
      <c r="F269" s="249"/>
      <c r="G269" s="249"/>
      <c r="H269" s="249"/>
      <c r="I269" s="249"/>
      <c r="J269" s="249"/>
      <c r="K269" s="249"/>
      <c r="L269" s="249"/>
      <c r="M269" s="249"/>
      <c r="N269" s="249"/>
      <c r="O269" s="249"/>
      <c r="P269" s="249"/>
      <c r="Q269" s="249"/>
      <c r="R269" s="249"/>
      <c r="S269" s="249"/>
      <c r="T269" s="249"/>
      <c r="U269" s="249"/>
      <c r="V269" s="249"/>
      <c r="W269" s="249"/>
      <c r="X269" s="249"/>
    </row>
    <row r="270" spans="1:24" ht="15">
      <c r="A270" s="249"/>
      <c r="B270" s="249"/>
      <c r="C270" s="249"/>
      <c r="D270" s="249"/>
      <c r="E270" s="249"/>
      <c r="F270" s="249"/>
      <c r="G270" s="249"/>
      <c r="H270" s="249"/>
      <c r="I270" s="249"/>
      <c r="J270" s="249"/>
      <c r="K270" s="249"/>
      <c r="L270" s="249"/>
      <c r="M270" s="249"/>
      <c r="N270" s="249"/>
      <c r="O270" s="249"/>
      <c r="P270" s="249"/>
      <c r="Q270" s="249"/>
      <c r="R270" s="249"/>
      <c r="S270" s="249"/>
      <c r="T270" s="249"/>
      <c r="U270" s="249"/>
      <c r="V270" s="249"/>
      <c r="W270" s="249"/>
      <c r="X270" s="249"/>
    </row>
    <row r="271" spans="1:24" ht="15">
      <c r="A271" s="249"/>
      <c r="B271" s="249"/>
      <c r="C271" s="249"/>
      <c r="D271" s="249"/>
      <c r="E271" s="249"/>
      <c r="F271" s="249"/>
      <c r="G271" s="249"/>
      <c r="H271" s="249"/>
      <c r="I271" s="249"/>
      <c r="J271" s="249"/>
      <c r="K271" s="249"/>
      <c r="L271" s="249"/>
      <c r="M271" s="249"/>
      <c r="N271" s="249"/>
      <c r="O271" s="249"/>
      <c r="P271" s="249"/>
      <c r="Q271" s="249"/>
      <c r="R271" s="249"/>
      <c r="S271" s="249"/>
      <c r="T271" s="249"/>
      <c r="U271" s="249"/>
      <c r="V271" s="249"/>
      <c r="W271" s="249"/>
      <c r="X271" s="249"/>
    </row>
    <row r="272" spans="1:24" ht="15">
      <c r="A272" s="249"/>
      <c r="B272" s="249"/>
      <c r="C272" s="249"/>
      <c r="D272" s="249"/>
      <c r="E272" s="249"/>
      <c r="F272" s="249"/>
      <c r="G272" s="249"/>
      <c r="H272" s="249"/>
      <c r="I272" s="249"/>
      <c r="J272" s="249"/>
      <c r="K272" s="249"/>
      <c r="L272" s="249"/>
      <c r="M272" s="249"/>
      <c r="N272" s="249"/>
      <c r="O272" s="249"/>
      <c r="P272" s="249"/>
      <c r="Q272" s="249"/>
      <c r="R272" s="249"/>
      <c r="S272" s="249"/>
      <c r="T272" s="249"/>
      <c r="U272" s="249"/>
      <c r="V272" s="249"/>
      <c r="W272" s="249"/>
      <c r="X272" s="249"/>
    </row>
    <row r="273" spans="1:24" ht="15">
      <c r="A273" s="249"/>
      <c r="B273" s="249"/>
      <c r="C273" s="249"/>
      <c r="D273" s="249"/>
      <c r="E273" s="249"/>
      <c r="F273" s="249"/>
      <c r="G273" s="249"/>
      <c r="H273" s="249"/>
      <c r="I273" s="249"/>
      <c r="J273" s="249"/>
      <c r="K273" s="249"/>
      <c r="L273" s="249"/>
      <c r="M273" s="249"/>
      <c r="N273" s="249"/>
      <c r="O273" s="249"/>
      <c r="P273" s="249"/>
      <c r="Q273" s="249"/>
      <c r="R273" s="249"/>
      <c r="S273" s="249"/>
      <c r="T273" s="249"/>
      <c r="U273" s="249"/>
      <c r="V273" s="249"/>
      <c r="W273" s="249"/>
      <c r="X273" s="249"/>
    </row>
    <row r="274" spans="1:24" ht="15">
      <c r="A274" s="249"/>
      <c r="B274" s="249"/>
      <c r="C274" s="249"/>
      <c r="D274" s="249"/>
      <c r="E274" s="249"/>
      <c r="F274" s="249"/>
      <c r="G274" s="249"/>
      <c r="H274" s="249"/>
      <c r="I274" s="249"/>
      <c r="J274" s="249"/>
      <c r="K274" s="249"/>
      <c r="L274" s="249"/>
      <c r="M274" s="249"/>
      <c r="N274" s="249"/>
      <c r="O274" s="249"/>
      <c r="P274" s="249"/>
      <c r="Q274" s="249"/>
      <c r="R274" s="249"/>
      <c r="S274" s="249"/>
      <c r="T274" s="249"/>
      <c r="U274" s="249"/>
      <c r="V274" s="249"/>
      <c r="W274" s="249"/>
      <c r="X274" s="249"/>
    </row>
    <row r="275" spans="1:24" ht="15">
      <c r="A275" s="249"/>
      <c r="B275" s="249"/>
      <c r="C275" s="249"/>
      <c r="D275" s="249"/>
      <c r="E275" s="249"/>
      <c r="F275" s="249"/>
      <c r="G275" s="249"/>
      <c r="H275" s="249"/>
      <c r="I275" s="249"/>
      <c r="J275" s="249"/>
      <c r="K275" s="249"/>
      <c r="L275" s="249"/>
      <c r="M275" s="249"/>
      <c r="N275" s="249"/>
      <c r="O275" s="249"/>
      <c r="P275" s="249"/>
      <c r="Q275" s="249"/>
      <c r="R275" s="249"/>
      <c r="S275" s="249"/>
      <c r="T275" s="249"/>
      <c r="U275" s="249"/>
      <c r="V275" s="249"/>
      <c r="W275" s="249"/>
      <c r="X275" s="249"/>
    </row>
    <row r="276" spans="1:24" ht="15">
      <c r="A276" s="249"/>
      <c r="B276" s="249"/>
      <c r="C276" s="249"/>
      <c r="D276" s="249"/>
      <c r="E276" s="249"/>
      <c r="F276" s="249"/>
      <c r="G276" s="249"/>
      <c r="H276" s="249"/>
      <c r="I276" s="249"/>
      <c r="J276" s="249"/>
      <c r="K276" s="249"/>
      <c r="L276" s="249"/>
      <c r="M276" s="249"/>
      <c r="N276" s="249"/>
      <c r="O276" s="249"/>
      <c r="P276" s="249"/>
      <c r="Q276" s="249"/>
      <c r="R276" s="249"/>
      <c r="S276" s="249"/>
      <c r="T276" s="249"/>
      <c r="U276" s="249"/>
      <c r="V276" s="249"/>
      <c r="W276" s="249"/>
      <c r="X276" s="249"/>
    </row>
    <row r="277" spans="1:24" ht="15">
      <c r="A277" s="249"/>
      <c r="B277" s="249"/>
      <c r="C277" s="249"/>
      <c r="D277" s="249"/>
      <c r="E277" s="249"/>
      <c r="F277" s="249"/>
      <c r="G277" s="249"/>
      <c r="H277" s="249"/>
      <c r="I277" s="249"/>
      <c r="J277" s="249"/>
      <c r="K277" s="249"/>
      <c r="L277" s="249"/>
      <c r="M277" s="249"/>
      <c r="N277" s="249"/>
      <c r="O277" s="249"/>
      <c r="P277" s="249"/>
      <c r="Q277" s="249"/>
      <c r="R277" s="249"/>
      <c r="S277" s="249"/>
      <c r="T277" s="249"/>
      <c r="U277" s="249"/>
      <c r="V277" s="249"/>
      <c r="W277" s="249"/>
      <c r="X277" s="249"/>
    </row>
    <row r="278" spans="1:24" ht="15">
      <c r="A278" s="249"/>
      <c r="B278" s="249"/>
      <c r="C278" s="249"/>
      <c r="D278" s="249"/>
      <c r="E278" s="249"/>
      <c r="F278" s="249"/>
      <c r="G278" s="249"/>
      <c r="H278" s="249"/>
      <c r="I278" s="249"/>
      <c r="J278" s="249"/>
      <c r="K278" s="249"/>
      <c r="L278" s="249"/>
      <c r="M278" s="249"/>
      <c r="N278" s="249"/>
      <c r="O278" s="249"/>
      <c r="P278" s="249"/>
      <c r="Q278" s="249"/>
      <c r="R278" s="249"/>
      <c r="S278" s="249"/>
      <c r="T278" s="249"/>
      <c r="U278" s="249"/>
      <c r="V278" s="249"/>
      <c r="W278" s="249"/>
      <c r="X278" s="249"/>
    </row>
    <row r="279" spans="1:24" ht="15">
      <c r="A279" s="249"/>
      <c r="B279" s="249"/>
      <c r="C279" s="249"/>
      <c r="D279" s="249"/>
      <c r="E279" s="249"/>
      <c r="F279" s="249"/>
      <c r="G279" s="249"/>
      <c r="H279" s="249"/>
      <c r="I279" s="249"/>
      <c r="J279" s="249"/>
      <c r="K279" s="249"/>
      <c r="L279" s="249"/>
      <c r="M279" s="249"/>
      <c r="N279" s="249"/>
      <c r="O279" s="249"/>
      <c r="P279" s="249"/>
      <c r="Q279" s="249"/>
      <c r="R279" s="249"/>
      <c r="S279" s="249"/>
      <c r="T279" s="249"/>
      <c r="U279" s="249"/>
      <c r="V279" s="249"/>
      <c r="W279" s="249"/>
      <c r="X279" s="249"/>
    </row>
    <row r="280" spans="1:24" ht="15">
      <c r="A280" s="249"/>
      <c r="B280" s="249"/>
      <c r="C280" s="249"/>
      <c r="D280" s="249"/>
      <c r="E280" s="249"/>
      <c r="F280" s="249"/>
      <c r="G280" s="249"/>
      <c r="H280" s="249"/>
      <c r="I280" s="249"/>
      <c r="J280" s="249"/>
      <c r="K280" s="249"/>
      <c r="L280" s="249"/>
      <c r="M280" s="249"/>
      <c r="N280" s="249"/>
      <c r="O280" s="249"/>
      <c r="P280" s="249"/>
      <c r="Q280" s="249"/>
      <c r="R280" s="249"/>
      <c r="S280" s="249"/>
      <c r="T280" s="249"/>
      <c r="U280" s="249"/>
      <c r="V280" s="249"/>
      <c r="W280" s="249"/>
      <c r="X280" s="249"/>
    </row>
    <row r="281" spans="1:24" ht="15">
      <c r="A281" s="249"/>
      <c r="B281" s="249"/>
      <c r="C281" s="249"/>
      <c r="D281" s="249"/>
      <c r="E281" s="249"/>
      <c r="F281" s="249"/>
      <c r="G281" s="249"/>
      <c r="H281" s="249"/>
      <c r="I281" s="249"/>
      <c r="J281" s="249"/>
      <c r="K281" s="249"/>
      <c r="L281" s="249"/>
      <c r="M281" s="249"/>
      <c r="N281" s="249"/>
      <c r="O281" s="249"/>
      <c r="P281" s="249"/>
      <c r="Q281" s="249"/>
      <c r="R281" s="249"/>
      <c r="S281" s="249"/>
      <c r="T281" s="249"/>
      <c r="U281" s="249"/>
      <c r="V281" s="249"/>
      <c r="W281" s="249"/>
      <c r="X281" s="249"/>
    </row>
    <row r="282" spans="1:24" ht="15">
      <c r="A282" s="249"/>
      <c r="B282" s="249"/>
      <c r="C282" s="249"/>
      <c r="D282" s="249"/>
      <c r="E282" s="249"/>
      <c r="F282" s="249"/>
      <c r="G282" s="249"/>
      <c r="H282" s="249"/>
      <c r="I282" s="249"/>
      <c r="J282" s="249"/>
      <c r="K282" s="249"/>
      <c r="L282" s="249"/>
      <c r="M282" s="249"/>
      <c r="N282" s="249"/>
      <c r="O282" s="249"/>
      <c r="P282" s="249"/>
      <c r="Q282" s="249"/>
      <c r="R282" s="249"/>
      <c r="S282" s="249"/>
      <c r="T282" s="249"/>
      <c r="U282" s="249"/>
      <c r="V282" s="249"/>
      <c r="W282" s="249"/>
      <c r="X282" s="249"/>
    </row>
    <row r="283" spans="1:24" ht="15">
      <c r="A283" s="249"/>
      <c r="B283" s="249"/>
      <c r="C283" s="249"/>
      <c r="D283" s="249"/>
      <c r="E283" s="249"/>
      <c r="F283" s="249"/>
      <c r="G283" s="249"/>
      <c r="H283" s="249"/>
      <c r="I283" s="249"/>
      <c r="J283" s="249"/>
      <c r="K283" s="249"/>
      <c r="L283" s="249"/>
      <c r="M283" s="249"/>
      <c r="N283" s="249"/>
      <c r="O283" s="249"/>
      <c r="P283" s="249"/>
      <c r="Q283" s="249"/>
      <c r="R283" s="249"/>
      <c r="S283" s="249"/>
      <c r="T283" s="249"/>
      <c r="U283" s="249"/>
      <c r="V283" s="249"/>
      <c r="W283" s="249"/>
      <c r="X283" s="249"/>
    </row>
    <row r="284" spans="1:24" ht="15">
      <c r="A284" s="249"/>
      <c r="B284" s="249"/>
      <c r="C284" s="249"/>
      <c r="D284" s="249"/>
      <c r="E284" s="249"/>
      <c r="F284" s="249"/>
      <c r="G284" s="249"/>
      <c r="H284" s="249"/>
      <c r="I284" s="249"/>
      <c r="J284" s="249"/>
      <c r="K284" s="249"/>
      <c r="L284" s="249"/>
      <c r="M284" s="249"/>
      <c r="N284" s="249"/>
      <c r="O284" s="249"/>
      <c r="P284" s="249"/>
      <c r="Q284" s="249"/>
      <c r="R284" s="249"/>
      <c r="S284" s="249"/>
      <c r="T284" s="249"/>
      <c r="U284" s="249"/>
      <c r="V284" s="249"/>
      <c r="W284" s="249"/>
      <c r="X284" s="249"/>
    </row>
    <row r="285" spans="1:24" ht="15">
      <c r="A285" s="249"/>
      <c r="B285" s="249"/>
      <c r="C285" s="249"/>
      <c r="D285" s="249"/>
      <c r="E285" s="249"/>
      <c r="F285" s="249"/>
      <c r="G285" s="249"/>
      <c r="H285" s="249"/>
      <c r="I285" s="249"/>
      <c r="J285" s="249"/>
      <c r="K285" s="249"/>
      <c r="L285" s="249"/>
      <c r="M285" s="249"/>
      <c r="N285" s="249"/>
      <c r="O285" s="249"/>
      <c r="P285" s="249"/>
      <c r="Q285" s="249"/>
      <c r="R285" s="249"/>
      <c r="S285" s="249"/>
      <c r="T285" s="249"/>
      <c r="U285" s="249"/>
      <c r="V285" s="249"/>
      <c r="W285" s="249"/>
      <c r="X285" s="249"/>
    </row>
    <row r="286" spans="1:24" ht="15">
      <c r="A286" s="249"/>
      <c r="B286" s="249"/>
      <c r="C286" s="249"/>
      <c r="D286" s="249"/>
      <c r="E286" s="249"/>
      <c r="F286" s="249"/>
      <c r="G286" s="249"/>
      <c r="H286" s="249"/>
      <c r="I286" s="249"/>
      <c r="J286" s="249"/>
      <c r="K286" s="249"/>
      <c r="L286" s="249"/>
      <c r="M286" s="249"/>
      <c r="N286" s="249"/>
      <c r="O286" s="249"/>
      <c r="P286" s="249"/>
      <c r="Q286" s="249"/>
      <c r="R286" s="249"/>
      <c r="S286" s="249"/>
      <c r="T286" s="249"/>
      <c r="U286" s="249"/>
      <c r="V286" s="249"/>
      <c r="W286" s="249"/>
      <c r="X286" s="249"/>
    </row>
    <row r="287" spans="1:24" ht="15">
      <c r="A287" s="249"/>
      <c r="B287" s="249"/>
      <c r="C287" s="249"/>
      <c r="D287" s="249"/>
      <c r="E287" s="249"/>
      <c r="F287" s="249"/>
      <c r="G287" s="249"/>
      <c r="H287" s="249"/>
      <c r="I287" s="249"/>
      <c r="J287" s="249"/>
      <c r="K287" s="249"/>
      <c r="L287" s="249"/>
      <c r="M287" s="249"/>
      <c r="N287" s="249"/>
      <c r="O287" s="249"/>
      <c r="P287" s="249"/>
      <c r="Q287" s="249"/>
      <c r="R287" s="249"/>
      <c r="S287" s="249"/>
      <c r="T287" s="249"/>
      <c r="U287" s="249"/>
      <c r="V287" s="249"/>
      <c r="W287" s="249"/>
      <c r="X287" s="249"/>
    </row>
    <row r="288" spans="1:24" ht="15">
      <c r="A288" s="249"/>
      <c r="B288" s="249"/>
      <c r="C288" s="249"/>
      <c r="D288" s="249"/>
      <c r="E288" s="249"/>
      <c r="F288" s="249"/>
      <c r="G288" s="249"/>
      <c r="H288" s="249"/>
      <c r="I288" s="249"/>
      <c r="J288" s="249"/>
      <c r="K288" s="249"/>
      <c r="L288" s="249"/>
      <c r="M288" s="249"/>
      <c r="N288" s="249"/>
      <c r="O288" s="249"/>
      <c r="P288" s="249"/>
      <c r="Q288" s="249"/>
      <c r="R288" s="249"/>
      <c r="S288" s="249"/>
      <c r="T288" s="249"/>
      <c r="U288" s="249"/>
      <c r="V288" s="249"/>
      <c r="W288" s="249"/>
      <c r="X288" s="249"/>
    </row>
    <row r="289" spans="1:24" ht="15">
      <c r="A289" s="249"/>
      <c r="B289" s="249"/>
      <c r="C289" s="249"/>
      <c r="D289" s="249"/>
      <c r="E289" s="249"/>
      <c r="F289" s="249"/>
      <c r="G289" s="249"/>
      <c r="H289" s="249"/>
      <c r="I289" s="249"/>
      <c r="J289" s="249"/>
      <c r="K289" s="249"/>
      <c r="L289" s="249"/>
      <c r="M289" s="249"/>
      <c r="N289" s="249"/>
      <c r="O289" s="249"/>
      <c r="P289" s="249"/>
      <c r="Q289" s="249"/>
      <c r="R289" s="249"/>
      <c r="S289" s="249"/>
      <c r="T289" s="249"/>
      <c r="U289" s="249"/>
      <c r="V289" s="249"/>
      <c r="W289" s="249"/>
      <c r="X289" s="249"/>
    </row>
    <row r="290" spans="1:24" ht="15">
      <c r="A290" s="249"/>
      <c r="B290" s="249"/>
      <c r="C290" s="249"/>
      <c r="D290" s="249"/>
      <c r="E290" s="249"/>
      <c r="F290" s="249"/>
      <c r="G290" s="249"/>
      <c r="H290" s="249"/>
      <c r="I290" s="249"/>
      <c r="J290" s="249"/>
      <c r="K290" s="249"/>
      <c r="L290" s="249"/>
      <c r="M290" s="249"/>
      <c r="N290" s="249"/>
      <c r="O290" s="249"/>
      <c r="P290" s="249"/>
      <c r="Q290" s="249"/>
      <c r="R290" s="249"/>
      <c r="S290" s="249"/>
      <c r="T290" s="249"/>
      <c r="U290" s="249"/>
      <c r="V290" s="249"/>
      <c r="W290" s="249"/>
      <c r="X290" s="249"/>
    </row>
    <row r="291" spans="1:24" ht="15">
      <c r="A291" s="249"/>
      <c r="B291" s="249"/>
      <c r="C291" s="249"/>
      <c r="D291" s="249"/>
      <c r="E291" s="249"/>
      <c r="F291" s="249"/>
      <c r="G291" s="249"/>
      <c r="H291" s="249"/>
      <c r="I291" s="249"/>
      <c r="J291" s="249"/>
      <c r="K291" s="249"/>
      <c r="L291" s="249"/>
      <c r="M291" s="249"/>
      <c r="N291" s="249"/>
      <c r="O291" s="249"/>
      <c r="P291" s="249"/>
      <c r="Q291" s="249"/>
      <c r="R291" s="249"/>
      <c r="S291" s="249"/>
      <c r="T291" s="249"/>
      <c r="U291" s="249"/>
      <c r="V291" s="249"/>
      <c r="W291" s="249"/>
      <c r="X291" s="249"/>
    </row>
    <row r="292" spans="1:24" ht="15">
      <c r="A292" s="249"/>
      <c r="B292" s="249"/>
      <c r="C292" s="249"/>
      <c r="D292" s="249"/>
      <c r="E292" s="249"/>
      <c r="F292" s="249"/>
      <c r="G292" s="249"/>
      <c r="H292" s="249"/>
      <c r="I292" s="249"/>
      <c r="J292" s="249"/>
      <c r="K292" s="249"/>
      <c r="L292" s="249"/>
      <c r="M292" s="249"/>
      <c r="N292" s="249"/>
      <c r="O292" s="249"/>
      <c r="P292" s="249"/>
      <c r="Q292" s="249"/>
      <c r="R292" s="249"/>
      <c r="S292" s="249"/>
      <c r="T292" s="249"/>
      <c r="U292" s="249"/>
      <c r="V292" s="249"/>
      <c r="W292" s="249"/>
      <c r="X292" s="249"/>
    </row>
    <row r="293" spans="1:24" ht="15">
      <c r="A293" s="249"/>
      <c r="B293" s="249"/>
      <c r="C293" s="249"/>
      <c r="D293" s="249"/>
      <c r="E293" s="249"/>
      <c r="F293" s="249"/>
      <c r="G293" s="249"/>
      <c r="H293" s="249"/>
      <c r="I293" s="249"/>
      <c r="J293" s="249"/>
      <c r="K293" s="249"/>
      <c r="L293" s="249"/>
      <c r="M293" s="249"/>
      <c r="N293" s="249"/>
      <c r="O293" s="249"/>
      <c r="P293" s="249"/>
      <c r="Q293" s="249"/>
      <c r="R293" s="249"/>
      <c r="S293" s="249"/>
      <c r="T293" s="249"/>
      <c r="U293" s="249"/>
      <c r="V293" s="249"/>
      <c r="W293" s="249"/>
      <c r="X293" s="249"/>
    </row>
    <row r="294" spans="1:24" ht="15">
      <c r="A294" s="249"/>
      <c r="B294" s="249"/>
      <c r="C294" s="249"/>
      <c r="D294" s="249"/>
      <c r="E294" s="249"/>
      <c r="F294" s="249"/>
      <c r="G294" s="249"/>
      <c r="H294" s="249"/>
      <c r="I294" s="249"/>
      <c r="J294" s="249"/>
      <c r="K294" s="249"/>
      <c r="L294" s="249"/>
      <c r="M294" s="249"/>
      <c r="N294" s="249"/>
      <c r="O294" s="249"/>
      <c r="P294" s="249"/>
      <c r="Q294" s="249"/>
      <c r="R294" s="249"/>
      <c r="S294" s="249"/>
      <c r="T294" s="249"/>
      <c r="U294" s="249"/>
      <c r="V294" s="249"/>
      <c r="W294" s="249"/>
      <c r="X294" s="249"/>
    </row>
    <row r="295" spans="1:24" ht="15">
      <c r="A295" s="249"/>
      <c r="B295" s="249"/>
      <c r="C295" s="249"/>
      <c r="D295" s="249"/>
      <c r="E295" s="249"/>
      <c r="F295" s="249"/>
      <c r="G295" s="249"/>
      <c r="H295" s="249"/>
      <c r="I295" s="249"/>
      <c r="J295" s="249"/>
      <c r="K295" s="249"/>
      <c r="L295" s="249"/>
      <c r="M295" s="249"/>
      <c r="N295" s="249"/>
      <c r="O295" s="249"/>
      <c r="P295" s="249"/>
      <c r="Q295" s="249"/>
      <c r="R295" s="249"/>
      <c r="S295" s="249"/>
      <c r="T295" s="249"/>
      <c r="U295" s="249"/>
      <c r="V295" s="249"/>
      <c r="W295" s="249"/>
      <c r="X295" s="249"/>
    </row>
    <row r="296" spans="1:24" ht="15">
      <c r="A296" s="249"/>
      <c r="B296" s="249"/>
      <c r="C296" s="249"/>
      <c r="D296" s="249"/>
      <c r="E296" s="249"/>
      <c r="F296" s="249"/>
      <c r="G296" s="249"/>
      <c r="H296" s="249"/>
      <c r="I296" s="249"/>
      <c r="J296" s="249"/>
      <c r="K296" s="249"/>
      <c r="L296" s="249"/>
      <c r="M296" s="249"/>
      <c r="N296" s="249"/>
      <c r="O296" s="249"/>
      <c r="P296" s="249"/>
      <c r="Q296" s="249"/>
      <c r="R296" s="249"/>
      <c r="S296" s="249"/>
      <c r="T296" s="249"/>
      <c r="U296" s="249"/>
      <c r="V296" s="249"/>
      <c r="W296" s="249"/>
      <c r="X296" s="249"/>
    </row>
    <row r="297" spans="1:24" ht="15">
      <c r="A297" s="249"/>
      <c r="B297" s="249"/>
      <c r="C297" s="249"/>
      <c r="D297" s="249"/>
      <c r="E297" s="249"/>
      <c r="F297" s="249"/>
      <c r="G297" s="249"/>
      <c r="H297" s="249"/>
      <c r="I297" s="249"/>
      <c r="J297" s="249"/>
      <c r="K297" s="249"/>
      <c r="L297" s="249"/>
      <c r="M297" s="249"/>
      <c r="N297" s="249"/>
      <c r="O297" s="249"/>
      <c r="P297" s="249"/>
      <c r="Q297" s="249"/>
      <c r="R297" s="249"/>
      <c r="S297" s="249"/>
      <c r="T297" s="249"/>
      <c r="U297" s="249"/>
      <c r="V297" s="249"/>
      <c r="W297" s="249"/>
      <c r="X297" s="249"/>
    </row>
    <row r="298" spans="1:24" ht="15">
      <c r="A298" s="249"/>
      <c r="B298" s="249"/>
      <c r="C298" s="249"/>
      <c r="D298" s="249"/>
      <c r="E298" s="249"/>
      <c r="F298" s="249"/>
      <c r="G298" s="249"/>
      <c r="H298" s="249"/>
      <c r="I298" s="249"/>
      <c r="J298" s="249"/>
      <c r="K298" s="249"/>
      <c r="L298" s="249"/>
      <c r="M298" s="249"/>
      <c r="N298" s="249"/>
      <c r="O298" s="249"/>
      <c r="P298" s="249"/>
      <c r="Q298" s="249"/>
      <c r="R298" s="249"/>
      <c r="S298" s="249"/>
      <c r="T298" s="249"/>
      <c r="U298" s="249"/>
      <c r="V298" s="249"/>
      <c r="W298" s="249"/>
      <c r="X298" s="249"/>
    </row>
    <row r="299" spans="1:24" ht="15">
      <c r="A299" s="249"/>
      <c r="B299" s="249"/>
      <c r="C299" s="249"/>
      <c r="D299" s="249"/>
      <c r="E299" s="249"/>
      <c r="F299" s="249"/>
      <c r="G299" s="249"/>
      <c r="H299" s="249"/>
      <c r="I299" s="249"/>
      <c r="J299" s="249"/>
      <c r="K299" s="249"/>
      <c r="L299" s="249"/>
      <c r="M299" s="249"/>
      <c r="N299" s="249"/>
      <c r="O299" s="249"/>
      <c r="P299" s="249"/>
      <c r="Q299" s="249"/>
      <c r="R299" s="249"/>
      <c r="S299" s="249"/>
      <c r="T299" s="249"/>
      <c r="U299" s="249"/>
      <c r="V299" s="249"/>
      <c r="W299" s="249"/>
      <c r="X299" s="249"/>
    </row>
    <row r="300" spans="1:24" ht="15">
      <c r="A300" s="249"/>
      <c r="B300" s="249"/>
      <c r="C300" s="249"/>
      <c r="D300" s="249"/>
      <c r="E300" s="249"/>
      <c r="F300" s="249"/>
      <c r="G300" s="249"/>
      <c r="H300" s="249"/>
      <c r="I300" s="249"/>
      <c r="J300" s="249"/>
      <c r="K300" s="249"/>
      <c r="L300" s="249"/>
      <c r="M300" s="249"/>
      <c r="N300" s="249"/>
      <c r="O300" s="249"/>
      <c r="P300" s="249"/>
      <c r="Q300" s="249"/>
      <c r="R300" s="249"/>
      <c r="S300" s="249"/>
      <c r="T300" s="249"/>
      <c r="U300" s="249"/>
      <c r="V300" s="249"/>
      <c r="W300" s="249"/>
      <c r="X300" s="249"/>
    </row>
    <row r="301" spans="1:24" ht="15">
      <c r="A301" s="249"/>
      <c r="B301" s="249"/>
      <c r="C301" s="249"/>
      <c r="D301" s="249"/>
      <c r="E301" s="249"/>
      <c r="F301" s="249"/>
      <c r="G301" s="249"/>
      <c r="H301" s="249"/>
      <c r="I301" s="249"/>
      <c r="J301" s="249"/>
      <c r="K301" s="249"/>
      <c r="L301" s="249"/>
      <c r="M301" s="249"/>
      <c r="N301" s="249"/>
      <c r="O301" s="249"/>
      <c r="P301" s="249"/>
      <c r="Q301" s="249"/>
      <c r="R301" s="249"/>
      <c r="S301" s="249"/>
      <c r="T301" s="249"/>
      <c r="U301" s="249"/>
      <c r="V301" s="249"/>
      <c r="W301" s="249"/>
      <c r="X301" s="249"/>
    </row>
    <row r="302" spans="1:24" ht="15">
      <c r="A302" s="249"/>
      <c r="B302" s="249"/>
      <c r="C302" s="249"/>
      <c r="D302" s="249"/>
      <c r="E302" s="249"/>
      <c r="F302" s="249"/>
      <c r="G302" s="249"/>
      <c r="H302" s="249"/>
      <c r="I302" s="249"/>
      <c r="J302" s="249"/>
      <c r="K302" s="249"/>
      <c r="L302" s="249"/>
      <c r="M302" s="249"/>
      <c r="N302" s="249"/>
      <c r="O302" s="249"/>
      <c r="P302" s="249"/>
      <c r="Q302" s="249"/>
      <c r="R302" s="249"/>
      <c r="S302" s="249"/>
      <c r="T302" s="249"/>
      <c r="U302" s="249"/>
      <c r="V302" s="249"/>
      <c r="W302" s="249"/>
      <c r="X302" s="249"/>
    </row>
    <row r="303" spans="1:24" ht="15">
      <c r="A303" s="249"/>
      <c r="B303" s="249"/>
      <c r="C303" s="249"/>
      <c r="D303" s="249"/>
      <c r="E303" s="249"/>
      <c r="F303" s="249"/>
      <c r="G303" s="249"/>
      <c r="H303" s="249"/>
      <c r="I303" s="249"/>
      <c r="J303" s="249"/>
      <c r="K303" s="249"/>
      <c r="L303" s="249"/>
      <c r="M303" s="249"/>
      <c r="N303" s="249"/>
      <c r="O303" s="249"/>
      <c r="P303" s="249"/>
      <c r="Q303" s="249"/>
      <c r="R303" s="249"/>
      <c r="S303" s="249"/>
      <c r="T303" s="249"/>
      <c r="U303" s="249"/>
      <c r="V303" s="249"/>
      <c r="W303" s="249"/>
      <c r="X303" s="249"/>
    </row>
    <row r="304" spans="1:24" ht="15">
      <c r="A304" s="249"/>
      <c r="B304" s="249"/>
      <c r="C304" s="249"/>
      <c r="D304" s="249"/>
      <c r="E304" s="249"/>
      <c r="F304" s="249"/>
      <c r="G304" s="249"/>
      <c r="H304" s="249"/>
      <c r="I304" s="249"/>
      <c r="J304" s="249"/>
      <c r="K304" s="249"/>
      <c r="L304" s="249"/>
      <c r="M304" s="249"/>
      <c r="N304" s="249"/>
      <c r="O304" s="249"/>
      <c r="P304" s="249"/>
      <c r="Q304" s="249"/>
      <c r="R304" s="249"/>
      <c r="S304" s="249"/>
      <c r="T304" s="249"/>
      <c r="U304" s="249"/>
      <c r="V304" s="249"/>
      <c r="W304" s="249"/>
      <c r="X304" s="249"/>
    </row>
    <row r="305" spans="1:24" ht="15">
      <c r="A305" s="249"/>
      <c r="B305" s="249"/>
      <c r="C305" s="249"/>
      <c r="D305" s="249"/>
      <c r="E305" s="249"/>
      <c r="F305" s="249"/>
      <c r="G305" s="249"/>
      <c r="H305" s="249"/>
      <c r="I305" s="249"/>
      <c r="J305" s="249"/>
      <c r="K305" s="249"/>
      <c r="L305" s="249"/>
      <c r="M305" s="249"/>
      <c r="N305" s="249"/>
      <c r="O305" s="249"/>
      <c r="P305" s="249"/>
      <c r="Q305" s="249"/>
      <c r="R305" s="249"/>
      <c r="S305" s="249"/>
      <c r="T305" s="249"/>
      <c r="U305" s="249"/>
      <c r="V305" s="249"/>
      <c r="W305" s="249"/>
      <c r="X305" s="249"/>
    </row>
    <row r="306" spans="1:24" ht="15">
      <c r="A306" s="249"/>
      <c r="B306" s="249"/>
      <c r="C306" s="249"/>
      <c r="D306" s="249"/>
      <c r="E306" s="249"/>
      <c r="F306" s="249"/>
      <c r="G306" s="249"/>
      <c r="H306" s="249"/>
      <c r="I306" s="249"/>
      <c r="J306" s="249"/>
      <c r="K306" s="249"/>
      <c r="L306" s="249"/>
      <c r="M306" s="249"/>
      <c r="N306" s="249"/>
      <c r="O306" s="249"/>
      <c r="P306" s="249"/>
      <c r="Q306" s="249"/>
      <c r="R306" s="249"/>
      <c r="S306" s="249"/>
      <c r="T306" s="249"/>
      <c r="U306" s="249"/>
      <c r="V306" s="249"/>
      <c r="W306" s="249"/>
      <c r="X306" s="249"/>
    </row>
    <row r="307" spans="1:24" ht="15">
      <c r="A307" s="249"/>
      <c r="B307" s="249"/>
      <c r="C307" s="249"/>
      <c r="D307" s="249"/>
      <c r="E307" s="249"/>
      <c r="F307" s="249"/>
      <c r="G307" s="249"/>
      <c r="H307" s="249"/>
      <c r="I307" s="249"/>
      <c r="J307" s="249"/>
      <c r="K307" s="249"/>
      <c r="L307" s="249"/>
      <c r="M307" s="249"/>
      <c r="N307" s="249"/>
      <c r="O307" s="249"/>
      <c r="P307" s="249"/>
      <c r="Q307" s="249"/>
      <c r="R307" s="249"/>
      <c r="S307" s="249"/>
      <c r="T307" s="249"/>
      <c r="U307" s="249"/>
      <c r="V307" s="249"/>
      <c r="W307" s="249"/>
      <c r="X307" s="249"/>
    </row>
    <row r="308" spans="1:24" ht="15">
      <c r="A308" s="249"/>
      <c r="B308" s="249"/>
      <c r="C308" s="249"/>
      <c r="D308" s="249"/>
      <c r="E308" s="249"/>
      <c r="F308" s="249"/>
      <c r="G308" s="249"/>
      <c r="H308" s="249"/>
      <c r="I308" s="249"/>
      <c r="J308" s="249"/>
      <c r="K308" s="249"/>
      <c r="L308" s="249"/>
      <c r="M308" s="249"/>
      <c r="N308" s="249"/>
      <c r="O308" s="249"/>
      <c r="P308" s="249"/>
      <c r="Q308" s="249"/>
      <c r="R308" s="249"/>
      <c r="S308" s="249"/>
      <c r="T308" s="249"/>
      <c r="U308" s="249"/>
      <c r="V308" s="249"/>
      <c r="W308" s="249"/>
      <c r="X308" s="249"/>
    </row>
    <row r="309" spans="1:24" ht="15">
      <c r="A309" s="249"/>
      <c r="B309" s="249"/>
      <c r="C309" s="249"/>
      <c r="D309" s="249"/>
      <c r="E309" s="249"/>
      <c r="F309" s="249"/>
      <c r="G309" s="249"/>
      <c r="H309" s="249"/>
      <c r="I309" s="249"/>
      <c r="J309" s="249"/>
      <c r="K309" s="249"/>
      <c r="L309" s="249"/>
      <c r="M309" s="249"/>
      <c r="N309" s="249"/>
      <c r="O309" s="249"/>
      <c r="P309" s="249"/>
      <c r="Q309" s="249"/>
      <c r="R309" s="249"/>
      <c r="S309" s="249"/>
      <c r="T309" s="249"/>
      <c r="U309" s="249"/>
      <c r="V309" s="249"/>
      <c r="W309" s="249"/>
      <c r="X309" s="249"/>
    </row>
    <row r="310" spans="1:24" ht="15">
      <c r="A310" s="249"/>
      <c r="B310" s="249"/>
      <c r="C310" s="249"/>
      <c r="D310" s="249"/>
      <c r="E310" s="249"/>
      <c r="F310" s="249"/>
      <c r="G310" s="249"/>
      <c r="H310" s="249"/>
      <c r="I310" s="249"/>
      <c r="J310" s="249"/>
      <c r="K310" s="249"/>
      <c r="L310" s="249"/>
      <c r="M310" s="249"/>
      <c r="N310" s="249"/>
      <c r="O310" s="249"/>
      <c r="P310" s="249"/>
      <c r="Q310" s="249"/>
      <c r="R310" s="249"/>
      <c r="S310" s="249"/>
      <c r="T310" s="249"/>
      <c r="U310" s="249"/>
      <c r="V310" s="249"/>
      <c r="W310" s="249"/>
      <c r="X310" s="249"/>
    </row>
    <row r="311" spans="1:24" ht="15">
      <c r="A311" s="249"/>
      <c r="B311" s="249"/>
      <c r="C311" s="249"/>
      <c r="D311" s="249"/>
      <c r="E311" s="249"/>
      <c r="F311" s="249"/>
      <c r="G311" s="249"/>
      <c r="H311" s="249"/>
      <c r="I311" s="249"/>
      <c r="J311" s="249"/>
      <c r="K311" s="249"/>
      <c r="L311" s="249"/>
      <c r="M311" s="249"/>
      <c r="N311" s="249"/>
      <c r="O311" s="249"/>
      <c r="P311" s="249"/>
      <c r="Q311" s="249"/>
      <c r="R311" s="249"/>
      <c r="S311" s="249"/>
      <c r="T311" s="249"/>
      <c r="U311" s="249"/>
      <c r="V311" s="249"/>
      <c r="W311" s="249"/>
      <c r="X311" s="249"/>
    </row>
    <row r="312" spans="1:24" ht="15">
      <c r="A312" s="249"/>
      <c r="B312" s="249"/>
      <c r="C312" s="249"/>
      <c r="D312" s="249"/>
      <c r="E312" s="249"/>
      <c r="F312" s="249"/>
      <c r="G312" s="249"/>
      <c r="H312" s="249"/>
      <c r="I312" s="249"/>
      <c r="J312" s="249"/>
      <c r="K312" s="249"/>
      <c r="L312" s="249"/>
      <c r="M312" s="249"/>
      <c r="N312" s="249"/>
      <c r="O312" s="249"/>
      <c r="P312" s="249"/>
      <c r="Q312" s="249"/>
      <c r="R312" s="249"/>
      <c r="S312" s="249"/>
      <c r="T312" s="249"/>
      <c r="U312" s="249"/>
      <c r="V312" s="249"/>
      <c r="W312" s="249"/>
      <c r="X312" s="249"/>
    </row>
    <row r="313" spans="1:24" ht="15">
      <c r="A313" s="249"/>
      <c r="B313" s="249"/>
      <c r="C313" s="249"/>
      <c r="D313" s="249"/>
      <c r="E313" s="249"/>
      <c r="F313" s="249"/>
      <c r="G313" s="249"/>
      <c r="H313" s="249"/>
      <c r="I313" s="249"/>
      <c r="J313" s="249"/>
      <c r="K313" s="249"/>
      <c r="L313" s="249"/>
      <c r="M313" s="249"/>
      <c r="N313" s="249"/>
      <c r="O313" s="249"/>
      <c r="P313" s="249"/>
      <c r="Q313" s="249"/>
      <c r="R313" s="249"/>
      <c r="S313" s="249"/>
      <c r="T313" s="249"/>
      <c r="U313" s="249"/>
      <c r="V313" s="249"/>
      <c r="W313" s="249"/>
      <c r="X313" s="249"/>
    </row>
    <row r="314" spans="1:24" ht="15">
      <c r="A314" s="249"/>
      <c r="B314" s="249"/>
      <c r="C314" s="249"/>
      <c r="D314" s="249"/>
      <c r="E314" s="249"/>
      <c r="F314" s="249"/>
      <c r="G314" s="249"/>
      <c r="H314" s="249"/>
      <c r="I314" s="249"/>
      <c r="J314" s="249"/>
      <c r="K314" s="249"/>
      <c r="L314" s="249"/>
      <c r="M314" s="249"/>
      <c r="N314" s="249"/>
      <c r="O314" s="249"/>
      <c r="P314" s="249"/>
      <c r="Q314" s="249"/>
      <c r="R314" s="249"/>
      <c r="S314" s="249"/>
      <c r="T314" s="249"/>
      <c r="U314" s="249"/>
      <c r="V314" s="249"/>
      <c r="W314" s="249"/>
      <c r="X314" s="249"/>
    </row>
    <row r="315" spans="1:24" ht="15">
      <c r="A315" s="249"/>
      <c r="B315" s="249"/>
      <c r="C315" s="249"/>
      <c r="D315" s="249"/>
      <c r="E315" s="249"/>
      <c r="F315" s="249"/>
      <c r="G315" s="249"/>
      <c r="H315" s="249"/>
      <c r="I315" s="249"/>
      <c r="J315" s="249"/>
      <c r="K315" s="249"/>
      <c r="L315" s="249"/>
      <c r="M315" s="249"/>
      <c r="N315" s="249"/>
      <c r="O315" s="249"/>
      <c r="P315" s="249"/>
      <c r="Q315" s="249"/>
      <c r="R315" s="249"/>
      <c r="S315" s="249"/>
      <c r="T315" s="249"/>
      <c r="U315" s="249"/>
      <c r="V315" s="249"/>
      <c r="W315" s="249"/>
      <c r="X315" s="249"/>
    </row>
    <row r="316" spans="1:24" ht="15">
      <c r="A316" s="249"/>
      <c r="B316" s="249"/>
      <c r="C316" s="249"/>
      <c r="D316" s="249"/>
      <c r="E316" s="249"/>
      <c r="F316" s="249"/>
      <c r="G316" s="249"/>
      <c r="H316" s="249"/>
      <c r="I316" s="249"/>
      <c r="J316" s="249"/>
      <c r="K316" s="249"/>
      <c r="L316" s="249"/>
      <c r="M316" s="249"/>
      <c r="N316" s="249"/>
      <c r="O316" s="249"/>
      <c r="P316" s="249"/>
      <c r="Q316" s="249"/>
      <c r="R316" s="249"/>
      <c r="S316" s="249"/>
      <c r="T316" s="249"/>
      <c r="U316" s="249"/>
      <c r="V316" s="249"/>
      <c r="W316" s="249"/>
      <c r="X316" s="249"/>
    </row>
    <row r="317" spans="1:24" ht="15">
      <c r="A317" s="249"/>
      <c r="B317" s="249"/>
      <c r="C317" s="249"/>
      <c r="D317" s="249"/>
      <c r="E317" s="249"/>
      <c r="F317" s="249"/>
      <c r="G317" s="249"/>
      <c r="H317" s="249"/>
      <c r="I317" s="249"/>
      <c r="J317" s="249"/>
      <c r="K317" s="249"/>
      <c r="L317" s="249"/>
      <c r="M317" s="249"/>
      <c r="N317" s="249"/>
      <c r="O317" s="249"/>
      <c r="P317" s="249"/>
      <c r="Q317" s="249"/>
      <c r="R317" s="249"/>
      <c r="S317" s="249"/>
      <c r="T317" s="249"/>
      <c r="U317" s="249"/>
      <c r="V317" s="249"/>
      <c r="W317" s="249"/>
      <c r="X317" s="249"/>
    </row>
    <row r="318" spans="1:24" ht="15">
      <c r="A318" s="249"/>
      <c r="B318" s="249"/>
      <c r="C318" s="249"/>
      <c r="D318" s="249"/>
      <c r="E318" s="249"/>
      <c r="F318" s="249"/>
      <c r="G318" s="249"/>
      <c r="H318" s="249"/>
      <c r="I318" s="249"/>
      <c r="J318" s="249"/>
      <c r="K318" s="249"/>
      <c r="L318" s="249"/>
      <c r="M318" s="249"/>
      <c r="N318" s="249"/>
      <c r="O318" s="249"/>
      <c r="P318" s="249"/>
      <c r="Q318" s="249"/>
      <c r="R318" s="249"/>
      <c r="S318" s="249"/>
      <c r="T318" s="249"/>
      <c r="U318" s="249"/>
      <c r="V318" s="249"/>
      <c r="W318" s="249"/>
      <c r="X318" s="249"/>
    </row>
    <row r="319" spans="1:24" ht="15">
      <c r="A319" s="249"/>
      <c r="B319" s="249"/>
      <c r="C319" s="249"/>
      <c r="D319" s="249"/>
      <c r="E319" s="249"/>
      <c r="F319" s="249"/>
      <c r="G319" s="249"/>
      <c r="H319" s="249"/>
      <c r="I319" s="249"/>
      <c r="J319" s="249"/>
      <c r="K319" s="249"/>
      <c r="L319" s="249"/>
      <c r="M319" s="249"/>
      <c r="N319" s="249"/>
      <c r="O319" s="249"/>
      <c r="P319" s="249"/>
      <c r="Q319" s="249"/>
      <c r="R319" s="249"/>
      <c r="S319" s="249"/>
      <c r="T319" s="249"/>
      <c r="U319" s="249"/>
      <c r="V319" s="249"/>
      <c r="W319" s="249"/>
      <c r="X319" s="249"/>
    </row>
    <row r="320" spans="1:24" ht="15">
      <c r="A320" s="249"/>
      <c r="B320" s="249"/>
      <c r="C320" s="249"/>
      <c r="D320" s="249"/>
      <c r="E320" s="249"/>
      <c r="F320" s="249"/>
      <c r="G320" s="249"/>
      <c r="H320" s="249"/>
      <c r="I320" s="249"/>
      <c r="J320" s="249"/>
      <c r="K320" s="249"/>
      <c r="L320" s="249"/>
      <c r="M320" s="249"/>
      <c r="N320" s="249"/>
      <c r="O320" s="249"/>
      <c r="P320" s="249"/>
      <c r="Q320" s="249"/>
      <c r="R320" s="249"/>
      <c r="S320" s="249"/>
      <c r="T320" s="249"/>
      <c r="U320" s="249"/>
      <c r="V320" s="249"/>
      <c r="W320" s="249"/>
      <c r="X320" s="249"/>
    </row>
    <row r="321" spans="1:24" ht="15">
      <c r="A321" s="249"/>
      <c r="B321" s="249"/>
      <c r="C321" s="249"/>
      <c r="D321" s="249"/>
      <c r="E321" s="249"/>
      <c r="F321" s="249"/>
      <c r="G321" s="249"/>
      <c r="H321" s="249"/>
      <c r="I321" s="249"/>
      <c r="J321" s="249"/>
      <c r="K321" s="249"/>
      <c r="L321" s="249"/>
      <c r="M321" s="249"/>
      <c r="N321" s="249"/>
      <c r="O321" s="249"/>
      <c r="P321" s="249"/>
      <c r="Q321" s="249"/>
      <c r="R321" s="249"/>
      <c r="S321" s="249"/>
      <c r="T321" s="249"/>
      <c r="U321" s="249"/>
      <c r="V321" s="249"/>
      <c r="W321" s="249"/>
      <c r="X321" s="249"/>
    </row>
    <row r="322" spans="1:24" ht="15">
      <c r="A322" s="249"/>
      <c r="B322" s="249"/>
      <c r="C322" s="249"/>
      <c r="D322" s="249"/>
      <c r="E322" s="249"/>
      <c r="F322" s="249"/>
      <c r="G322" s="249"/>
      <c r="H322" s="249"/>
      <c r="I322" s="249"/>
      <c r="J322" s="249"/>
      <c r="K322" s="249"/>
      <c r="L322" s="249"/>
      <c r="M322" s="249"/>
      <c r="N322" s="249"/>
      <c r="O322" s="249"/>
      <c r="P322" s="249"/>
      <c r="Q322" s="249"/>
      <c r="R322" s="249"/>
      <c r="S322" s="249"/>
      <c r="T322" s="249"/>
      <c r="U322" s="249"/>
      <c r="V322" s="249"/>
      <c r="W322" s="249"/>
      <c r="X322" s="249"/>
    </row>
    <row r="323" spans="1:24" ht="15">
      <c r="A323" s="249"/>
      <c r="B323" s="249"/>
      <c r="C323" s="249"/>
      <c r="D323" s="249"/>
      <c r="E323" s="249"/>
      <c r="F323" s="249"/>
      <c r="G323" s="249"/>
      <c r="H323" s="249"/>
      <c r="I323" s="249"/>
      <c r="J323" s="249"/>
      <c r="K323" s="249"/>
      <c r="L323" s="249"/>
      <c r="M323" s="249"/>
      <c r="N323" s="249"/>
      <c r="O323" s="249"/>
      <c r="P323" s="249"/>
      <c r="Q323" s="249"/>
      <c r="R323" s="249"/>
      <c r="S323" s="249"/>
      <c r="T323" s="249"/>
      <c r="U323" s="249"/>
      <c r="V323" s="249"/>
      <c r="W323" s="249"/>
      <c r="X323" s="249"/>
    </row>
    <row r="324" spans="1:24" ht="15">
      <c r="A324" s="249"/>
      <c r="B324" s="249"/>
      <c r="C324" s="249"/>
      <c r="D324" s="249"/>
      <c r="E324" s="249"/>
      <c r="F324" s="249"/>
      <c r="G324" s="249"/>
      <c r="H324" s="249"/>
      <c r="I324" s="249"/>
      <c r="J324" s="249"/>
      <c r="K324" s="249"/>
      <c r="L324" s="249"/>
      <c r="M324" s="249"/>
      <c r="N324" s="249"/>
      <c r="O324" s="249"/>
      <c r="P324" s="249"/>
      <c r="Q324" s="249"/>
      <c r="R324" s="249"/>
      <c r="S324" s="249"/>
      <c r="T324" s="249"/>
      <c r="U324" s="249"/>
      <c r="V324" s="249"/>
      <c r="W324" s="249"/>
      <c r="X324" s="249"/>
    </row>
    <row r="325" spans="1:24" ht="15">
      <c r="A325" s="249"/>
      <c r="B325" s="249"/>
      <c r="C325" s="249"/>
      <c r="D325" s="249"/>
      <c r="E325" s="249"/>
      <c r="F325" s="249"/>
      <c r="G325" s="249"/>
      <c r="H325" s="249"/>
      <c r="I325" s="249"/>
      <c r="J325" s="249"/>
      <c r="K325" s="249"/>
      <c r="L325" s="249"/>
      <c r="M325" s="249"/>
      <c r="N325" s="249"/>
      <c r="O325" s="249"/>
      <c r="P325" s="249"/>
      <c r="Q325" s="249"/>
      <c r="R325" s="249"/>
      <c r="S325" s="249"/>
      <c r="T325" s="249"/>
      <c r="U325" s="249"/>
      <c r="V325" s="249"/>
      <c r="W325" s="249"/>
      <c r="X325" s="249"/>
    </row>
    <row r="326" spans="1:24" ht="15">
      <c r="A326" s="249"/>
      <c r="B326" s="249"/>
      <c r="C326" s="249"/>
      <c r="D326" s="249"/>
      <c r="E326" s="249"/>
      <c r="F326" s="249"/>
      <c r="G326" s="249"/>
      <c r="H326" s="249"/>
      <c r="I326" s="249"/>
      <c r="J326" s="249"/>
      <c r="K326" s="249"/>
      <c r="L326" s="249"/>
      <c r="M326" s="249"/>
      <c r="N326" s="249"/>
      <c r="O326" s="249"/>
      <c r="P326" s="249"/>
      <c r="Q326" s="249"/>
      <c r="R326" s="249"/>
      <c r="S326" s="249"/>
      <c r="T326" s="249"/>
      <c r="U326" s="249"/>
      <c r="V326" s="249"/>
      <c r="W326" s="249"/>
      <c r="X326" s="249"/>
    </row>
    <row r="327" spans="1:24" ht="15">
      <c r="A327" s="249"/>
      <c r="B327" s="249"/>
      <c r="C327" s="249"/>
      <c r="D327" s="249"/>
      <c r="E327" s="249"/>
      <c r="F327" s="249"/>
      <c r="G327" s="249"/>
      <c r="H327" s="249"/>
      <c r="I327" s="249"/>
      <c r="J327" s="249"/>
      <c r="K327" s="249"/>
      <c r="L327" s="249"/>
      <c r="M327" s="249"/>
      <c r="N327" s="249"/>
      <c r="O327" s="249"/>
      <c r="P327" s="249"/>
      <c r="Q327" s="249"/>
      <c r="R327" s="249"/>
      <c r="S327" s="249"/>
      <c r="T327" s="249"/>
      <c r="U327" s="249"/>
      <c r="V327" s="249"/>
      <c r="W327" s="249"/>
      <c r="X327" s="249"/>
    </row>
    <row r="328" spans="1:24" ht="15">
      <c r="A328" s="249"/>
      <c r="B328" s="249"/>
      <c r="C328" s="249"/>
      <c r="D328" s="249"/>
      <c r="E328" s="249"/>
      <c r="F328" s="249"/>
      <c r="G328" s="249"/>
      <c r="H328" s="249"/>
      <c r="I328" s="249"/>
      <c r="J328" s="249"/>
      <c r="K328" s="249"/>
      <c r="L328" s="249"/>
      <c r="M328" s="249"/>
      <c r="N328" s="249"/>
      <c r="O328" s="249"/>
      <c r="P328" s="249"/>
      <c r="Q328" s="249"/>
      <c r="R328" s="249"/>
      <c r="S328" s="249"/>
      <c r="T328" s="249"/>
      <c r="U328" s="249"/>
      <c r="V328" s="249"/>
      <c r="W328" s="249"/>
      <c r="X328" s="249"/>
    </row>
    <row r="329" spans="1:24" ht="15">
      <c r="A329" s="249"/>
      <c r="B329" s="249"/>
      <c r="C329" s="249"/>
      <c r="D329" s="249"/>
      <c r="E329" s="249"/>
      <c r="F329" s="249"/>
      <c r="G329" s="249"/>
      <c r="H329" s="249"/>
      <c r="I329" s="249"/>
      <c r="J329" s="249"/>
      <c r="K329" s="249"/>
      <c r="L329" s="249"/>
      <c r="M329" s="249"/>
      <c r="N329" s="249"/>
      <c r="O329" s="249"/>
      <c r="P329" s="249"/>
      <c r="Q329" s="249"/>
      <c r="R329" s="249"/>
      <c r="S329" s="249"/>
      <c r="T329" s="249"/>
      <c r="U329" s="249"/>
      <c r="V329" s="249"/>
      <c r="W329" s="249"/>
      <c r="X329" s="249"/>
    </row>
    <row r="330" spans="1:24" ht="15">
      <c r="A330" s="249"/>
      <c r="B330" s="249"/>
      <c r="C330" s="249"/>
      <c r="D330" s="249"/>
      <c r="E330" s="249"/>
      <c r="F330" s="249"/>
      <c r="G330" s="249"/>
      <c r="H330" s="249"/>
      <c r="I330" s="249"/>
      <c r="J330" s="249"/>
      <c r="K330" s="249"/>
      <c r="L330" s="249"/>
      <c r="M330" s="249"/>
      <c r="N330" s="249"/>
      <c r="O330" s="249"/>
      <c r="P330" s="249"/>
      <c r="Q330" s="249"/>
      <c r="R330" s="249"/>
      <c r="S330" s="249"/>
      <c r="T330" s="249"/>
      <c r="U330" s="249"/>
      <c r="V330" s="249"/>
      <c r="W330" s="249"/>
      <c r="X330" s="249"/>
    </row>
    <row r="331" spans="1:24" ht="15">
      <c r="A331" s="249"/>
      <c r="B331" s="249"/>
      <c r="C331" s="249"/>
      <c r="D331" s="249"/>
      <c r="E331" s="249"/>
      <c r="F331" s="249"/>
      <c r="G331" s="249"/>
      <c r="H331" s="249"/>
      <c r="I331" s="249"/>
      <c r="J331" s="249"/>
      <c r="K331" s="249"/>
      <c r="L331" s="249"/>
      <c r="M331" s="249"/>
      <c r="N331" s="249"/>
      <c r="O331" s="249"/>
      <c r="P331" s="249"/>
      <c r="Q331" s="249"/>
      <c r="R331" s="249"/>
      <c r="S331" s="249"/>
      <c r="T331" s="249"/>
      <c r="U331" s="249"/>
      <c r="V331" s="249"/>
      <c r="W331" s="249"/>
      <c r="X331" s="249"/>
    </row>
    <row r="332" spans="1:24" ht="15">
      <c r="A332" s="249"/>
      <c r="B332" s="249"/>
      <c r="C332" s="249"/>
      <c r="D332" s="249"/>
      <c r="E332" s="249"/>
      <c r="F332" s="249"/>
      <c r="G332" s="249"/>
      <c r="H332" s="249"/>
      <c r="I332" s="249"/>
      <c r="J332" s="249"/>
      <c r="K332" s="249"/>
      <c r="L332" s="249"/>
      <c r="M332" s="249"/>
      <c r="N332" s="249"/>
      <c r="O332" s="249"/>
      <c r="P332" s="249"/>
      <c r="Q332" s="249"/>
      <c r="R332" s="249"/>
      <c r="S332" s="249"/>
      <c r="T332" s="249"/>
      <c r="U332" s="249"/>
      <c r="V332" s="249"/>
      <c r="W332" s="249"/>
      <c r="X332" s="249"/>
    </row>
    <row r="333" spans="1:24" ht="15">
      <c r="A333" s="249"/>
      <c r="B333" s="249"/>
      <c r="C333" s="249"/>
      <c r="D333" s="249"/>
      <c r="E333" s="249"/>
      <c r="F333" s="249"/>
      <c r="G333" s="249"/>
      <c r="H333" s="249"/>
      <c r="I333" s="249"/>
      <c r="J333" s="249"/>
      <c r="K333" s="249"/>
      <c r="L333" s="249"/>
      <c r="M333" s="249"/>
      <c r="N333" s="249"/>
      <c r="O333" s="249"/>
      <c r="P333" s="249"/>
      <c r="Q333" s="249"/>
      <c r="R333" s="249"/>
      <c r="S333" s="249"/>
      <c r="T333" s="249"/>
      <c r="U333" s="249"/>
      <c r="V333" s="249"/>
      <c r="W333" s="249"/>
      <c r="X333" s="249"/>
    </row>
    <row r="334" spans="1:24" ht="15">
      <c r="A334" s="249"/>
      <c r="B334" s="249"/>
      <c r="C334" s="249"/>
      <c r="D334" s="249"/>
      <c r="E334" s="249"/>
      <c r="F334" s="249"/>
      <c r="G334" s="249"/>
      <c r="H334" s="249"/>
      <c r="I334" s="249"/>
      <c r="J334" s="249"/>
      <c r="K334" s="249"/>
      <c r="L334" s="249"/>
      <c r="M334" s="249"/>
      <c r="N334" s="249"/>
      <c r="O334" s="249"/>
      <c r="P334" s="249"/>
      <c r="Q334" s="249"/>
      <c r="R334" s="249"/>
      <c r="S334" s="249"/>
      <c r="T334" s="249"/>
      <c r="U334" s="249"/>
      <c r="V334" s="249"/>
      <c r="W334" s="249"/>
      <c r="X334" s="249"/>
    </row>
    <row r="335" spans="1:24" ht="15">
      <c r="A335" s="249"/>
      <c r="B335" s="249"/>
      <c r="C335" s="249"/>
      <c r="D335" s="249"/>
      <c r="E335" s="249"/>
      <c r="F335" s="249"/>
      <c r="G335" s="249"/>
      <c r="H335" s="249"/>
      <c r="I335" s="249"/>
      <c r="J335" s="249"/>
      <c r="K335" s="249"/>
      <c r="L335" s="249"/>
      <c r="M335" s="249"/>
      <c r="N335" s="249"/>
      <c r="O335" s="249"/>
      <c r="P335" s="249"/>
      <c r="Q335" s="249"/>
      <c r="R335" s="249"/>
      <c r="S335" s="249"/>
      <c r="T335" s="249"/>
      <c r="U335" s="249"/>
      <c r="V335" s="249"/>
      <c r="W335" s="249"/>
      <c r="X335" s="249"/>
    </row>
    <row r="336" spans="1:24" ht="15">
      <c r="A336" s="249"/>
      <c r="B336" s="249"/>
      <c r="C336" s="249"/>
      <c r="D336" s="249"/>
      <c r="E336" s="249"/>
      <c r="F336" s="249"/>
      <c r="G336" s="249"/>
      <c r="H336" s="249"/>
      <c r="I336" s="249"/>
      <c r="J336" s="249"/>
      <c r="K336" s="249"/>
      <c r="L336" s="249"/>
      <c r="M336" s="249"/>
      <c r="N336" s="249"/>
      <c r="O336" s="249"/>
      <c r="P336" s="249"/>
      <c r="Q336" s="249"/>
      <c r="R336" s="249"/>
      <c r="S336" s="249"/>
      <c r="T336" s="249"/>
      <c r="U336" s="249"/>
      <c r="V336" s="249"/>
      <c r="W336" s="249"/>
      <c r="X336" s="249"/>
    </row>
    <row r="337" spans="1:24" ht="15">
      <c r="A337" s="249"/>
      <c r="B337" s="249"/>
      <c r="C337" s="249"/>
      <c r="D337" s="249"/>
      <c r="E337" s="249"/>
      <c r="F337" s="249"/>
      <c r="G337" s="249"/>
      <c r="H337" s="249"/>
      <c r="I337" s="249"/>
      <c r="J337" s="249"/>
      <c r="K337" s="249"/>
      <c r="L337" s="249"/>
      <c r="M337" s="249"/>
      <c r="N337" s="249"/>
      <c r="O337" s="249"/>
      <c r="P337" s="249"/>
      <c r="Q337" s="249"/>
      <c r="R337" s="249"/>
      <c r="S337" s="249"/>
      <c r="T337" s="249"/>
      <c r="U337" s="249"/>
      <c r="V337" s="249"/>
      <c r="W337" s="249"/>
      <c r="X337" s="249"/>
    </row>
    <row r="338" spans="1:24" ht="15">
      <c r="A338" s="249"/>
      <c r="B338" s="249"/>
      <c r="C338" s="249"/>
      <c r="D338" s="249"/>
      <c r="E338" s="249"/>
      <c r="F338" s="249"/>
      <c r="G338" s="249"/>
      <c r="H338" s="249"/>
      <c r="I338" s="249"/>
      <c r="J338" s="249"/>
      <c r="K338" s="249"/>
      <c r="L338" s="249"/>
      <c r="M338" s="249"/>
      <c r="N338" s="249"/>
      <c r="O338" s="249"/>
      <c r="P338" s="249"/>
      <c r="Q338" s="249"/>
      <c r="R338" s="249"/>
      <c r="S338" s="249"/>
      <c r="T338" s="249"/>
      <c r="U338" s="249"/>
      <c r="V338" s="249"/>
      <c r="W338" s="249"/>
      <c r="X338" s="249"/>
    </row>
    <row r="339" spans="1:24" ht="15">
      <c r="A339" s="249"/>
      <c r="B339" s="249"/>
      <c r="C339" s="249"/>
      <c r="D339" s="249"/>
      <c r="E339" s="249"/>
      <c r="F339" s="249"/>
      <c r="G339" s="249"/>
      <c r="H339" s="249"/>
      <c r="I339" s="249"/>
      <c r="J339" s="249"/>
      <c r="K339" s="249"/>
      <c r="L339" s="249"/>
      <c r="M339" s="249"/>
      <c r="N339" s="249"/>
      <c r="O339" s="249"/>
      <c r="P339" s="249"/>
      <c r="Q339" s="249"/>
      <c r="R339" s="249"/>
      <c r="S339" s="249"/>
      <c r="T339" s="249"/>
      <c r="U339" s="249"/>
      <c r="V339" s="249"/>
      <c r="W339" s="249"/>
      <c r="X339" s="249"/>
    </row>
    <row r="340" spans="1:24" ht="15">
      <c r="A340" s="249"/>
      <c r="B340" s="249"/>
      <c r="C340" s="249"/>
      <c r="D340" s="249"/>
      <c r="E340" s="249"/>
      <c r="F340" s="249"/>
      <c r="G340" s="249"/>
      <c r="H340" s="249"/>
      <c r="I340" s="249"/>
      <c r="J340" s="249"/>
      <c r="K340" s="249"/>
      <c r="L340" s="249"/>
      <c r="M340" s="249"/>
      <c r="N340" s="249"/>
      <c r="O340" s="249"/>
      <c r="P340" s="249"/>
      <c r="Q340" s="249"/>
      <c r="R340" s="249"/>
      <c r="S340" s="249"/>
      <c r="T340" s="249"/>
      <c r="U340" s="249"/>
      <c r="V340" s="249"/>
      <c r="W340" s="249"/>
      <c r="X340" s="249"/>
    </row>
    <row r="341" spans="1:24" ht="15">
      <c r="A341" s="249"/>
      <c r="B341" s="249"/>
      <c r="C341" s="249"/>
      <c r="D341" s="249"/>
      <c r="E341" s="249"/>
      <c r="F341" s="249"/>
      <c r="G341" s="249"/>
      <c r="H341" s="249"/>
      <c r="I341" s="249"/>
      <c r="J341" s="249"/>
      <c r="K341" s="249"/>
      <c r="L341" s="249"/>
      <c r="M341" s="249"/>
      <c r="N341" s="249"/>
      <c r="O341" s="249"/>
      <c r="P341" s="249"/>
      <c r="Q341" s="249"/>
      <c r="R341" s="249"/>
      <c r="S341" s="249"/>
      <c r="T341" s="249"/>
      <c r="U341" s="249"/>
      <c r="V341" s="249"/>
      <c r="W341" s="249"/>
      <c r="X341" s="249"/>
    </row>
    <row r="342" spans="1:24" ht="15">
      <c r="A342" s="249"/>
      <c r="B342" s="249"/>
      <c r="C342" s="249"/>
      <c r="D342" s="249"/>
      <c r="E342" s="249"/>
      <c r="F342" s="249"/>
      <c r="G342" s="249"/>
      <c r="H342" s="249"/>
      <c r="I342" s="249"/>
      <c r="J342" s="249"/>
      <c r="K342" s="249"/>
      <c r="L342" s="249"/>
      <c r="M342" s="249"/>
      <c r="N342" s="249"/>
      <c r="O342" s="249"/>
      <c r="P342" s="249"/>
      <c r="Q342" s="249"/>
      <c r="R342" s="249"/>
      <c r="S342" s="249"/>
      <c r="T342" s="249"/>
      <c r="U342" s="249"/>
      <c r="V342" s="249"/>
      <c r="W342" s="249"/>
      <c r="X342" s="249"/>
    </row>
    <row r="343" spans="1:24" ht="15">
      <c r="A343" s="249"/>
      <c r="B343" s="249"/>
      <c r="C343" s="249"/>
      <c r="D343" s="249"/>
      <c r="E343" s="249"/>
      <c r="F343" s="249"/>
      <c r="G343" s="249"/>
      <c r="H343" s="249"/>
      <c r="I343" s="249"/>
      <c r="J343" s="249"/>
      <c r="K343" s="249"/>
      <c r="L343" s="249"/>
      <c r="M343" s="249"/>
      <c r="N343" s="249"/>
      <c r="O343" s="249"/>
      <c r="P343" s="249"/>
      <c r="Q343" s="249"/>
      <c r="R343" s="249"/>
      <c r="S343" s="249"/>
      <c r="T343" s="249"/>
      <c r="U343" s="249"/>
      <c r="V343" s="249"/>
      <c r="W343" s="249"/>
      <c r="X343" s="249"/>
    </row>
    <row r="344" spans="1:24" ht="15">
      <c r="A344" s="249"/>
      <c r="B344" s="249"/>
      <c r="C344" s="249"/>
      <c r="D344" s="249"/>
      <c r="E344" s="249"/>
      <c r="F344" s="249"/>
      <c r="G344" s="249"/>
      <c r="H344" s="249"/>
      <c r="I344" s="249"/>
      <c r="J344" s="249"/>
      <c r="K344" s="249"/>
      <c r="L344" s="249"/>
      <c r="M344" s="249"/>
      <c r="N344" s="249"/>
      <c r="O344" s="249"/>
      <c r="P344" s="249"/>
      <c r="Q344" s="249"/>
      <c r="R344" s="249"/>
      <c r="S344" s="249"/>
      <c r="T344" s="249"/>
      <c r="U344" s="249"/>
      <c r="V344" s="249"/>
      <c r="W344" s="249"/>
      <c r="X344" s="249"/>
    </row>
    <row r="345" spans="1:24" ht="15">
      <c r="A345" s="249"/>
      <c r="B345" s="249"/>
      <c r="C345" s="249"/>
      <c r="D345" s="249"/>
      <c r="E345" s="249"/>
      <c r="F345" s="249"/>
      <c r="G345" s="249"/>
      <c r="H345" s="249"/>
      <c r="I345" s="249"/>
      <c r="J345" s="249"/>
      <c r="K345" s="249"/>
      <c r="L345" s="249"/>
      <c r="M345" s="249"/>
      <c r="N345" s="249"/>
      <c r="O345" s="249"/>
      <c r="P345" s="249"/>
      <c r="Q345" s="249"/>
      <c r="R345" s="249"/>
      <c r="S345" s="249"/>
      <c r="T345" s="249"/>
      <c r="U345" s="249"/>
      <c r="V345" s="249"/>
      <c r="W345" s="249"/>
      <c r="X345" s="249"/>
    </row>
    <row r="346" spans="1:24" ht="15">
      <c r="A346" s="249"/>
      <c r="B346" s="249"/>
      <c r="C346" s="249"/>
      <c r="D346" s="249"/>
      <c r="E346" s="249"/>
      <c r="F346" s="249"/>
      <c r="G346" s="249"/>
      <c r="H346" s="249"/>
      <c r="I346" s="249"/>
      <c r="J346" s="249"/>
      <c r="K346" s="249"/>
      <c r="L346" s="249"/>
      <c r="M346" s="249"/>
      <c r="N346" s="249"/>
      <c r="O346" s="249"/>
      <c r="P346" s="249"/>
      <c r="Q346" s="249"/>
      <c r="R346" s="249"/>
      <c r="S346" s="249"/>
      <c r="T346" s="249"/>
      <c r="U346" s="249"/>
      <c r="V346" s="249"/>
      <c r="W346" s="249"/>
      <c r="X346" s="249"/>
    </row>
    <row r="347" spans="1:24" ht="15">
      <c r="A347" s="249"/>
      <c r="B347" s="249"/>
      <c r="C347" s="249"/>
      <c r="D347" s="249"/>
      <c r="E347" s="249"/>
      <c r="F347" s="249"/>
      <c r="G347" s="249"/>
      <c r="H347" s="249"/>
      <c r="I347" s="249"/>
      <c r="J347" s="249"/>
      <c r="K347" s="249"/>
      <c r="L347" s="249"/>
      <c r="M347" s="249"/>
      <c r="N347" s="249"/>
      <c r="O347" s="249"/>
      <c r="P347" s="249"/>
      <c r="Q347" s="249"/>
      <c r="R347" s="249"/>
      <c r="S347" s="249"/>
      <c r="T347" s="249"/>
      <c r="U347" s="249"/>
      <c r="V347" s="249"/>
      <c r="W347" s="249"/>
      <c r="X347" s="249"/>
    </row>
    <row r="348" spans="1:24" ht="15">
      <c r="A348" s="249"/>
      <c r="B348" s="249"/>
      <c r="C348" s="249"/>
      <c r="D348" s="249"/>
      <c r="E348" s="249"/>
      <c r="F348" s="249"/>
      <c r="G348" s="249"/>
      <c r="H348" s="249"/>
      <c r="I348" s="249"/>
      <c r="J348" s="249"/>
      <c r="K348" s="249"/>
      <c r="L348" s="249"/>
      <c r="M348" s="249"/>
      <c r="N348" s="249"/>
      <c r="O348" s="249"/>
      <c r="P348" s="249"/>
      <c r="Q348" s="249"/>
      <c r="R348" s="249"/>
      <c r="S348" s="249"/>
      <c r="T348" s="249"/>
      <c r="U348" s="249"/>
      <c r="V348" s="249"/>
      <c r="W348" s="249"/>
      <c r="X348" s="249"/>
    </row>
    <row r="349" spans="1:24" ht="15">
      <c r="A349" s="249"/>
      <c r="B349" s="249"/>
      <c r="C349" s="249"/>
      <c r="D349" s="249"/>
      <c r="E349" s="249"/>
      <c r="F349" s="249"/>
      <c r="G349" s="249"/>
      <c r="H349" s="249"/>
      <c r="I349" s="249"/>
      <c r="J349" s="249"/>
      <c r="K349" s="249"/>
      <c r="L349" s="249"/>
      <c r="M349" s="249"/>
      <c r="N349" s="249"/>
      <c r="O349" s="249"/>
      <c r="P349" s="249"/>
      <c r="Q349" s="249"/>
      <c r="R349" s="249"/>
      <c r="S349" s="249"/>
      <c r="T349" s="249"/>
      <c r="U349" s="249"/>
      <c r="V349" s="249"/>
      <c r="W349" s="249"/>
      <c r="X349" s="249"/>
    </row>
    <row r="350" spans="1:24" ht="15">
      <c r="A350" s="249"/>
      <c r="B350" s="249"/>
      <c r="C350" s="249"/>
      <c r="D350" s="249"/>
      <c r="E350" s="249"/>
      <c r="F350" s="249"/>
      <c r="G350" s="249"/>
      <c r="H350" s="249"/>
      <c r="I350" s="249"/>
      <c r="J350" s="249"/>
      <c r="K350" s="249"/>
      <c r="L350" s="249"/>
      <c r="M350" s="249"/>
      <c r="N350" s="249"/>
      <c r="O350" s="249"/>
      <c r="P350" s="249"/>
      <c r="Q350" s="249"/>
      <c r="R350" s="249"/>
      <c r="S350" s="249"/>
      <c r="T350" s="249"/>
      <c r="U350" s="249"/>
      <c r="V350" s="249"/>
      <c r="W350" s="249"/>
      <c r="X350" s="249"/>
    </row>
    <row r="351" spans="1:24" ht="15">
      <c r="A351" s="249"/>
      <c r="B351" s="249"/>
      <c r="C351" s="249"/>
      <c r="D351" s="249"/>
      <c r="E351" s="249"/>
      <c r="F351" s="249"/>
      <c r="G351" s="249"/>
      <c r="H351" s="249"/>
      <c r="I351" s="249"/>
      <c r="J351" s="249"/>
      <c r="K351" s="249"/>
      <c r="L351" s="249"/>
      <c r="M351" s="249"/>
      <c r="N351" s="249"/>
      <c r="O351" s="249"/>
      <c r="P351" s="249"/>
      <c r="Q351" s="249"/>
      <c r="R351" s="249"/>
      <c r="S351" s="249"/>
      <c r="T351" s="249"/>
      <c r="U351" s="249"/>
      <c r="V351" s="249"/>
      <c r="W351" s="249"/>
      <c r="X351" s="249"/>
    </row>
    <row r="352" spans="1:24" ht="15">
      <c r="A352" s="249"/>
      <c r="B352" s="249"/>
      <c r="C352" s="249"/>
      <c r="D352" s="249"/>
      <c r="E352" s="249"/>
      <c r="F352" s="249"/>
      <c r="G352" s="249"/>
      <c r="H352" s="249"/>
      <c r="I352" s="249"/>
      <c r="J352" s="249"/>
      <c r="K352" s="249"/>
      <c r="L352" s="249"/>
      <c r="M352" s="249"/>
      <c r="N352" s="249"/>
      <c r="O352" s="249"/>
      <c r="P352" s="249"/>
      <c r="Q352" s="249"/>
      <c r="R352" s="249"/>
      <c r="S352" s="249"/>
      <c r="T352" s="249"/>
      <c r="U352" s="249"/>
      <c r="V352" s="249"/>
      <c r="W352" s="249"/>
      <c r="X352" s="249"/>
    </row>
    <row r="353" spans="1:24" ht="15">
      <c r="A353" s="249"/>
      <c r="B353" s="249"/>
      <c r="C353" s="249"/>
      <c r="D353" s="249"/>
      <c r="E353" s="249"/>
      <c r="F353" s="249"/>
      <c r="G353" s="249"/>
      <c r="H353" s="249"/>
      <c r="I353" s="249"/>
      <c r="J353" s="249"/>
      <c r="K353" s="249"/>
      <c r="L353" s="249"/>
      <c r="M353" s="249"/>
      <c r="N353" s="249"/>
      <c r="O353" s="249"/>
      <c r="P353" s="249"/>
      <c r="Q353" s="249"/>
      <c r="R353" s="249"/>
      <c r="S353" s="249"/>
      <c r="T353" s="249"/>
      <c r="U353" s="249"/>
      <c r="V353" s="249"/>
      <c r="W353" s="249"/>
      <c r="X353" s="249"/>
    </row>
    <row r="354" spans="1:24" ht="15">
      <c r="A354" s="249"/>
      <c r="B354" s="249"/>
      <c r="C354" s="249"/>
      <c r="D354" s="249"/>
      <c r="E354" s="249"/>
      <c r="F354" s="249"/>
      <c r="G354" s="249"/>
      <c r="H354" s="249"/>
      <c r="I354" s="249"/>
      <c r="J354" s="249"/>
      <c r="K354" s="249"/>
      <c r="L354" s="249"/>
      <c r="M354" s="249"/>
      <c r="N354" s="249"/>
      <c r="O354" s="249"/>
      <c r="P354" s="249"/>
      <c r="Q354" s="249"/>
      <c r="R354" s="249"/>
      <c r="S354" s="249"/>
      <c r="T354" s="249"/>
      <c r="U354" s="249"/>
      <c r="V354" s="249"/>
      <c r="W354" s="249"/>
      <c r="X354" s="249"/>
    </row>
    <row r="355" spans="1:24" ht="15">
      <c r="A355" s="249"/>
      <c r="B355" s="249"/>
      <c r="C355" s="249"/>
      <c r="D355" s="249"/>
      <c r="E355" s="249"/>
      <c r="F355" s="249"/>
      <c r="G355" s="249"/>
      <c r="H355" s="249"/>
      <c r="I355" s="249"/>
      <c r="J355" s="249"/>
      <c r="K355" s="249"/>
      <c r="L355" s="249"/>
      <c r="M355" s="249"/>
      <c r="N355" s="249"/>
      <c r="O355" s="249"/>
      <c r="P355" s="249"/>
      <c r="Q355" s="249"/>
      <c r="R355" s="249"/>
      <c r="S355" s="249"/>
      <c r="T355" s="249"/>
      <c r="U355" s="249"/>
      <c r="V355" s="249"/>
      <c r="W355" s="249"/>
      <c r="X355" s="249"/>
    </row>
    <row r="356" spans="1:24" ht="15">
      <c r="A356" s="249"/>
      <c r="B356" s="249"/>
      <c r="C356" s="249"/>
      <c r="D356" s="249"/>
      <c r="E356" s="249"/>
      <c r="F356" s="249"/>
      <c r="G356" s="249"/>
      <c r="H356" s="249"/>
      <c r="I356" s="249"/>
      <c r="J356" s="249"/>
      <c r="K356" s="249"/>
      <c r="L356" s="249"/>
      <c r="M356" s="249"/>
      <c r="N356" s="249"/>
      <c r="O356" s="249"/>
      <c r="P356" s="249"/>
      <c r="Q356" s="249"/>
      <c r="R356" s="249"/>
      <c r="S356" s="249"/>
      <c r="T356" s="249"/>
      <c r="U356" s="249"/>
      <c r="V356" s="249"/>
      <c r="W356" s="249"/>
      <c r="X356" s="249"/>
    </row>
    <row r="357" spans="1:24" ht="15">
      <c r="A357" s="249"/>
      <c r="B357" s="249"/>
      <c r="C357" s="249"/>
      <c r="D357" s="249"/>
      <c r="E357" s="249"/>
      <c r="F357" s="249"/>
      <c r="G357" s="249"/>
      <c r="H357" s="249"/>
      <c r="I357" s="249"/>
      <c r="J357" s="249"/>
      <c r="K357" s="249"/>
      <c r="L357" s="249"/>
      <c r="M357" s="249"/>
      <c r="N357" s="249"/>
      <c r="O357" s="249"/>
      <c r="P357" s="249"/>
      <c r="Q357" s="249"/>
      <c r="R357" s="249"/>
      <c r="S357" s="249"/>
      <c r="T357" s="249"/>
      <c r="U357" s="249"/>
      <c r="V357" s="249"/>
      <c r="W357" s="249"/>
      <c r="X357" s="249"/>
    </row>
    <row r="358" spans="1:24" ht="15">
      <c r="A358" s="249"/>
      <c r="B358" s="249"/>
      <c r="C358" s="249"/>
      <c r="D358" s="249"/>
      <c r="E358" s="249"/>
      <c r="F358" s="249"/>
      <c r="G358" s="249"/>
      <c r="H358" s="249"/>
      <c r="I358" s="249"/>
      <c r="J358" s="249"/>
      <c r="K358" s="249"/>
      <c r="L358" s="249"/>
      <c r="M358" s="249"/>
      <c r="N358" s="249"/>
      <c r="O358" s="249"/>
      <c r="P358" s="249"/>
      <c r="Q358" s="249"/>
      <c r="R358" s="249"/>
      <c r="S358" s="249"/>
      <c r="T358" s="249"/>
      <c r="U358" s="249"/>
      <c r="V358" s="249"/>
      <c r="W358" s="249"/>
      <c r="X358" s="249"/>
    </row>
    <row r="359" spans="1:24" ht="15">
      <c r="A359" s="249"/>
      <c r="B359" s="249"/>
      <c r="C359" s="249"/>
      <c r="D359" s="249"/>
      <c r="E359" s="249"/>
      <c r="F359" s="249"/>
      <c r="G359" s="249"/>
      <c r="H359" s="249"/>
      <c r="I359" s="249"/>
      <c r="J359" s="249"/>
      <c r="K359" s="249"/>
      <c r="L359" s="249"/>
      <c r="M359" s="249"/>
      <c r="N359" s="249"/>
      <c r="O359" s="249"/>
      <c r="P359" s="249"/>
      <c r="Q359" s="249"/>
      <c r="R359" s="249"/>
      <c r="S359" s="249"/>
      <c r="T359" s="249"/>
      <c r="U359" s="249"/>
      <c r="V359" s="249"/>
      <c r="W359" s="249"/>
      <c r="X359" s="249"/>
    </row>
    <row r="360" spans="1:24" ht="15">
      <c r="A360" s="249"/>
      <c r="B360" s="249"/>
      <c r="C360" s="249"/>
      <c r="D360" s="249"/>
      <c r="E360" s="249"/>
      <c r="F360" s="249"/>
      <c r="G360" s="249"/>
      <c r="H360" s="249"/>
      <c r="I360" s="249"/>
      <c r="J360" s="249"/>
      <c r="K360" s="249"/>
      <c r="L360" s="249"/>
      <c r="M360" s="249"/>
      <c r="N360" s="249"/>
      <c r="O360" s="249"/>
      <c r="P360" s="249"/>
      <c r="Q360" s="249"/>
      <c r="R360" s="249"/>
      <c r="S360" s="249"/>
      <c r="T360" s="249"/>
      <c r="U360" s="249"/>
      <c r="V360" s="249"/>
      <c r="W360" s="249"/>
      <c r="X360" s="249"/>
    </row>
    <row r="361" spans="1:24" ht="15">
      <c r="A361" s="249"/>
      <c r="B361" s="249"/>
      <c r="C361" s="249"/>
      <c r="D361" s="249"/>
      <c r="E361" s="249"/>
      <c r="F361" s="249"/>
      <c r="G361" s="249"/>
      <c r="H361" s="249"/>
      <c r="I361" s="249"/>
      <c r="J361" s="249"/>
      <c r="K361" s="249"/>
      <c r="L361" s="249"/>
      <c r="M361" s="249"/>
      <c r="N361" s="249"/>
      <c r="O361" s="249"/>
      <c r="P361" s="249"/>
      <c r="Q361" s="249"/>
      <c r="R361" s="249"/>
      <c r="S361" s="249"/>
      <c r="T361" s="249"/>
      <c r="U361" s="249"/>
      <c r="V361" s="249"/>
      <c r="W361" s="249"/>
      <c r="X361" s="249"/>
    </row>
    <row r="362" spans="1:24" ht="15">
      <c r="A362" s="249"/>
      <c r="B362" s="249"/>
      <c r="C362" s="249"/>
      <c r="D362" s="249"/>
      <c r="E362" s="249"/>
      <c r="F362" s="249"/>
      <c r="G362" s="249"/>
      <c r="H362" s="249"/>
      <c r="I362" s="249"/>
      <c r="J362" s="249"/>
      <c r="K362" s="249"/>
      <c r="L362" s="249"/>
      <c r="M362" s="249"/>
      <c r="N362" s="249"/>
      <c r="O362" s="249"/>
      <c r="P362" s="249"/>
      <c r="Q362" s="249"/>
      <c r="R362" s="249"/>
      <c r="S362" s="249"/>
      <c r="T362" s="249"/>
      <c r="U362" s="249"/>
      <c r="V362" s="249"/>
      <c r="W362" s="249"/>
      <c r="X362" s="249"/>
    </row>
    <row r="363" spans="1:24" ht="15">
      <c r="A363" s="249"/>
      <c r="B363" s="249"/>
      <c r="C363" s="249"/>
      <c r="D363" s="249"/>
      <c r="E363" s="249"/>
      <c r="F363" s="249"/>
      <c r="G363" s="249"/>
      <c r="H363" s="249"/>
      <c r="I363" s="249"/>
      <c r="J363" s="249"/>
      <c r="K363" s="249"/>
      <c r="L363" s="249"/>
      <c r="M363" s="249"/>
      <c r="N363" s="249"/>
      <c r="O363" s="249"/>
      <c r="P363" s="249"/>
      <c r="Q363" s="249"/>
      <c r="R363" s="249"/>
      <c r="S363" s="249"/>
      <c r="T363" s="249"/>
      <c r="U363" s="249"/>
      <c r="V363" s="249"/>
      <c r="W363" s="249"/>
      <c r="X363" s="249"/>
    </row>
    <row r="364" spans="1:24" ht="15">
      <c r="A364" s="249"/>
      <c r="B364" s="249"/>
      <c r="C364" s="249"/>
      <c r="D364" s="249"/>
      <c r="E364" s="249"/>
      <c r="F364" s="249"/>
      <c r="G364" s="249"/>
      <c r="H364" s="249"/>
      <c r="I364" s="249"/>
      <c r="J364" s="249"/>
      <c r="K364" s="249"/>
      <c r="L364" s="249"/>
      <c r="M364" s="249"/>
      <c r="N364" s="249"/>
      <c r="O364" s="249"/>
      <c r="P364" s="249"/>
      <c r="Q364" s="249"/>
      <c r="R364" s="249"/>
      <c r="S364" s="249"/>
      <c r="T364" s="249"/>
      <c r="U364" s="249"/>
      <c r="V364" s="249"/>
      <c r="W364" s="249"/>
      <c r="X364" s="249"/>
    </row>
    <row r="365" spans="1:24" ht="15">
      <c r="A365" s="249"/>
      <c r="B365" s="249"/>
      <c r="C365" s="249"/>
      <c r="D365" s="249"/>
      <c r="E365" s="249"/>
      <c r="F365" s="249"/>
      <c r="G365" s="249"/>
      <c r="H365" s="249"/>
      <c r="I365" s="249"/>
      <c r="J365" s="249"/>
      <c r="K365" s="249"/>
      <c r="L365" s="249"/>
      <c r="M365" s="249"/>
      <c r="N365" s="249"/>
      <c r="O365" s="249"/>
      <c r="P365" s="249"/>
      <c r="Q365" s="249"/>
      <c r="R365" s="249"/>
      <c r="S365" s="249"/>
      <c r="T365" s="249"/>
      <c r="U365" s="249"/>
      <c r="V365" s="249"/>
      <c r="W365" s="249"/>
      <c r="X365" s="249"/>
    </row>
    <row r="366" spans="1:24" ht="15">
      <c r="A366" s="249"/>
      <c r="B366" s="249"/>
      <c r="C366" s="249"/>
      <c r="D366" s="249"/>
      <c r="E366" s="249"/>
      <c r="F366" s="249"/>
      <c r="G366" s="249"/>
      <c r="H366" s="249"/>
      <c r="I366" s="249"/>
      <c r="J366" s="249"/>
      <c r="K366" s="249"/>
      <c r="L366" s="249"/>
      <c r="M366" s="249"/>
      <c r="N366" s="249"/>
      <c r="O366" s="249"/>
      <c r="P366" s="249"/>
      <c r="Q366" s="249"/>
      <c r="R366" s="249"/>
      <c r="S366" s="249"/>
      <c r="T366" s="249"/>
      <c r="U366" s="249"/>
      <c r="V366" s="249"/>
      <c r="W366" s="249"/>
      <c r="X366" s="249"/>
    </row>
    <row r="367" spans="1:24" ht="15">
      <c r="A367" s="249"/>
      <c r="B367" s="249"/>
      <c r="C367" s="249"/>
      <c r="D367" s="249"/>
      <c r="E367" s="249"/>
      <c r="F367" s="249"/>
      <c r="G367" s="249"/>
      <c r="H367" s="249"/>
      <c r="I367" s="249"/>
      <c r="J367" s="249"/>
      <c r="K367" s="249"/>
      <c r="L367" s="249"/>
      <c r="M367" s="249"/>
      <c r="N367" s="249"/>
      <c r="O367" s="249"/>
      <c r="P367" s="249"/>
      <c r="Q367" s="249"/>
      <c r="R367" s="249"/>
      <c r="S367" s="249"/>
      <c r="T367" s="249"/>
      <c r="U367" s="249"/>
      <c r="V367" s="249"/>
      <c r="W367" s="249"/>
      <c r="X367" s="249"/>
    </row>
    <row r="368" spans="1:24" ht="15">
      <c r="A368" s="249"/>
      <c r="B368" s="249"/>
      <c r="C368" s="249"/>
      <c r="D368" s="249"/>
      <c r="E368" s="249"/>
      <c r="F368" s="249"/>
      <c r="G368" s="249"/>
      <c r="H368" s="249"/>
      <c r="I368" s="249"/>
      <c r="J368" s="249"/>
      <c r="K368" s="249"/>
      <c r="L368" s="249"/>
      <c r="M368" s="249"/>
      <c r="N368" s="249"/>
      <c r="O368" s="249"/>
      <c r="P368" s="249"/>
      <c r="Q368" s="249"/>
      <c r="R368" s="249"/>
      <c r="S368" s="249"/>
      <c r="T368" s="249"/>
      <c r="U368" s="249"/>
      <c r="V368" s="249"/>
      <c r="W368" s="249"/>
      <c r="X368" s="249"/>
    </row>
    <row r="369" spans="1:24" ht="15">
      <c r="A369" s="249"/>
      <c r="B369" s="249"/>
      <c r="C369" s="249"/>
      <c r="D369" s="249"/>
      <c r="E369" s="249"/>
      <c r="F369" s="249"/>
      <c r="G369" s="249"/>
      <c r="H369" s="249"/>
      <c r="I369" s="249"/>
      <c r="J369" s="249"/>
      <c r="K369" s="249"/>
      <c r="L369" s="249"/>
      <c r="M369" s="249"/>
      <c r="N369" s="249"/>
      <c r="O369" s="249"/>
      <c r="P369" s="249"/>
      <c r="Q369" s="249"/>
      <c r="R369" s="249"/>
      <c r="S369" s="249"/>
      <c r="T369" s="249"/>
      <c r="U369" s="249"/>
      <c r="V369" s="249"/>
      <c r="W369" s="249"/>
      <c r="X369" s="249"/>
    </row>
    <row r="370" spans="1:24" ht="15">
      <c r="A370" s="249"/>
      <c r="B370" s="249"/>
      <c r="C370" s="249"/>
      <c r="D370" s="249"/>
      <c r="E370" s="249"/>
      <c r="F370" s="249"/>
      <c r="G370" s="249"/>
      <c r="H370" s="249"/>
      <c r="I370" s="249"/>
      <c r="J370" s="249"/>
      <c r="K370" s="249"/>
      <c r="L370" s="249"/>
      <c r="M370" s="249"/>
      <c r="N370" s="249"/>
      <c r="O370" s="249"/>
      <c r="P370" s="249"/>
      <c r="Q370" s="249"/>
      <c r="R370" s="249"/>
      <c r="S370" s="249"/>
      <c r="T370" s="249"/>
      <c r="U370" s="249"/>
      <c r="V370" s="249"/>
      <c r="W370" s="249"/>
      <c r="X370" s="249"/>
    </row>
    <row r="371" spans="1:24" ht="15">
      <c r="A371" s="249"/>
      <c r="B371" s="249"/>
      <c r="C371" s="249"/>
      <c r="D371" s="249"/>
      <c r="E371" s="249"/>
      <c r="F371" s="249"/>
      <c r="G371" s="249"/>
      <c r="H371" s="249"/>
      <c r="I371" s="249"/>
      <c r="J371" s="249"/>
      <c r="K371" s="249"/>
      <c r="L371" s="249"/>
      <c r="M371" s="249"/>
      <c r="N371" s="249"/>
      <c r="O371" s="249"/>
      <c r="P371" s="249"/>
      <c r="Q371" s="249"/>
      <c r="R371" s="249"/>
      <c r="S371" s="249"/>
      <c r="T371" s="249"/>
      <c r="U371" s="249"/>
      <c r="V371" s="249"/>
      <c r="W371" s="249"/>
      <c r="X371" s="249"/>
    </row>
    <row r="372" spans="1:24" ht="15">
      <c r="A372" s="249"/>
      <c r="B372" s="249"/>
      <c r="C372" s="249"/>
      <c r="D372" s="249"/>
      <c r="E372" s="249"/>
      <c r="F372" s="249"/>
      <c r="G372" s="249"/>
      <c r="H372" s="249"/>
      <c r="I372" s="249"/>
      <c r="J372" s="249"/>
      <c r="K372" s="249"/>
      <c r="L372" s="249"/>
      <c r="M372" s="249"/>
      <c r="N372" s="249"/>
      <c r="O372" s="249"/>
      <c r="P372" s="249"/>
      <c r="Q372" s="249"/>
      <c r="R372" s="249"/>
      <c r="S372" s="249"/>
      <c r="T372" s="249"/>
      <c r="U372" s="249"/>
      <c r="V372" s="249"/>
      <c r="W372" s="249"/>
      <c r="X372" s="249"/>
    </row>
    <row r="373" spans="1:24" ht="15">
      <c r="A373" s="249"/>
      <c r="B373" s="249"/>
      <c r="C373" s="249"/>
      <c r="D373" s="249"/>
      <c r="E373" s="249"/>
      <c r="F373" s="249"/>
      <c r="G373" s="249"/>
      <c r="H373" s="249"/>
      <c r="I373" s="249"/>
      <c r="J373" s="249"/>
      <c r="K373" s="249"/>
      <c r="L373" s="249"/>
      <c r="M373" s="249"/>
      <c r="N373" s="249"/>
      <c r="O373" s="249"/>
      <c r="P373" s="249"/>
      <c r="Q373" s="249"/>
      <c r="R373" s="249"/>
      <c r="S373" s="249"/>
      <c r="T373" s="249"/>
      <c r="U373" s="249"/>
      <c r="V373" s="249"/>
      <c r="W373" s="249"/>
      <c r="X373" s="249"/>
    </row>
    <row r="374" spans="1:24" ht="15">
      <c r="A374" s="249"/>
      <c r="B374" s="249"/>
      <c r="C374" s="249"/>
      <c r="D374" s="249"/>
      <c r="E374" s="249"/>
      <c r="F374" s="249"/>
      <c r="G374" s="249"/>
      <c r="H374" s="249"/>
      <c r="I374" s="249"/>
      <c r="J374" s="249"/>
      <c r="K374" s="249"/>
      <c r="L374" s="249"/>
      <c r="M374" s="249"/>
      <c r="N374" s="249"/>
      <c r="O374" s="249"/>
      <c r="P374" s="249"/>
      <c r="Q374" s="249"/>
      <c r="R374" s="249"/>
      <c r="S374" s="249"/>
      <c r="T374" s="249"/>
      <c r="U374" s="249"/>
      <c r="V374" s="249"/>
      <c r="W374" s="249"/>
      <c r="X374" s="249"/>
    </row>
    <row r="375" spans="1:24" ht="15">
      <c r="A375" s="249"/>
      <c r="B375" s="249"/>
      <c r="C375" s="249"/>
      <c r="D375" s="249"/>
      <c r="E375" s="249"/>
      <c r="F375" s="249"/>
      <c r="G375" s="249"/>
      <c r="H375" s="249"/>
      <c r="I375" s="249"/>
      <c r="J375" s="249"/>
      <c r="K375" s="249"/>
      <c r="L375" s="249"/>
      <c r="M375" s="249"/>
      <c r="N375" s="249"/>
      <c r="O375" s="249"/>
      <c r="P375" s="249"/>
      <c r="Q375" s="249"/>
      <c r="R375" s="249"/>
      <c r="S375" s="249"/>
      <c r="T375" s="249"/>
      <c r="U375" s="249"/>
      <c r="V375" s="249"/>
      <c r="W375" s="249"/>
      <c r="X375" s="249"/>
    </row>
    <row r="376" spans="1:24" ht="15">
      <c r="A376" s="249"/>
      <c r="B376" s="249"/>
      <c r="C376" s="249"/>
      <c r="D376" s="249"/>
      <c r="E376" s="249"/>
      <c r="F376" s="249"/>
      <c r="G376" s="249"/>
      <c r="H376" s="249"/>
      <c r="I376" s="249"/>
      <c r="J376" s="249"/>
      <c r="K376" s="249"/>
      <c r="L376" s="249"/>
      <c r="M376" s="249"/>
      <c r="N376" s="249"/>
      <c r="O376" s="249"/>
      <c r="P376" s="249"/>
      <c r="Q376" s="249"/>
      <c r="R376" s="249"/>
      <c r="S376" s="249"/>
      <c r="T376" s="249"/>
      <c r="U376" s="249"/>
      <c r="V376" s="249"/>
      <c r="W376" s="249"/>
      <c r="X376" s="249"/>
    </row>
    <row r="377" spans="1:24" ht="15">
      <c r="A377" s="249"/>
      <c r="B377" s="249"/>
      <c r="C377" s="249"/>
      <c r="D377" s="249"/>
      <c r="E377" s="249"/>
      <c r="F377" s="249"/>
      <c r="G377" s="249"/>
      <c r="H377" s="249"/>
      <c r="I377" s="249"/>
      <c r="J377" s="249"/>
      <c r="K377" s="249"/>
      <c r="L377" s="249"/>
      <c r="M377" s="249"/>
      <c r="N377" s="249"/>
      <c r="O377" s="249"/>
      <c r="P377" s="249"/>
      <c r="Q377" s="249"/>
      <c r="R377" s="249"/>
      <c r="S377" s="249"/>
      <c r="T377" s="249"/>
      <c r="U377" s="249"/>
      <c r="V377" s="249"/>
      <c r="W377" s="249"/>
      <c r="X377" s="249"/>
    </row>
    <row r="378" spans="1:24" ht="15">
      <c r="A378" s="249"/>
      <c r="B378" s="249"/>
      <c r="C378" s="249"/>
      <c r="D378" s="249"/>
      <c r="E378" s="249"/>
      <c r="F378" s="249"/>
      <c r="G378" s="249"/>
      <c r="H378" s="249"/>
      <c r="I378" s="249"/>
      <c r="J378" s="249"/>
      <c r="K378" s="249"/>
      <c r="L378" s="249"/>
      <c r="M378" s="249"/>
      <c r="N378" s="249"/>
      <c r="O378" s="249"/>
      <c r="P378" s="249"/>
      <c r="Q378" s="249"/>
      <c r="R378" s="249"/>
      <c r="S378" s="249"/>
      <c r="T378" s="249"/>
      <c r="U378" s="249"/>
      <c r="V378" s="249"/>
      <c r="W378" s="249"/>
      <c r="X378" s="249"/>
    </row>
    <row r="379" spans="1:24" ht="15">
      <c r="A379" s="249"/>
      <c r="B379" s="249"/>
      <c r="C379" s="249"/>
      <c r="D379" s="249"/>
      <c r="E379" s="249"/>
      <c r="F379" s="249"/>
      <c r="G379" s="249"/>
      <c r="H379" s="249"/>
      <c r="I379" s="249"/>
      <c r="J379" s="249"/>
      <c r="K379" s="249"/>
      <c r="L379" s="249"/>
      <c r="M379" s="249"/>
      <c r="N379" s="249"/>
      <c r="O379" s="249"/>
      <c r="P379" s="249"/>
      <c r="Q379" s="249"/>
      <c r="R379" s="249"/>
      <c r="S379" s="249"/>
      <c r="T379" s="249"/>
      <c r="U379" s="249"/>
      <c r="V379" s="249"/>
      <c r="W379" s="249"/>
      <c r="X379" s="249"/>
    </row>
    <row r="380" spans="1:24" ht="15">
      <c r="A380" s="249"/>
      <c r="B380" s="249"/>
      <c r="C380" s="249"/>
      <c r="D380" s="249"/>
      <c r="E380" s="249"/>
      <c r="F380" s="249"/>
      <c r="G380" s="249"/>
      <c r="H380" s="249"/>
      <c r="I380" s="249"/>
      <c r="J380" s="249"/>
      <c r="K380" s="249"/>
      <c r="L380" s="249"/>
      <c r="M380" s="249"/>
      <c r="N380" s="249"/>
      <c r="O380" s="249"/>
      <c r="P380" s="249"/>
      <c r="Q380" s="249"/>
      <c r="R380" s="249"/>
      <c r="S380" s="249"/>
      <c r="T380" s="249"/>
      <c r="U380" s="249"/>
      <c r="V380" s="249"/>
      <c r="W380" s="249"/>
      <c r="X380" s="249"/>
    </row>
    <row r="381" spans="1:24" ht="15">
      <c r="A381" s="249"/>
      <c r="B381" s="249"/>
      <c r="C381" s="249"/>
      <c r="D381" s="249"/>
      <c r="E381" s="249"/>
      <c r="F381" s="249"/>
      <c r="G381" s="249"/>
      <c r="H381" s="249"/>
      <c r="I381" s="249"/>
      <c r="J381" s="249"/>
      <c r="K381" s="249"/>
      <c r="L381" s="249"/>
      <c r="M381" s="249"/>
      <c r="N381" s="249"/>
      <c r="O381" s="249"/>
      <c r="P381" s="249"/>
      <c r="Q381" s="249"/>
      <c r="R381" s="249"/>
      <c r="S381" s="249"/>
      <c r="T381" s="249"/>
      <c r="U381" s="249"/>
      <c r="V381" s="249"/>
      <c r="W381" s="249"/>
      <c r="X381" s="249"/>
    </row>
    <row r="382" spans="1:24" ht="15">
      <c r="A382" s="249"/>
      <c r="B382" s="249"/>
      <c r="C382" s="249"/>
      <c r="D382" s="249"/>
      <c r="E382" s="249"/>
      <c r="F382" s="249"/>
      <c r="G382" s="249"/>
      <c r="H382" s="249"/>
      <c r="I382" s="249"/>
      <c r="J382" s="249"/>
      <c r="K382" s="249"/>
      <c r="L382" s="249"/>
      <c r="M382" s="249"/>
      <c r="N382" s="249"/>
      <c r="O382" s="249"/>
      <c r="P382" s="249"/>
      <c r="Q382" s="249"/>
      <c r="R382" s="249"/>
      <c r="S382" s="249"/>
      <c r="T382" s="249"/>
      <c r="U382" s="249"/>
      <c r="V382" s="249"/>
      <c r="W382" s="249"/>
      <c r="X382" s="249"/>
    </row>
    <row r="383" spans="1:24" ht="15">
      <c r="A383" s="249"/>
      <c r="B383" s="249"/>
      <c r="C383" s="249"/>
      <c r="D383" s="249"/>
      <c r="E383" s="249"/>
      <c r="F383" s="249"/>
      <c r="G383" s="249"/>
      <c r="H383" s="249"/>
      <c r="I383" s="249"/>
      <c r="J383" s="249"/>
      <c r="K383" s="249"/>
      <c r="L383" s="249"/>
      <c r="M383" s="249"/>
      <c r="N383" s="249"/>
      <c r="O383" s="249"/>
      <c r="P383" s="249"/>
      <c r="Q383" s="249"/>
      <c r="R383" s="249"/>
      <c r="S383" s="249"/>
      <c r="T383" s="249"/>
      <c r="U383" s="249"/>
      <c r="V383" s="249"/>
      <c r="W383" s="249"/>
      <c r="X383" s="249"/>
    </row>
    <row r="384" spans="1:24" ht="15">
      <c r="A384" s="249"/>
      <c r="B384" s="249"/>
      <c r="C384" s="249"/>
      <c r="D384" s="249"/>
      <c r="E384" s="249"/>
      <c r="F384" s="249"/>
      <c r="G384" s="249"/>
      <c r="H384" s="249"/>
      <c r="I384" s="249"/>
      <c r="J384" s="249"/>
      <c r="K384" s="249"/>
      <c r="L384" s="249"/>
      <c r="M384" s="249"/>
      <c r="N384" s="249"/>
      <c r="O384" s="249"/>
      <c r="P384" s="249"/>
      <c r="Q384" s="249"/>
      <c r="R384" s="249"/>
      <c r="S384" s="249"/>
      <c r="T384" s="249"/>
      <c r="U384" s="249"/>
      <c r="V384" s="249"/>
      <c r="W384" s="249"/>
      <c r="X384" s="249"/>
    </row>
    <row r="385" spans="1:24" ht="15">
      <c r="A385" s="249"/>
      <c r="B385" s="249"/>
      <c r="C385" s="249"/>
      <c r="D385" s="249"/>
      <c r="E385" s="249"/>
      <c r="F385" s="249"/>
      <c r="G385" s="249"/>
      <c r="H385" s="249"/>
      <c r="I385" s="249"/>
      <c r="J385" s="249"/>
      <c r="K385" s="249"/>
      <c r="L385" s="249"/>
      <c r="M385" s="249"/>
      <c r="N385" s="249"/>
      <c r="O385" s="249"/>
      <c r="P385" s="249"/>
      <c r="Q385" s="249"/>
      <c r="R385" s="249"/>
      <c r="S385" s="249"/>
      <c r="T385" s="249"/>
      <c r="U385" s="249"/>
      <c r="V385" s="249"/>
      <c r="W385" s="249"/>
      <c r="X385" s="249"/>
    </row>
    <row r="386" spans="1:24" ht="15">
      <c r="A386" s="249"/>
      <c r="B386" s="249"/>
      <c r="C386" s="249"/>
      <c r="D386" s="249"/>
      <c r="E386" s="249"/>
      <c r="F386" s="249"/>
      <c r="G386" s="249"/>
      <c r="H386" s="249"/>
      <c r="I386" s="249"/>
      <c r="J386" s="249"/>
      <c r="K386" s="249"/>
      <c r="L386" s="249"/>
      <c r="M386" s="249"/>
      <c r="N386" s="249"/>
      <c r="O386" s="249"/>
      <c r="P386" s="249"/>
      <c r="Q386" s="249"/>
      <c r="R386" s="249"/>
      <c r="S386" s="249"/>
      <c r="T386" s="249"/>
      <c r="U386" s="249"/>
      <c r="V386" s="249"/>
      <c r="W386" s="249"/>
      <c r="X386" s="249"/>
    </row>
    <row r="387" spans="1:24" ht="15">
      <c r="A387" s="249"/>
      <c r="B387" s="249"/>
      <c r="C387" s="249"/>
      <c r="D387" s="249"/>
      <c r="E387" s="249"/>
      <c r="F387" s="249"/>
      <c r="G387" s="249"/>
      <c r="H387" s="249"/>
      <c r="I387" s="249"/>
      <c r="J387" s="249"/>
      <c r="K387" s="249"/>
      <c r="L387" s="249"/>
      <c r="M387" s="249"/>
      <c r="N387" s="249"/>
      <c r="O387" s="249"/>
      <c r="P387" s="249"/>
      <c r="Q387" s="249"/>
      <c r="R387" s="249"/>
      <c r="S387" s="249"/>
      <c r="T387" s="249"/>
      <c r="U387" s="249"/>
      <c r="V387" s="249"/>
      <c r="W387" s="249"/>
      <c r="X387" s="249"/>
    </row>
    <row r="388" spans="1:24" ht="15">
      <c r="A388" s="249"/>
      <c r="B388" s="249"/>
      <c r="C388" s="249"/>
      <c r="D388" s="249"/>
      <c r="E388" s="249"/>
      <c r="F388" s="249"/>
      <c r="G388" s="249"/>
      <c r="H388" s="249"/>
      <c r="I388" s="249"/>
      <c r="J388" s="249"/>
      <c r="K388" s="249"/>
      <c r="L388" s="249"/>
      <c r="M388" s="249"/>
      <c r="N388" s="249"/>
      <c r="O388" s="249"/>
      <c r="P388" s="249"/>
      <c r="Q388" s="249"/>
      <c r="R388" s="249"/>
      <c r="S388" s="249"/>
      <c r="T388" s="249"/>
      <c r="U388" s="249"/>
      <c r="V388" s="249"/>
      <c r="W388" s="249"/>
      <c r="X388" s="249"/>
    </row>
    <row r="389" spans="1:24" ht="15">
      <c r="A389" s="249"/>
      <c r="B389" s="249"/>
      <c r="C389" s="249"/>
      <c r="D389" s="249"/>
      <c r="E389" s="249"/>
      <c r="F389" s="249"/>
      <c r="G389" s="249"/>
      <c r="H389" s="249"/>
      <c r="I389" s="249"/>
      <c r="J389" s="249"/>
      <c r="K389" s="249"/>
      <c r="L389" s="249"/>
      <c r="M389" s="249"/>
      <c r="N389" s="249"/>
      <c r="O389" s="249"/>
      <c r="P389" s="249"/>
      <c r="Q389" s="249"/>
      <c r="R389" s="249"/>
      <c r="S389" s="249"/>
      <c r="T389" s="249"/>
      <c r="U389" s="249"/>
      <c r="V389" s="249"/>
      <c r="W389" s="249"/>
      <c r="X389" s="249"/>
    </row>
    <row r="390" spans="1:24" ht="15">
      <c r="A390" s="249"/>
      <c r="B390" s="249"/>
      <c r="C390" s="249"/>
      <c r="D390" s="249"/>
      <c r="E390" s="249"/>
      <c r="F390" s="249"/>
      <c r="G390" s="249"/>
      <c r="H390" s="249"/>
      <c r="I390" s="249"/>
      <c r="J390" s="249"/>
      <c r="K390" s="249"/>
      <c r="L390" s="249"/>
      <c r="M390" s="249"/>
      <c r="N390" s="249"/>
      <c r="O390" s="249"/>
      <c r="P390" s="249"/>
      <c r="Q390" s="249"/>
      <c r="R390" s="249"/>
      <c r="S390" s="249"/>
      <c r="T390" s="249"/>
      <c r="U390" s="249"/>
      <c r="V390" s="249"/>
      <c r="W390" s="249"/>
      <c r="X390" s="249"/>
    </row>
    <row r="391" spans="1:24" ht="15">
      <c r="A391" s="249"/>
      <c r="B391" s="249"/>
      <c r="C391" s="249"/>
      <c r="D391" s="249"/>
      <c r="E391" s="249"/>
      <c r="F391" s="249"/>
      <c r="G391" s="249"/>
      <c r="H391" s="249"/>
      <c r="I391" s="249"/>
      <c r="J391" s="249"/>
      <c r="K391" s="249"/>
      <c r="L391" s="249"/>
      <c r="M391" s="249"/>
      <c r="N391" s="249"/>
      <c r="O391" s="249"/>
      <c r="P391" s="249"/>
      <c r="Q391" s="249"/>
      <c r="R391" s="249"/>
      <c r="S391" s="249"/>
      <c r="T391" s="249"/>
      <c r="U391" s="249"/>
      <c r="V391" s="249"/>
      <c r="W391" s="249"/>
      <c r="X391" s="249"/>
    </row>
    <row r="392" spans="1:24" ht="15">
      <c r="A392" s="249"/>
      <c r="B392" s="249"/>
      <c r="C392" s="249"/>
      <c r="D392" s="249"/>
      <c r="E392" s="249"/>
      <c r="F392" s="249"/>
      <c r="G392" s="249"/>
      <c r="H392" s="249"/>
      <c r="I392" s="249"/>
      <c r="J392" s="249"/>
      <c r="K392" s="249"/>
      <c r="L392" s="249"/>
      <c r="M392" s="249"/>
      <c r="N392" s="249"/>
      <c r="O392" s="249"/>
      <c r="P392" s="249"/>
      <c r="Q392" s="249"/>
      <c r="R392" s="249"/>
      <c r="S392" s="249"/>
      <c r="T392" s="249"/>
      <c r="U392" s="249"/>
      <c r="V392" s="249"/>
      <c r="W392" s="249"/>
      <c r="X392" s="249"/>
    </row>
    <row r="393" spans="1:24" ht="15">
      <c r="A393" s="249"/>
      <c r="B393" s="249"/>
      <c r="C393" s="249"/>
      <c r="D393" s="249"/>
      <c r="E393" s="249"/>
      <c r="F393" s="249"/>
      <c r="G393" s="249"/>
      <c r="H393" s="249"/>
      <c r="I393" s="249"/>
      <c r="J393" s="249"/>
      <c r="K393" s="249"/>
      <c r="L393" s="249"/>
      <c r="M393" s="249"/>
      <c r="N393" s="249"/>
      <c r="O393" s="249"/>
      <c r="P393" s="249"/>
      <c r="Q393" s="249"/>
      <c r="R393" s="249"/>
      <c r="S393" s="249"/>
      <c r="T393" s="249"/>
      <c r="U393" s="249"/>
      <c r="V393" s="249"/>
      <c r="W393" s="249"/>
      <c r="X393" s="249"/>
    </row>
    <row r="394" spans="1:24" ht="15">
      <c r="A394" s="249"/>
      <c r="B394" s="249"/>
      <c r="C394" s="249"/>
      <c r="D394" s="249"/>
      <c r="E394" s="249"/>
      <c r="F394" s="249"/>
      <c r="G394" s="249"/>
      <c r="H394" s="249"/>
      <c r="I394" s="249"/>
      <c r="J394" s="249"/>
      <c r="K394" s="249"/>
      <c r="L394" s="249"/>
      <c r="M394" s="249"/>
      <c r="N394" s="249"/>
      <c r="O394" s="249"/>
      <c r="P394" s="249"/>
      <c r="Q394" s="249"/>
      <c r="R394" s="249"/>
      <c r="S394" s="249"/>
      <c r="T394" s="249"/>
      <c r="U394" s="249"/>
      <c r="V394" s="249"/>
      <c r="W394" s="249"/>
      <c r="X394" s="249"/>
    </row>
    <row r="395" spans="1:24" ht="15">
      <c r="A395" s="249"/>
      <c r="B395" s="249"/>
      <c r="C395" s="249"/>
      <c r="D395" s="249"/>
      <c r="E395" s="249"/>
      <c r="F395" s="249"/>
      <c r="G395" s="249"/>
      <c r="H395" s="249"/>
      <c r="I395" s="249"/>
      <c r="J395" s="249"/>
      <c r="K395" s="249"/>
      <c r="L395" s="249"/>
      <c r="M395" s="249"/>
      <c r="N395" s="249"/>
      <c r="O395" s="249"/>
      <c r="P395" s="249"/>
      <c r="Q395" s="249"/>
      <c r="R395" s="249"/>
      <c r="S395" s="249"/>
      <c r="T395" s="249"/>
      <c r="U395" s="249"/>
      <c r="V395" s="249"/>
      <c r="W395" s="249"/>
      <c r="X395" s="249"/>
    </row>
    <row r="396" spans="1:24" ht="15">
      <c r="A396" s="249"/>
      <c r="B396" s="249"/>
      <c r="C396" s="249"/>
      <c r="D396" s="249"/>
      <c r="E396" s="249"/>
      <c r="F396" s="249"/>
      <c r="G396" s="249"/>
      <c r="H396" s="249"/>
      <c r="I396" s="249"/>
      <c r="J396" s="249"/>
      <c r="K396" s="249"/>
      <c r="L396" s="249"/>
      <c r="M396" s="249"/>
      <c r="N396" s="249"/>
      <c r="O396" s="249"/>
      <c r="P396" s="249"/>
      <c r="Q396" s="249"/>
      <c r="R396" s="249"/>
      <c r="S396" s="249"/>
      <c r="T396" s="249"/>
      <c r="U396" s="249"/>
      <c r="V396" s="249"/>
      <c r="W396" s="249"/>
      <c r="X396" s="249"/>
    </row>
    <row r="397" spans="1:24" ht="15">
      <c r="A397" s="249"/>
      <c r="B397" s="249"/>
      <c r="C397" s="249"/>
      <c r="D397" s="249"/>
      <c r="E397" s="249"/>
      <c r="F397" s="249"/>
      <c r="G397" s="249"/>
      <c r="H397" s="249"/>
      <c r="I397" s="249"/>
      <c r="J397" s="249"/>
      <c r="K397" s="249"/>
      <c r="L397" s="249"/>
      <c r="M397" s="249"/>
      <c r="N397" s="249"/>
      <c r="O397" s="249"/>
      <c r="P397" s="249"/>
      <c r="Q397" s="249"/>
      <c r="R397" s="249"/>
      <c r="S397" s="249"/>
      <c r="T397" s="249"/>
      <c r="U397" s="249"/>
      <c r="V397" s="249"/>
      <c r="W397" s="249"/>
      <c r="X397" s="249"/>
    </row>
    <row r="398" spans="1:24" ht="15">
      <c r="A398" s="249"/>
      <c r="B398" s="249"/>
      <c r="C398" s="249"/>
      <c r="D398" s="249"/>
      <c r="E398" s="249"/>
      <c r="F398" s="249"/>
      <c r="G398" s="249"/>
      <c r="H398" s="249"/>
      <c r="I398" s="249"/>
      <c r="J398" s="249"/>
      <c r="K398" s="249"/>
      <c r="L398" s="249"/>
      <c r="M398" s="249"/>
      <c r="N398" s="249"/>
      <c r="O398" s="249"/>
      <c r="P398" s="249"/>
      <c r="Q398" s="249"/>
      <c r="R398" s="249"/>
      <c r="S398" s="249"/>
      <c r="T398" s="249"/>
      <c r="U398" s="249"/>
      <c r="V398" s="249"/>
      <c r="W398" s="249"/>
      <c r="X398" s="249"/>
    </row>
    <row r="399" spans="1:24" ht="15">
      <c r="A399" s="249"/>
      <c r="B399" s="249"/>
      <c r="C399" s="249"/>
      <c r="D399" s="249"/>
      <c r="E399" s="249"/>
      <c r="F399" s="249"/>
      <c r="G399" s="249"/>
      <c r="H399" s="249"/>
      <c r="I399" s="249"/>
      <c r="J399" s="249"/>
      <c r="K399" s="249"/>
      <c r="L399" s="249"/>
      <c r="M399" s="249"/>
      <c r="N399" s="249"/>
      <c r="O399" s="249"/>
      <c r="P399" s="249"/>
      <c r="Q399" s="249"/>
      <c r="R399" s="249"/>
      <c r="S399" s="249"/>
      <c r="T399" s="249"/>
      <c r="U399" s="249"/>
      <c r="V399" s="249"/>
      <c r="W399" s="249"/>
      <c r="X399" s="249"/>
    </row>
    <row r="400" spans="1:24" ht="15">
      <c r="A400" s="249"/>
      <c r="B400" s="249"/>
      <c r="C400" s="249"/>
      <c r="D400" s="249"/>
      <c r="E400" s="249"/>
      <c r="F400" s="249"/>
      <c r="G400" s="249"/>
      <c r="H400" s="249"/>
      <c r="I400" s="249"/>
      <c r="J400" s="249"/>
      <c r="K400" s="249"/>
      <c r="L400" s="249"/>
      <c r="M400" s="249"/>
      <c r="N400" s="249"/>
      <c r="O400" s="249"/>
      <c r="P400" s="249"/>
      <c r="Q400" s="249"/>
      <c r="R400" s="249"/>
      <c r="S400" s="249"/>
      <c r="T400" s="249"/>
      <c r="U400" s="249"/>
      <c r="V400" s="249"/>
      <c r="W400" s="249"/>
      <c r="X400" s="249"/>
    </row>
    <row r="401" spans="1:24" ht="15">
      <c r="A401" s="249"/>
      <c r="B401" s="249"/>
      <c r="C401" s="249"/>
      <c r="D401" s="249"/>
      <c r="E401" s="249"/>
      <c r="F401" s="249"/>
      <c r="G401" s="249"/>
      <c r="H401" s="249"/>
      <c r="I401" s="249"/>
      <c r="J401" s="249"/>
      <c r="K401" s="249"/>
      <c r="L401" s="249"/>
      <c r="M401" s="249"/>
      <c r="N401" s="249"/>
      <c r="O401" s="249"/>
      <c r="P401" s="249"/>
      <c r="Q401" s="249"/>
      <c r="R401" s="249"/>
      <c r="S401" s="249"/>
      <c r="T401" s="249"/>
      <c r="U401" s="249"/>
      <c r="V401" s="249"/>
      <c r="W401" s="249"/>
      <c r="X401" s="249"/>
    </row>
    <row r="402" spans="1:24" ht="15">
      <c r="A402" s="249"/>
      <c r="B402" s="249"/>
      <c r="C402" s="249"/>
      <c r="D402" s="249"/>
      <c r="E402" s="249"/>
      <c r="F402" s="249"/>
      <c r="G402" s="249"/>
      <c r="H402" s="249"/>
      <c r="I402" s="249"/>
      <c r="J402" s="249"/>
      <c r="K402" s="249"/>
      <c r="L402" s="249"/>
      <c r="M402" s="249"/>
      <c r="N402" s="249"/>
      <c r="O402" s="249"/>
      <c r="P402" s="249"/>
      <c r="Q402" s="249"/>
      <c r="R402" s="249"/>
      <c r="S402" s="249"/>
      <c r="T402" s="249"/>
      <c r="U402" s="249"/>
      <c r="V402" s="249"/>
      <c r="W402" s="249"/>
      <c r="X402" s="249"/>
    </row>
    <row r="403" spans="1:24" ht="15">
      <c r="A403" s="249"/>
      <c r="B403" s="249"/>
      <c r="C403" s="249"/>
      <c r="D403" s="249"/>
      <c r="E403" s="249"/>
      <c r="F403" s="249"/>
      <c r="G403" s="249"/>
      <c r="H403" s="249"/>
      <c r="I403" s="249"/>
      <c r="J403" s="249"/>
      <c r="K403" s="249"/>
      <c r="L403" s="249"/>
      <c r="M403" s="249"/>
      <c r="N403" s="249"/>
      <c r="O403" s="249"/>
      <c r="P403" s="249"/>
      <c r="Q403" s="249"/>
      <c r="R403" s="249"/>
      <c r="S403" s="249"/>
      <c r="T403" s="249"/>
      <c r="U403" s="249"/>
      <c r="V403" s="249"/>
      <c r="W403" s="249"/>
      <c r="X403" s="249"/>
    </row>
    <row r="404" spans="1:24" ht="15">
      <c r="A404" s="249"/>
      <c r="B404" s="249"/>
      <c r="C404" s="249"/>
      <c r="D404" s="249"/>
      <c r="E404" s="249"/>
      <c r="F404" s="249"/>
      <c r="G404" s="249"/>
      <c r="H404" s="249"/>
      <c r="I404" s="249"/>
      <c r="J404" s="249"/>
      <c r="K404" s="249"/>
      <c r="L404" s="249"/>
      <c r="M404" s="249"/>
      <c r="N404" s="249"/>
      <c r="O404" s="249"/>
      <c r="P404" s="249"/>
      <c r="Q404" s="249"/>
      <c r="R404" s="249"/>
      <c r="S404" s="249"/>
      <c r="T404" s="249"/>
      <c r="U404" s="249"/>
      <c r="V404" s="249"/>
      <c r="W404" s="249"/>
      <c r="X404" s="249"/>
    </row>
    <row r="405" spans="1:24" ht="15">
      <c r="A405" s="249"/>
      <c r="B405" s="249"/>
      <c r="C405" s="249"/>
      <c r="D405" s="249"/>
      <c r="E405" s="249"/>
      <c r="F405" s="249"/>
      <c r="G405" s="249"/>
      <c r="H405" s="249"/>
      <c r="I405" s="249"/>
      <c r="J405" s="249"/>
      <c r="K405" s="249"/>
      <c r="L405" s="249"/>
      <c r="M405" s="249"/>
      <c r="N405" s="249"/>
      <c r="O405" s="249"/>
      <c r="P405" s="249"/>
      <c r="Q405" s="249"/>
      <c r="R405" s="249"/>
      <c r="S405" s="249"/>
      <c r="T405" s="249"/>
      <c r="U405" s="249"/>
      <c r="V405" s="249"/>
      <c r="W405" s="249"/>
      <c r="X405" s="249"/>
    </row>
    <row r="406" spans="1:24" ht="15">
      <c r="A406" s="249"/>
      <c r="B406" s="249"/>
      <c r="C406" s="249"/>
      <c r="D406" s="249"/>
      <c r="E406" s="249"/>
      <c r="F406" s="249"/>
      <c r="G406" s="249"/>
      <c r="H406" s="249"/>
      <c r="I406" s="249"/>
      <c r="J406" s="249"/>
      <c r="K406" s="249"/>
      <c r="L406" s="249"/>
      <c r="M406" s="249"/>
      <c r="N406" s="249"/>
      <c r="O406" s="249"/>
      <c r="P406" s="249"/>
      <c r="Q406" s="249"/>
      <c r="R406" s="249"/>
      <c r="S406" s="249"/>
      <c r="T406" s="249"/>
      <c r="U406" s="249"/>
      <c r="V406" s="249"/>
      <c r="W406" s="249"/>
      <c r="X406" s="249"/>
    </row>
    <row r="407" spans="1:24" ht="15">
      <c r="A407" s="249"/>
      <c r="B407" s="249"/>
      <c r="C407" s="249"/>
      <c r="D407" s="249"/>
      <c r="E407" s="249"/>
      <c r="F407" s="249"/>
      <c r="G407" s="249"/>
      <c r="H407" s="249"/>
      <c r="I407" s="249"/>
      <c r="J407" s="249"/>
      <c r="K407" s="249"/>
      <c r="L407" s="249"/>
      <c r="M407" s="249"/>
      <c r="N407" s="249"/>
      <c r="O407" s="249"/>
      <c r="P407" s="249"/>
      <c r="Q407" s="249"/>
      <c r="R407" s="249"/>
      <c r="S407" s="249"/>
      <c r="T407" s="249"/>
      <c r="U407" s="249"/>
      <c r="V407" s="249"/>
      <c r="W407" s="249"/>
      <c r="X407" s="249"/>
    </row>
    <row r="408" spans="1:24" ht="15">
      <c r="A408" s="249"/>
      <c r="B408" s="249"/>
      <c r="C408" s="249"/>
      <c r="D408" s="249"/>
      <c r="E408" s="249"/>
      <c r="F408" s="249"/>
      <c r="G408" s="249"/>
      <c r="H408" s="249"/>
      <c r="I408" s="249"/>
      <c r="J408" s="249"/>
      <c r="K408" s="249"/>
      <c r="L408" s="249"/>
      <c r="M408" s="249"/>
      <c r="N408" s="249"/>
      <c r="O408" s="249"/>
      <c r="P408" s="249"/>
      <c r="Q408" s="249"/>
      <c r="R408" s="249"/>
      <c r="S408" s="249"/>
      <c r="T408" s="249"/>
      <c r="U408" s="249"/>
      <c r="V408" s="249"/>
      <c r="W408" s="249"/>
      <c r="X408" s="249"/>
    </row>
    <row r="409" spans="1:24" ht="15">
      <c r="A409" s="249"/>
      <c r="B409" s="249"/>
      <c r="C409" s="249"/>
      <c r="D409" s="249"/>
      <c r="E409" s="249"/>
      <c r="F409" s="249"/>
      <c r="G409" s="249"/>
      <c r="H409" s="249"/>
      <c r="I409" s="249"/>
      <c r="J409" s="249"/>
      <c r="K409" s="249"/>
      <c r="L409" s="249"/>
      <c r="M409" s="249"/>
      <c r="N409" s="249"/>
      <c r="O409" s="249"/>
      <c r="P409" s="249"/>
      <c r="Q409" s="249"/>
      <c r="R409" s="249"/>
      <c r="S409" s="249"/>
      <c r="T409" s="249"/>
      <c r="U409" s="249"/>
      <c r="V409" s="249"/>
      <c r="W409" s="249"/>
      <c r="X409" s="249"/>
    </row>
    <row r="410" spans="1:24" ht="15">
      <c r="A410" s="249"/>
      <c r="B410" s="249"/>
      <c r="C410" s="249"/>
      <c r="D410" s="249"/>
      <c r="E410" s="249"/>
      <c r="F410" s="249"/>
      <c r="G410" s="249"/>
      <c r="H410" s="249"/>
      <c r="I410" s="249"/>
      <c r="J410" s="249"/>
      <c r="K410" s="249"/>
      <c r="L410" s="249"/>
      <c r="M410" s="249"/>
      <c r="N410" s="249"/>
      <c r="O410" s="249"/>
      <c r="P410" s="249"/>
      <c r="Q410" s="249"/>
      <c r="R410" s="249"/>
      <c r="S410" s="249"/>
      <c r="T410" s="249"/>
      <c r="U410" s="249"/>
      <c r="V410" s="249"/>
      <c r="W410" s="249"/>
      <c r="X410" s="249"/>
    </row>
    <row r="411" spans="1:24" ht="15">
      <c r="A411" s="249"/>
      <c r="B411" s="249"/>
      <c r="C411" s="249"/>
      <c r="D411" s="249"/>
      <c r="E411" s="249"/>
      <c r="F411" s="249"/>
      <c r="G411" s="249"/>
      <c r="H411" s="249"/>
      <c r="I411" s="249"/>
      <c r="J411" s="249"/>
      <c r="K411" s="249"/>
      <c r="L411" s="249"/>
      <c r="M411" s="249"/>
      <c r="N411" s="249"/>
      <c r="O411" s="249"/>
      <c r="P411" s="249"/>
      <c r="Q411" s="249"/>
      <c r="R411" s="249"/>
      <c r="S411" s="249"/>
      <c r="T411" s="249"/>
      <c r="U411" s="249"/>
      <c r="V411" s="249"/>
      <c r="W411" s="249"/>
      <c r="X411" s="249"/>
    </row>
    <row r="412" spans="1:24" ht="15">
      <c r="A412" s="249"/>
      <c r="B412" s="249"/>
      <c r="C412" s="249"/>
      <c r="D412" s="249"/>
      <c r="E412" s="249"/>
      <c r="F412" s="249"/>
      <c r="G412" s="249"/>
      <c r="H412" s="249"/>
      <c r="I412" s="249"/>
      <c r="J412" s="249"/>
      <c r="K412" s="249"/>
      <c r="L412" s="249"/>
      <c r="M412" s="249"/>
      <c r="N412" s="249"/>
      <c r="O412" s="249"/>
      <c r="P412" s="249"/>
      <c r="Q412" s="249"/>
      <c r="R412" s="249"/>
      <c r="S412" s="249"/>
      <c r="T412" s="249"/>
      <c r="U412" s="249"/>
      <c r="V412" s="249"/>
      <c r="W412" s="249"/>
      <c r="X412" s="249"/>
    </row>
    <row r="413" spans="1:24" ht="15">
      <c r="A413" s="249"/>
      <c r="B413" s="249"/>
      <c r="C413" s="249"/>
      <c r="D413" s="249"/>
      <c r="E413" s="249"/>
      <c r="F413" s="249"/>
      <c r="G413" s="249"/>
      <c r="H413" s="249"/>
      <c r="I413" s="249"/>
      <c r="J413" s="249"/>
      <c r="K413" s="249"/>
      <c r="L413" s="249"/>
      <c r="M413" s="249"/>
      <c r="N413" s="249"/>
      <c r="O413" s="249"/>
      <c r="P413" s="249"/>
      <c r="Q413" s="249"/>
      <c r="R413" s="249"/>
      <c r="S413" s="249"/>
      <c r="T413" s="249"/>
      <c r="U413" s="249"/>
      <c r="V413" s="249"/>
      <c r="W413" s="249"/>
      <c r="X413" s="249"/>
    </row>
    <row r="414" spans="1:24" ht="15">
      <c r="A414" s="249"/>
      <c r="B414" s="249"/>
      <c r="C414" s="249"/>
      <c r="D414" s="249"/>
      <c r="E414" s="249"/>
      <c r="F414" s="249"/>
      <c r="G414" s="249"/>
      <c r="H414" s="249"/>
      <c r="I414" s="249"/>
      <c r="J414" s="249"/>
      <c r="K414" s="249"/>
      <c r="L414" s="249"/>
      <c r="M414" s="249"/>
      <c r="N414" s="249"/>
      <c r="O414" s="249"/>
      <c r="P414" s="249"/>
      <c r="Q414" s="249"/>
      <c r="R414" s="249"/>
      <c r="S414" s="249"/>
      <c r="T414" s="249"/>
      <c r="U414" s="249"/>
      <c r="V414" s="249"/>
      <c r="W414" s="249"/>
      <c r="X414" s="249"/>
    </row>
    <row r="415" spans="1:24" ht="15">
      <c r="A415" s="249"/>
      <c r="B415" s="249"/>
      <c r="C415" s="249"/>
      <c r="D415" s="249"/>
      <c r="E415" s="249"/>
      <c r="F415" s="249"/>
      <c r="G415" s="249"/>
      <c r="H415" s="249"/>
      <c r="I415" s="249"/>
      <c r="J415" s="249"/>
      <c r="K415" s="249"/>
      <c r="L415" s="249"/>
      <c r="M415" s="249"/>
      <c r="N415" s="249"/>
      <c r="O415" s="249"/>
      <c r="P415" s="249"/>
      <c r="Q415" s="249"/>
      <c r="R415" s="249"/>
      <c r="S415" s="249"/>
      <c r="T415" s="249"/>
      <c r="U415" s="249"/>
      <c r="V415" s="249"/>
      <c r="W415" s="249"/>
      <c r="X415" s="249"/>
    </row>
    <row r="416" spans="1:24" ht="15">
      <c r="A416" s="249"/>
      <c r="B416" s="249"/>
      <c r="C416" s="249"/>
      <c r="D416" s="249"/>
      <c r="E416" s="249"/>
      <c r="F416" s="249"/>
      <c r="G416" s="249"/>
      <c r="H416" s="249"/>
      <c r="I416" s="249"/>
      <c r="J416" s="249"/>
      <c r="K416" s="249"/>
      <c r="L416" s="249"/>
      <c r="M416" s="249"/>
      <c r="N416" s="249"/>
      <c r="O416" s="249"/>
      <c r="P416" s="249"/>
      <c r="Q416" s="249"/>
      <c r="R416" s="249"/>
      <c r="S416" s="249"/>
      <c r="T416" s="249"/>
      <c r="U416" s="249"/>
      <c r="V416" s="249"/>
      <c r="W416" s="249"/>
      <c r="X416" s="249"/>
    </row>
    <row r="417" spans="1:24" ht="15">
      <c r="A417" s="249"/>
      <c r="B417" s="249"/>
      <c r="C417" s="249"/>
      <c r="D417" s="249"/>
      <c r="E417" s="249"/>
      <c r="F417" s="249"/>
      <c r="G417" s="249"/>
      <c r="H417" s="249"/>
      <c r="I417" s="249"/>
      <c r="J417" s="249"/>
      <c r="K417" s="249"/>
      <c r="L417" s="249"/>
      <c r="M417" s="249"/>
      <c r="N417" s="249"/>
      <c r="O417" s="249"/>
      <c r="P417" s="249"/>
      <c r="Q417" s="249"/>
      <c r="R417" s="249"/>
      <c r="S417" s="249"/>
      <c r="T417" s="249"/>
      <c r="U417" s="249"/>
      <c r="V417" s="249"/>
      <c r="W417" s="249"/>
      <c r="X417" s="249"/>
    </row>
    <row r="418" spans="1:24" ht="15">
      <c r="A418" s="249"/>
      <c r="B418" s="249"/>
      <c r="C418" s="249"/>
      <c r="D418" s="249"/>
      <c r="E418" s="249"/>
      <c r="F418" s="249"/>
      <c r="G418" s="249"/>
      <c r="H418" s="249"/>
      <c r="I418" s="249"/>
      <c r="J418" s="249"/>
      <c r="K418" s="249"/>
      <c r="L418" s="249"/>
      <c r="M418" s="249"/>
      <c r="N418" s="249"/>
      <c r="O418" s="249"/>
      <c r="P418" s="249"/>
      <c r="Q418" s="249"/>
      <c r="R418" s="249"/>
      <c r="S418" s="249"/>
      <c r="T418" s="249"/>
      <c r="U418" s="249"/>
      <c r="V418" s="249"/>
      <c r="W418" s="249"/>
      <c r="X418" s="249"/>
    </row>
    <row r="419" spans="1:24" ht="15">
      <c r="A419" s="249"/>
      <c r="B419" s="249"/>
      <c r="C419" s="249"/>
      <c r="D419" s="249"/>
      <c r="E419" s="249"/>
      <c r="F419" s="249"/>
      <c r="G419" s="249"/>
      <c r="H419" s="249"/>
      <c r="I419" s="249"/>
      <c r="J419" s="249"/>
      <c r="K419" s="249"/>
      <c r="L419" s="249"/>
      <c r="M419" s="249"/>
      <c r="N419" s="249"/>
      <c r="O419" s="249"/>
      <c r="P419" s="249"/>
      <c r="Q419" s="249"/>
      <c r="R419" s="249"/>
      <c r="S419" s="249"/>
      <c r="T419" s="249"/>
      <c r="U419" s="249"/>
      <c r="V419" s="249"/>
      <c r="W419" s="249"/>
      <c r="X419" s="249"/>
    </row>
    <row r="420" spans="1:24" ht="15">
      <c r="A420" s="249"/>
      <c r="B420" s="249"/>
      <c r="C420" s="249"/>
      <c r="D420" s="249"/>
      <c r="E420" s="249"/>
      <c r="F420" s="249"/>
      <c r="G420" s="249"/>
      <c r="H420" s="249"/>
      <c r="I420" s="249"/>
      <c r="J420" s="249"/>
      <c r="K420" s="249"/>
      <c r="L420" s="249"/>
      <c r="M420" s="249"/>
      <c r="N420" s="249"/>
      <c r="O420" s="249"/>
      <c r="P420" s="249"/>
      <c r="Q420" s="249"/>
      <c r="R420" s="249"/>
      <c r="S420" s="249"/>
      <c r="T420" s="249"/>
      <c r="U420" s="249"/>
      <c r="V420" s="249"/>
      <c r="W420" s="249"/>
      <c r="X420" s="249"/>
    </row>
    <row r="421" spans="1:24" ht="15">
      <c r="A421" s="249"/>
      <c r="B421" s="249"/>
      <c r="C421" s="249"/>
      <c r="D421" s="249"/>
      <c r="E421" s="249"/>
      <c r="F421" s="249"/>
      <c r="G421" s="249"/>
      <c r="H421" s="249"/>
      <c r="I421" s="249"/>
      <c r="J421" s="249"/>
      <c r="K421" s="249"/>
      <c r="L421" s="249"/>
      <c r="M421" s="249"/>
      <c r="N421" s="249"/>
      <c r="O421" s="249"/>
      <c r="P421" s="249"/>
      <c r="Q421" s="249"/>
      <c r="R421" s="249"/>
      <c r="S421" s="249"/>
      <c r="T421" s="249"/>
      <c r="U421" s="249"/>
      <c r="V421" s="249"/>
      <c r="W421" s="249"/>
      <c r="X421" s="249"/>
    </row>
    <row r="422" spans="1:24" ht="15">
      <c r="A422" s="249"/>
      <c r="B422" s="249"/>
      <c r="C422" s="249"/>
      <c r="D422" s="249"/>
      <c r="E422" s="249"/>
      <c r="F422" s="249"/>
      <c r="G422" s="249"/>
      <c r="H422" s="249"/>
      <c r="I422" s="249"/>
      <c r="J422" s="249"/>
      <c r="K422" s="249"/>
      <c r="L422" s="249"/>
      <c r="M422" s="249"/>
      <c r="N422" s="249"/>
      <c r="O422" s="249"/>
      <c r="P422" s="249"/>
      <c r="Q422" s="249"/>
      <c r="R422" s="249"/>
      <c r="S422" s="249"/>
      <c r="T422" s="249"/>
      <c r="U422" s="249"/>
      <c r="V422" s="249"/>
      <c r="W422" s="249"/>
      <c r="X422" s="249"/>
    </row>
    <row r="423" spans="1:24" ht="15">
      <c r="A423" s="249"/>
      <c r="B423" s="249"/>
      <c r="C423" s="249"/>
      <c r="D423" s="249"/>
      <c r="E423" s="249"/>
      <c r="F423" s="249"/>
      <c r="G423" s="249"/>
      <c r="H423" s="249"/>
      <c r="I423" s="249"/>
      <c r="J423" s="249"/>
      <c r="K423" s="249"/>
      <c r="L423" s="249"/>
      <c r="M423" s="249"/>
      <c r="N423" s="249"/>
      <c r="O423" s="249"/>
      <c r="P423" s="249"/>
      <c r="Q423" s="249"/>
      <c r="R423" s="249"/>
      <c r="S423" s="249"/>
      <c r="T423" s="249"/>
      <c r="U423" s="249"/>
      <c r="V423" s="249"/>
      <c r="W423" s="249"/>
      <c r="X423" s="249"/>
    </row>
    <row r="424" spans="1:24" ht="15">
      <c r="A424" s="249"/>
      <c r="B424" s="249"/>
      <c r="C424" s="249"/>
      <c r="D424" s="249"/>
      <c r="E424" s="249"/>
      <c r="F424" s="249"/>
      <c r="G424" s="249"/>
      <c r="H424" s="249"/>
      <c r="I424" s="249"/>
      <c r="J424" s="249"/>
      <c r="K424" s="249"/>
      <c r="L424" s="249"/>
      <c r="M424" s="249"/>
      <c r="N424" s="249"/>
      <c r="O424" s="249"/>
      <c r="P424" s="249"/>
      <c r="Q424" s="249"/>
      <c r="R424" s="249"/>
      <c r="S424" s="249"/>
      <c r="T424" s="249"/>
      <c r="U424" s="249"/>
      <c r="V424" s="249"/>
      <c r="W424" s="249"/>
      <c r="X424" s="249"/>
    </row>
    <row r="425" spans="1:24" ht="15">
      <c r="A425" s="249"/>
      <c r="B425" s="249"/>
      <c r="C425" s="249"/>
      <c r="D425" s="249"/>
      <c r="E425" s="249"/>
      <c r="F425" s="249"/>
      <c r="G425" s="249"/>
      <c r="H425" s="249"/>
      <c r="I425" s="249"/>
      <c r="J425" s="249"/>
      <c r="K425" s="249"/>
      <c r="L425" s="249"/>
      <c r="M425" s="249"/>
      <c r="N425" s="249"/>
      <c r="O425" s="249"/>
      <c r="P425" s="249"/>
      <c r="Q425" s="249"/>
      <c r="R425" s="249"/>
      <c r="S425" s="249"/>
      <c r="T425" s="249"/>
      <c r="U425" s="249"/>
      <c r="V425" s="249"/>
      <c r="W425" s="249"/>
      <c r="X425" s="249"/>
    </row>
    <row r="426" spans="1:24" ht="15">
      <c r="A426" s="249"/>
      <c r="B426" s="249"/>
      <c r="C426" s="249"/>
      <c r="D426" s="249"/>
      <c r="E426" s="249"/>
      <c r="F426" s="249"/>
      <c r="G426" s="249"/>
      <c r="H426" s="249"/>
      <c r="I426" s="249"/>
      <c r="J426" s="249"/>
      <c r="K426" s="249"/>
      <c r="L426" s="249"/>
      <c r="M426" s="249"/>
      <c r="N426" s="249"/>
      <c r="O426" s="249"/>
      <c r="P426" s="249"/>
      <c r="Q426" s="249"/>
      <c r="R426" s="249"/>
      <c r="S426" s="249"/>
      <c r="T426" s="249"/>
      <c r="U426" s="249"/>
      <c r="V426" s="249"/>
      <c r="W426" s="249"/>
      <c r="X426" s="249"/>
    </row>
    <row r="427" spans="1:24" ht="15">
      <c r="A427" s="249"/>
      <c r="B427" s="249"/>
      <c r="C427" s="249"/>
      <c r="D427" s="249"/>
      <c r="E427" s="249"/>
      <c r="F427" s="249"/>
      <c r="G427" s="249"/>
      <c r="H427" s="249"/>
      <c r="I427" s="249"/>
      <c r="J427" s="249"/>
      <c r="K427" s="249"/>
      <c r="L427" s="249"/>
      <c r="M427" s="249"/>
      <c r="N427" s="249"/>
      <c r="O427" s="249"/>
      <c r="P427" s="249"/>
      <c r="Q427" s="249"/>
      <c r="R427" s="249"/>
      <c r="S427" s="249"/>
      <c r="T427" s="249"/>
      <c r="U427" s="249"/>
      <c r="V427" s="249"/>
      <c r="W427" s="249"/>
      <c r="X427" s="249"/>
    </row>
    <row r="428" spans="1:24" ht="15">
      <c r="A428" s="249"/>
      <c r="B428" s="249"/>
      <c r="C428" s="249"/>
      <c r="D428" s="249"/>
      <c r="E428" s="249"/>
      <c r="F428" s="249"/>
      <c r="G428" s="249"/>
      <c r="H428" s="249"/>
      <c r="I428" s="249"/>
      <c r="J428" s="249"/>
      <c r="K428" s="249"/>
      <c r="L428" s="249"/>
      <c r="M428" s="249"/>
      <c r="N428" s="249"/>
      <c r="O428" s="249"/>
      <c r="P428" s="249"/>
      <c r="Q428" s="249"/>
      <c r="R428" s="249"/>
      <c r="S428" s="249"/>
      <c r="T428" s="249"/>
      <c r="U428" s="249"/>
      <c r="V428" s="249"/>
      <c r="W428" s="249"/>
      <c r="X428" s="249"/>
    </row>
    <row r="429" spans="1:24" ht="15">
      <c r="A429" s="249"/>
      <c r="B429" s="249"/>
      <c r="C429" s="249"/>
      <c r="D429" s="249"/>
      <c r="E429" s="249"/>
      <c r="F429" s="249"/>
      <c r="G429" s="249"/>
      <c r="H429" s="249"/>
      <c r="I429" s="249"/>
      <c r="J429" s="249"/>
      <c r="K429" s="249"/>
      <c r="L429" s="249"/>
      <c r="M429" s="249"/>
      <c r="N429" s="249"/>
      <c r="O429" s="249"/>
      <c r="P429" s="249"/>
      <c r="Q429" s="249"/>
      <c r="R429" s="249"/>
      <c r="S429" s="249"/>
      <c r="T429" s="249"/>
      <c r="U429" s="249"/>
      <c r="V429" s="249"/>
      <c r="W429" s="249"/>
      <c r="X429" s="249"/>
    </row>
    <row r="430" spans="1:24" ht="15">
      <c r="A430" s="249"/>
      <c r="B430" s="249"/>
      <c r="C430" s="249"/>
      <c r="D430" s="249"/>
      <c r="E430" s="249"/>
      <c r="F430" s="249"/>
      <c r="G430" s="249"/>
      <c r="H430" s="249"/>
      <c r="I430" s="249"/>
      <c r="J430" s="249"/>
      <c r="K430" s="249"/>
      <c r="L430" s="249"/>
      <c r="M430" s="249"/>
      <c r="N430" s="249"/>
      <c r="O430" s="249"/>
      <c r="P430" s="249"/>
      <c r="Q430" s="249"/>
      <c r="R430" s="249"/>
      <c r="S430" s="249"/>
      <c r="T430" s="249"/>
      <c r="U430" s="249"/>
      <c r="V430" s="249"/>
      <c r="W430" s="249"/>
      <c r="X430" s="249"/>
    </row>
    <row r="431" spans="1:24" ht="15">
      <c r="A431" s="249"/>
      <c r="B431" s="249"/>
      <c r="C431" s="249"/>
      <c r="D431" s="249"/>
      <c r="E431" s="249"/>
      <c r="F431" s="249"/>
      <c r="G431" s="249"/>
      <c r="H431" s="249"/>
      <c r="I431" s="249"/>
      <c r="J431" s="249"/>
      <c r="K431" s="249"/>
      <c r="L431" s="249"/>
      <c r="M431" s="249"/>
      <c r="N431" s="249"/>
      <c r="O431" s="249"/>
      <c r="P431" s="249"/>
      <c r="Q431" s="249"/>
      <c r="R431" s="249"/>
      <c r="S431" s="249"/>
      <c r="T431" s="249"/>
      <c r="U431" s="249"/>
      <c r="V431" s="249"/>
      <c r="W431" s="249"/>
      <c r="X431" s="249"/>
    </row>
    <row r="432" spans="1:24" ht="15">
      <c r="A432" s="249"/>
      <c r="B432" s="249"/>
      <c r="C432" s="249"/>
      <c r="D432" s="249"/>
      <c r="E432" s="249"/>
      <c r="F432" s="249"/>
      <c r="G432" s="249"/>
      <c r="H432" s="249"/>
      <c r="I432" s="249"/>
      <c r="J432" s="249"/>
      <c r="K432" s="249"/>
      <c r="L432" s="249"/>
      <c r="M432" s="249"/>
      <c r="N432" s="249"/>
      <c r="O432" s="249"/>
      <c r="P432" s="249"/>
      <c r="Q432" s="249"/>
      <c r="R432" s="249"/>
      <c r="S432" s="249"/>
      <c r="T432" s="249"/>
      <c r="U432" s="249"/>
      <c r="V432" s="249"/>
      <c r="W432" s="249"/>
      <c r="X432" s="249"/>
    </row>
    <row r="433" spans="1:24" ht="15">
      <c r="A433" s="249"/>
      <c r="B433" s="249"/>
      <c r="C433" s="249"/>
      <c r="D433" s="249"/>
      <c r="E433" s="249"/>
      <c r="F433" s="249"/>
      <c r="G433" s="249"/>
      <c r="H433" s="249"/>
      <c r="I433" s="249"/>
      <c r="J433" s="249"/>
      <c r="K433" s="249"/>
      <c r="L433" s="249"/>
      <c r="M433" s="249"/>
      <c r="N433" s="249"/>
      <c r="O433" s="249"/>
      <c r="P433" s="249"/>
      <c r="Q433" s="249"/>
      <c r="R433" s="249"/>
      <c r="S433" s="249"/>
      <c r="T433" s="249"/>
      <c r="U433" s="249"/>
      <c r="V433" s="249"/>
      <c r="W433" s="249"/>
      <c r="X433" s="249"/>
    </row>
    <row r="434" spans="1:24" ht="15">
      <c r="A434" s="249"/>
      <c r="B434" s="249"/>
      <c r="C434" s="249"/>
      <c r="D434" s="249"/>
      <c r="E434" s="249"/>
      <c r="F434" s="249"/>
      <c r="G434" s="249"/>
      <c r="H434" s="249"/>
      <c r="I434" s="249"/>
      <c r="J434" s="249"/>
      <c r="K434" s="249"/>
      <c r="L434" s="249"/>
      <c r="M434" s="249"/>
      <c r="N434" s="249"/>
      <c r="O434" s="249"/>
      <c r="P434" s="249"/>
      <c r="Q434" s="249"/>
      <c r="R434" s="249"/>
      <c r="S434" s="249"/>
      <c r="T434" s="249"/>
      <c r="U434" s="249"/>
      <c r="V434" s="249"/>
      <c r="W434" s="249"/>
      <c r="X434" s="249"/>
    </row>
    <row r="435" spans="1:24" ht="15">
      <c r="A435" s="249"/>
      <c r="B435" s="249"/>
      <c r="C435" s="249"/>
      <c r="D435" s="249"/>
      <c r="E435" s="249"/>
      <c r="F435" s="249"/>
      <c r="G435" s="249"/>
      <c r="H435" s="249"/>
      <c r="I435" s="249"/>
      <c r="J435" s="249"/>
      <c r="K435" s="249"/>
      <c r="L435" s="249"/>
      <c r="M435" s="249"/>
      <c r="N435" s="249"/>
      <c r="O435" s="249"/>
      <c r="P435" s="249"/>
      <c r="Q435" s="249"/>
      <c r="R435" s="249"/>
      <c r="S435" s="249"/>
      <c r="T435" s="249"/>
      <c r="U435" s="249"/>
      <c r="V435" s="249"/>
      <c r="W435" s="249"/>
      <c r="X435" s="249"/>
    </row>
    <row r="436" spans="1:24" ht="15">
      <c r="A436" s="249"/>
      <c r="B436" s="249"/>
      <c r="C436" s="249"/>
      <c r="D436" s="249"/>
      <c r="E436" s="249"/>
      <c r="F436" s="249"/>
      <c r="G436" s="249"/>
      <c r="H436" s="249"/>
      <c r="I436" s="249"/>
      <c r="J436" s="249"/>
      <c r="K436" s="249"/>
      <c r="L436" s="249"/>
      <c r="M436" s="249"/>
      <c r="N436" s="249"/>
      <c r="O436" s="249"/>
      <c r="P436" s="249"/>
      <c r="Q436" s="249"/>
      <c r="R436" s="249"/>
      <c r="S436" s="249"/>
      <c r="T436" s="249"/>
      <c r="U436" s="249"/>
      <c r="V436" s="249"/>
      <c r="W436" s="249"/>
      <c r="X436" s="249"/>
    </row>
    <row r="437" spans="1:24" ht="15">
      <c r="A437" s="249"/>
      <c r="B437" s="249"/>
      <c r="C437" s="249"/>
      <c r="D437" s="249"/>
      <c r="E437" s="249"/>
      <c r="F437" s="249"/>
      <c r="G437" s="249"/>
      <c r="H437" s="249"/>
      <c r="I437" s="249"/>
      <c r="J437" s="249"/>
      <c r="K437" s="249"/>
      <c r="L437" s="249"/>
      <c r="M437" s="249"/>
      <c r="N437" s="249"/>
      <c r="O437" s="249"/>
      <c r="P437" s="249"/>
      <c r="Q437" s="249"/>
      <c r="R437" s="249"/>
      <c r="S437" s="249"/>
      <c r="T437" s="249"/>
      <c r="U437" s="249"/>
      <c r="V437" s="249"/>
      <c r="W437" s="249"/>
      <c r="X437" s="249"/>
    </row>
    <row r="438" spans="1:24" ht="15">
      <c r="A438" s="249"/>
      <c r="B438" s="249"/>
      <c r="C438" s="249"/>
      <c r="D438" s="249"/>
      <c r="E438" s="249"/>
      <c r="F438" s="249"/>
      <c r="G438" s="249"/>
      <c r="H438" s="249"/>
      <c r="I438" s="249"/>
      <c r="J438" s="249"/>
      <c r="K438" s="249"/>
      <c r="L438" s="249"/>
      <c r="M438" s="249"/>
      <c r="N438" s="249"/>
      <c r="O438" s="249"/>
      <c r="P438" s="249"/>
      <c r="Q438" s="249"/>
      <c r="R438" s="249"/>
      <c r="S438" s="249"/>
      <c r="T438" s="249"/>
      <c r="U438" s="249"/>
      <c r="V438" s="249"/>
      <c r="W438" s="249"/>
      <c r="X438" s="249"/>
    </row>
    <row r="439" spans="1:24" ht="15">
      <c r="A439" s="249"/>
      <c r="B439" s="249"/>
      <c r="C439" s="249"/>
      <c r="D439" s="249"/>
      <c r="E439" s="249"/>
      <c r="F439" s="249"/>
      <c r="G439" s="249"/>
      <c r="H439" s="249"/>
      <c r="I439" s="249"/>
      <c r="J439" s="249"/>
      <c r="K439" s="249"/>
      <c r="L439" s="249"/>
      <c r="M439" s="249"/>
      <c r="N439" s="249"/>
      <c r="O439" s="249"/>
      <c r="P439" s="249"/>
      <c r="Q439" s="249"/>
      <c r="R439" s="249"/>
      <c r="S439" s="249"/>
      <c r="T439" s="249"/>
      <c r="U439" s="249"/>
      <c r="V439" s="249"/>
      <c r="W439" s="249"/>
      <c r="X439" s="249"/>
    </row>
    <row r="440" spans="1:24" ht="15">
      <c r="A440" s="249"/>
      <c r="B440" s="249"/>
      <c r="C440" s="249"/>
      <c r="D440" s="249"/>
      <c r="E440" s="249"/>
      <c r="F440" s="249"/>
      <c r="G440" s="249"/>
      <c r="H440" s="249"/>
      <c r="I440" s="249"/>
      <c r="J440" s="249"/>
      <c r="K440" s="249"/>
      <c r="L440" s="249"/>
      <c r="M440" s="249"/>
      <c r="N440" s="249"/>
      <c r="O440" s="249"/>
      <c r="P440" s="249"/>
      <c r="Q440" s="249"/>
      <c r="R440" s="249"/>
      <c r="S440" s="249"/>
      <c r="T440" s="249"/>
      <c r="U440" s="249"/>
      <c r="V440" s="249"/>
      <c r="W440" s="249"/>
      <c r="X440" s="249"/>
    </row>
    <row r="441" spans="1:24" ht="15">
      <c r="A441" s="249"/>
      <c r="B441" s="249"/>
      <c r="C441" s="249"/>
      <c r="D441" s="249"/>
      <c r="E441" s="249"/>
      <c r="F441" s="249"/>
      <c r="G441" s="249"/>
      <c r="H441" s="249"/>
      <c r="I441" s="249"/>
      <c r="J441" s="249"/>
      <c r="K441" s="249"/>
      <c r="L441" s="249"/>
      <c r="M441" s="249"/>
      <c r="N441" s="249"/>
      <c r="O441" s="249"/>
      <c r="P441" s="249"/>
      <c r="Q441" s="249"/>
      <c r="R441" s="249"/>
      <c r="S441" s="249"/>
      <c r="T441" s="249"/>
      <c r="U441" s="249"/>
      <c r="V441" s="249"/>
      <c r="W441" s="249"/>
      <c r="X441" s="249"/>
    </row>
    <row r="442" spans="1:24" ht="15">
      <c r="A442" s="249"/>
      <c r="B442" s="249"/>
      <c r="C442" s="249"/>
      <c r="D442" s="249"/>
      <c r="E442" s="249"/>
      <c r="F442" s="249"/>
      <c r="G442" s="249"/>
      <c r="H442" s="249"/>
      <c r="I442" s="249"/>
      <c r="J442" s="249"/>
      <c r="K442" s="249"/>
      <c r="L442" s="249"/>
      <c r="M442" s="249"/>
      <c r="N442" s="249"/>
      <c r="O442" s="249"/>
      <c r="P442" s="249"/>
      <c r="Q442" s="249"/>
      <c r="R442" s="249"/>
      <c r="S442" s="249"/>
      <c r="T442" s="249"/>
      <c r="U442" s="249"/>
      <c r="V442" s="249"/>
      <c r="W442" s="249"/>
      <c r="X442" s="249"/>
    </row>
    <row r="443" spans="1:24" ht="15">
      <c r="A443" s="249"/>
      <c r="B443" s="249"/>
      <c r="C443" s="249"/>
      <c r="D443" s="249"/>
      <c r="E443" s="249"/>
      <c r="F443" s="249"/>
      <c r="G443" s="249"/>
      <c r="H443" s="249"/>
      <c r="I443" s="249"/>
      <c r="J443" s="249"/>
      <c r="K443" s="249"/>
      <c r="L443" s="249"/>
      <c r="M443" s="249"/>
      <c r="N443" s="249"/>
      <c r="O443" s="249"/>
      <c r="P443" s="249"/>
      <c r="Q443" s="249"/>
      <c r="R443" s="249"/>
      <c r="S443" s="249"/>
      <c r="T443" s="249"/>
      <c r="U443" s="249"/>
      <c r="V443" s="249"/>
      <c r="W443" s="249"/>
      <c r="X443" s="249"/>
    </row>
    <row r="444" spans="1:24" ht="15">
      <c r="A444" s="249"/>
      <c r="B444" s="249"/>
      <c r="C444" s="249"/>
      <c r="D444" s="249"/>
      <c r="E444" s="249"/>
      <c r="F444" s="249"/>
      <c r="G444" s="249"/>
      <c r="H444" s="249"/>
      <c r="I444" s="249"/>
      <c r="J444" s="249"/>
      <c r="K444" s="249"/>
      <c r="L444" s="249"/>
      <c r="M444" s="249"/>
      <c r="N444" s="249"/>
      <c r="O444" s="249"/>
      <c r="P444" s="249"/>
      <c r="Q444" s="249"/>
      <c r="R444" s="249"/>
      <c r="S444" s="249"/>
      <c r="T444" s="249"/>
      <c r="U444" s="249"/>
      <c r="V444" s="249"/>
      <c r="W444" s="249"/>
      <c r="X444" s="249"/>
    </row>
    <row r="445" spans="1:24" ht="15">
      <c r="A445" s="249"/>
      <c r="B445" s="249"/>
      <c r="C445" s="249"/>
      <c r="D445" s="249"/>
      <c r="E445" s="249"/>
      <c r="F445" s="249"/>
      <c r="G445" s="249"/>
      <c r="H445" s="249"/>
      <c r="I445" s="249"/>
      <c r="J445" s="249"/>
      <c r="K445" s="249"/>
      <c r="L445" s="249"/>
      <c r="M445" s="249"/>
      <c r="N445" s="249"/>
      <c r="O445" s="249"/>
      <c r="P445" s="249"/>
      <c r="Q445" s="249"/>
      <c r="R445" s="249"/>
      <c r="S445" s="249"/>
      <c r="T445" s="249"/>
      <c r="U445" s="249"/>
      <c r="V445" s="249"/>
      <c r="W445" s="249"/>
      <c r="X445" s="249"/>
    </row>
    <row r="446" spans="1:24" ht="15">
      <c r="A446" s="249"/>
      <c r="B446" s="249"/>
      <c r="C446" s="249"/>
      <c r="D446" s="249"/>
      <c r="E446" s="249"/>
      <c r="F446" s="249"/>
      <c r="G446" s="249"/>
      <c r="H446" s="249"/>
      <c r="I446" s="249"/>
      <c r="J446" s="249"/>
      <c r="K446" s="249"/>
      <c r="L446" s="249"/>
      <c r="M446" s="249"/>
      <c r="N446" s="249"/>
      <c r="O446" s="249"/>
      <c r="P446" s="249"/>
      <c r="Q446" s="249"/>
      <c r="R446" s="249"/>
      <c r="S446" s="249"/>
      <c r="T446" s="249"/>
      <c r="U446" s="249"/>
      <c r="V446" s="249"/>
      <c r="W446" s="249"/>
      <c r="X446" s="249"/>
    </row>
    <row r="447" spans="1:24" ht="15">
      <c r="A447" s="249"/>
      <c r="B447" s="249"/>
      <c r="C447" s="249"/>
      <c r="D447" s="249"/>
      <c r="E447" s="249"/>
      <c r="F447" s="249"/>
      <c r="G447" s="249"/>
      <c r="H447" s="249"/>
      <c r="I447" s="249"/>
      <c r="J447" s="249"/>
      <c r="K447" s="249"/>
      <c r="L447" s="249"/>
      <c r="M447" s="249"/>
      <c r="N447" s="249"/>
      <c r="O447" s="249"/>
      <c r="P447" s="249"/>
      <c r="Q447" s="249"/>
      <c r="R447" s="249"/>
      <c r="S447" s="249"/>
      <c r="T447" s="249"/>
      <c r="U447" s="249"/>
      <c r="V447" s="249"/>
      <c r="W447" s="249"/>
      <c r="X447" s="249"/>
    </row>
    <row r="448" spans="1:24" ht="15">
      <c r="A448" s="249"/>
      <c r="B448" s="249"/>
      <c r="C448" s="249"/>
      <c r="D448" s="249"/>
      <c r="E448" s="249"/>
      <c r="F448" s="249"/>
      <c r="G448" s="249"/>
      <c r="H448" s="249"/>
      <c r="I448" s="249"/>
      <c r="J448" s="249"/>
      <c r="K448" s="249"/>
      <c r="L448" s="249"/>
      <c r="M448" s="249"/>
      <c r="N448" s="249"/>
      <c r="O448" s="249"/>
      <c r="P448" s="249"/>
      <c r="Q448" s="249"/>
      <c r="R448" s="249"/>
      <c r="S448" s="249"/>
      <c r="T448" s="249"/>
      <c r="U448" s="249"/>
      <c r="V448" s="249"/>
      <c r="W448" s="249"/>
      <c r="X448" s="249"/>
    </row>
    <row r="449" spans="1:24" ht="15">
      <c r="A449" s="249"/>
      <c r="B449" s="249"/>
      <c r="C449" s="249"/>
      <c r="D449" s="249"/>
      <c r="E449" s="249"/>
      <c r="F449" s="249"/>
      <c r="G449" s="249"/>
      <c r="H449" s="249"/>
      <c r="I449" s="249"/>
      <c r="J449" s="249"/>
      <c r="K449" s="249"/>
      <c r="L449" s="249"/>
      <c r="M449" s="249"/>
      <c r="N449" s="249"/>
      <c r="O449" s="249"/>
      <c r="P449" s="249"/>
      <c r="Q449" s="249"/>
      <c r="R449" s="249"/>
      <c r="S449" s="249"/>
      <c r="T449" s="249"/>
      <c r="U449" s="249"/>
      <c r="V449" s="249"/>
      <c r="W449" s="249"/>
      <c r="X449" s="249"/>
    </row>
    <row r="450" spans="1:24" ht="15">
      <c r="A450" s="249"/>
      <c r="B450" s="249"/>
      <c r="C450" s="249"/>
      <c r="D450" s="249"/>
      <c r="E450" s="249"/>
      <c r="F450" s="249"/>
      <c r="G450" s="249"/>
      <c r="H450" s="249"/>
      <c r="I450" s="249"/>
      <c r="J450" s="249"/>
      <c r="K450" s="249"/>
      <c r="L450" s="249"/>
      <c r="M450" s="249"/>
      <c r="N450" s="249"/>
      <c r="O450" s="249"/>
      <c r="P450" s="249"/>
      <c r="Q450" s="249"/>
      <c r="R450" s="249"/>
      <c r="S450" s="249"/>
      <c r="T450" s="249"/>
      <c r="U450" s="249"/>
      <c r="V450" s="249"/>
      <c r="W450" s="249"/>
      <c r="X450" s="249"/>
    </row>
    <row r="451" spans="1:24" ht="15">
      <c r="A451" s="249"/>
      <c r="B451" s="249"/>
      <c r="C451" s="249"/>
      <c r="D451" s="249"/>
      <c r="E451" s="249"/>
      <c r="F451" s="249"/>
      <c r="G451" s="249"/>
      <c r="H451" s="249"/>
      <c r="I451" s="249"/>
      <c r="J451" s="249"/>
      <c r="K451" s="249"/>
      <c r="L451" s="249"/>
      <c r="M451" s="249"/>
      <c r="N451" s="249"/>
      <c r="O451" s="249"/>
      <c r="P451" s="249"/>
      <c r="Q451" s="249"/>
      <c r="R451" s="249"/>
      <c r="S451" s="249"/>
      <c r="T451" s="249"/>
      <c r="U451" s="249"/>
      <c r="V451" s="249"/>
      <c r="W451" s="249"/>
      <c r="X451" s="249"/>
    </row>
    <row r="452" spans="1:24" ht="15">
      <c r="A452" s="249"/>
      <c r="B452" s="249"/>
      <c r="C452" s="249"/>
      <c r="D452" s="249"/>
      <c r="E452" s="249"/>
      <c r="F452" s="249"/>
      <c r="G452" s="249"/>
      <c r="H452" s="249"/>
      <c r="I452" s="249"/>
      <c r="J452" s="249"/>
      <c r="K452" s="249"/>
      <c r="L452" s="249"/>
      <c r="M452" s="249"/>
      <c r="N452" s="249"/>
      <c r="O452" s="249"/>
      <c r="P452" s="249"/>
      <c r="Q452" s="249"/>
      <c r="R452" s="249"/>
      <c r="S452" s="249"/>
      <c r="T452" s="249"/>
      <c r="U452" s="249"/>
      <c r="V452" s="249"/>
      <c r="W452" s="249"/>
      <c r="X452" s="249"/>
    </row>
    <row r="453" spans="1:24" ht="15">
      <c r="A453" s="249"/>
      <c r="B453" s="249"/>
      <c r="C453" s="249"/>
      <c r="D453" s="249"/>
      <c r="E453" s="249"/>
      <c r="F453" s="249"/>
      <c r="G453" s="249"/>
      <c r="H453" s="249"/>
      <c r="I453" s="249"/>
      <c r="J453" s="249"/>
      <c r="K453" s="249"/>
      <c r="L453" s="249"/>
      <c r="M453" s="249"/>
      <c r="N453" s="249"/>
      <c r="O453" s="249"/>
      <c r="P453" s="249"/>
      <c r="Q453" s="249"/>
      <c r="R453" s="249"/>
      <c r="S453" s="249"/>
      <c r="T453" s="249"/>
      <c r="U453" s="249"/>
      <c r="V453" s="249"/>
      <c r="W453" s="249"/>
      <c r="X453" s="249"/>
    </row>
    <row r="454" spans="1:24" ht="15">
      <c r="A454" s="249"/>
      <c r="B454" s="249"/>
      <c r="C454" s="249"/>
      <c r="D454" s="249"/>
      <c r="E454" s="249"/>
      <c r="F454" s="249"/>
      <c r="G454" s="249"/>
      <c r="H454" s="249"/>
      <c r="I454" s="249"/>
      <c r="J454" s="249"/>
      <c r="K454" s="249"/>
      <c r="L454" s="249"/>
      <c r="M454" s="249"/>
      <c r="N454" s="249"/>
      <c r="O454" s="249"/>
      <c r="P454" s="249"/>
      <c r="Q454" s="249"/>
      <c r="R454" s="249"/>
      <c r="S454" s="249"/>
      <c r="T454" s="249"/>
      <c r="U454" s="249"/>
      <c r="V454" s="249"/>
      <c r="W454" s="249"/>
      <c r="X454" s="249"/>
    </row>
    <row r="455" spans="1:24" ht="15">
      <c r="A455" s="249"/>
      <c r="B455" s="249"/>
      <c r="C455" s="249"/>
      <c r="D455" s="249"/>
      <c r="E455" s="249"/>
      <c r="F455" s="249"/>
      <c r="G455" s="249"/>
      <c r="H455" s="249"/>
      <c r="I455" s="249"/>
      <c r="J455" s="249"/>
      <c r="K455" s="249"/>
      <c r="L455" s="249"/>
      <c r="M455" s="249"/>
      <c r="N455" s="249"/>
      <c r="O455" s="249"/>
      <c r="P455" s="249"/>
      <c r="Q455" s="249"/>
      <c r="R455" s="249"/>
      <c r="S455" s="249"/>
      <c r="T455" s="249"/>
      <c r="U455" s="249"/>
      <c r="V455" s="249"/>
      <c r="W455" s="249"/>
      <c r="X455" s="249"/>
    </row>
    <row r="456" spans="1:24" ht="15">
      <c r="A456" s="249"/>
      <c r="B456" s="249"/>
      <c r="C456" s="249"/>
      <c r="D456" s="249"/>
      <c r="E456" s="249"/>
      <c r="F456" s="249"/>
      <c r="G456" s="249"/>
      <c r="H456" s="249"/>
      <c r="I456" s="249"/>
      <c r="J456" s="249"/>
      <c r="K456" s="249"/>
      <c r="L456" s="249"/>
      <c r="M456" s="249"/>
      <c r="N456" s="249"/>
      <c r="O456" s="249"/>
      <c r="P456" s="249"/>
      <c r="Q456" s="249"/>
      <c r="R456" s="249"/>
      <c r="S456" s="249"/>
      <c r="T456" s="249"/>
      <c r="U456" s="249"/>
      <c r="V456" s="249"/>
      <c r="W456" s="249"/>
      <c r="X456" s="249"/>
    </row>
    <row r="457" spans="1:24" ht="15">
      <c r="A457" s="249"/>
      <c r="B457" s="249"/>
      <c r="C457" s="249"/>
      <c r="D457" s="249"/>
      <c r="E457" s="249"/>
      <c r="F457" s="249"/>
      <c r="G457" s="249"/>
      <c r="H457" s="249"/>
      <c r="I457" s="249"/>
      <c r="J457" s="249"/>
      <c r="K457" s="249"/>
      <c r="L457" s="249"/>
      <c r="M457" s="249"/>
      <c r="N457" s="249"/>
      <c r="O457" s="249"/>
      <c r="P457" s="249"/>
      <c r="Q457" s="249"/>
      <c r="R457" s="249"/>
      <c r="S457" s="249"/>
      <c r="T457" s="249"/>
      <c r="U457" s="249"/>
      <c r="V457" s="249"/>
      <c r="W457" s="249"/>
      <c r="X457" s="249"/>
    </row>
    <row r="458" spans="1:24" ht="15">
      <c r="A458" s="249"/>
      <c r="B458" s="249"/>
      <c r="C458" s="249"/>
      <c r="D458" s="249"/>
      <c r="E458" s="249"/>
      <c r="F458" s="249"/>
      <c r="G458" s="249"/>
      <c r="H458" s="249"/>
      <c r="I458" s="249"/>
      <c r="J458" s="249"/>
      <c r="K458" s="249"/>
      <c r="L458" s="249"/>
      <c r="M458" s="249"/>
      <c r="N458" s="249"/>
      <c r="O458" s="249"/>
      <c r="P458" s="249"/>
      <c r="Q458" s="249"/>
      <c r="R458" s="249"/>
      <c r="S458" s="249"/>
      <c r="T458" s="249"/>
      <c r="U458" s="249"/>
      <c r="V458" s="249"/>
      <c r="W458" s="249"/>
      <c r="X458" s="249"/>
    </row>
    <row r="459" spans="1:24" ht="15">
      <c r="A459" s="249"/>
      <c r="B459" s="249"/>
      <c r="C459" s="249"/>
      <c r="D459" s="249"/>
      <c r="E459" s="249"/>
      <c r="F459" s="249"/>
      <c r="G459" s="249"/>
      <c r="H459" s="249"/>
      <c r="I459" s="249"/>
      <c r="J459" s="249"/>
      <c r="K459" s="249"/>
      <c r="L459" s="249"/>
      <c r="M459" s="249"/>
      <c r="N459" s="249"/>
      <c r="O459" s="249"/>
      <c r="P459" s="249"/>
      <c r="Q459" s="249"/>
      <c r="R459" s="249"/>
      <c r="S459" s="249"/>
      <c r="T459" s="249"/>
      <c r="U459" s="249"/>
      <c r="V459" s="249"/>
      <c r="W459" s="249"/>
      <c r="X459" s="249"/>
    </row>
    <row r="460" spans="1:24" ht="15">
      <c r="A460" s="249"/>
      <c r="B460" s="249"/>
      <c r="C460" s="249"/>
      <c r="D460" s="249"/>
      <c r="E460" s="249"/>
      <c r="F460" s="249"/>
      <c r="G460" s="249"/>
      <c r="H460" s="249"/>
      <c r="I460" s="249"/>
      <c r="J460" s="249"/>
      <c r="K460" s="249"/>
      <c r="L460" s="249"/>
      <c r="M460" s="249"/>
      <c r="N460" s="249"/>
      <c r="O460" s="249"/>
      <c r="P460" s="249"/>
      <c r="Q460" s="249"/>
      <c r="R460" s="249"/>
      <c r="S460" s="249"/>
      <c r="T460" s="249"/>
      <c r="U460" s="249"/>
      <c r="V460" s="249"/>
      <c r="W460" s="249"/>
      <c r="X460" s="249"/>
    </row>
    <row r="461" spans="1:24" ht="15">
      <c r="A461" s="249"/>
      <c r="B461" s="249"/>
      <c r="C461" s="249"/>
      <c r="D461" s="249"/>
      <c r="E461" s="249"/>
      <c r="F461" s="249"/>
      <c r="G461" s="249"/>
      <c r="H461" s="249"/>
      <c r="I461" s="249"/>
      <c r="J461" s="249"/>
      <c r="K461" s="249"/>
      <c r="L461" s="249"/>
      <c r="M461" s="249"/>
      <c r="N461" s="249"/>
      <c r="O461" s="249"/>
      <c r="P461" s="249"/>
      <c r="Q461" s="249"/>
      <c r="R461" s="249"/>
      <c r="S461" s="249"/>
      <c r="T461" s="249"/>
      <c r="U461" s="249"/>
      <c r="V461" s="249"/>
      <c r="W461" s="249"/>
      <c r="X461" s="249"/>
    </row>
    <row r="462" spans="1:24" ht="15">
      <c r="A462" s="249"/>
      <c r="B462" s="249"/>
      <c r="C462" s="249"/>
      <c r="D462" s="249"/>
      <c r="E462" s="249"/>
      <c r="F462" s="249"/>
      <c r="G462" s="249"/>
      <c r="H462" s="249"/>
      <c r="I462" s="249"/>
      <c r="J462" s="249"/>
      <c r="K462" s="249"/>
      <c r="L462" s="249"/>
      <c r="M462" s="249"/>
      <c r="N462" s="249"/>
      <c r="O462" s="249"/>
      <c r="P462" s="249"/>
      <c r="Q462" s="249"/>
      <c r="R462" s="249"/>
      <c r="S462" s="249"/>
      <c r="T462" s="249"/>
      <c r="U462" s="249"/>
      <c r="V462" s="249"/>
      <c r="W462" s="249"/>
      <c r="X462" s="249"/>
    </row>
    <row r="463" spans="1:24" ht="15">
      <c r="A463" s="249"/>
      <c r="B463" s="249"/>
      <c r="C463" s="249"/>
      <c r="D463" s="249"/>
      <c r="E463" s="249"/>
      <c r="F463" s="249"/>
      <c r="G463" s="249"/>
      <c r="H463" s="249"/>
      <c r="I463" s="249"/>
      <c r="J463" s="249"/>
      <c r="K463" s="249"/>
      <c r="L463" s="249"/>
      <c r="M463" s="249"/>
      <c r="N463" s="249"/>
      <c r="O463" s="249"/>
      <c r="P463" s="249"/>
      <c r="Q463" s="249"/>
      <c r="R463" s="249"/>
      <c r="S463" s="249"/>
      <c r="T463" s="249"/>
      <c r="U463" s="249"/>
      <c r="V463" s="249"/>
      <c r="W463" s="249"/>
      <c r="X463" s="249"/>
    </row>
    <row r="464" spans="1:24" ht="15">
      <c r="A464" s="249"/>
      <c r="B464" s="249"/>
      <c r="C464" s="249"/>
      <c r="D464" s="249"/>
      <c r="E464" s="249"/>
      <c r="F464" s="249"/>
      <c r="G464" s="249"/>
      <c r="H464" s="249"/>
      <c r="I464" s="249"/>
      <c r="J464" s="249"/>
      <c r="K464" s="249"/>
      <c r="L464" s="249"/>
      <c r="M464" s="249"/>
      <c r="N464" s="249"/>
      <c r="O464" s="249"/>
      <c r="P464" s="249"/>
      <c r="Q464" s="249"/>
      <c r="R464" s="249"/>
      <c r="S464" s="249"/>
      <c r="T464" s="249"/>
      <c r="U464" s="249"/>
      <c r="V464" s="249"/>
      <c r="W464" s="249"/>
      <c r="X464" s="249"/>
    </row>
    <row r="465" spans="1:24" ht="15">
      <c r="A465" s="249"/>
      <c r="B465" s="249"/>
      <c r="C465" s="249"/>
      <c r="D465" s="249"/>
      <c r="E465" s="249"/>
      <c r="F465" s="249"/>
      <c r="G465" s="249"/>
      <c r="H465" s="249"/>
      <c r="I465" s="249"/>
      <c r="J465" s="249"/>
      <c r="K465" s="249"/>
      <c r="L465" s="249"/>
      <c r="M465" s="249"/>
      <c r="N465" s="249"/>
      <c r="O465" s="249"/>
      <c r="P465" s="249"/>
      <c r="Q465" s="249"/>
      <c r="R465" s="249"/>
      <c r="S465" s="249"/>
      <c r="T465" s="249"/>
      <c r="U465" s="249"/>
      <c r="V465" s="249"/>
      <c r="W465" s="249"/>
      <c r="X465" s="249"/>
    </row>
    <row r="466" spans="1:24" ht="15">
      <c r="A466" s="249"/>
      <c r="B466" s="249"/>
      <c r="C466" s="249"/>
      <c r="D466" s="249"/>
      <c r="E466" s="249"/>
      <c r="F466" s="249"/>
      <c r="G466" s="249"/>
      <c r="H466" s="249"/>
      <c r="I466" s="249"/>
      <c r="J466" s="249"/>
      <c r="K466" s="249"/>
      <c r="L466" s="249"/>
      <c r="M466" s="249"/>
      <c r="N466" s="249"/>
      <c r="O466" s="249"/>
      <c r="P466" s="249"/>
      <c r="Q466" s="249"/>
      <c r="R466" s="249"/>
      <c r="S466" s="249"/>
      <c r="T466" s="249"/>
      <c r="U466" s="249"/>
      <c r="V466" s="249"/>
      <c r="W466" s="249"/>
      <c r="X466" s="249"/>
    </row>
    <row r="467" spans="1:24" ht="15">
      <c r="A467" s="249"/>
      <c r="B467" s="249"/>
      <c r="C467" s="249"/>
      <c r="D467" s="249"/>
      <c r="E467" s="249"/>
      <c r="F467" s="249"/>
      <c r="G467" s="249"/>
      <c r="H467" s="249"/>
      <c r="I467" s="249"/>
      <c r="J467" s="249"/>
      <c r="K467" s="249"/>
      <c r="L467" s="249"/>
      <c r="M467" s="249"/>
      <c r="N467" s="249"/>
      <c r="O467" s="249"/>
      <c r="P467" s="249"/>
      <c r="Q467" s="249"/>
      <c r="R467" s="249"/>
      <c r="S467" s="249"/>
      <c r="T467" s="249"/>
      <c r="U467" s="249"/>
      <c r="V467" s="249"/>
      <c r="W467" s="249"/>
      <c r="X467" s="249"/>
    </row>
    <row r="468" spans="1:24" ht="15">
      <c r="A468" s="249"/>
      <c r="B468" s="249"/>
      <c r="C468" s="249"/>
      <c r="D468" s="249"/>
      <c r="E468" s="249"/>
      <c r="F468" s="249"/>
      <c r="G468" s="249"/>
      <c r="H468" s="249"/>
      <c r="I468" s="249"/>
      <c r="J468" s="249"/>
      <c r="K468" s="249"/>
      <c r="L468" s="249"/>
      <c r="M468" s="249"/>
      <c r="N468" s="249"/>
      <c r="O468" s="249"/>
      <c r="P468" s="249"/>
      <c r="Q468" s="249"/>
      <c r="R468" s="249"/>
      <c r="S468" s="249"/>
      <c r="T468" s="249"/>
      <c r="U468" s="249"/>
      <c r="V468" s="249"/>
      <c r="W468" s="249"/>
      <c r="X468" s="249"/>
    </row>
    <row r="469" spans="1:24" ht="15">
      <c r="A469" s="249"/>
      <c r="B469" s="249"/>
      <c r="C469" s="249"/>
      <c r="D469" s="249"/>
      <c r="E469" s="249"/>
      <c r="F469" s="249"/>
      <c r="G469" s="249"/>
      <c r="H469" s="249"/>
      <c r="I469" s="249"/>
      <c r="J469" s="249"/>
      <c r="K469" s="249"/>
      <c r="L469" s="249"/>
      <c r="M469" s="249"/>
      <c r="N469" s="249"/>
      <c r="O469" s="249"/>
      <c r="P469" s="249"/>
      <c r="Q469" s="249"/>
      <c r="R469" s="249"/>
      <c r="S469" s="249"/>
      <c r="T469" s="249"/>
      <c r="U469" s="249"/>
      <c r="V469" s="249"/>
      <c r="W469" s="249"/>
      <c r="X469" s="249"/>
    </row>
    <row r="470" spans="1:24" ht="15">
      <c r="A470" s="249"/>
      <c r="B470" s="249"/>
      <c r="C470" s="249"/>
      <c r="D470" s="249"/>
      <c r="E470" s="249"/>
      <c r="F470" s="249"/>
      <c r="G470" s="249"/>
      <c r="H470" s="249"/>
      <c r="I470" s="249"/>
      <c r="J470" s="249"/>
      <c r="K470" s="249"/>
      <c r="L470" s="249"/>
      <c r="M470" s="249"/>
      <c r="N470" s="249"/>
      <c r="O470" s="249"/>
      <c r="P470" s="249"/>
      <c r="Q470" s="249"/>
      <c r="R470" s="249"/>
      <c r="S470" s="249"/>
      <c r="T470" s="249"/>
      <c r="U470" s="249"/>
      <c r="V470" s="249"/>
      <c r="W470" s="249"/>
      <c r="X470" s="249"/>
    </row>
    <row r="471" spans="1:24" ht="15">
      <c r="A471" s="249"/>
      <c r="B471" s="249"/>
      <c r="C471" s="249"/>
      <c r="D471" s="249"/>
      <c r="E471" s="249"/>
      <c r="F471" s="249"/>
      <c r="G471" s="249"/>
      <c r="H471" s="249"/>
      <c r="I471" s="249"/>
      <c r="J471" s="249"/>
      <c r="K471" s="249"/>
      <c r="L471" s="249"/>
      <c r="M471" s="249"/>
      <c r="N471" s="249"/>
      <c r="O471" s="249"/>
      <c r="P471" s="249"/>
      <c r="Q471" s="249"/>
      <c r="R471" s="249"/>
      <c r="S471" s="249"/>
      <c r="T471" s="249"/>
      <c r="U471" s="249"/>
      <c r="V471" s="249"/>
      <c r="W471" s="249"/>
      <c r="X471" s="249"/>
    </row>
    <row r="472" spans="1:24" ht="15">
      <c r="A472" s="249"/>
      <c r="B472" s="249"/>
      <c r="C472" s="249"/>
      <c r="D472" s="249"/>
      <c r="E472" s="249"/>
      <c r="F472" s="249"/>
      <c r="G472" s="249"/>
      <c r="H472" s="249"/>
      <c r="I472" s="249"/>
      <c r="J472" s="249"/>
      <c r="K472" s="249"/>
      <c r="L472" s="249"/>
      <c r="M472" s="249"/>
      <c r="N472" s="249"/>
      <c r="O472" s="249"/>
      <c r="P472" s="249"/>
      <c r="Q472" s="249"/>
      <c r="R472" s="249"/>
      <c r="S472" s="249"/>
      <c r="T472" s="249"/>
      <c r="U472" s="249"/>
      <c r="V472" s="249"/>
      <c r="W472" s="249"/>
      <c r="X472" s="249"/>
    </row>
    <row r="473" spans="1:24" ht="15">
      <c r="A473" s="249"/>
      <c r="B473" s="249"/>
      <c r="C473" s="249"/>
      <c r="D473" s="249"/>
      <c r="E473" s="249"/>
      <c r="F473" s="249"/>
      <c r="G473" s="249"/>
      <c r="H473" s="249"/>
      <c r="I473" s="249"/>
      <c r="J473" s="249"/>
      <c r="K473" s="249"/>
      <c r="L473" s="249"/>
      <c r="M473" s="249"/>
      <c r="N473" s="249"/>
      <c r="O473" s="249"/>
      <c r="P473" s="249"/>
      <c r="Q473" s="249"/>
      <c r="R473" s="249"/>
      <c r="S473" s="249"/>
      <c r="T473" s="249"/>
      <c r="U473" s="249"/>
      <c r="V473" s="249"/>
      <c r="W473" s="249"/>
      <c r="X473" s="249"/>
    </row>
    <row r="474" spans="1:24" ht="15">
      <c r="A474" s="249"/>
      <c r="B474" s="249"/>
      <c r="C474" s="249"/>
      <c r="D474" s="249"/>
      <c r="E474" s="249"/>
      <c r="F474" s="249"/>
      <c r="G474" s="249"/>
      <c r="H474" s="249"/>
      <c r="I474" s="249"/>
      <c r="J474" s="249"/>
      <c r="K474" s="249"/>
      <c r="L474" s="249"/>
      <c r="M474" s="249"/>
      <c r="N474" s="249"/>
      <c r="O474" s="249"/>
      <c r="P474" s="249"/>
      <c r="Q474" s="249"/>
      <c r="R474" s="249"/>
      <c r="S474" s="249"/>
      <c r="T474" s="249"/>
      <c r="U474" s="249"/>
      <c r="V474" s="249"/>
      <c r="W474" s="249"/>
      <c r="X474" s="249"/>
    </row>
    <row r="475" spans="1:24" ht="15">
      <c r="A475" s="249"/>
      <c r="B475" s="249"/>
      <c r="C475" s="249"/>
      <c r="D475" s="249"/>
      <c r="E475" s="249"/>
      <c r="F475" s="249"/>
      <c r="G475" s="249"/>
      <c r="H475" s="249"/>
      <c r="I475" s="249"/>
      <c r="J475" s="249"/>
      <c r="K475" s="249"/>
      <c r="L475" s="249"/>
      <c r="M475" s="249"/>
      <c r="N475" s="249"/>
      <c r="O475" s="249"/>
      <c r="P475" s="249"/>
      <c r="Q475" s="249"/>
      <c r="R475" s="249"/>
      <c r="S475" s="249"/>
      <c r="T475" s="249"/>
      <c r="U475" s="249"/>
      <c r="V475" s="249"/>
      <c r="W475" s="249"/>
      <c r="X475" s="249"/>
    </row>
    <row r="476" spans="1:24" ht="15">
      <c r="A476" s="249"/>
      <c r="B476" s="249"/>
      <c r="C476" s="249"/>
      <c r="D476" s="249"/>
      <c r="E476" s="249"/>
      <c r="F476" s="249"/>
      <c r="G476" s="249"/>
      <c r="H476" s="249"/>
      <c r="I476" s="249"/>
      <c r="J476" s="249"/>
      <c r="K476" s="249"/>
      <c r="L476" s="249"/>
      <c r="M476" s="249"/>
      <c r="N476" s="249"/>
      <c r="O476" s="249"/>
      <c r="P476" s="249"/>
      <c r="Q476" s="249"/>
      <c r="R476" s="249"/>
      <c r="S476" s="249"/>
      <c r="T476" s="249"/>
      <c r="U476" s="249"/>
      <c r="V476" s="249"/>
      <c r="W476" s="249"/>
      <c r="X476" s="249"/>
    </row>
    <row r="477" spans="1:24" ht="15">
      <c r="A477" s="249"/>
      <c r="B477" s="249"/>
      <c r="C477" s="249"/>
      <c r="D477" s="249"/>
      <c r="E477" s="249"/>
      <c r="F477" s="249"/>
      <c r="G477" s="249"/>
      <c r="H477" s="249"/>
      <c r="I477" s="249"/>
      <c r="J477" s="249"/>
      <c r="K477" s="249"/>
      <c r="L477" s="249"/>
      <c r="M477" s="249"/>
      <c r="N477" s="249"/>
      <c r="O477" s="249"/>
      <c r="P477" s="249"/>
      <c r="Q477" s="249"/>
      <c r="R477" s="249"/>
      <c r="S477" s="249"/>
      <c r="T477" s="249"/>
      <c r="U477" s="249"/>
      <c r="V477" s="249"/>
      <c r="W477" s="249"/>
      <c r="X477" s="249"/>
    </row>
    <row r="478" spans="1:24" ht="15">
      <c r="A478" s="249"/>
      <c r="B478" s="249"/>
      <c r="C478" s="249"/>
      <c r="D478" s="249"/>
      <c r="E478" s="249"/>
      <c r="F478" s="249"/>
      <c r="G478" s="249"/>
      <c r="H478" s="249"/>
      <c r="I478" s="249"/>
      <c r="J478" s="249"/>
      <c r="K478" s="249"/>
      <c r="L478" s="249"/>
      <c r="M478" s="249"/>
      <c r="N478" s="249"/>
      <c r="O478" s="249"/>
      <c r="P478" s="249"/>
      <c r="Q478" s="249"/>
      <c r="R478" s="249"/>
      <c r="S478" s="249"/>
      <c r="T478" s="249"/>
      <c r="U478" s="249"/>
      <c r="V478" s="249"/>
      <c r="W478" s="249"/>
      <c r="X478" s="249"/>
    </row>
    <row r="479" spans="1:24" ht="15">
      <c r="A479" s="249"/>
      <c r="B479" s="249"/>
      <c r="C479" s="249"/>
      <c r="D479" s="249"/>
      <c r="E479" s="249"/>
      <c r="F479" s="249"/>
      <c r="G479" s="249"/>
      <c r="H479" s="249"/>
      <c r="I479" s="249"/>
      <c r="J479" s="249"/>
      <c r="K479" s="249"/>
      <c r="L479" s="249"/>
      <c r="M479" s="249"/>
      <c r="N479" s="249"/>
      <c r="O479" s="249"/>
      <c r="P479" s="249"/>
      <c r="Q479" s="249"/>
      <c r="R479" s="249"/>
      <c r="S479" s="249"/>
      <c r="T479" s="249"/>
      <c r="U479" s="249"/>
      <c r="V479" s="249"/>
      <c r="W479" s="249"/>
      <c r="X479" s="249"/>
    </row>
    <row r="480" spans="1:24" ht="15">
      <c r="A480" s="249"/>
      <c r="B480" s="249"/>
      <c r="C480" s="249"/>
      <c r="D480" s="249"/>
      <c r="E480" s="249"/>
      <c r="F480" s="249"/>
      <c r="G480" s="249"/>
      <c r="H480" s="249"/>
      <c r="I480" s="249"/>
      <c r="J480" s="249"/>
      <c r="K480" s="249"/>
      <c r="L480" s="249"/>
      <c r="M480" s="249"/>
      <c r="N480" s="249"/>
      <c r="O480" s="249"/>
      <c r="P480" s="249"/>
      <c r="Q480" s="249"/>
      <c r="R480" s="249"/>
      <c r="S480" s="249"/>
      <c r="T480" s="249"/>
      <c r="U480" s="249"/>
      <c r="V480" s="249"/>
      <c r="W480" s="249"/>
      <c r="X480" s="249"/>
    </row>
    <row r="481" spans="1:24" ht="15">
      <c r="A481" s="249"/>
      <c r="B481" s="249"/>
      <c r="C481" s="249"/>
      <c r="D481" s="249"/>
      <c r="E481" s="249"/>
      <c r="F481" s="249"/>
      <c r="G481" s="249"/>
      <c r="H481" s="249"/>
      <c r="I481" s="249"/>
      <c r="J481" s="249"/>
      <c r="K481" s="249"/>
      <c r="L481" s="249"/>
      <c r="M481" s="249"/>
      <c r="N481" s="249"/>
      <c r="O481" s="249"/>
      <c r="P481" s="249"/>
      <c r="Q481" s="249"/>
      <c r="R481" s="249"/>
      <c r="S481" s="249"/>
      <c r="T481" s="249"/>
      <c r="U481" s="249"/>
      <c r="V481" s="249"/>
      <c r="W481" s="249"/>
      <c r="X481" s="249"/>
    </row>
    <row r="482" spans="1:24" ht="15">
      <c r="A482" s="249"/>
      <c r="B482" s="249"/>
      <c r="C482" s="249"/>
      <c r="D482" s="249"/>
      <c r="E482" s="249"/>
      <c r="F482" s="249"/>
      <c r="G482" s="249"/>
      <c r="H482" s="249"/>
      <c r="I482" s="249"/>
      <c r="J482" s="249"/>
      <c r="K482" s="249"/>
      <c r="L482" s="249"/>
      <c r="M482" s="249"/>
      <c r="N482" s="249"/>
      <c r="O482" s="249"/>
      <c r="P482" s="249"/>
      <c r="Q482" s="249"/>
      <c r="R482" s="249"/>
      <c r="S482" s="249"/>
      <c r="T482" s="249"/>
      <c r="U482" s="249"/>
      <c r="V482" s="249"/>
      <c r="W482" s="249"/>
      <c r="X482" s="249"/>
    </row>
    <row r="483" spans="1:24" ht="15">
      <c r="A483" s="249"/>
      <c r="B483" s="249"/>
      <c r="C483" s="249"/>
      <c r="D483" s="249"/>
      <c r="E483" s="249"/>
      <c r="F483" s="249"/>
      <c r="G483" s="249"/>
      <c r="H483" s="249"/>
      <c r="I483" s="249"/>
      <c r="J483" s="249"/>
      <c r="K483" s="249"/>
      <c r="L483" s="249"/>
      <c r="M483" s="249"/>
      <c r="N483" s="249"/>
      <c r="O483" s="249"/>
      <c r="P483" s="249"/>
      <c r="Q483" s="249"/>
      <c r="R483" s="249"/>
      <c r="S483" s="249"/>
      <c r="T483" s="249"/>
      <c r="U483" s="249"/>
      <c r="V483" s="249"/>
      <c r="W483" s="249"/>
      <c r="X483" s="249"/>
    </row>
    <row r="484" spans="1:24" ht="15">
      <c r="A484" s="249"/>
      <c r="B484" s="249"/>
      <c r="C484" s="249"/>
      <c r="D484" s="249"/>
      <c r="E484" s="249"/>
      <c r="F484" s="249"/>
      <c r="G484" s="249"/>
      <c r="H484" s="249"/>
      <c r="I484" s="249"/>
      <c r="J484" s="249"/>
      <c r="K484" s="249"/>
      <c r="L484" s="249"/>
      <c r="M484" s="249"/>
      <c r="N484" s="249"/>
      <c r="O484" s="249"/>
      <c r="P484" s="249"/>
      <c r="Q484" s="249"/>
      <c r="R484" s="249"/>
      <c r="S484" s="249"/>
      <c r="T484" s="249"/>
      <c r="U484" s="249"/>
      <c r="V484" s="249"/>
      <c r="W484" s="249"/>
      <c r="X484" s="249"/>
    </row>
    <row r="485" spans="1:24" ht="15">
      <c r="A485" s="249"/>
      <c r="B485" s="249"/>
      <c r="C485" s="249"/>
      <c r="D485" s="249"/>
      <c r="E485" s="249"/>
      <c r="F485" s="249"/>
      <c r="G485" s="249"/>
      <c r="H485" s="249"/>
      <c r="I485" s="249"/>
      <c r="J485" s="249"/>
      <c r="K485" s="249"/>
      <c r="L485" s="249"/>
      <c r="M485" s="249"/>
      <c r="N485" s="249"/>
      <c r="O485" s="249"/>
      <c r="P485" s="249"/>
      <c r="Q485" s="249"/>
      <c r="R485" s="249"/>
      <c r="S485" s="249"/>
      <c r="T485" s="249"/>
      <c r="U485" s="249"/>
      <c r="V485" s="249"/>
      <c r="W485" s="249"/>
      <c r="X485" s="249"/>
    </row>
    <row r="486" spans="1:24" ht="15">
      <c r="A486" s="249"/>
      <c r="B486" s="249"/>
      <c r="C486" s="249"/>
      <c r="D486" s="249"/>
      <c r="E486" s="249"/>
      <c r="F486" s="249"/>
      <c r="G486" s="249"/>
      <c r="H486" s="249"/>
      <c r="I486" s="249"/>
      <c r="J486" s="249"/>
      <c r="K486" s="249"/>
      <c r="L486" s="249"/>
      <c r="M486" s="249"/>
      <c r="N486" s="249"/>
      <c r="O486" s="249"/>
      <c r="P486" s="249"/>
      <c r="Q486" s="249"/>
      <c r="R486" s="249"/>
      <c r="S486" s="249"/>
      <c r="T486" s="249"/>
      <c r="U486" s="249"/>
      <c r="V486" s="249"/>
      <c r="W486" s="249"/>
      <c r="X486" s="249"/>
    </row>
    <row r="487" spans="1:24" ht="15">
      <c r="A487" s="249"/>
      <c r="B487" s="249"/>
      <c r="C487" s="249"/>
      <c r="D487" s="249"/>
      <c r="E487" s="249"/>
      <c r="F487" s="249"/>
      <c r="G487" s="249"/>
      <c r="H487" s="249"/>
      <c r="I487" s="249"/>
      <c r="J487" s="249"/>
      <c r="K487" s="249"/>
      <c r="L487" s="249"/>
      <c r="M487" s="249"/>
      <c r="N487" s="249"/>
      <c r="O487" s="249"/>
      <c r="P487" s="249"/>
      <c r="Q487" s="249"/>
      <c r="R487" s="249"/>
      <c r="S487" s="249"/>
      <c r="T487" s="249"/>
      <c r="U487" s="249"/>
      <c r="V487" s="249"/>
      <c r="W487" s="249"/>
      <c r="X487" s="249"/>
    </row>
    <row r="488" spans="1:24" ht="15">
      <c r="A488" s="249"/>
      <c r="B488" s="249"/>
      <c r="C488" s="249"/>
      <c r="D488" s="249"/>
      <c r="E488" s="249"/>
      <c r="F488" s="249"/>
      <c r="G488" s="249"/>
      <c r="H488" s="249"/>
      <c r="I488" s="249"/>
      <c r="J488" s="249"/>
      <c r="K488" s="249"/>
      <c r="L488" s="249"/>
      <c r="M488" s="249"/>
      <c r="N488" s="249"/>
      <c r="O488" s="249"/>
      <c r="P488" s="249"/>
      <c r="Q488" s="249"/>
      <c r="R488" s="249"/>
      <c r="S488" s="249"/>
      <c r="T488" s="249"/>
      <c r="U488" s="249"/>
      <c r="V488" s="249"/>
      <c r="W488" s="249"/>
      <c r="X488" s="249"/>
    </row>
    <row r="489" spans="1:24" ht="15">
      <c r="A489" s="249"/>
      <c r="B489" s="249"/>
      <c r="C489" s="249"/>
      <c r="D489" s="249"/>
      <c r="E489" s="249"/>
      <c r="F489" s="249"/>
      <c r="G489" s="249"/>
      <c r="H489" s="249"/>
      <c r="I489" s="249"/>
      <c r="J489" s="249"/>
      <c r="K489" s="249"/>
      <c r="L489" s="249"/>
      <c r="M489" s="249"/>
      <c r="N489" s="249"/>
      <c r="O489" s="249"/>
      <c r="P489" s="249"/>
      <c r="Q489" s="249"/>
      <c r="R489" s="249"/>
      <c r="S489" s="249"/>
      <c r="T489" s="249"/>
      <c r="U489" s="249"/>
      <c r="V489" s="249"/>
      <c r="W489" s="249"/>
      <c r="X489" s="249"/>
    </row>
    <row r="490" spans="1:24" ht="15">
      <c r="A490" s="249"/>
      <c r="B490" s="249"/>
      <c r="C490" s="249"/>
      <c r="D490" s="249"/>
      <c r="E490" s="249"/>
      <c r="F490" s="249"/>
      <c r="G490" s="249"/>
      <c r="H490" s="249"/>
      <c r="I490" s="249"/>
      <c r="J490" s="249"/>
      <c r="K490" s="249"/>
      <c r="L490" s="249"/>
      <c r="M490" s="249"/>
      <c r="N490" s="249"/>
      <c r="O490" s="249"/>
      <c r="P490" s="249"/>
      <c r="Q490" s="249"/>
      <c r="R490" s="249"/>
      <c r="S490" s="249"/>
      <c r="T490" s="249"/>
      <c r="U490" s="249"/>
      <c r="V490" s="249"/>
      <c r="W490" s="249"/>
      <c r="X490" s="249"/>
    </row>
    <row r="491" spans="1:24" ht="15">
      <c r="A491" s="249"/>
      <c r="B491" s="249"/>
      <c r="C491" s="249"/>
      <c r="D491" s="249"/>
      <c r="E491" s="249"/>
      <c r="F491" s="249"/>
      <c r="G491" s="249"/>
      <c r="H491" s="249"/>
      <c r="I491" s="249"/>
      <c r="J491" s="249"/>
      <c r="K491" s="249"/>
      <c r="L491" s="249"/>
      <c r="M491" s="249"/>
      <c r="N491" s="249"/>
      <c r="O491" s="249"/>
      <c r="P491" s="249"/>
      <c r="Q491" s="249"/>
      <c r="R491" s="249"/>
      <c r="S491" s="249"/>
      <c r="T491" s="249"/>
      <c r="U491" s="249"/>
      <c r="V491" s="249"/>
      <c r="W491" s="249"/>
      <c r="X491" s="249"/>
    </row>
    <row r="492" spans="1:24" ht="15">
      <c r="A492" s="249"/>
      <c r="B492" s="249"/>
      <c r="C492" s="249"/>
      <c r="D492" s="249"/>
      <c r="E492" s="249"/>
      <c r="F492" s="249"/>
      <c r="G492" s="249"/>
      <c r="H492" s="249"/>
      <c r="I492" s="249"/>
      <c r="J492" s="249"/>
      <c r="K492" s="249"/>
      <c r="L492" s="249"/>
      <c r="M492" s="249"/>
      <c r="N492" s="249"/>
      <c r="O492" s="249"/>
      <c r="P492" s="249"/>
      <c r="Q492" s="249"/>
      <c r="R492" s="249"/>
      <c r="S492" s="249"/>
      <c r="T492" s="249"/>
      <c r="U492" s="249"/>
      <c r="V492" s="249"/>
      <c r="W492" s="249"/>
      <c r="X492" s="249"/>
    </row>
    <row r="493" spans="1:24" ht="15">
      <c r="A493" s="249"/>
      <c r="B493" s="249"/>
      <c r="C493" s="249"/>
      <c r="D493" s="249"/>
      <c r="E493" s="249"/>
      <c r="F493" s="249"/>
      <c r="G493" s="249"/>
      <c r="H493" s="249"/>
      <c r="I493" s="249"/>
      <c r="J493" s="249"/>
      <c r="K493" s="249"/>
      <c r="L493" s="249"/>
      <c r="M493" s="249"/>
      <c r="N493" s="249"/>
      <c r="O493" s="249"/>
      <c r="P493" s="249"/>
      <c r="Q493" s="249"/>
      <c r="R493" s="249"/>
      <c r="S493" s="249"/>
      <c r="T493" s="249"/>
      <c r="U493" s="249"/>
      <c r="V493" s="249"/>
      <c r="W493" s="249"/>
      <c r="X493" s="249"/>
    </row>
    <row r="494" spans="1:24" ht="15">
      <c r="A494" s="249"/>
      <c r="B494" s="249"/>
      <c r="C494" s="249"/>
      <c r="D494" s="249"/>
      <c r="E494" s="249"/>
      <c r="F494" s="249"/>
      <c r="G494" s="249"/>
      <c r="H494" s="249"/>
      <c r="I494" s="249"/>
      <c r="J494" s="249"/>
      <c r="K494" s="249"/>
      <c r="L494" s="249"/>
      <c r="M494" s="249"/>
      <c r="N494" s="249"/>
      <c r="O494" s="249"/>
      <c r="P494" s="249"/>
      <c r="Q494" s="249"/>
      <c r="R494" s="249"/>
      <c r="S494" s="249"/>
      <c r="T494" s="249"/>
      <c r="U494" s="249"/>
      <c r="V494" s="249"/>
      <c r="W494" s="249"/>
      <c r="X494" s="249"/>
    </row>
    <row r="495" spans="1:24" ht="15">
      <c r="A495" s="249"/>
      <c r="B495" s="249"/>
      <c r="C495" s="249"/>
      <c r="D495" s="249"/>
      <c r="E495" s="249"/>
      <c r="F495" s="249"/>
      <c r="G495" s="249"/>
      <c r="H495" s="249"/>
      <c r="I495" s="249"/>
      <c r="J495" s="249"/>
      <c r="K495" s="249"/>
      <c r="L495" s="249"/>
      <c r="M495" s="249"/>
      <c r="N495" s="249"/>
      <c r="O495" s="249"/>
      <c r="P495" s="249"/>
      <c r="Q495" s="249"/>
      <c r="R495" s="249"/>
      <c r="S495" s="249"/>
      <c r="T495" s="249"/>
      <c r="U495" s="249"/>
      <c r="V495" s="249"/>
      <c r="W495" s="249"/>
      <c r="X495" s="249"/>
    </row>
    <row r="496" spans="1:24" ht="15">
      <c r="A496" s="249"/>
      <c r="B496" s="249"/>
      <c r="C496" s="249"/>
      <c r="D496" s="249"/>
      <c r="E496" s="249"/>
      <c r="F496" s="249"/>
      <c r="G496" s="249"/>
      <c r="H496" s="249"/>
      <c r="I496" s="249"/>
      <c r="J496" s="249"/>
      <c r="K496" s="249"/>
      <c r="L496" s="249"/>
      <c r="M496" s="249"/>
      <c r="N496" s="249"/>
      <c r="O496" s="249"/>
      <c r="P496" s="249"/>
      <c r="Q496" s="249"/>
      <c r="R496" s="249"/>
      <c r="S496" s="249"/>
      <c r="T496" s="249"/>
      <c r="U496" s="249"/>
      <c r="V496" s="249"/>
      <c r="W496" s="249"/>
      <c r="X496" s="249"/>
    </row>
    <row r="497" spans="1:24" ht="15">
      <c r="A497" s="249"/>
      <c r="B497" s="249"/>
      <c r="C497" s="249"/>
      <c r="D497" s="249"/>
      <c r="E497" s="249"/>
      <c r="F497" s="249"/>
      <c r="G497" s="249"/>
      <c r="H497" s="249"/>
      <c r="I497" s="249"/>
      <c r="J497" s="249"/>
      <c r="K497" s="249"/>
      <c r="L497" s="249"/>
      <c r="M497" s="249"/>
      <c r="N497" s="249"/>
      <c r="O497" s="249"/>
      <c r="P497" s="249"/>
      <c r="Q497" s="249"/>
      <c r="R497" s="249"/>
      <c r="S497" s="249"/>
      <c r="T497" s="249"/>
      <c r="U497" s="249"/>
      <c r="V497" s="249"/>
      <c r="W497" s="249"/>
      <c r="X497" s="249"/>
    </row>
    <row r="498" spans="1:24" ht="15">
      <c r="A498" s="249"/>
      <c r="B498" s="249"/>
      <c r="C498" s="249"/>
      <c r="D498" s="249"/>
      <c r="E498" s="249"/>
      <c r="F498" s="249"/>
      <c r="G498" s="249"/>
      <c r="H498" s="249"/>
      <c r="I498" s="249"/>
      <c r="J498" s="249"/>
      <c r="K498" s="249"/>
      <c r="L498" s="249"/>
      <c r="M498" s="249"/>
      <c r="N498" s="249"/>
      <c r="O498" s="249"/>
      <c r="P498" s="249"/>
      <c r="Q498" s="249"/>
      <c r="R498" s="249"/>
      <c r="S498" s="249"/>
      <c r="T498" s="249"/>
      <c r="U498" s="249"/>
      <c r="V498" s="249"/>
      <c r="W498" s="249"/>
      <c r="X498" s="249"/>
    </row>
    <row r="499" spans="1:24" ht="15">
      <c r="A499" s="249"/>
      <c r="B499" s="249"/>
      <c r="C499" s="249"/>
      <c r="D499" s="249"/>
      <c r="E499" s="249"/>
      <c r="F499" s="249"/>
      <c r="G499" s="249"/>
      <c r="H499" s="249"/>
      <c r="I499" s="249"/>
      <c r="J499" s="249"/>
      <c r="K499" s="249"/>
      <c r="L499" s="249"/>
      <c r="M499" s="249"/>
      <c r="N499" s="249"/>
      <c r="O499" s="249"/>
      <c r="P499" s="249"/>
      <c r="Q499" s="249"/>
      <c r="R499" s="249"/>
      <c r="S499" s="249"/>
      <c r="T499" s="249"/>
      <c r="U499" s="249"/>
      <c r="V499" s="249"/>
      <c r="W499" s="249"/>
      <c r="X499" s="249"/>
    </row>
    <row r="500" spans="1:24" ht="15">
      <c r="A500" s="249"/>
      <c r="B500" s="249"/>
      <c r="C500" s="249"/>
      <c r="D500" s="249"/>
      <c r="E500" s="249"/>
      <c r="F500" s="249"/>
      <c r="G500" s="249"/>
      <c r="H500" s="249"/>
      <c r="I500" s="249"/>
      <c r="J500" s="249"/>
      <c r="K500" s="249"/>
      <c r="L500" s="249"/>
      <c r="M500" s="249"/>
      <c r="N500" s="249"/>
      <c r="O500" s="249"/>
      <c r="P500" s="249"/>
      <c r="Q500" s="249"/>
      <c r="R500" s="249"/>
      <c r="S500" s="249"/>
      <c r="T500" s="249"/>
      <c r="U500" s="249"/>
      <c r="V500" s="249"/>
      <c r="W500" s="249"/>
      <c r="X500" s="249"/>
    </row>
    <row r="501" spans="1:24" ht="15">
      <c r="A501" s="249"/>
      <c r="B501" s="249"/>
      <c r="C501" s="249"/>
      <c r="D501" s="249"/>
      <c r="E501" s="249"/>
      <c r="F501" s="249"/>
      <c r="G501" s="249"/>
      <c r="H501" s="249"/>
      <c r="I501" s="249"/>
      <c r="J501" s="249"/>
      <c r="K501" s="249"/>
      <c r="L501" s="249"/>
      <c r="M501" s="249"/>
      <c r="N501" s="249"/>
      <c r="O501" s="249"/>
      <c r="P501" s="249"/>
      <c r="Q501" s="249"/>
      <c r="R501" s="249"/>
      <c r="S501" s="249"/>
      <c r="T501" s="249"/>
      <c r="U501" s="249"/>
      <c r="V501" s="249"/>
      <c r="W501" s="249"/>
      <c r="X501" s="249"/>
    </row>
    <row r="502" spans="1:24" ht="15">
      <c r="A502" s="249"/>
      <c r="B502" s="249"/>
      <c r="C502" s="249"/>
      <c r="D502" s="249"/>
      <c r="E502" s="249"/>
      <c r="F502" s="249"/>
      <c r="G502" s="249"/>
      <c r="H502" s="249"/>
      <c r="I502" s="249"/>
      <c r="J502" s="249"/>
      <c r="K502" s="249"/>
      <c r="L502" s="249"/>
      <c r="M502" s="249"/>
      <c r="N502" s="249"/>
      <c r="O502" s="249"/>
      <c r="P502" s="249"/>
      <c r="Q502" s="249"/>
      <c r="R502" s="249"/>
      <c r="S502" s="249"/>
      <c r="T502" s="249"/>
      <c r="U502" s="249"/>
      <c r="V502" s="249"/>
      <c r="W502" s="249"/>
      <c r="X502" s="249"/>
    </row>
    <row r="503" spans="1:24" ht="15">
      <c r="A503" s="249"/>
      <c r="B503" s="249"/>
      <c r="C503" s="249"/>
      <c r="D503" s="249"/>
      <c r="E503" s="249"/>
      <c r="F503" s="249"/>
      <c r="G503" s="249"/>
      <c r="H503" s="249"/>
      <c r="I503" s="249"/>
      <c r="J503" s="249"/>
      <c r="K503" s="249"/>
      <c r="L503" s="249"/>
      <c r="M503" s="249"/>
      <c r="N503" s="249"/>
      <c r="O503" s="249"/>
      <c r="P503" s="249"/>
      <c r="Q503" s="249"/>
      <c r="R503" s="249"/>
      <c r="S503" s="249"/>
      <c r="T503" s="249"/>
      <c r="U503" s="249"/>
      <c r="V503" s="249"/>
      <c r="W503" s="249"/>
      <c r="X503" s="249"/>
    </row>
    <row r="504" spans="1:24" ht="15">
      <c r="A504" s="249"/>
      <c r="B504" s="249"/>
      <c r="C504" s="249"/>
      <c r="D504" s="249"/>
      <c r="E504" s="249"/>
      <c r="F504" s="249"/>
      <c r="G504" s="249"/>
      <c r="H504" s="249"/>
      <c r="I504" s="249"/>
      <c r="J504" s="249"/>
      <c r="K504" s="249"/>
      <c r="L504" s="249"/>
      <c r="M504" s="249"/>
      <c r="N504" s="249"/>
      <c r="O504" s="249"/>
      <c r="P504" s="249"/>
      <c r="Q504" s="249"/>
      <c r="R504" s="249"/>
      <c r="S504" s="249"/>
      <c r="T504" s="249"/>
      <c r="U504" s="249"/>
      <c r="V504" s="249"/>
      <c r="W504" s="249"/>
      <c r="X504" s="249"/>
    </row>
    <row r="505" spans="1:24" ht="15">
      <c r="A505" s="249"/>
      <c r="B505" s="249"/>
      <c r="C505" s="249"/>
      <c r="D505" s="249"/>
      <c r="E505" s="249"/>
      <c r="F505" s="249"/>
      <c r="G505" s="249"/>
      <c r="H505" s="249"/>
      <c r="I505" s="249"/>
      <c r="J505" s="249"/>
      <c r="K505" s="249"/>
      <c r="L505" s="249"/>
      <c r="M505" s="249"/>
      <c r="N505" s="249"/>
      <c r="O505" s="249"/>
      <c r="P505" s="249"/>
      <c r="Q505" s="249"/>
      <c r="R505" s="249"/>
      <c r="S505" s="249"/>
      <c r="T505" s="249"/>
      <c r="U505" s="249"/>
      <c r="V505" s="249"/>
      <c r="W505" s="249"/>
      <c r="X505" s="249"/>
    </row>
    <row r="506" spans="1:24" ht="15">
      <c r="A506" s="249"/>
      <c r="B506" s="249"/>
      <c r="C506" s="249"/>
      <c r="D506" s="249"/>
      <c r="E506" s="249"/>
      <c r="F506" s="249"/>
      <c r="G506" s="249"/>
      <c r="H506" s="249"/>
      <c r="I506" s="249"/>
      <c r="J506" s="249"/>
      <c r="K506" s="249"/>
      <c r="L506" s="249"/>
      <c r="M506" s="249"/>
      <c r="N506" s="249"/>
      <c r="O506" s="249"/>
      <c r="P506" s="249"/>
      <c r="Q506" s="249"/>
      <c r="R506" s="249"/>
      <c r="S506" s="249"/>
      <c r="T506" s="249"/>
      <c r="U506" s="249"/>
      <c r="V506" s="249"/>
      <c r="W506" s="249"/>
      <c r="X506" s="249"/>
    </row>
    <row r="507" spans="1:24" ht="15">
      <c r="A507" s="249"/>
      <c r="B507" s="249"/>
      <c r="C507" s="249"/>
      <c r="D507" s="249"/>
      <c r="E507" s="249"/>
      <c r="F507" s="249"/>
      <c r="G507" s="249"/>
      <c r="H507" s="249"/>
      <c r="I507" s="249"/>
      <c r="J507" s="249"/>
      <c r="K507" s="249"/>
      <c r="L507" s="249"/>
      <c r="M507" s="249"/>
      <c r="N507" s="249"/>
      <c r="O507" s="249"/>
      <c r="P507" s="249"/>
      <c r="Q507" s="249"/>
      <c r="R507" s="249"/>
      <c r="S507" s="249"/>
      <c r="T507" s="249"/>
      <c r="U507" s="249"/>
      <c r="V507" s="249"/>
      <c r="W507" s="249"/>
      <c r="X507" s="249"/>
    </row>
    <row r="508" spans="1:24" ht="15">
      <c r="A508" s="249"/>
      <c r="B508" s="249"/>
      <c r="C508" s="249"/>
      <c r="D508" s="249"/>
      <c r="E508" s="249"/>
      <c r="F508" s="249"/>
      <c r="G508" s="249"/>
      <c r="H508" s="249"/>
      <c r="I508" s="249"/>
      <c r="J508" s="249"/>
      <c r="K508" s="249"/>
      <c r="L508" s="249"/>
      <c r="M508" s="249"/>
      <c r="N508" s="249"/>
      <c r="O508" s="249"/>
      <c r="P508" s="249"/>
      <c r="Q508" s="249"/>
      <c r="R508" s="249"/>
      <c r="S508" s="249"/>
      <c r="T508" s="249"/>
      <c r="U508" s="249"/>
      <c r="V508" s="249"/>
      <c r="W508" s="249"/>
      <c r="X508" s="249"/>
    </row>
    <row r="509" spans="1:24" ht="15">
      <c r="A509" s="249"/>
      <c r="B509" s="249"/>
      <c r="C509" s="249"/>
      <c r="D509" s="249"/>
      <c r="E509" s="249"/>
      <c r="F509" s="249"/>
      <c r="G509" s="249"/>
      <c r="H509" s="249"/>
      <c r="I509" s="249"/>
      <c r="J509" s="249"/>
      <c r="K509" s="249"/>
      <c r="L509" s="249"/>
      <c r="M509" s="249"/>
      <c r="N509" s="249"/>
      <c r="O509" s="249"/>
      <c r="P509" s="249"/>
      <c r="Q509" s="249"/>
      <c r="R509" s="249"/>
      <c r="S509" s="249"/>
      <c r="T509" s="249"/>
      <c r="U509" s="249"/>
      <c r="V509" s="249"/>
      <c r="W509" s="249"/>
      <c r="X509" s="249"/>
    </row>
    <row r="510" spans="1:24" ht="15">
      <c r="A510" s="249"/>
      <c r="B510" s="249"/>
      <c r="C510" s="249"/>
      <c r="D510" s="249"/>
      <c r="E510" s="249"/>
      <c r="F510" s="249"/>
      <c r="G510" s="249"/>
      <c r="H510" s="249"/>
      <c r="I510" s="249"/>
      <c r="J510" s="249"/>
      <c r="K510" s="249"/>
      <c r="L510" s="249"/>
      <c r="M510" s="249"/>
      <c r="N510" s="249"/>
      <c r="O510" s="249"/>
      <c r="P510" s="249"/>
      <c r="Q510" s="249"/>
      <c r="R510" s="249"/>
      <c r="S510" s="249"/>
      <c r="T510" s="249"/>
      <c r="U510" s="249"/>
      <c r="V510" s="249"/>
      <c r="W510" s="249"/>
      <c r="X510" s="249"/>
    </row>
    <row r="511" spans="1:24" ht="15">
      <c r="A511" s="249"/>
      <c r="B511" s="249"/>
      <c r="C511" s="249"/>
      <c r="D511" s="249"/>
      <c r="E511" s="249"/>
      <c r="F511" s="249"/>
      <c r="G511" s="249"/>
      <c r="H511" s="249"/>
      <c r="I511" s="249"/>
      <c r="J511" s="249"/>
      <c r="K511" s="249"/>
      <c r="L511" s="249"/>
      <c r="M511" s="249"/>
      <c r="N511" s="249"/>
      <c r="O511" s="249"/>
      <c r="P511" s="249"/>
      <c r="Q511" s="249"/>
      <c r="R511" s="249"/>
      <c r="S511" s="249"/>
      <c r="T511" s="249"/>
      <c r="U511" s="249"/>
      <c r="V511" s="249"/>
      <c r="W511" s="249"/>
      <c r="X511" s="249"/>
    </row>
    <row r="512" spans="1:24" ht="15">
      <c r="A512" s="249"/>
      <c r="B512" s="249"/>
      <c r="C512" s="249"/>
      <c r="D512" s="249"/>
      <c r="E512" s="249"/>
      <c r="F512" s="249"/>
      <c r="G512" s="249"/>
      <c r="H512" s="249"/>
      <c r="I512" s="249"/>
      <c r="J512" s="249"/>
      <c r="K512" s="249"/>
      <c r="L512" s="249"/>
      <c r="M512" s="249"/>
      <c r="N512" s="249"/>
      <c r="O512" s="249"/>
      <c r="P512" s="249"/>
      <c r="Q512" s="249"/>
      <c r="R512" s="249"/>
      <c r="S512" s="249"/>
      <c r="T512" s="249"/>
      <c r="U512" s="249"/>
      <c r="V512" s="249"/>
      <c r="W512" s="249"/>
      <c r="X512" s="249"/>
    </row>
    <row r="513" spans="1:24" ht="15">
      <c r="A513" s="249"/>
      <c r="B513" s="249"/>
      <c r="C513" s="249"/>
      <c r="D513" s="249"/>
      <c r="E513" s="249"/>
      <c r="F513" s="249"/>
      <c r="G513" s="249"/>
      <c r="H513" s="249"/>
      <c r="I513" s="249"/>
      <c r="J513" s="249"/>
      <c r="K513" s="249"/>
      <c r="L513" s="249"/>
      <c r="M513" s="249"/>
      <c r="N513" s="249"/>
      <c r="O513" s="249"/>
      <c r="P513" s="249"/>
      <c r="Q513" s="249"/>
      <c r="R513" s="249"/>
      <c r="S513" s="249"/>
      <c r="T513" s="249"/>
      <c r="U513" s="249"/>
      <c r="V513" s="249"/>
      <c r="W513" s="249"/>
      <c r="X513" s="249"/>
    </row>
    <row r="514" spans="1:24" ht="15">
      <c r="A514" s="249"/>
      <c r="B514" s="249"/>
      <c r="C514" s="249"/>
      <c r="D514" s="249"/>
      <c r="E514" s="249"/>
      <c r="F514" s="249"/>
      <c r="G514" s="249"/>
      <c r="H514" s="249"/>
      <c r="I514" s="249"/>
      <c r="J514" s="249"/>
      <c r="K514" s="249"/>
      <c r="L514" s="249"/>
      <c r="M514" s="249"/>
      <c r="N514" s="249"/>
      <c r="O514" s="249"/>
      <c r="P514" s="249"/>
      <c r="Q514" s="249"/>
      <c r="R514" s="249"/>
      <c r="S514" s="249"/>
      <c r="T514" s="249"/>
      <c r="U514" s="249"/>
      <c r="V514" s="249"/>
      <c r="W514" s="249"/>
      <c r="X514" s="249"/>
    </row>
    <row r="515" spans="1:24" ht="15">
      <c r="A515" s="249"/>
      <c r="B515" s="249"/>
      <c r="C515" s="249"/>
      <c r="D515" s="249"/>
      <c r="E515" s="249"/>
      <c r="F515" s="249"/>
      <c r="G515" s="249"/>
      <c r="H515" s="249"/>
      <c r="I515" s="249"/>
      <c r="J515" s="249"/>
      <c r="K515" s="249"/>
      <c r="L515" s="249"/>
      <c r="M515" s="249"/>
      <c r="N515" s="249"/>
      <c r="O515" s="249"/>
      <c r="P515" s="249"/>
      <c r="Q515" s="249"/>
      <c r="R515" s="249"/>
      <c r="S515" s="249"/>
      <c r="T515" s="249"/>
      <c r="U515" s="249"/>
      <c r="V515" s="249"/>
      <c r="W515" s="249"/>
      <c r="X515" s="249"/>
    </row>
    <row r="516" spans="1:24" ht="15">
      <c r="A516" s="249"/>
      <c r="B516" s="249"/>
      <c r="C516" s="249"/>
      <c r="D516" s="249"/>
      <c r="E516" s="249"/>
      <c r="F516" s="249"/>
      <c r="G516" s="249"/>
      <c r="H516" s="249"/>
      <c r="I516" s="249"/>
      <c r="J516" s="249"/>
      <c r="K516" s="249"/>
      <c r="L516" s="249"/>
      <c r="M516" s="249"/>
      <c r="N516" s="249"/>
      <c r="O516" s="249"/>
      <c r="P516" s="249"/>
      <c r="Q516" s="249"/>
      <c r="R516" s="249"/>
      <c r="S516" s="249"/>
      <c r="T516" s="249"/>
      <c r="U516" s="249"/>
      <c r="V516" s="249"/>
      <c r="W516" s="249"/>
      <c r="X516" s="249"/>
    </row>
    <row r="517" spans="1:24" ht="15">
      <c r="A517" s="249"/>
      <c r="B517" s="249"/>
      <c r="C517" s="249"/>
      <c r="D517" s="249"/>
      <c r="E517" s="249"/>
      <c r="F517" s="249"/>
      <c r="G517" s="249"/>
      <c r="H517" s="249"/>
      <c r="I517" s="249"/>
      <c r="J517" s="249"/>
      <c r="K517" s="249"/>
      <c r="L517" s="249"/>
      <c r="M517" s="249"/>
      <c r="N517" s="249"/>
      <c r="O517" s="249"/>
      <c r="P517" s="249"/>
      <c r="Q517" s="249"/>
      <c r="R517" s="249"/>
      <c r="S517" s="249"/>
      <c r="T517" s="249"/>
      <c r="U517" s="249"/>
      <c r="V517" s="249"/>
      <c r="W517" s="249"/>
      <c r="X517" s="249"/>
    </row>
    <row r="518" spans="1:24" ht="15">
      <c r="A518" s="249"/>
      <c r="B518" s="249"/>
      <c r="C518" s="249"/>
      <c r="D518" s="249"/>
      <c r="E518" s="249"/>
      <c r="F518" s="249"/>
      <c r="G518" s="249"/>
      <c r="H518" s="249"/>
      <c r="I518" s="249"/>
      <c r="J518" s="249"/>
      <c r="K518" s="249"/>
      <c r="L518" s="249"/>
      <c r="M518" s="249"/>
      <c r="N518" s="249"/>
      <c r="O518" s="249"/>
      <c r="P518" s="249"/>
      <c r="Q518" s="249"/>
      <c r="R518" s="249"/>
      <c r="S518" s="249"/>
      <c r="T518" s="249"/>
      <c r="U518" s="249"/>
      <c r="V518" s="249"/>
      <c r="W518" s="249"/>
      <c r="X518" s="249"/>
    </row>
    <row r="519" spans="1:24" ht="15">
      <c r="A519" s="249"/>
      <c r="B519" s="249"/>
      <c r="C519" s="249"/>
      <c r="D519" s="249"/>
      <c r="E519" s="249"/>
      <c r="F519" s="249"/>
      <c r="G519" s="249"/>
      <c r="H519" s="249"/>
      <c r="I519" s="249"/>
      <c r="J519" s="249"/>
      <c r="K519" s="249"/>
      <c r="L519" s="249"/>
      <c r="M519" s="249"/>
      <c r="N519" s="249"/>
      <c r="O519" s="249"/>
      <c r="P519" s="249"/>
      <c r="Q519" s="249"/>
      <c r="R519" s="249"/>
      <c r="S519" s="249"/>
      <c r="T519" s="249"/>
      <c r="U519" s="249"/>
      <c r="V519" s="249"/>
      <c r="W519" s="249"/>
      <c r="X519" s="249"/>
    </row>
    <row r="520" spans="1:24" ht="15">
      <c r="A520" s="249"/>
      <c r="B520" s="249"/>
      <c r="C520" s="249"/>
      <c r="D520" s="249"/>
      <c r="E520" s="249"/>
      <c r="F520" s="249"/>
      <c r="G520" s="249"/>
      <c r="H520" s="249"/>
      <c r="I520" s="249"/>
      <c r="J520" s="249"/>
      <c r="K520" s="249"/>
      <c r="L520" s="249"/>
      <c r="M520" s="249"/>
      <c r="N520" s="249"/>
      <c r="O520" s="249"/>
      <c r="P520" s="249"/>
      <c r="Q520" s="249"/>
      <c r="R520" s="249"/>
      <c r="S520" s="249"/>
      <c r="T520" s="249"/>
      <c r="U520" s="249"/>
      <c r="V520" s="249"/>
      <c r="W520" s="249"/>
      <c r="X520" s="249"/>
    </row>
    <row r="521" spans="1:24" ht="15">
      <c r="A521" s="249"/>
      <c r="B521" s="249"/>
      <c r="C521" s="249"/>
      <c r="D521" s="249"/>
      <c r="E521" s="249"/>
      <c r="F521" s="249"/>
      <c r="G521" s="249"/>
      <c r="H521" s="249"/>
      <c r="I521" s="249"/>
      <c r="J521" s="249"/>
      <c r="K521" s="249"/>
      <c r="L521" s="249"/>
      <c r="M521" s="249"/>
      <c r="N521" s="249"/>
      <c r="O521" s="249"/>
      <c r="P521" s="249"/>
      <c r="Q521" s="249"/>
      <c r="R521" s="249"/>
      <c r="S521" s="249"/>
      <c r="T521" s="249"/>
      <c r="U521" s="249"/>
      <c r="V521" s="249"/>
      <c r="W521" s="249"/>
      <c r="X521" s="249"/>
    </row>
    <row r="522" spans="1:24" ht="15">
      <c r="A522" s="249"/>
      <c r="B522" s="249"/>
      <c r="C522" s="249"/>
      <c r="D522" s="249"/>
      <c r="E522" s="249"/>
      <c r="F522" s="249"/>
      <c r="G522" s="249"/>
      <c r="H522" s="249"/>
      <c r="I522" s="249"/>
      <c r="J522" s="249"/>
      <c r="K522" s="249"/>
      <c r="L522" s="249"/>
      <c r="M522" s="249"/>
      <c r="N522" s="249"/>
      <c r="O522" s="249"/>
      <c r="P522" s="249"/>
      <c r="Q522" s="249"/>
      <c r="R522" s="249"/>
      <c r="S522" s="249"/>
      <c r="T522" s="249"/>
      <c r="U522" s="249"/>
      <c r="V522" s="249"/>
      <c r="W522" s="249"/>
      <c r="X522" s="249"/>
    </row>
    <row r="523" spans="1:24" ht="15">
      <c r="A523" s="249"/>
      <c r="B523" s="249"/>
      <c r="C523" s="249"/>
      <c r="D523" s="249"/>
      <c r="E523" s="249"/>
      <c r="F523" s="249"/>
      <c r="G523" s="249"/>
      <c r="H523" s="249"/>
      <c r="I523" s="249"/>
      <c r="J523" s="249"/>
      <c r="K523" s="249"/>
      <c r="L523" s="249"/>
      <c r="M523" s="249"/>
      <c r="N523" s="249"/>
      <c r="O523" s="249"/>
      <c r="P523" s="249"/>
      <c r="Q523" s="249"/>
      <c r="R523" s="249"/>
      <c r="S523" s="249"/>
      <c r="T523" s="249"/>
      <c r="U523" s="249"/>
      <c r="V523" s="249"/>
      <c r="W523" s="249"/>
      <c r="X523" s="249"/>
    </row>
    <row r="524" spans="1:24" ht="15">
      <c r="A524" s="249"/>
      <c r="B524" s="249"/>
      <c r="C524" s="249"/>
      <c r="D524" s="249"/>
      <c r="E524" s="249"/>
      <c r="F524" s="249"/>
      <c r="G524" s="249"/>
      <c r="H524" s="249"/>
      <c r="I524" s="249"/>
      <c r="J524" s="249"/>
      <c r="K524" s="249"/>
      <c r="L524" s="249"/>
      <c r="M524" s="249"/>
      <c r="N524" s="249"/>
      <c r="O524" s="249"/>
      <c r="P524" s="249"/>
      <c r="Q524" s="249"/>
      <c r="R524" s="249"/>
      <c r="S524" s="249"/>
      <c r="T524" s="249"/>
      <c r="U524" s="249"/>
      <c r="V524" s="249"/>
      <c r="W524" s="249"/>
      <c r="X524" s="249"/>
    </row>
    <row r="525" spans="1:24" ht="15">
      <c r="A525" s="249"/>
      <c r="B525" s="249"/>
      <c r="C525" s="249"/>
      <c r="D525" s="249"/>
      <c r="E525" s="249"/>
      <c r="F525" s="249"/>
      <c r="G525" s="249"/>
      <c r="H525" s="249"/>
      <c r="I525" s="249"/>
      <c r="J525" s="249"/>
      <c r="K525" s="249"/>
      <c r="L525" s="249"/>
      <c r="M525" s="249"/>
      <c r="N525" s="249"/>
      <c r="O525" s="249"/>
      <c r="P525" s="249"/>
      <c r="Q525" s="249"/>
      <c r="R525" s="249"/>
      <c r="S525" s="249"/>
      <c r="T525" s="249"/>
      <c r="U525" s="249"/>
      <c r="V525" s="249"/>
      <c r="W525" s="249"/>
      <c r="X525" s="249"/>
    </row>
    <row r="526" spans="1:24" ht="15">
      <c r="A526" s="249"/>
      <c r="B526" s="249"/>
      <c r="C526" s="249"/>
      <c r="D526" s="249"/>
      <c r="E526" s="249"/>
      <c r="F526" s="249"/>
      <c r="G526" s="249"/>
      <c r="H526" s="249"/>
      <c r="I526" s="249"/>
      <c r="J526" s="249"/>
      <c r="K526" s="249"/>
      <c r="L526" s="249"/>
      <c r="M526" s="249"/>
      <c r="N526" s="249"/>
      <c r="O526" s="249"/>
      <c r="P526" s="249"/>
      <c r="Q526" s="249"/>
      <c r="R526" s="249"/>
      <c r="S526" s="249"/>
      <c r="T526" s="249"/>
      <c r="U526" s="249"/>
      <c r="V526" s="249"/>
      <c r="W526" s="249"/>
      <c r="X526" s="249"/>
    </row>
    <row r="527" spans="1:24" ht="15">
      <c r="A527" s="249"/>
      <c r="B527" s="249"/>
      <c r="C527" s="249"/>
      <c r="D527" s="249"/>
      <c r="E527" s="249"/>
      <c r="F527" s="249"/>
      <c r="G527" s="249"/>
      <c r="H527" s="249"/>
      <c r="I527" s="249"/>
      <c r="J527" s="249"/>
      <c r="K527" s="249"/>
      <c r="L527" s="249"/>
      <c r="M527" s="249"/>
      <c r="N527" s="249"/>
      <c r="O527" s="249"/>
      <c r="P527" s="249"/>
      <c r="Q527" s="249"/>
      <c r="R527" s="249"/>
      <c r="S527" s="249"/>
      <c r="T527" s="249"/>
      <c r="U527" s="249"/>
      <c r="V527" s="249"/>
      <c r="W527" s="249"/>
      <c r="X527" s="249"/>
    </row>
    <row r="528" spans="1:24" ht="15">
      <c r="A528" s="249"/>
      <c r="B528" s="249"/>
      <c r="C528" s="249"/>
      <c r="D528" s="249"/>
      <c r="E528" s="249"/>
      <c r="F528" s="249"/>
      <c r="G528" s="249"/>
      <c r="H528" s="249"/>
      <c r="I528" s="249"/>
      <c r="J528" s="249"/>
      <c r="K528" s="249"/>
      <c r="L528" s="249"/>
      <c r="M528" s="249"/>
      <c r="N528" s="249"/>
      <c r="O528" s="249"/>
      <c r="P528" s="249"/>
      <c r="Q528" s="249"/>
      <c r="R528" s="249"/>
      <c r="S528" s="249"/>
      <c r="T528" s="249"/>
      <c r="U528" s="249"/>
      <c r="V528" s="249"/>
      <c r="W528" s="249"/>
      <c r="X528" s="249"/>
    </row>
    <row r="529" spans="1:24" ht="15">
      <c r="A529" s="249"/>
      <c r="B529" s="249"/>
      <c r="C529" s="249"/>
      <c r="D529" s="249"/>
      <c r="E529" s="249"/>
      <c r="F529" s="249"/>
      <c r="G529" s="249"/>
      <c r="H529" s="249"/>
      <c r="I529" s="249"/>
      <c r="J529" s="249"/>
      <c r="K529" s="249"/>
      <c r="L529" s="249"/>
      <c r="M529" s="249"/>
      <c r="N529" s="249"/>
      <c r="O529" s="249"/>
      <c r="P529" s="249"/>
      <c r="Q529" s="249"/>
      <c r="R529" s="249"/>
      <c r="S529" s="249"/>
      <c r="T529" s="249"/>
      <c r="U529" s="249"/>
      <c r="V529" s="249"/>
      <c r="W529" s="249"/>
      <c r="X529" s="249"/>
    </row>
    <row r="530" spans="1:24" ht="15">
      <c r="A530" s="249"/>
      <c r="B530" s="249"/>
      <c r="C530" s="249"/>
      <c r="D530" s="249"/>
      <c r="E530" s="249"/>
      <c r="F530" s="249"/>
      <c r="G530" s="249"/>
      <c r="H530" s="249"/>
      <c r="I530" s="249"/>
      <c r="J530" s="249"/>
      <c r="K530" s="249"/>
      <c r="L530" s="249"/>
      <c r="M530" s="249"/>
      <c r="N530" s="249"/>
      <c r="O530" s="249"/>
      <c r="P530" s="249"/>
      <c r="Q530" s="249"/>
      <c r="R530" s="249"/>
      <c r="S530" s="249"/>
      <c r="T530" s="249"/>
      <c r="U530" s="249"/>
      <c r="V530" s="249"/>
      <c r="W530" s="249"/>
      <c r="X530" s="249"/>
    </row>
    <row r="531" spans="1:24" ht="15">
      <c r="A531" s="249"/>
      <c r="B531" s="249"/>
      <c r="C531" s="249"/>
      <c r="D531" s="249"/>
      <c r="E531" s="249"/>
      <c r="F531" s="249"/>
      <c r="G531" s="249"/>
      <c r="H531" s="249"/>
      <c r="I531" s="249"/>
      <c r="J531" s="249"/>
      <c r="K531" s="249"/>
      <c r="L531" s="249"/>
      <c r="M531" s="249"/>
      <c r="N531" s="249"/>
      <c r="O531" s="249"/>
      <c r="P531" s="249"/>
      <c r="Q531" s="249"/>
      <c r="R531" s="249"/>
      <c r="S531" s="249"/>
      <c r="T531" s="249"/>
      <c r="U531" s="249"/>
      <c r="V531" s="249"/>
      <c r="W531" s="249"/>
      <c r="X531" s="249"/>
    </row>
    <row r="532" spans="1:24" ht="15">
      <c r="A532" s="249"/>
      <c r="B532" s="249"/>
      <c r="C532" s="249"/>
      <c r="D532" s="249"/>
      <c r="E532" s="249"/>
      <c r="F532" s="249"/>
      <c r="G532" s="249"/>
      <c r="H532" s="249"/>
      <c r="I532" s="249"/>
      <c r="J532" s="249"/>
      <c r="K532" s="249"/>
      <c r="L532" s="249"/>
      <c r="M532" s="249"/>
      <c r="N532" s="249"/>
      <c r="O532" s="249"/>
      <c r="P532" s="249"/>
      <c r="Q532" s="249"/>
      <c r="R532" s="249"/>
      <c r="S532" s="249"/>
      <c r="T532" s="249"/>
      <c r="U532" s="249"/>
      <c r="V532" s="249"/>
      <c r="W532" s="249"/>
      <c r="X532" s="249"/>
    </row>
    <row r="533" spans="1:24" ht="15">
      <c r="A533" s="249"/>
      <c r="B533" s="249"/>
      <c r="C533" s="249"/>
      <c r="D533" s="249"/>
      <c r="E533" s="249"/>
      <c r="F533" s="249"/>
      <c r="G533" s="249"/>
      <c r="H533" s="249"/>
      <c r="I533" s="249"/>
      <c r="J533" s="249"/>
      <c r="K533" s="249"/>
      <c r="L533" s="249"/>
      <c r="M533" s="249"/>
      <c r="N533" s="249"/>
      <c r="O533" s="249"/>
      <c r="P533" s="249"/>
      <c r="Q533" s="249"/>
      <c r="R533" s="249"/>
      <c r="S533" s="249"/>
      <c r="T533" s="249"/>
      <c r="U533" s="249"/>
      <c r="V533" s="249"/>
      <c r="W533" s="249"/>
      <c r="X533" s="249"/>
    </row>
    <row r="534" spans="1:24" ht="15">
      <c r="A534" s="249"/>
      <c r="B534" s="249"/>
      <c r="C534" s="249"/>
      <c r="D534" s="249"/>
      <c r="E534" s="249"/>
      <c r="F534" s="249"/>
      <c r="G534" s="249"/>
      <c r="H534" s="249"/>
      <c r="I534" s="249"/>
      <c r="J534" s="249"/>
      <c r="K534" s="249"/>
      <c r="L534" s="249"/>
      <c r="M534" s="249"/>
      <c r="N534" s="249"/>
      <c r="O534" s="249"/>
      <c r="P534" s="249"/>
      <c r="Q534" s="249"/>
      <c r="R534" s="249"/>
      <c r="S534" s="249"/>
      <c r="T534" s="249"/>
      <c r="U534" s="249"/>
      <c r="V534" s="249"/>
      <c r="W534" s="249"/>
      <c r="X534" s="249"/>
    </row>
    <row r="535" spans="1:24" ht="15">
      <c r="A535" s="249"/>
      <c r="B535" s="249"/>
      <c r="C535" s="249"/>
      <c r="D535" s="249"/>
      <c r="E535" s="249"/>
      <c r="F535" s="249"/>
      <c r="G535" s="249"/>
      <c r="H535" s="249"/>
      <c r="I535" s="249"/>
      <c r="J535" s="249"/>
      <c r="K535" s="249"/>
      <c r="L535" s="249"/>
      <c r="M535" s="249"/>
      <c r="N535" s="249"/>
      <c r="O535" s="249"/>
      <c r="P535" s="249"/>
      <c r="Q535" s="249"/>
      <c r="R535" s="249"/>
      <c r="S535" s="249"/>
      <c r="T535" s="249"/>
      <c r="U535" s="249"/>
      <c r="V535" s="249"/>
      <c r="W535" s="249"/>
      <c r="X535" s="249"/>
    </row>
    <row r="536" spans="1:24" ht="15">
      <c r="A536" s="249"/>
      <c r="B536" s="249"/>
      <c r="C536" s="249"/>
      <c r="D536" s="249"/>
      <c r="E536" s="249"/>
      <c r="F536" s="249"/>
      <c r="G536" s="249"/>
      <c r="H536" s="249"/>
      <c r="I536" s="249"/>
      <c r="J536" s="249"/>
      <c r="K536" s="249"/>
      <c r="L536" s="249"/>
      <c r="M536" s="249"/>
      <c r="N536" s="249"/>
      <c r="O536" s="249"/>
      <c r="P536" s="249"/>
      <c r="Q536" s="249"/>
      <c r="R536" s="249"/>
      <c r="S536" s="249"/>
      <c r="T536" s="249"/>
      <c r="U536" s="249"/>
      <c r="V536" s="249"/>
      <c r="W536" s="249"/>
      <c r="X536" s="249"/>
    </row>
    <row r="537" spans="1:24" ht="15">
      <c r="A537" s="249"/>
      <c r="B537" s="249"/>
      <c r="C537" s="249"/>
      <c r="D537" s="249"/>
      <c r="E537" s="249"/>
      <c r="F537" s="249"/>
      <c r="G537" s="249"/>
      <c r="H537" s="249"/>
      <c r="I537" s="249"/>
      <c r="J537" s="249"/>
      <c r="K537" s="249"/>
      <c r="L537" s="249"/>
      <c r="M537" s="249"/>
      <c r="N537" s="249"/>
      <c r="O537" s="249"/>
      <c r="P537" s="249"/>
      <c r="Q537" s="249"/>
      <c r="R537" s="249"/>
      <c r="S537" s="249"/>
      <c r="T537" s="249"/>
      <c r="U537" s="249"/>
      <c r="V537" s="249"/>
      <c r="W537" s="249"/>
      <c r="X537" s="249"/>
    </row>
    <row r="538" spans="1:24" ht="15">
      <c r="A538" s="249"/>
      <c r="B538" s="249"/>
      <c r="C538" s="249"/>
      <c r="D538" s="249"/>
      <c r="E538" s="249"/>
      <c r="F538" s="249"/>
      <c r="G538" s="249"/>
      <c r="H538" s="249"/>
      <c r="I538" s="249"/>
      <c r="J538" s="249"/>
      <c r="K538" s="249"/>
      <c r="L538" s="249"/>
      <c r="M538" s="249"/>
      <c r="N538" s="249"/>
      <c r="O538" s="249"/>
      <c r="P538" s="249"/>
      <c r="Q538" s="249"/>
      <c r="R538" s="249"/>
      <c r="S538" s="249"/>
      <c r="T538" s="249"/>
      <c r="U538" s="249"/>
      <c r="V538" s="249"/>
      <c r="W538" s="249"/>
      <c r="X538" s="249"/>
    </row>
    <row r="539" spans="1:24" ht="15">
      <c r="A539" s="249"/>
      <c r="B539" s="249"/>
      <c r="C539" s="249"/>
      <c r="D539" s="249"/>
      <c r="E539" s="249"/>
      <c r="F539" s="249"/>
      <c r="G539" s="249"/>
      <c r="H539" s="249"/>
      <c r="I539" s="249"/>
      <c r="J539" s="249"/>
      <c r="K539" s="249"/>
      <c r="L539" s="249"/>
      <c r="M539" s="249"/>
      <c r="N539" s="249"/>
      <c r="O539" s="249"/>
      <c r="P539" s="249"/>
      <c r="Q539" s="249"/>
      <c r="R539" s="249"/>
      <c r="S539" s="249"/>
      <c r="T539" s="249"/>
      <c r="U539" s="249"/>
      <c r="V539" s="249"/>
      <c r="W539" s="249"/>
      <c r="X539" s="249"/>
    </row>
    <row r="540" spans="1:24" ht="15">
      <c r="A540" s="249"/>
      <c r="B540" s="249"/>
      <c r="C540" s="249"/>
      <c r="D540" s="249"/>
      <c r="E540" s="249"/>
      <c r="F540" s="249"/>
      <c r="G540" s="249"/>
      <c r="H540" s="249"/>
      <c r="I540" s="249"/>
      <c r="J540" s="249"/>
      <c r="K540" s="249"/>
      <c r="L540" s="249"/>
      <c r="M540" s="249"/>
      <c r="N540" s="249"/>
      <c r="O540" s="249"/>
      <c r="P540" s="249"/>
      <c r="Q540" s="249"/>
      <c r="R540" s="249"/>
      <c r="S540" s="249"/>
      <c r="T540" s="249"/>
      <c r="U540" s="249"/>
      <c r="V540" s="249"/>
      <c r="W540" s="249"/>
      <c r="X540" s="249"/>
    </row>
    <row r="541" spans="1:24" ht="15">
      <c r="A541" s="249"/>
      <c r="B541" s="249"/>
      <c r="C541" s="249"/>
      <c r="D541" s="249"/>
      <c r="E541" s="249"/>
      <c r="F541" s="249"/>
      <c r="G541" s="249"/>
      <c r="H541" s="249"/>
      <c r="I541" s="249"/>
      <c r="J541" s="249"/>
      <c r="K541" s="249"/>
      <c r="L541" s="249"/>
      <c r="M541" s="249"/>
      <c r="N541" s="249"/>
      <c r="O541" s="249"/>
      <c r="P541" s="249"/>
      <c r="Q541" s="249"/>
      <c r="R541" s="249"/>
      <c r="S541" s="249"/>
      <c r="T541" s="249"/>
      <c r="U541" s="249"/>
      <c r="V541" s="249"/>
      <c r="W541" s="249"/>
      <c r="X541" s="249"/>
    </row>
    <row r="542" spans="1:24" ht="15">
      <c r="A542" s="249"/>
      <c r="B542" s="249"/>
      <c r="C542" s="249"/>
      <c r="D542" s="249"/>
      <c r="E542" s="249"/>
      <c r="F542" s="249"/>
      <c r="G542" s="249"/>
      <c r="H542" s="249"/>
      <c r="I542" s="249"/>
      <c r="J542" s="249"/>
      <c r="K542" s="249"/>
      <c r="L542" s="249"/>
      <c r="M542" s="249"/>
      <c r="N542" s="249"/>
      <c r="O542" s="249"/>
      <c r="P542" s="249"/>
      <c r="Q542" s="249"/>
      <c r="R542" s="249"/>
      <c r="S542" s="249"/>
      <c r="T542" s="249"/>
      <c r="U542" s="249"/>
      <c r="V542" s="249"/>
      <c r="W542" s="249"/>
      <c r="X542" s="249"/>
    </row>
    <row r="543" spans="1:24" ht="15">
      <c r="A543" s="249"/>
      <c r="B543" s="249"/>
      <c r="C543" s="249"/>
      <c r="D543" s="249"/>
      <c r="E543" s="249"/>
      <c r="F543" s="249"/>
      <c r="G543" s="249"/>
      <c r="H543" s="249"/>
      <c r="I543" s="249"/>
      <c r="J543" s="249"/>
      <c r="K543" s="249"/>
      <c r="L543" s="249"/>
      <c r="M543" s="249"/>
      <c r="N543" s="249"/>
      <c r="O543" s="249"/>
      <c r="P543" s="249"/>
      <c r="Q543" s="249"/>
      <c r="R543" s="249"/>
      <c r="S543" s="249"/>
      <c r="T543" s="249"/>
      <c r="U543" s="249"/>
      <c r="V543" s="249"/>
      <c r="W543" s="249"/>
      <c r="X543" s="249"/>
    </row>
    <row r="544" spans="1:24" ht="15">
      <c r="A544" s="249"/>
      <c r="B544" s="249"/>
      <c r="C544" s="249"/>
      <c r="D544" s="249"/>
      <c r="E544" s="249"/>
      <c r="F544" s="249"/>
      <c r="G544" s="249"/>
      <c r="H544" s="249"/>
      <c r="I544" s="249"/>
      <c r="J544" s="249"/>
      <c r="K544" s="249"/>
      <c r="L544" s="249"/>
      <c r="M544" s="249"/>
      <c r="N544" s="249"/>
      <c r="O544" s="249"/>
      <c r="P544" s="249"/>
      <c r="Q544" s="249"/>
      <c r="R544" s="249"/>
      <c r="S544" s="249"/>
      <c r="T544" s="249"/>
      <c r="U544" s="249"/>
      <c r="V544" s="249"/>
      <c r="W544" s="249"/>
      <c r="X544" s="249"/>
    </row>
    <row r="545" spans="1:24" ht="15">
      <c r="A545" s="249"/>
      <c r="B545" s="249"/>
      <c r="C545" s="249"/>
      <c r="D545" s="249"/>
      <c r="E545" s="249"/>
      <c r="F545" s="249"/>
      <c r="G545" s="249"/>
      <c r="H545" s="249"/>
      <c r="I545" s="249"/>
      <c r="J545" s="249"/>
      <c r="K545" s="249"/>
      <c r="L545" s="249"/>
      <c r="M545" s="249"/>
      <c r="N545" s="249"/>
      <c r="O545" s="249"/>
      <c r="P545" s="249"/>
      <c r="Q545" s="249"/>
      <c r="R545" s="249"/>
      <c r="S545" s="249"/>
      <c r="T545" s="249"/>
      <c r="U545" s="249"/>
      <c r="V545" s="249"/>
      <c r="W545" s="249"/>
      <c r="X545" s="249"/>
    </row>
    <row r="546" spans="1:24" ht="15">
      <c r="A546" s="249"/>
      <c r="B546" s="249"/>
      <c r="C546" s="249"/>
      <c r="D546" s="249"/>
      <c r="E546" s="249"/>
      <c r="F546" s="249"/>
      <c r="G546" s="249"/>
      <c r="H546" s="249"/>
      <c r="I546" s="249"/>
      <c r="J546" s="249"/>
      <c r="K546" s="249"/>
      <c r="L546" s="249"/>
      <c r="M546" s="249"/>
      <c r="N546" s="249"/>
      <c r="O546" s="249"/>
      <c r="P546" s="249"/>
      <c r="Q546" s="249"/>
      <c r="R546" s="249"/>
      <c r="S546" s="249"/>
      <c r="T546" s="249"/>
      <c r="U546" s="249"/>
      <c r="V546" s="249"/>
      <c r="W546" s="249"/>
      <c r="X546" s="249"/>
    </row>
    <row r="547" spans="1:24" ht="15">
      <c r="A547" s="249"/>
      <c r="B547" s="249"/>
      <c r="C547" s="249"/>
      <c r="D547" s="249"/>
      <c r="E547" s="249"/>
      <c r="F547" s="249"/>
      <c r="G547" s="249"/>
      <c r="H547" s="249"/>
      <c r="I547" s="249"/>
      <c r="J547" s="249"/>
      <c r="K547" s="249"/>
      <c r="L547" s="249"/>
      <c r="M547" s="249"/>
      <c r="N547" s="249"/>
      <c r="O547" s="249"/>
      <c r="P547" s="249"/>
      <c r="Q547" s="249"/>
      <c r="R547" s="249"/>
      <c r="S547" s="249"/>
      <c r="T547" s="249"/>
      <c r="U547" s="249"/>
      <c r="V547" s="249"/>
      <c r="W547" s="249"/>
      <c r="X547" s="249"/>
    </row>
    <row r="548" spans="1:24" ht="15">
      <c r="A548" s="249"/>
      <c r="B548" s="249"/>
      <c r="C548" s="249"/>
      <c r="D548" s="249"/>
      <c r="E548" s="249"/>
      <c r="F548" s="249"/>
      <c r="G548" s="249"/>
      <c r="H548" s="249"/>
      <c r="I548" s="249"/>
      <c r="J548" s="249"/>
      <c r="K548" s="249"/>
      <c r="L548" s="249"/>
      <c r="M548" s="249"/>
      <c r="N548" s="249"/>
      <c r="O548" s="249"/>
      <c r="P548" s="249"/>
      <c r="Q548" s="249"/>
      <c r="R548" s="249"/>
      <c r="S548" s="249"/>
      <c r="T548" s="249"/>
      <c r="U548" s="249"/>
      <c r="V548" s="249"/>
      <c r="W548" s="249"/>
      <c r="X548" s="249"/>
    </row>
    <row r="549" spans="1:24" ht="15">
      <c r="A549" s="249"/>
      <c r="B549" s="249"/>
      <c r="C549" s="249"/>
      <c r="D549" s="249"/>
      <c r="E549" s="249"/>
      <c r="F549" s="249"/>
      <c r="G549" s="249"/>
      <c r="H549" s="249"/>
      <c r="I549" s="249"/>
      <c r="J549" s="249"/>
      <c r="K549" s="249"/>
      <c r="L549" s="249"/>
      <c r="M549" s="249"/>
      <c r="N549" s="249"/>
      <c r="O549" s="249"/>
      <c r="P549" s="249"/>
      <c r="Q549" s="249"/>
      <c r="R549" s="249"/>
      <c r="S549" s="249"/>
      <c r="T549" s="249"/>
      <c r="U549" s="249"/>
      <c r="V549" s="249"/>
      <c r="W549" s="249"/>
      <c r="X549" s="249"/>
    </row>
    <row r="550" spans="1:24" ht="15">
      <c r="A550" s="249"/>
      <c r="B550" s="249"/>
      <c r="C550" s="249"/>
      <c r="D550" s="249"/>
      <c r="E550" s="249"/>
      <c r="F550" s="249"/>
      <c r="G550" s="249"/>
      <c r="H550" s="249"/>
      <c r="I550" s="249"/>
      <c r="J550" s="249"/>
      <c r="K550" s="249"/>
      <c r="L550" s="249"/>
      <c r="M550" s="249"/>
      <c r="N550" s="249"/>
      <c r="O550" s="249"/>
      <c r="P550" s="249"/>
      <c r="Q550" s="249"/>
      <c r="R550" s="249"/>
      <c r="S550" s="249"/>
      <c r="T550" s="249"/>
      <c r="U550" s="249"/>
      <c r="V550" s="249"/>
      <c r="W550" s="249"/>
      <c r="X550" s="249"/>
    </row>
    <row r="551" spans="1:24" ht="15">
      <c r="A551" s="249"/>
      <c r="B551" s="249"/>
      <c r="C551" s="249"/>
      <c r="D551" s="249"/>
      <c r="E551" s="249"/>
      <c r="F551" s="249"/>
      <c r="G551" s="249"/>
      <c r="H551" s="249"/>
      <c r="I551" s="249"/>
      <c r="J551" s="249"/>
      <c r="K551" s="249"/>
      <c r="L551" s="249"/>
      <c r="M551" s="249"/>
      <c r="N551" s="249"/>
      <c r="O551" s="249"/>
      <c r="P551" s="249"/>
      <c r="Q551" s="249"/>
      <c r="R551" s="249"/>
      <c r="S551" s="249"/>
      <c r="T551" s="249"/>
      <c r="U551" s="249"/>
      <c r="V551" s="249"/>
      <c r="W551" s="249"/>
      <c r="X551" s="249"/>
    </row>
    <row r="552" spans="1:24" ht="15">
      <c r="A552" s="249"/>
      <c r="B552" s="249"/>
      <c r="C552" s="249"/>
      <c r="D552" s="249"/>
      <c r="E552" s="249"/>
      <c r="F552" s="249"/>
      <c r="G552" s="249"/>
      <c r="H552" s="249"/>
      <c r="I552" s="249"/>
      <c r="J552" s="249"/>
      <c r="K552" s="249"/>
      <c r="L552" s="249"/>
      <c r="M552" s="249"/>
      <c r="N552" s="249"/>
      <c r="O552" s="249"/>
      <c r="P552" s="249"/>
      <c r="Q552" s="249"/>
      <c r="R552" s="249"/>
      <c r="S552" s="249"/>
      <c r="T552" s="249"/>
      <c r="U552" s="249"/>
      <c r="V552" s="249"/>
      <c r="W552" s="249"/>
      <c r="X552" s="249"/>
    </row>
    <row r="553" spans="1:24" ht="15">
      <c r="A553" s="249"/>
      <c r="B553" s="249"/>
      <c r="C553" s="249"/>
      <c r="D553" s="249"/>
      <c r="E553" s="249"/>
      <c r="F553" s="249"/>
      <c r="G553" s="249"/>
      <c r="H553" s="249"/>
      <c r="I553" s="249"/>
      <c r="J553" s="249"/>
      <c r="K553" s="249"/>
      <c r="L553" s="249"/>
      <c r="M553" s="249"/>
      <c r="N553" s="249"/>
      <c r="O553" s="249"/>
      <c r="P553" s="249"/>
      <c r="Q553" s="249"/>
      <c r="R553" s="249"/>
      <c r="S553" s="249"/>
      <c r="T553" s="249"/>
      <c r="U553" s="249"/>
      <c r="V553" s="249"/>
      <c r="W553" s="249"/>
      <c r="X553" s="249"/>
    </row>
    <row r="554" spans="1:24" ht="15">
      <c r="A554" s="249"/>
      <c r="B554" s="249"/>
      <c r="C554" s="249"/>
      <c r="D554" s="249"/>
      <c r="E554" s="249"/>
      <c r="F554" s="249"/>
      <c r="G554" s="249"/>
      <c r="H554" s="249"/>
      <c r="I554" s="249"/>
      <c r="J554" s="249"/>
      <c r="K554" s="249"/>
      <c r="L554" s="249"/>
      <c r="M554" s="249"/>
      <c r="N554" s="249"/>
      <c r="O554" s="249"/>
      <c r="P554" s="249"/>
      <c r="Q554" s="249"/>
      <c r="R554" s="249"/>
      <c r="S554" s="249"/>
      <c r="T554" s="249"/>
      <c r="U554" s="249"/>
      <c r="V554" s="249"/>
      <c r="W554" s="249"/>
      <c r="X554" s="249"/>
    </row>
    <row r="555" spans="1:24" ht="15">
      <c r="A555" s="249"/>
      <c r="B555" s="249"/>
      <c r="C555" s="249"/>
      <c r="D555" s="249"/>
      <c r="E555" s="249"/>
      <c r="F555" s="249"/>
      <c r="G555" s="249"/>
      <c r="H555" s="249"/>
      <c r="I555" s="249"/>
      <c r="J555" s="249"/>
      <c r="K555" s="249"/>
      <c r="L555" s="249"/>
      <c r="M555" s="249"/>
      <c r="N555" s="249"/>
      <c r="O555" s="249"/>
      <c r="P555" s="249"/>
      <c r="Q555" s="249"/>
      <c r="R555" s="249"/>
      <c r="S555" s="249"/>
      <c r="T555" s="249"/>
      <c r="U555" s="249"/>
      <c r="V555" s="249"/>
      <c r="W555" s="249"/>
      <c r="X555" s="249"/>
    </row>
    <row r="556" spans="1:24" ht="15">
      <c r="A556" s="249"/>
      <c r="B556" s="249"/>
      <c r="C556" s="249"/>
      <c r="D556" s="249"/>
      <c r="E556" s="249"/>
      <c r="F556" s="249"/>
      <c r="G556" s="249"/>
      <c r="H556" s="249"/>
      <c r="I556" s="249"/>
      <c r="J556" s="249"/>
      <c r="K556" s="249"/>
      <c r="L556" s="249"/>
      <c r="M556" s="249"/>
      <c r="N556" s="249"/>
      <c r="O556" s="249"/>
      <c r="P556" s="249"/>
      <c r="Q556" s="249"/>
      <c r="R556" s="249"/>
      <c r="S556" s="249"/>
      <c r="T556" s="249"/>
      <c r="U556" s="249"/>
      <c r="V556" s="249"/>
      <c r="W556" s="249"/>
      <c r="X556" s="249"/>
    </row>
    <row r="557" spans="1:24" ht="15">
      <c r="A557" s="249"/>
      <c r="B557" s="249"/>
      <c r="C557" s="249"/>
      <c r="D557" s="249"/>
      <c r="E557" s="249"/>
      <c r="F557" s="249"/>
      <c r="G557" s="249"/>
      <c r="H557" s="249"/>
      <c r="I557" s="249"/>
      <c r="J557" s="249"/>
      <c r="K557" s="249"/>
      <c r="L557" s="249"/>
      <c r="M557" s="249"/>
      <c r="N557" s="249"/>
      <c r="O557" s="249"/>
      <c r="P557" s="249"/>
      <c r="Q557" s="249"/>
      <c r="R557" s="249"/>
      <c r="S557" s="249"/>
      <c r="T557" s="249"/>
      <c r="U557" s="249"/>
      <c r="V557" s="249"/>
      <c r="W557" s="249"/>
      <c r="X557" s="249"/>
    </row>
    <row r="558" spans="1:24" ht="15">
      <c r="A558" s="249"/>
      <c r="B558" s="249"/>
      <c r="C558" s="249"/>
      <c r="D558" s="249"/>
      <c r="E558" s="249"/>
      <c r="F558" s="249"/>
      <c r="G558" s="249"/>
      <c r="H558" s="249"/>
      <c r="I558" s="249"/>
      <c r="J558" s="249"/>
      <c r="K558" s="249"/>
      <c r="L558" s="249"/>
      <c r="M558" s="249"/>
      <c r="N558" s="249"/>
      <c r="O558" s="249"/>
      <c r="P558" s="249"/>
      <c r="Q558" s="249"/>
      <c r="R558" s="249"/>
      <c r="S558" s="249"/>
      <c r="T558" s="249"/>
      <c r="U558" s="249"/>
      <c r="V558" s="249"/>
      <c r="W558" s="249"/>
      <c r="X558" s="249"/>
    </row>
    <row r="559" spans="1:24" ht="15">
      <c r="A559" s="249"/>
      <c r="B559" s="249"/>
      <c r="C559" s="249"/>
      <c r="D559" s="249"/>
      <c r="E559" s="249"/>
      <c r="F559" s="249"/>
      <c r="G559" s="249"/>
      <c r="H559" s="249"/>
      <c r="I559" s="249"/>
      <c r="J559" s="249"/>
      <c r="K559" s="249"/>
      <c r="L559" s="249"/>
      <c r="M559" s="249"/>
      <c r="N559" s="249"/>
      <c r="O559" s="249"/>
      <c r="P559" s="249"/>
      <c r="Q559" s="249"/>
      <c r="R559" s="249"/>
      <c r="S559" s="249"/>
      <c r="T559" s="249"/>
      <c r="U559" s="249"/>
      <c r="V559" s="249"/>
      <c r="W559" s="249"/>
      <c r="X559" s="249"/>
    </row>
    <row r="560" spans="1:24" ht="15">
      <c r="A560" s="249"/>
      <c r="B560" s="249"/>
      <c r="C560" s="249"/>
      <c r="D560" s="249"/>
      <c r="E560" s="249"/>
      <c r="F560" s="249"/>
      <c r="G560" s="249"/>
      <c r="H560" s="249"/>
      <c r="I560" s="249"/>
      <c r="J560" s="249"/>
      <c r="K560" s="249"/>
      <c r="L560" s="249"/>
      <c r="M560" s="249"/>
      <c r="N560" s="249"/>
      <c r="O560" s="249"/>
      <c r="P560" s="249"/>
      <c r="Q560" s="249"/>
      <c r="R560" s="249"/>
      <c r="S560" s="249"/>
      <c r="T560" s="249"/>
      <c r="U560" s="249"/>
      <c r="V560" s="249"/>
      <c r="W560" s="249"/>
      <c r="X560" s="249"/>
    </row>
    <row r="561" spans="1:24" ht="15">
      <c r="A561" s="249"/>
      <c r="B561" s="249"/>
      <c r="C561" s="249"/>
      <c r="D561" s="249"/>
      <c r="E561" s="249"/>
      <c r="F561" s="249"/>
      <c r="G561" s="249"/>
      <c r="H561" s="249"/>
      <c r="I561" s="249"/>
      <c r="J561" s="249"/>
      <c r="K561" s="249"/>
      <c r="L561" s="249"/>
      <c r="M561" s="249"/>
      <c r="N561" s="249"/>
      <c r="O561" s="249"/>
      <c r="P561" s="249"/>
      <c r="Q561" s="249"/>
      <c r="R561" s="249"/>
      <c r="S561" s="249"/>
      <c r="T561" s="249"/>
      <c r="U561" s="249"/>
      <c r="V561" s="249"/>
      <c r="W561" s="249"/>
      <c r="X561" s="249"/>
    </row>
    <row r="562" spans="1:24" ht="15">
      <c r="A562" s="249"/>
      <c r="B562" s="249"/>
      <c r="C562" s="249"/>
      <c r="D562" s="249"/>
      <c r="E562" s="249"/>
      <c r="F562" s="249"/>
      <c r="G562" s="249"/>
      <c r="H562" s="249"/>
      <c r="I562" s="249"/>
      <c r="J562" s="249"/>
      <c r="K562" s="249"/>
      <c r="L562" s="249"/>
      <c r="M562" s="249"/>
      <c r="N562" s="249"/>
      <c r="O562" s="249"/>
      <c r="P562" s="249"/>
      <c r="Q562" s="249"/>
      <c r="R562" s="249"/>
      <c r="S562" s="249"/>
      <c r="T562" s="249"/>
      <c r="U562" s="249"/>
      <c r="V562" s="249"/>
      <c r="W562" s="249"/>
      <c r="X562" s="249"/>
    </row>
    <row r="563" spans="1:24" ht="15">
      <c r="A563" s="249"/>
      <c r="B563" s="249"/>
      <c r="C563" s="249"/>
      <c r="D563" s="249"/>
      <c r="E563" s="249"/>
      <c r="F563" s="249"/>
      <c r="G563" s="249"/>
      <c r="H563" s="249"/>
      <c r="I563" s="249"/>
      <c r="J563" s="249"/>
      <c r="K563" s="249"/>
      <c r="L563" s="249"/>
      <c r="M563" s="249"/>
      <c r="N563" s="249"/>
      <c r="O563" s="249"/>
      <c r="P563" s="249"/>
      <c r="Q563" s="249"/>
      <c r="R563" s="249"/>
      <c r="S563" s="249"/>
      <c r="T563" s="249"/>
      <c r="U563" s="249"/>
      <c r="V563" s="249"/>
      <c r="W563" s="249"/>
      <c r="X563" s="249"/>
    </row>
    <row r="564" spans="1:24" ht="15">
      <c r="A564" s="249"/>
      <c r="B564" s="249"/>
      <c r="C564" s="249"/>
      <c r="D564" s="249"/>
      <c r="E564" s="249"/>
      <c r="F564" s="249"/>
      <c r="G564" s="249"/>
      <c r="H564" s="249"/>
      <c r="I564" s="249"/>
      <c r="J564" s="249"/>
      <c r="K564" s="249"/>
      <c r="L564" s="249"/>
      <c r="M564" s="249"/>
      <c r="N564" s="249"/>
      <c r="O564" s="249"/>
      <c r="P564" s="249"/>
      <c r="Q564" s="249"/>
      <c r="R564" s="249"/>
      <c r="S564" s="249"/>
      <c r="T564" s="249"/>
      <c r="U564" s="249"/>
      <c r="V564" s="249"/>
      <c r="W564" s="249"/>
      <c r="X564" s="249"/>
    </row>
    <row r="565" spans="1:24" ht="15">
      <c r="A565" s="249"/>
      <c r="B565" s="249"/>
      <c r="C565" s="249"/>
      <c r="D565" s="249"/>
      <c r="E565" s="249"/>
      <c r="F565" s="249"/>
      <c r="G565" s="249"/>
      <c r="H565" s="249"/>
      <c r="I565" s="249"/>
      <c r="J565" s="249"/>
      <c r="K565" s="249"/>
      <c r="L565" s="249"/>
      <c r="M565" s="249"/>
      <c r="N565" s="249"/>
      <c r="O565" s="249"/>
      <c r="P565" s="249"/>
      <c r="Q565" s="249"/>
      <c r="R565" s="249"/>
      <c r="S565" s="249"/>
      <c r="T565" s="249"/>
      <c r="U565" s="249"/>
      <c r="V565" s="249"/>
      <c r="W565" s="249"/>
      <c r="X565" s="249"/>
    </row>
    <row r="566" spans="1:24" ht="15">
      <c r="A566" s="249"/>
      <c r="B566" s="249"/>
      <c r="C566" s="249"/>
      <c r="D566" s="249"/>
      <c r="E566" s="249"/>
      <c r="F566" s="249"/>
      <c r="G566" s="249"/>
      <c r="H566" s="249"/>
      <c r="I566" s="249"/>
      <c r="J566" s="249"/>
      <c r="K566" s="249"/>
      <c r="L566" s="249"/>
      <c r="M566" s="249"/>
      <c r="N566" s="249"/>
      <c r="O566" s="249"/>
      <c r="P566" s="249"/>
      <c r="Q566" s="249"/>
      <c r="R566" s="249"/>
      <c r="S566" s="249"/>
      <c r="T566" s="249"/>
      <c r="U566" s="249"/>
      <c r="V566" s="249"/>
      <c r="W566" s="249"/>
      <c r="X566" s="249"/>
    </row>
    <row r="567" spans="1:24" ht="15">
      <c r="A567" s="249"/>
      <c r="B567" s="249"/>
      <c r="C567" s="249"/>
      <c r="D567" s="249"/>
      <c r="E567" s="249"/>
      <c r="F567" s="249"/>
      <c r="G567" s="249"/>
      <c r="H567" s="249"/>
      <c r="I567" s="249"/>
      <c r="J567" s="249"/>
      <c r="K567" s="249"/>
      <c r="L567" s="249"/>
      <c r="M567" s="249"/>
      <c r="N567" s="249"/>
      <c r="O567" s="249"/>
      <c r="P567" s="249"/>
      <c r="Q567" s="249"/>
      <c r="R567" s="249"/>
      <c r="S567" s="249"/>
      <c r="T567" s="249"/>
      <c r="U567" s="249"/>
      <c r="V567" s="249"/>
      <c r="W567" s="249"/>
      <c r="X567" s="249"/>
    </row>
    <row r="568" spans="1:24" ht="15">
      <c r="A568" s="249"/>
      <c r="B568" s="249"/>
      <c r="C568" s="249"/>
      <c r="D568" s="249"/>
      <c r="E568" s="249"/>
      <c r="F568" s="249"/>
      <c r="G568" s="249"/>
      <c r="H568" s="249"/>
      <c r="I568" s="249"/>
      <c r="J568" s="249"/>
      <c r="K568" s="249"/>
      <c r="L568" s="249"/>
      <c r="M568" s="249"/>
      <c r="N568" s="249"/>
      <c r="O568" s="249"/>
      <c r="P568" s="249"/>
      <c r="Q568" s="249"/>
      <c r="R568" s="249"/>
      <c r="S568" s="249"/>
      <c r="T568" s="249"/>
      <c r="U568" s="249"/>
      <c r="V568" s="249"/>
      <c r="W568" s="249"/>
      <c r="X568" s="249"/>
    </row>
    <row r="569" spans="1:24" ht="15">
      <c r="A569" s="249"/>
      <c r="B569" s="249"/>
      <c r="C569" s="249"/>
      <c r="D569" s="249"/>
      <c r="E569" s="249"/>
      <c r="F569" s="249"/>
      <c r="G569" s="249"/>
      <c r="H569" s="249"/>
      <c r="I569" s="249"/>
      <c r="J569" s="249"/>
      <c r="K569" s="249"/>
      <c r="L569" s="249"/>
      <c r="M569" s="249"/>
      <c r="N569" s="249"/>
      <c r="O569" s="249"/>
      <c r="P569" s="249"/>
      <c r="Q569" s="249"/>
      <c r="R569" s="249"/>
      <c r="S569" s="249"/>
      <c r="T569" s="249"/>
      <c r="U569" s="249"/>
      <c r="V569" s="249"/>
      <c r="W569" s="249"/>
      <c r="X569" s="249"/>
    </row>
    <row r="570" spans="1:24" ht="15">
      <c r="A570" s="249"/>
      <c r="B570" s="249"/>
      <c r="C570" s="249"/>
      <c r="D570" s="249"/>
      <c r="E570" s="249"/>
      <c r="F570" s="249"/>
      <c r="G570" s="249"/>
      <c r="H570" s="249"/>
      <c r="I570" s="249"/>
      <c r="J570" s="249"/>
      <c r="K570" s="249"/>
      <c r="L570" s="249"/>
      <c r="M570" s="249"/>
      <c r="N570" s="249"/>
      <c r="O570" s="249"/>
      <c r="P570" s="249"/>
      <c r="Q570" s="249"/>
      <c r="R570" s="249"/>
      <c r="S570" s="249"/>
      <c r="T570" s="249"/>
      <c r="U570" s="249"/>
      <c r="V570" s="249"/>
      <c r="W570" s="249"/>
      <c r="X570" s="249"/>
    </row>
    <row r="571" spans="1:24" ht="15">
      <c r="A571" s="249"/>
      <c r="B571" s="249"/>
      <c r="C571" s="249"/>
      <c r="D571" s="249"/>
      <c r="E571" s="249"/>
      <c r="F571" s="249"/>
      <c r="G571" s="249"/>
      <c r="H571" s="249"/>
      <c r="I571" s="249"/>
      <c r="J571" s="249"/>
      <c r="K571" s="249"/>
      <c r="L571" s="249"/>
      <c r="M571" s="249"/>
      <c r="N571" s="249"/>
      <c r="O571" s="249"/>
      <c r="P571" s="249"/>
      <c r="Q571" s="249"/>
      <c r="R571" s="249"/>
      <c r="S571" s="249"/>
      <c r="T571" s="249"/>
      <c r="U571" s="249"/>
      <c r="V571" s="249"/>
      <c r="W571" s="249"/>
      <c r="X571" s="249"/>
    </row>
    <row r="572" spans="1:24" ht="15">
      <c r="A572" s="249"/>
      <c r="B572" s="249"/>
      <c r="C572" s="249"/>
      <c r="D572" s="249"/>
      <c r="E572" s="249"/>
      <c r="F572" s="249"/>
      <c r="G572" s="249"/>
      <c r="H572" s="249"/>
      <c r="I572" s="249"/>
      <c r="J572" s="249"/>
      <c r="K572" s="249"/>
      <c r="L572" s="249"/>
      <c r="M572" s="249"/>
      <c r="N572" s="249"/>
      <c r="O572" s="249"/>
      <c r="P572" s="249"/>
      <c r="Q572" s="249"/>
      <c r="R572" s="249"/>
      <c r="S572" s="249"/>
      <c r="T572" s="249"/>
      <c r="U572" s="249"/>
      <c r="V572" s="249"/>
      <c r="W572" s="249"/>
      <c r="X572" s="249"/>
    </row>
    <row r="573" spans="1:24" ht="15">
      <c r="A573" s="249"/>
      <c r="B573" s="249"/>
      <c r="C573" s="249"/>
      <c r="D573" s="249"/>
      <c r="E573" s="249"/>
      <c r="F573" s="249"/>
      <c r="G573" s="249"/>
      <c r="H573" s="249"/>
      <c r="I573" s="249"/>
      <c r="J573" s="249"/>
      <c r="K573" s="249"/>
      <c r="L573" s="249"/>
      <c r="M573" s="249"/>
      <c r="N573" s="249"/>
      <c r="O573" s="249"/>
      <c r="P573" s="249"/>
      <c r="Q573" s="249"/>
      <c r="R573" s="249"/>
      <c r="S573" s="249"/>
      <c r="T573" s="249"/>
      <c r="U573" s="249"/>
      <c r="V573" s="249"/>
      <c r="W573" s="249"/>
      <c r="X573" s="249"/>
    </row>
    <row r="574" spans="1:24" ht="15">
      <c r="A574" s="249"/>
      <c r="B574" s="249"/>
      <c r="C574" s="249"/>
      <c r="D574" s="249"/>
      <c r="E574" s="249"/>
      <c r="F574" s="249"/>
      <c r="G574" s="249"/>
      <c r="H574" s="249"/>
      <c r="I574" s="249"/>
      <c r="J574" s="249"/>
      <c r="K574" s="249"/>
      <c r="L574" s="249"/>
      <c r="M574" s="249"/>
      <c r="N574" s="249"/>
      <c r="O574" s="249"/>
      <c r="P574" s="249"/>
      <c r="Q574" s="249"/>
      <c r="R574" s="249"/>
      <c r="S574" s="249"/>
      <c r="T574" s="249"/>
      <c r="U574" s="249"/>
      <c r="V574" s="249"/>
      <c r="W574" s="249"/>
      <c r="X574" s="249"/>
    </row>
    <row r="575" spans="1:24" ht="15">
      <c r="A575" s="249"/>
      <c r="B575" s="249"/>
      <c r="C575" s="249"/>
      <c r="D575" s="249"/>
      <c r="E575" s="249"/>
      <c r="F575" s="249"/>
      <c r="G575" s="249"/>
      <c r="H575" s="249"/>
      <c r="I575" s="249"/>
      <c r="J575" s="249"/>
      <c r="K575" s="249"/>
      <c r="L575" s="249"/>
      <c r="M575" s="249"/>
      <c r="N575" s="249"/>
      <c r="O575" s="249"/>
      <c r="P575" s="249"/>
      <c r="Q575" s="249"/>
      <c r="R575" s="249"/>
      <c r="S575" s="249"/>
      <c r="T575" s="249"/>
      <c r="U575" s="249"/>
      <c r="V575" s="249"/>
      <c r="W575" s="249"/>
      <c r="X575" s="249"/>
    </row>
    <row r="576" spans="1:24" ht="15">
      <c r="A576" s="249"/>
      <c r="B576" s="249"/>
      <c r="C576" s="249"/>
      <c r="D576" s="249"/>
      <c r="E576" s="249"/>
      <c r="F576" s="249"/>
      <c r="G576" s="249"/>
      <c r="H576" s="249"/>
      <c r="I576" s="249"/>
      <c r="J576" s="249"/>
      <c r="K576" s="249"/>
      <c r="L576" s="249"/>
      <c r="M576" s="249"/>
      <c r="N576" s="249"/>
      <c r="O576" s="249"/>
      <c r="P576" s="249"/>
      <c r="Q576" s="249"/>
      <c r="R576" s="249"/>
      <c r="S576" s="249"/>
      <c r="T576" s="249"/>
      <c r="U576" s="249"/>
      <c r="V576" s="249"/>
      <c r="W576" s="249"/>
      <c r="X576" s="249"/>
    </row>
    <row r="577" spans="1:24" ht="15">
      <c r="A577" s="249"/>
      <c r="B577" s="249"/>
      <c r="C577" s="249"/>
      <c r="D577" s="249"/>
      <c r="E577" s="249"/>
      <c r="F577" s="249"/>
      <c r="G577" s="249"/>
      <c r="H577" s="249"/>
      <c r="I577" s="249"/>
      <c r="J577" s="249"/>
      <c r="K577" s="249"/>
      <c r="L577" s="249"/>
      <c r="M577" s="249"/>
      <c r="N577" s="249"/>
      <c r="O577" s="249"/>
      <c r="P577" s="249"/>
      <c r="Q577" s="249"/>
      <c r="R577" s="249"/>
      <c r="S577" s="249"/>
      <c r="T577" s="249"/>
      <c r="U577" s="249"/>
      <c r="V577" s="249"/>
      <c r="W577" s="249"/>
      <c r="X577" s="249"/>
    </row>
    <row r="578" spans="1:24" ht="15">
      <c r="A578" s="249"/>
      <c r="B578" s="249"/>
      <c r="C578" s="249"/>
      <c r="D578" s="249"/>
      <c r="E578" s="249"/>
      <c r="F578" s="249"/>
      <c r="G578" s="249"/>
      <c r="H578" s="249"/>
      <c r="I578" s="249"/>
      <c r="J578" s="249"/>
      <c r="K578" s="249"/>
      <c r="L578" s="249"/>
      <c r="M578" s="249"/>
      <c r="N578" s="249"/>
      <c r="O578" s="249"/>
      <c r="P578" s="249"/>
      <c r="Q578" s="249"/>
      <c r="R578" s="249"/>
      <c r="S578" s="249"/>
      <c r="T578" s="249"/>
      <c r="U578" s="249"/>
      <c r="V578" s="249"/>
      <c r="W578" s="249"/>
      <c r="X578" s="249"/>
    </row>
    <row r="579" spans="1:24" ht="15">
      <c r="A579" s="249"/>
      <c r="B579" s="249"/>
      <c r="C579" s="249"/>
      <c r="D579" s="249"/>
      <c r="E579" s="249"/>
      <c r="F579" s="249"/>
      <c r="G579" s="249"/>
      <c r="H579" s="249"/>
      <c r="I579" s="249"/>
      <c r="J579" s="249"/>
      <c r="K579" s="249"/>
      <c r="L579" s="249"/>
      <c r="M579" s="249"/>
      <c r="N579" s="249"/>
      <c r="O579" s="249"/>
      <c r="P579" s="249"/>
      <c r="Q579" s="249"/>
      <c r="R579" s="249"/>
      <c r="S579" s="249"/>
      <c r="T579" s="249"/>
      <c r="U579" s="249"/>
      <c r="V579" s="249"/>
      <c r="W579" s="249"/>
      <c r="X579" s="249"/>
    </row>
    <row r="580" spans="1:24" ht="15">
      <c r="A580" s="249"/>
      <c r="B580" s="249"/>
      <c r="C580" s="249"/>
      <c r="D580" s="249"/>
      <c r="E580" s="249"/>
      <c r="F580" s="249"/>
      <c r="G580" s="249"/>
      <c r="H580" s="249"/>
      <c r="I580" s="249"/>
      <c r="J580" s="249"/>
      <c r="K580" s="249"/>
      <c r="L580" s="249"/>
      <c r="M580" s="249"/>
      <c r="N580" s="249"/>
      <c r="O580" s="249"/>
      <c r="P580" s="249"/>
      <c r="Q580" s="249"/>
      <c r="R580" s="249"/>
      <c r="S580" s="249"/>
      <c r="T580" s="249"/>
      <c r="U580" s="249"/>
      <c r="V580" s="249"/>
      <c r="W580" s="249"/>
      <c r="X580" s="249"/>
    </row>
    <row r="581" spans="1:24" ht="15">
      <c r="A581" s="249"/>
      <c r="B581" s="249"/>
      <c r="C581" s="249"/>
      <c r="D581" s="249"/>
      <c r="E581" s="249"/>
      <c r="F581" s="249"/>
      <c r="G581" s="249"/>
      <c r="H581" s="249"/>
      <c r="I581" s="249"/>
      <c r="J581" s="249"/>
      <c r="K581" s="249"/>
      <c r="L581" s="249"/>
      <c r="M581" s="249"/>
      <c r="N581" s="249"/>
      <c r="O581" s="249"/>
      <c r="P581" s="249"/>
      <c r="Q581" s="249"/>
      <c r="R581" s="249"/>
      <c r="S581" s="249"/>
      <c r="T581" s="249"/>
      <c r="U581" s="249"/>
      <c r="V581" s="249"/>
      <c r="W581" s="249"/>
      <c r="X581" s="249"/>
    </row>
    <row r="582" spans="1:24" ht="15">
      <c r="A582" s="249"/>
      <c r="B582" s="249"/>
      <c r="C582" s="249"/>
      <c r="D582" s="249"/>
      <c r="E582" s="249"/>
      <c r="F582" s="249"/>
      <c r="G582" s="249"/>
      <c r="H582" s="249"/>
      <c r="I582" s="249"/>
      <c r="J582" s="249"/>
      <c r="K582" s="249"/>
      <c r="L582" s="249"/>
      <c r="M582" s="249"/>
      <c r="N582" s="249"/>
      <c r="O582" s="249"/>
      <c r="P582" s="249"/>
      <c r="Q582" s="249"/>
      <c r="R582" s="249"/>
      <c r="S582" s="249"/>
      <c r="T582" s="249"/>
      <c r="U582" s="249"/>
      <c r="V582" s="249"/>
      <c r="W582" s="249"/>
      <c r="X582" s="249"/>
    </row>
    <row r="583" spans="1:24" ht="15">
      <c r="A583" s="249"/>
      <c r="B583" s="249"/>
      <c r="C583" s="249"/>
      <c r="D583" s="249"/>
      <c r="E583" s="249"/>
      <c r="F583" s="249"/>
      <c r="G583" s="249"/>
      <c r="H583" s="249"/>
      <c r="I583" s="249"/>
      <c r="J583" s="249"/>
      <c r="K583" s="249"/>
      <c r="L583" s="249"/>
      <c r="M583" s="249"/>
      <c r="N583" s="249"/>
      <c r="O583" s="249"/>
      <c r="P583" s="249"/>
      <c r="Q583" s="249"/>
      <c r="R583" s="249"/>
      <c r="S583" s="249"/>
      <c r="T583" s="249"/>
      <c r="U583" s="249"/>
      <c r="V583" s="249"/>
      <c r="W583" s="249"/>
      <c r="X583" s="249"/>
    </row>
    <row r="584" spans="1:24" ht="15">
      <c r="A584" s="249"/>
      <c r="B584" s="249"/>
      <c r="C584" s="249"/>
      <c r="D584" s="249"/>
      <c r="E584" s="249"/>
      <c r="F584" s="249"/>
      <c r="G584" s="249"/>
      <c r="H584" s="249"/>
      <c r="I584" s="249"/>
      <c r="J584" s="249"/>
      <c r="K584" s="249"/>
      <c r="L584" s="249"/>
      <c r="M584" s="249"/>
      <c r="N584" s="249"/>
      <c r="O584" s="249"/>
      <c r="P584" s="249"/>
      <c r="Q584" s="249"/>
      <c r="R584" s="249"/>
      <c r="S584" s="249"/>
      <c r="T584" s="249"/>
      <c r="U584" s="249"/>
      <c r="V584" s="249"/>
      <c r="W584" s="249"/>
      <c r="X584" s="249"/>
    </row>
    <row r="585" spans="1:24" ht="15">
      <c r="A585" s="249"/>
      <c r="B585" s="249"/>
      <c r="C585" s="249"/>
      <c r="D585" s="249"/>
      <c r="E585" s="249"/>
      <c r="F585" s="249"/>
      <c r="G585" s="249"/>
      <c r="H585" s="249"/>
      <c r="I585" s="249"/>
      <c r="J585" s="249"/>
      <c r="K585" s="249"/>
      <c r="L585" s="249"/>
      <c r="M585" s="249"/>
      <c r="N585" s="249"/>
      <c r="O585" s="249"/>
      <c r="P585" s="249"/>
      <c r="Q585" s="249"/>
      <c r="R585" s="249"/>
      <c r="S585" s="249"/>
      <c r="T585" s="249"/>
      <c r="U585" s="249"/>
      <c r="V585" s="249"/>
      <c r="W585" s="249"/>
      <c r="X585" s="249"/>
    </row>
    <row r="586" spans="1:24" ht="15">
      <c r="A586" s="249"/>
      <c r="B586" s="249"/>
      <c r="C586" s="249"/>
      <c r="D586" s="249"/>
      <c r="E586" s="249"/>
      <c r="F586" s="249"/>
      <c r="G586" s="249"/>
      <c r="H586" s="249"/>
      <c r="I586" s="249"/>
      <c r="J586" s="249"/>
      <c r="K586" s="249"/>
      <c r="L586" s="249"/>
      <c r="M586" s="249"/>
      <c r="N586" s="249"/>
      <c r="O586" s="249"/>
      <c r="P586" s="249"/>
      <c r="Q586" s="249"/>
      <c r="R586" s="249"/>
      <c r="S586" s="249"/>
      <c r="T586" s="249"/>
      <c r="U586" s="249"/>
      <c r="V586" s="249"/>
      <c r="W586" s="249"/>
      <c r="X586" s="249"/>
    </row>
    <row r="587" spans="1:24" ht="15">
      <c r="A587" s="249"/>
      <c r="B587" s="249"/>
      <c r="C587" s="249"/>
      <c r="D587" s="249"/>
      <c r="E587" s="249"/>
      <c r="F587" s="249"/>
      <c r="G587" s="249"/>
      <c r="H587" s="249"/>
      <c r="I587" s="249"/>
      <c r="J587" s="249"/>
      <c r="K587" s="249"/>
      <c r="L587" s="249"/>
      <c r="M587" s="249"/>
      <c r="N587" s="249"/>
      <c r="O587" s="249"/>
      <c r="P587" s="249"/>
      <c r="Q587" s="249"/>
      <c r="R587" s="249"/>
      <c r="S587" s="249"/>
      <c r="T587" s="249"/>
      <c r="U587" s="249"/>
      <c r="V587" s="249"/>
      <c r="W587" s="249"/>
      <c r="X587" s="249"/>
    </row>
    <row r="588" spans="1:24" ht="15">
      <c r="A588" s="249"/>
      <c r="B588" s="249"/>
      <c r="C588" s="249"/>
      <c r="D588" s="249"/>
      <c r="E588" s="249"/>
      <c r="F588" s="249"/>
      <c r="G588" s="249"/>
      <c r="H588" s="249"/>
      <c r="I588" s="249"/>
      <c r="J588" s="249"/>
      <c r="K588" s="249"/>
      <c r="L588" s="249"/>
      <c r="M588" s="249"/>
      <c r="N588" s="249"/>
      <c r="O588" s="249"/>
      <c r="P588" s="249"/>
      <c r="Q588" s="249"/>
      <c r="R588" s="249"/>
      <c r="S588" s="249"/>
      <c r="T588" s="249"/>
      <c r="U588" s="249"/>
      <c r="V588" s="249"/>
      <c r="W588" s="249"/>
      <c r="X588" s="249"/>
    </row>
    <row r="589" spans="1:24" ht="15">
      <c r="A589" s="249"/>
      <c r="B589" s="249"/>
      <c r="C589" s="249"/>
      <c r="D589" s="249"/>
      <c r="E589" s="249"/>
      <c r="F589" s="249"/>
      <c r="G589" s="249"/>
      <c r="H589" s="249"/>
      <c r="I589" s="249"/>
      <c r="J589" s="249"/>
      <c r="K589" s="249"/>
      <c r="L589" s="249"/>
      <c r="M589" s="249"/>
      <c r="N589" s="249"/>
      <c r="O589" s="249"/>
      <c r="P589" s="249"/>
      <c r="Q589" s="249"/>
      <c r="R589" s="249"/>
      <c r="S589" s="249"/>
      <c r="T589" s="249"/>
      <c r="U589" s="249"/>
      <c r="V589" s="249"/>
      <c r="W589" s="249"/>
      <c r="X589" s="249"/>
    </row>
    <row r="590" spans="1:24" ht="15">
      <c r="A590" s="249"/>
      <c r="B590" s="249"/>
      <c r="C590" s="249"/>
      <c r="D590" s="249"/>
      <c r="E590" s="249"/>
      <c r="F590" s="249"/>
      <c r="G590" s="249"/>
      <c r="H590" s="249"/>
      <c r="I590" s="249"/>
      <c r="J590" s="249"/>
      <c r="K590" s="249"/>
      <c r="L590" s="249"/>
      <c r="M590" s="249"/>
      <c r="N590" s="249"/>
      <c r="O590" s="249"/>
      <c r="P590" s="249"/>
      <c r="Q590" s="249"/>
      <c r="R590" s="249"/>
      <c r="S590" s="249"/>
      <c r="T590" s="249"/>
      <c r="U590" s="249"/>
      <c r="V590" s="249"/>
      <c r="W590" s="249"/>
      <c r="X590" s="249"/>
    </row>
    <row r="591" spans="1:24" ht="15">
      <c r="A591" s="249"/>
      <c r="B591" s="249"/>
      <c r="C591" s="249"/>
      <c r="D591" s="249"/>
      <c r="E591" s="249"/>
      <c r="F591" s="249"/>
      <c r="G591" s="249"/>
      <c r="H591" s="249"/>
      <c r="I591" s="249"/>
      <c r="J591" s="249"/>
      <c r="K591" s="249"/>
      <c r="L591" s="249"/>
      <c r="M591" s="249"/>
      <c r="N591" s="249"/>
      <c r="O591" s="249"/>
      <c r="P591" s="249"/>
      <c r="Q591" s="249"/>
      <c r="R591" s="249"/>
      <c r="S591" s="249"/>
      <c r="T591" s="249"/>
      <c r="U591" s="249"/>
      <c r="V591" s="249"/>
      <c r="W591" s="249"/>
      <c r="X591" s="249"/>
    </row>
    <row r="592" spans="1:24" ht="15">
      <c r="A592" s="249"/>
      <c r="B592" s="249"/>
      <c r="C592" s="249"/>
      <c r="D592" s="249"/>
      <c r="E592" s="249"/>
      <c r="F592" s="249"/>
      <c r="G592" s="249"/>
      <c r="H592" s="249"/>
      <c r="I592" s="249"/>
      <c r="J592" s="249"/>
      <c r="K592" s="249"/>
      <c r="L592" s="249"/>
      <c r="M592" s="249"/>
      <c r="N592" s="249"/>
      <c r="O592" s="249"/>
      <c r="P592" s="249"/>
      <c r="Q592" s="249"/>
      <c r="R592" s="249"/>
      <c r="S592" s="249"/>
      <c r="T592" s="249"/>
      <c r="U592" s="249"/>
      <c r="V592" s="249"/>
      <c r="W592" s="249"/>
      <c r="X592" s="249"/>
    </row>
    <row r="593" spans="1:24" ht="15">
      <c r="A593" s="249"/>
      <c r="B593" s="249"/>
      <c r="C593" s="249"/>
      <c r="D593" s="249"/>
      <c r="E593" s="249"/>
      <c r="F593" s="249"/>
      <c r="G593" s="249"/>
      <c r="H593" s="249"/>
      <c r="I593" s="249"/>
      <c r="J593" s="249"/>
      <c r="K593" s="249"/>
      <c r="L593" s="249"/>
      <c r="M593" s="249"/>
      <c r="N593" s="249"/>
      <c r="O593" s="249"/>
      <c r="P593" s="249"/>
      <c r="Q593" s="249"/>
      <c r="R593" s="249"/>
      <c r="S593" s="249"/>
      <c r="T593" s="249"/>
      <c r="U593" s="249"/>
      <c r="V593" s="249"/>
      <c r="W593" s="249"/>
      <c r="X593" s="249"/>
    </row>
    <row r="594" spans="1:24" ht="15">
      <c r="A594" s="249"/>
      <c r="B594" s="249"/>
      <c r="C594" s="249"/>
      <c r="D594" s="249"/>
      <c r="E594" s="249"/>
      <c r="F594" s="249"/>
      <c r="G594" s="249"/>
      <c r="H594" s="249"/>
      <c r="I594" s="249"/>
      <c r="J594" s="249"/>
      <c r="K594" s="249"/>
      <c r="L594" s="249"/>
      <c r="M594" s="249"/>
      <c r="N594" s="249"/>
      <c r="O594" s="249"/>
      <c r="P594" s="249"/>
      <c r="Q594" s="249"/>
      <c r="R594" s="249"/>
      <c r="S594" s="249"/>
      <c r="T594" s="249"/>
      <c r="U594" s="249"/>
      <c r="V594" s="249"/>
      <c r="W594" s="249"/>
      <c r="X594" s="249"/>
    </row>
    <row r="595" spans="1:24" ht="15">
      <c r="A595" s="249"/>
      <c r="B595" s="249"/>
      <c r="C595" s="249"/>
      <c r="D595" s="249"/>
      <c r="E595" s="249"/>
      <c r="F595" s="249"/>
      <c r="G595" s="249"/>
      <c r="H595" s="249"/>
      <c r="I595" s="249"/>
      <c r="J595" s="249"/>
      <c r="K595" s="249"/>
      <c r="L595" s="249"/>
      <c r="M595" s="249"/>
      <c r="N595" s="249"/>
      <c r="O595" s="249"/>
      <c r="P595" s="249"/>
      <c r="Q595" s="249"/>
      <c r="R595" s="249"/>
      <c r="S595" s="249"/>
      <c r="T595" s="249"/>
      <c r="U595" s="249"/>
      <c r="V595" s="249"/>
      <c r="W595" s="249"/>
      <c r="X595" s="249"/>
    </row>
    <row r="596" spans="1:24" ht="15">
      <c r="A596" s="249"/>
      <c r="B596" s="249"/>
      <c r="C596" s="249"/>
      <c r="D596" s="249"/>
      <c r="E596" s="249"/>
      <c r="F596" s="249"/>
      <c r="G596" s="249"/>
      <c r="H596" s="249"/>
      <c r="I596" s="249"/>
      <c r="J596" s="249"/>
      <c r="K596" s="249"/>
      <c r="L596" s="249"/>
      <c r="M596" s="249"/>
      <c r="N596" s="249"/>
      <c r="O596" s="249"/>
      <c r="P596" s="249"/>
      <c r="Q596" s="249"/>
      <c r="R596" s="249"/>
      <c r="S596" s="249"/>
      <c r="T596" s="249"/>
      <c r="U596" s="249"/>
      <c r="V596" s="249"/>
      <c r="W596" s="249"/>
      <c r="X596" s="249"/>
    </row>
    <row r="597" spans="1:24" ht="15">
      <c r="A597" s="249"/>
      <c r="B597" s="249"/>
      <c r="C597" s="249"/>
      <c r="D597" s="249"/>
      <c r="E597" s="249"/>
      <c r="F597" s="249"/>
      <c r="G597" s="249"/>
      <c r="H597" s="249"/>
      <c r="I597" s="249"/>
      <c r="J597" s="249"/>
      <c r="K597" s="249"/>
      <c r="L597" s="249"/>
      <c r="M597" s="249"/>
      <c r="N597" s="249"/>
      <c r="O597" s="249"/>
      <c r="P597" s="249"/>
      <c r="Q597" s="249"/>
      <c r="R597" s="249"/>
      <c r="S597" s="249"/>
      <c r="T597" s="249"/>
      <c r="U597" s="249"/>
      <c r="V597" s="249"/>
      <c r="W597" s="249"/>
      <c r="X597" s="249"/>
    </row>
    <row r="598" spans="1:24" ht="15">
      <c r="A598" s="249"/>
      <c r="B598" s="249"/>
      <c r="C598" s="249"/>
      <c r="D598" s="249"/>
      <c r="E598" s="249"/>
      <c r="F598" s="249"/>
      <c r="G598" s="249"/>
      <c r="H598" s="249"/>
      <c r="I598" s="249"/>
      <c r="J598" s="249"/>
      <c r="K598" s="249"/>
      <c r="L598" s="249"/>
      <c r="M598" s="249"/>
      <c r="N598" s="249"/>
      <c r="O598" s="249"/>
      <c r="P598" s="249"/>
      <c r="Q598" s="249"/>
      <c r="R598" s="249"/>
      <c r="S598" s="249"/>
      <c r="T598" s="249"/>
      <c r="U598" s="249"/>
      <c r="V598" s="249"/>
      <c r="W598" s="249"/>
      <c r="X598" s="249"/>
    </row>
    <row r="599" spans="1:24" ht="15">
      <c r="A599" s="249"/>
      <c r="B599" s="249"/>
      <c r="C599" s="249"/>
      <c r="D599" s="249"/>
      <c r="E599" s="249"/>
      <c r="F599" s="249"/>
      <c r="G599" s="249"/>
      <c r="H599" s="249"/>
      <c r="I599" s="249"/>
      <c r="J599" s="249"/>
      <c r="K599" s="249"/>
      <c r="L599" s="249"/>
      <c r="M599" s="249"/>
      <c r="N599" s="249"/>
      <c r="O599" s="249"/>
      <c r="P599" s="249"/>
      <c r="Q599" s="249"/>
      <c r="R599" s="249"/>
      <c r="S599" s="249"/>
      <c r="T599" s="249"/>
      <c r="U599" s="249"/>
      <c r="V599" s="249"/>
      <c r="W599" s="249"/>
      <c r="X599" s="249"/>
    </row>
    <row r="600" spans="1:24" ht="15">
      <c r="A600" s="249"/>
      <c r="B600" s="249"/>
      <c r="C600" s="249"/>
      <c r="D600" s="249"/>
      <c r="E600" s="249"/>
      <c r="F600" s="249"/>
      <c r="G600" s="249"/>
      <c r="H600" s="249"/>
      <c r="I600" s="249"/>
      <c r="J600" s="249"/>
      <c r="K600" s="249"/>
      <c r="L600" s="249"/>
      <c r="M600" s="249"/>
      <c r="N600" s="249"/>
      <c r="O600" s="249"/>
      <c r="P600" s="249"/>
      <c r="Q600" s="249"/>
      <c r="R600" s="249"/>
      <c r="S600" s="249"/>
      <c r="T600" s="249"/>
      <c r="U600" s="249"/>
      <c r="V600" s="249"/>
      <c r="W600" s="249"/>
      <c r="X600" s="249"/>
    </row>
    <row r="601" spans="1:24" ht="15">
      <c r="A601" s="249"/>
      <c r="B601" s="249"/>
      <c r="C601" s="249"/>
      <c r="D601" s="249"/>
      <c r="E601" s="249"/>
      <c r="F601" s="249"/>
      <c r="G601" s="249"/>
      <c r="H601" s="249"/>
      <c r="I601" s="249"/>
      <c r="J601" s="249"/>
      <c r="K601" s="249"/>
      <c r="L601" s="249"/>
      <c r="M601" s="249"/>
      <c r="N601" s="249"/>
      <c r="O601" s="249"/>
      <c r="P601" s="249"/>
      <c r="Q601" s="249"/>
      <c r="R601" s="249"/>
      <c r="S601" s="249"/>
      <c r="T601" s="249"/>
      <c r="U601" s="249"/>
      <c r="V601" s="249"/>
      <c r="W601" s="249"/>
      <c r="X601" s="249"/>
    </row>
    <row r="602" spans="1:24" ht="15">
      <c r="A602" s="249"/>
      <c r="B602" s="249"/>
      <c r="C602" s="249"/>
      <c r="D602" s="249"/>
      <c r="E602" s="249"/>
      <c r="F602" s="249"/>
      <c r="G602" s="249"/>
      <c r="H602" s="249"/>
      <c r="I602" s="249"/>
      <c r="J602" s="249"/>
      <c r="K602" s="249"/>
      <c r="L602" s="249"/>
      <c r="M602" s="249"/>
      <c r="N602" s="249"/>
      <c r="O602" s="249"/>
      <c r="P602" s="249"/>
      <c r="Q602" s="249"/>
      <c r="R602" s="249"/>
      <c r="S602" s="249"/>
      <c r="T602" s="249"/>
      <c r="U602" s="249"/>
      <c r="V602" s="249"/>
      <c r="W602" s="249"/>
      <c r="X602" s="249"/>
    </row>
    <row r="603" spans="1:24" ht="15">
      <c r="A603" s="249"/>
      <c r="B603" s="249"/>
      <c r="C603" s="249"/>
      <c r="D603" s="249"/>
      <c r="E603" s="249"/>
      <c r="F603" s="249"/>
      <c r="G603" s="249"/>
      <c r="H603" s="249"/>
      <c r="I603" s="249"/>
      <c r="J603" s="249"/>
      <c r="K603" s="249"/>
      <c r="L603" s="249"/>
      <c r="M603" s="249"/>
      <c r="N603" s="249"/>
      <c r="O603" s="249"/>
      <c r="P603" s="249"/>
      <c r="Q603" s="249"/>
      <c r="R603" s="249"/>
      <c r="S603" s="249"/>
      <c r="T603" s="249"/>
      <c r="U603" s="249"/>
      <c r="V603" s="249"/>
      <c r="W603" s="249"/>
      <c r="X603" s="249"/>
    </row>
    <row r="604" spans="1:24" ht="15">
      <c r="A604" s="249"/>
      <c r="B604" s="249"/>
      <c r="C604" s="249"/>
      <c r="D604" s="249"/>
      <c r="E604" s="249"/>
      <c r="F604" s="249"/>
      <c r="G604" s="249"/>
      <c r="H604" s="249"/>
      <c r="I604" s="249"/>
      <c r="J604" s="249"/>
      <c r="K604" s="249"/>
      <c r="L604" s="249"/>
      <c r="M604" s="249"/>
      <c r="N604" s="249"/>
      <c r="O604" s="249"/>
      <c r="P604" s="249"/>
      <c r="Q604" s="249"/>
      <c r="R604" s="249"/>
      <c r="S604" s="249"/>
      <c r="T604" s="249"/>
      <c r="U604" s="249"/>
      <c r="V604" s="249"/>
      <c r="W604" s="249"/>
      <c r="X604" s="249"/>
    </row>
    <row r="605" spans="1:24" ht="15">
      <c r="A605" s="249"/>
      <c r="B605" s="249"/>
      <c r="C605" s="249"/>
      <c r="D605" s="249"/>
      <c r="E605" s="249"/>
      <c r="F605" s="249"/>
      <c r="G605" s="249"/>
      <c r="H605" s="249"/>
      <c r="I605" s="249"/>
      <c r="J605" s="249"/>
      <c r="K605" s="249"/>
      <c r="L605" s="249"/>
      <c r="M605" s="249"/>
      <c r="N605" s="249"/>
      <c r="O605" s="249"/>
      <c r="P605" s="249"/>
      <c r="Q605" s="249"/>
      <c r="R605" s="249"/>
      <c r="S605" s="249"/>
      <c r="T605" s="249"/>
      <c r="U605" s="249"/>
      <c r="V605" s="249"/>
      <c r="W605" s="249"/>
      <c r="X605" s="249"/>
    </row>
    <row r="606" spans="1:24" ht="15">
      <c r="A606" s="249"/>
      <c r="B606" s="249"/>
      <c r="C606" s="249"/>
      <c r="D606" s="249"/>
      <c r="E606" s="249"/>
      <c r="F606" s="249"/>
      <c r="G606" s="249"/>
      <c r="H606" s="249"/>
      <c r="I606" s="249"/>
      <c r="J606" s="249"/>
      <c r="K606" s="249"/>
      <c r="L606" s="249"/>
      <c r="M606" s="249"/>
      <c r="N606" s="249"/>
      <c r="O606" s="249"/>
      <c r="P606" s="249"/>
      <c r="Q606" s="249"/>
      <c r="R606" s="249"/>
      <c r="S606" s="249"/>
      <c r="T606" s="249"/>
      <c r="U606" s="249"/>
      <c r="V606" s="249"/>
      <c r="W606" s="249"/>
      <c r="X606" s="249"/>
    </row>
    <row r="607" spans="1:24" ht="15">
      <c r="A607" s="249"/>
      <c r="B607" s="249"/>
      <c r="C607" s="249"/>
      <c r="D607" s="249"/>
      <c r="E607" s="249"/>
      <c r="F607" s="249"/>
      <c r="G607" s="249"/>
      <c r="H607" s="249"/>
      <c r="I607" s="249"/>
      <c r="J607" s="249"/>
      <c r="K607" s="249"/>
      <c r="L607" s="249"/>
      <c r="M607" s="249"/>
      <c r="N607" s="249"/>
      <c r="O607" s="249"/>
      <c r="P607" s="249"/>
      <c r="Q607" s="249"/>
      <c r="R607" s="249"/>
      <c r="S607" s="249"/>
      <c r="T607" s="249"/>
      <c r="U607" s="249"/>
      <c r="V607" s="249"/>
      <c r="W607" s="249"/>
      <c r="X607" s="249"/>
    </row>
    <row r="608" spans="1:24" ht="15">
      <c r="A608" s="249"/>
      <c r="B608" s="249"/>
      <c r="C608" s="249"/>
      <c r="D608" s="249"/>
      <c r="E608" s="249"/>
      <c r="F608" s="249"/>
      <c r="G608" s="249"/>
      <c r="H608" s="249"/>
      <c r="I608" s="249"/>
      <c r="J608" s="249"/>
      <c r="K608" s="249"/>
      <c r="L608" s="249"/>
      <c r="M608" s="249"/>
      <c r="N608" s="249"/>
      <c r="O608" s="249"/>
      <c r="P608" s="249"/>
      <c r="Q608" s="249"/>
      <c r="R608" s="249"/>
      <c r="S608" s="249"/>
      <c r="T608" s="249"/>
      <c r="U608" s="249"/>
      <c r="V608" s="249"/>
      <c r="W608" s="249"/>
      <c r="X608" s="249"/>
    </row>
    <row r="609" spans="1:24" ht="15">
      <c r="A609" s="249"/>
      <c r="B609" s="249"/>
      <c r="C609" s="249"/>
      <c r="D609" s="249"/>
      <c r="E609" s="249"/>
      <c r="F609" s="249"/>
      <c r="G609" s="249"/>
      <c r="H609" s="249"/>
      <c r="I609" s="249"/>
      <c r="J609" s="249"/>
      <c r="K609" s="249"/>
      <c r="L609" s="249"/>
      <c r="M609" s="249"/>
      <c r="N609" s="249"/>
      <c r="O609" s="249"/>
      <c r="P609" s="249"/>
      <c r="Q609" s="249"/>
      <c r="R609" s="249"/>
      <c r="S609" s="249"/>
      <c r="T609" s="249"/>
      <c r="U609" s="249"/>
      <c r="V609" s="249"/>
      <c r="W609" s="249"/>
      <c r="X609" s="249"/>
    </row>
    <row r="610" spans="1:24" ht="15">
      <c r="A610" s="249"/>
      <c r="B610" s="249"/>
      <c r="C610" s="249"/>
      <c r="D610" s="249"/>
      <c r="E610" s="249"/>
      <c r="F610" s="249"/>
      <c r="G610" s="249"/>
      <c r="H610" s="249"/>
      <c r="I610" s="249"/>
      <c r="J610" s="249"/>
      <c r="K610" s="249"/>
      <c r="L610" s="249"/>
      <c r="M610" s="249"/>
      <c r="N610" s="249"/>
      <c r="O610" s="249"/>
      <c r="P610" s="249"/>
      <c r="Q610" s="249"/>
      <c r="R610" s="249"/>
      <c r="S610" s="249"/>
      <c r="T610" s="249"/>
      <c r="U610" s="249"/>
      <c r="V610" s="249"/>
      <c r="W610" s="249"/>
      <c r="X610" s="249"/>
    </row>
    <row r="611" spans="1:24" ht="15">
      <c r="A611" s="249"/>
      <c r="B611" s="249"/>
      <c r="C611" s="249"/>
      <c r="D611" s="249"/>
      <c r="E611" s="249"/>
      <c r="F611" s="249"/>
      <c r="G611" s="249"/>
      <c r="H611" s="249"/>
      <c r="I611" s="249"/>
      <c r="J611" s="249"/>
      <c r="K611" s="249"/>
      <c r="L611" s="249"/>
      <c r="M611" s="249"/>
      <c r="N611" s="249"/>
      <c r="O611" s="249"/>
      <c r="P611" s="249"/>
      <c r="Q611" s="249"/>
      <c r="R611" s="249"/>
      <c r="S611" s="249"/>
      <c r="T611" s="249"/>
      <c r="U611" s="249"/>
      <c r="V611" s="249"/>
      <c r="W611" s="249"/>
      <c r="X611" s="249"/>
    </row>
    <row r="612" spans="1:24" ht="15">
      <c r="A612" s="249"/>
      <c r="B612" s="249"/>
      <c r="C612" s="249"/>
      <c r="D612" s="249"/>
      <c r="E612" s="249"/>
      <c r="F612" s="249"/>
      <c r="G612" s="249"/>
      <c r="H612" s="249"/>
      <c r="I612" s="249"/>
      <c r="J612" s="249"/>
      <c r="K612" s="249"/>
      <c r="L612" s="249"/>
      <c r="M612" s="249"/>
      <c r="N612" s="249"/>
      <c r="O612" s="249"/>
      <c r="P612" s="249"/>
      <c r="Q612" s="249"/>
      <c r="R612" s="249"/>
      <c r="S612" s="249"/>
      <c r="T612" s="249"/>
      <c r="U612" s="249"/>
      <c r="V612" s="249"/>
      <c r="W612" s="249"/>
      <c r="X612" s="249"/>
    </row>
    <row r="613" spans="1:24" ht="15">
      <c r="A613" s="249"/>
      <c r="B613" s="249"/>
      <c r="C613" s="249"/>
      <c r="D613" s="249"/>
      <c r="E613" s="249"/>
      <c r="F613" s="249"/>
      <c r="G613" s="249"/>
      <c r="H613" s="249"/>
      <c r="I613" s="249"/>
      <c r="J613" s="249"/>
      <c r="K613" s="249"/>
      <c r="L613" s="249"/>
      <c r="M613" s="249"/>
      <c r="N613" s="249"/>
      <c r="O613" s="249"/>
      <c r="P613" s="249"/>
      <c r="Q613" s="249"/>
      <c r="R613" s="249"/>
      <c r="S613" s="249"/>
      <c r="T613" s="249"/>
      <c r="U613" s="249"/>
      <c r="V613" s="249"/>
      <c r="W613" s="249"/>
      <c r="X613" s="249"/>
    </row>
    <row r="614" spans="1:24" ht="15">
      <c r="A614" s="249"/>
      <c r="B614" s="249"/>
      <c r="C614" s="249"/>
      <c r="D614" s="249"/>
      <c r="E614" s="249"/>
      <c r="F614" s="249"/>
      <c r="G614" s="249"/>
      <c r="H614" s="249"/>
      <c r="I614" s="249"/>
      <c r="J614" s="249"/>
      <c r="K614" s="249"/>
      <c r="L614" s="249"/>
      <c r="M614" s="249"/>
      <c r="N614" s="249"/>
      <c r="O614" s="249"/>
      <c r="P614" s="249"/>
      <c r="Q614" s="249"/>
      <c r="R614" s="249"/>
      <c r="S614" s="249"/>
      <c r="T614" s="249"/>
      <c r="U614" s="249"/>
      <c r="V614" s="249"/>
      <c r="W614" s="249"/>
      <c r="X614" s="249"/>
    </row>
    <row r="615" spans="1:24" ht="15">
      <c r="A615" s="249"/>
      <c r="B615" s="249"/>
      <c r="C615" s="249"/>
      <c r="D615" s="249"/>
      <c r="E615" s="249"/>
      <c r="F615" s="249"/>
      <c r="G615" s="249"/>
      <c r="H615" s="249"/>
      <c r="I615" s="249"/>
      <c r="J615" s="249"/>
      <c r="K615" s="249"/>
      <c r="L615" s="249"/>
      <c r="M615" s="249"/>
      <c r="N615" s="249"/>
      <c r="O615" s="249"/>
      <c r="P615" s="249"/>
      <c r="Q615" s="249"/>
      <c r="R615" s="249"/>
      <c r="S615" s="249"/>
      <c r="T615" s="249"/>
      <c r="U615" s="249"/>
      <c r="V615" s="249"/>
      <c r="W615" s="249"/>
      <c r="X615" s="249"/>
    </row>
    <row r="616" spans="1:24" ht="15">
      <c r="A616" s="249"/>
      <c r="B616" s="249"/>
      <c r="C616" s="249"/>
      <c r="D616" s="249"/>
      <c r="E616" s="249"/>
      <c r="F616" s="249"/>
      <c r="G616" s="249"/>
      <c r="H616" s="249"/>
      <c r="I616" s="249"/>
      <c r="J616" s="249"/>
      <c r="K616" s="249"/>
      <c r="L616" s="249"/>
      <c r="M616" s="249"/>
      <c r="N616" s="249"/>
      <c r="O616" s="249"/>
      <c r="P616" s="249"/>
      <c r="Q616" s="249"/>
      <c r="R616" s="249"/>
      <c r="S616" s="249"/>
      <c r="T616" s="249"/>
      <c r="U616" s="249"/>
      <c r="V616" s="249"/>
      <c r="W616" s="249"/>
      <c r="X616" s="249"/>
    </row>
    <row r="617" spans="1:24" ht="15">
      <c r="A617" s="249"/>
      <c r="B617" s="249"/>
      <c r="C617" s="249"/>
      <c r="D617" s="249"/>
      <c r="E617" s="249"/>
      <c r="F617" s="249"/>
      <c r="G617" s="249"/>
      <c r="H617" s="249"/>
      <c r="I617" s="249"/>
      <c r="J617" s="249"/>
      <c r="K617" s="249"/>
      <c r="L617" s="249"/>
      <c r="M617" s="249"/>
      <c r="N617" s="249"/>
      <c r="O617" s="249"/>
      <c r="P617" s="249"/>
      <c r="Q617" s="249"/>
      <c r="R617" s="249"/>
      <c r="S617" s="249"/>
      <c r="T617" s="249"/>
      <c r="U617" s="249"/>
      <c r="V617" s="249"/>
      <c r="W617" s="249"/>
      <c r="X617" s="249"/>
    </row>
    <row r="618" spans="1:24" ht="15">
      <c r="A618" s="249"/>
      <c r="B618" s="249"/>
      <c r="C618" s="249"/>
      <c r="D618" s="249"/>
      <c r="E618" s="249"/>
      <c r="F618" s="249"/>
      <c r="G618" s="249"/>
      <c r="H618" s="249"/>
      <c r="I618" s="249"/>
      <c r="J618" s="249"/>
      <c r="K618" s="249"/>
      <c r="L618" s="249"/>
      <c r="M618" s="249"/>
      <c r="N618" s="249"/>
      <c r="O618" s="249"/>
      <c r="P618" s="249"/>
      <c r="Q618" s="249"/>
      <c r="R618" s="249"/>
      <c r="S618" s="249"/>
      <c r="T618" s="249"/>
      <c r="U618" s="249"/>
      <c r="V618" s="249"/>
      <c r="W618" s="249"/>
      <c r="X618" s="249"/>
    </row>
    <row r="619" spans="1:24" ht="15">
      <c r="A619" s="249"/>
      <c r="B619" s="249"/>
      <c r="C619" s="249"/>
      <c r="D619" s="249"/>
      <c r="E619" s="249"/>
      <c r="F619" s="249"/>
      <c r="G619" s="249"/>
      <c r="H619" s="249"/>
      <c r="I619" s="249"/>
      <c r="J619" s="249"/>
      <c r="K619" s="249"/>
      <c r="L619" s="249"/>
      <c r="M619" s="249"/>
      <c r="N619" s="249"/>
      <c r="O619" s="249"/>
      <c r="P619" s="249"/>
      <c r="Q619" s="249"/>
      <c r="R619" s="249"/>
      <c r="S619" s="249"/>
      <c r="T619" s="249"/>
      <c r="U619" s="249"/>
      <c r="V619" s="249"/>
      <c r="W619" s="249"/>
      <c r="X619" s="249"/>
    </row>
    <row r="620" spans="1:24" ht="15">
      <c r="A620" s="249"/>
      <c r="B620" s="249"/>
      <c r="C620" s="249"/>
      <c r="D620" s="249"/>
      <c r="E620" s="249"/>
      <c r="F620" s="249"/>
      <c r="G620" s="249"/>
      <c r="H620" s="249"/>
      <c r="I620" s="249"/>
      <c r="J620" s="249"/>
      <c r="K620" s="249"/>
      <c r="L620" s="249"/>
      <c r="M620" s="249"/>
      <c r="N620" s="249"/>
      <c r="O620" s="249"/>
      <c r="P620" s="249"/>
      <c r="Q620" s="249"/>
      <c r="R620" s="249"/>
      <c r="S620" s="249"/>
      <c r="T620" s="249"/>
      <c r="U620" s="249"/>
      <c r="V620" s="249"/>
      <c r="W620" s="249"/>
      <c r="X620" s="249"/>
    </row>
    <row r="621" spans="1:24" ht="15">
      <c r="A621" s="249"/>
      <c r="B621" s="249"/>
      <c r="C621" s="249"/>
      <c r="D621" s="249"/>
      <c r="E621" s="249"/>
      <c r="F621" s="249"/>
      <c r="G621" s="249"/>
      <c r="H621" s="249"/>
      <c r="I621" s="249"/>
      <c r="J621" s="249"/>
      <c r="K621" s="249"/>
      <c r="L621" s="249"/>
      <c r="M621" s="249"/>
      <c r="N621" s="249"/>
      <c r="O621" s="249"/>
      <c r="P621" s="249"/>
      <c r="Q621" s="249"/>
      <c r="R621" s="249"/>
      <c r="S621" s="249"/>
      <c r="T621" s="249"/>
      <c r="U621" s="249"/>
      <c r="V621" s="249"/>
      <c r="W621" s="249"/>
      <c r="X621" s="249"/>
    </row>
    <row r="622" spans="1:24" ht="15">
      <c r="A622" s="249"/>
      <c r="B622" s="249"/>
      <c r="C622" s="249"/>
      <c r="D622" s="249"/>
      <c r="E622" s="249"/>
      <c r="F622" s="249"/>
      <c r="G622" s="249"/>
      <c r="H622" s="249"/>
      <c r="I622" s="249"/>
      <c r="J622" s="249"/>
      <c r="K622" s="249"/>
      <c r="L622" s="249"/>
      <c r="M622" s="249"/>
      <c r="N622" s="249"/>
      <c r="O622" s="249"/>
      <c r="P622" s="249"/>
      <c r="Q622" s="249"/>
      <c r="R622" s="249"/>
      <c r="S622" s="249"/>
      <c r="T622" s="249"/>
      <c r="U622" s="249"/>
      <c r="V622" s="249"/>
      <c r="W622" s="249"/>
      <c r="X622" s="249"/>
    </row>
    <row r="623" spans="1:24" ht="15">
      <c r="A623" s="249"/>
      <c r="B623" s="249"/>
      <c r="C623" s="249"/>
      <c r="D623" s="249"/>
      <c r="E623" s="249"/>
      <c r="F623" s="249"/>
      <c r="G623" s="249"/>
      <c r="H623" s="249"/>
      <c r="I623" s="249"/>
      <c r="J623" s="249"/>
      <c r="K623" s="249"/>
      <c r="L623" s="249"/>
      <c r="M623" s="249"/>
      <c r="N623" s="249"/>
      <c r="O623" s="249"/>
      <c r="P623" s="249"/>
      <c r="Q623" s="249"/>
      <c r="R623" s="249"/>
      <c r="S623" s="249"/>
      <c r="T623" s="249"/>
      <c r="U623" s="249"/>
      <c r="V623" s="249"/>
      <c r="W623" s="249"/>
      <c r="X623" s="249"/>
    </row>
    <row r="624" spans="1:24" ht="15">
      <c r="A624" s="249"/>
      <c r="B624" s="249"/>
      <c r="C624" s="249"/>
      <c r="D624" s="249"/>
      <c r="E624" s="249"/>
      <c r="F624" s="249"/>
      <c r="G624" s="249"/>
      <c r="H624" s="249"/>
      <c r="I624" s="249"/>
      <c r="J624" s="249"/>
      <c r="K624" s="249"/>
      <c r="L624" s="249"/>
      <c r="M624" s="249"/>
      <c r="N624" s="249"/>
      <c r="O624" s="249"/>
      <c r="P624" s="249"/>
      <c r="Q624" s="249"/>
      <c r="R624" s="249"/>
      <c r="S624" s="249"/>
      <c r="T624" s="249"/>
      <c r="U624" s="249"/>
      <c r="V624" s="249"/>
      <c r="W624" s="249"/>
      <c r="X624" s="249"/>
    </row>
    <row r="625" spans="1:24" ht="15">
      <c r="A625" s="249"/>
      <c r="B625" s="249"/>
      <c r="C625" s="249"/>
      <c r="D625" s="249"/>
      <c r="E625" s="249"/>
      <c r="F625" s="249"/>
      <c r="G625" s="249"/>
      <c r="H625" s="249"/>
      <c r="I625" s="249"/>
      <c r="J625" s="249"/>
      <c r="K625" s="249"/>
      <c r="L625" s="249"/>
      <c r="M625" s="249"/>
      <c r="N625" s="249"/>
      <c r="O625" s="249"/>
      <c r="P625" s="249"/>
      <c r="Q625" s="249"/>
      <c r="R625" s="249"/>
      <c r="S625" s="249"/>
      <c r="T625" s="249"/>
      <c r="U625" s="249"/>
      <c r="V625" s="249"/>
      <c r="W625" s="249"/>
      <c r="X625" s="249"/>
    </row>
    <row r="626" spans="1:24" ht="15">
      <c r="A626" s="249"/>
      <c r="B626" s="249"/>
      <c r="C626" s="249"/>
      <c r="D626" s="249"/>
      <c r="E626" s="249"/>
      <c r="F626" s="249"/>
      <c r="G626" s="249"/>
      <c r="H626" s="249"/>
      <c r="I626" s="249"/>
      <c r="J626" s="249"/>
      <c r="K626" s="249"/>
      <c r="L626" s="249"/>
      <c r="M626" s="249"/>
      <c r="N626" s="249"/>
      <c r="O626" s="249"/>
      <c r="P626" s="249"/>
      <c r="Q626" s="249"/>
      <c r="R626" s="249"/>
      <c r="S626" s="249"/>
      <c r="T626" s="249"/>
      <c r="U626" s="249"/>
      <c r="V626" s="249"/>
      <c r="W626" s="249"/>
      <c r="X626" s="249"/>
    </row>
    <row r="627" spans="1:24" ht="15">
      <c r="A627" s="249"/>
      <c r="B627" s="249"/>
      <c r="C627" s="249"/>
      <c r="D627" s="249"/>
      <c r="E627" s="249"/>
      <c r="F627" s="249"/>
      <c r="G627" s="249"/>
      <c r="H627" s="249"/>
      <c r="I627" s="249"/>
      <c r="J627" s="249"/>
      <c r="K627" s="249"/>
      <c r="L627" s="249"/>
      <c r="M627" s="249"/>
      <c r="N627" s="249"/>
      <c r="O627" s="249"/>
      <c r="P627" s="249"/>
      <c r="Q627" s="249"/>
      <c r="R627" s="249"/>
      <c r="S627" s="249"/>
      <c r="T627" s="249"/>
      <c r="U627" s="249"/>
      <c r="V627" s="249"/>
      <c r="W627" s="249"/>
      <c r="X627" s="249"/>
    </row>
    <row r="628" spans="1:24" ht="15">
      <c r="A628" s="249"/>
      <c r="B628" s="249"/>
      <c r="C628" s="249"/>
      <c r="D628" s="249"/>
      <c r="E628" s="249"/>
      <c r="F628" s="249"/>
      <c r="G628" s="249"/>
      <c r="H628" s="249"/>
      <c r="I628" s="249"/>
      <c r="J628" s="249"/>
      <c r="K628" s="249"/>
      <c r="L628" s="249"/>
      <c r="M628" s="249"/>
      <c r="N628" s="249"/>
      <c r="O628" s="249"/>
      <c r="P628" s="249"/>
      <c r="Q628" s="249"/>
      <c r="R628" s="249"/>
      <c r="S628" s="249"/>
      <c r="T628" s="249"/>
      <c r="U628" s="249"/>
      <c r="V628" s="249"/>
      <c r="W628" s="249"/>
      <c r="X628" s="249"/>
    </row>
    <row r="629" spans="1:24" ht="15">
      <c r="A629" s="249"/>
      <c r="B629" s="249"/>
      <c r="C629" s="249"/>
      <c r="D629" s="249"/>
      <c r="E629" s="249"/>
      <c r="F629" s="249"/>
      <c r="G629" s="249"/>
      <c r="H629" s="249"/>
      <c r="I629" s="249"/>
      <c r="J629" s="249"/>
      <c r="K629" s="249"/>
      <c r="L629" s="249"/>
      <c r="M629" s="249"/>
      <c r="N629" s="249"/>
      <c r="O629" s="249"/>
      <c r="P629" s="249"/>
      <c r="Q629" s="249"/>
      <c r="R629" s="249"/>
      <c r="S629" s="249"/>
      <c r="T629" s="249"/>
      <c r="U629" s="249"/>
      <c r="V629" s="249"/>
      <c r="W629" s="249"/>
      <c r="X629" s="249"/>
    </row>
    <row r="630" spans="1:24" ht="15">
      <c r="A630" s="249"/>
      <c r="B630" s="249"/>
      <c r="C630" s="249"/>
      <c r="D630" s="249"/>
      <c r="E630" s="249"/>
      <c r="F630" s="249"/>
      <c r="G630" s="249"/>
      <c r="H630" s="249"/>
      <c r="I630" s="249"/>
      <c r="J630" s="249"/>
      <c r="K630" s="249"/>
      <c r="L630" s="249"/>
      <c r="M630" s="249"/>
      <c r="N630" s="249"/>
      <c r="O630" s="249"/>
      <c r="P630" s="249"/>
      <c r="Q630" s="249"/>
      <c r="R630" s="249"/>
      <c r="S630" s="249"/>
      <c r="T630" s="249"/>
      <c r="U630" s="249"/>
      <c r="V630" s="249"/>
      <c r="W630" s="249"/>
      <c r="X630" s="249"/>
    </row>
    <row r="631" spans="1:24" ht="15">
      <c r="A631" s="249"/>
      <c r="B631" s="249"/>
      <c r="C631" s="249"/>
      <c r="D631" s="249"/>
      <c r="E631" s="249"/>
      <c r="F631" s="249"/>
      <c r="G631" s="249"/>
      <c r="H631" s="249"/>
      <c r="I631" s="249"/>
      <c r="J631" s="249"/>
      <c r="K631" s="249"/>
      <c r="L631" s="249"/>
      <c r="M631" s="249"/>
      <c r="N631" s="249"/>
      <c r="O631" s="249"/>
      <c r="P631" s="249"/>
      <c r="Q631" s="249"/>
      <c r="R631" s="249"/>
      <c r="S631" s="249"/>
      <c r="T631" s="249"/>
      <c r="U631" s="249"/>
      <c r="V631" s="249"/>
      <c r="W631" s="249"/>
      <c r="X631" s="249"/>
    </row>
    <row r="632" spans="1:24" ht="15">
      <c r="A632" s="249"/>
      <c r="B632" s="249"/>
      <c r="C632" s="249"/>
      <c r="D632" s="249"/>
      <c r="E632" s="249"/>
      <c r="F632" s="249"/>
      <c r="G632" s="249"/>
      <c r="H632" s="249"/>
      <c r="I632" s="249"/>
      <c r="J632" s="249"/>
      <c r="K632" s="249"/>
      <c r="L632" s="249"/>
      <c r="M632" s="249"/>
      <c r="N632" s="249"/>
      <c r="O632" s="249"/>
      <c r="P632" s="249"/>
      <c r="Q632" s="249"/>
      <c r="R632" s="249"/>
      <c r="S632" s="249"/>
      <c r="T632" s="249"/>
      <c r="U632" s="249"/>
      <c r="V632" s="249"/>
      <c r="W632" s="249"/>
      <c r="X632" s="249"/>
    </row>
    <row r="633" spans="1:24" ht="15">
      <c r="A633" s="249"/>
      <c r="B633" s="249"/>
      <c r="C633" s="249"/>
      <c r="D633" s="249"/>
      <c r="E633" s="249"/>
      <c r="F633" s="249"/>
      <c r="G633" s="249"/>
      <c r="H633" s="249"/>
      <c r="I633" s="249"/>
      <c r="J633" s="249"/>
      <c r="K633" s="249"/>
      <c r="L633" s="249"/>
      <c r="M633" s="249"/>
      <c r="N633" s="249"/>
      <c r="O633" s="249"/>
      <c r="P633" s="249"/>
      <c r="Q633" s="249"/>
      <c r="R633" s="249"/>
      <c r="S633" s="249"/>
      <c r="T633" s="249"/>
      <c r="U633" s="249"/>
      <c r="V633" s="249"/>
      <c r="W633" s="249"/>
      <c r="X633" s="249"/>
    </row>
    <row r="634" spans="1:24" ht="15">
      <c r="A634" s="249"/>
      <c r="B634" s="249"/>
      <c r="C634" s="249"/>
      <c r="D634" s="249"/>
      <c r="E634" s="249"/>
      <c r="F634" s="249"/>
      <c r="G634" s="249"/>
      <c r="H634" s="249"/>
      <c r="I634" s="249"/>
      <c r="J634" s="249"/>
      <c r="K634" s="249"/>
      <c r="L634" s="249"/>
      <c r="M634" s="249"/>
      <c r="N634" s="249"/>
      <c r="O634" s="249"/>
      <c r="P634" s="249"/>
      <c r="Q634" s="249"/>
      <c r="R634" s="249"/>
      <c r="S634" s="249"/>
      <c r="T634" s="249"/>
      <c r="U634" s="249"/>
      <c r="V634" s="249"/>
      <c r="W634" s="249"/>
      <c r="X634" s="249"/>
    </row>
    <row r="635" spans="1:24" ht="15">
      <c r="A635" s="249"/>
      <c r="B635" s="249"/>
      <c r="C635" s="249"/>
      <c r="D635" s="249"/>
      <c r="E635" s="249"/>
      <c r="F635" s="249"/>
      <c r="G635" s="249"/>
      <c r="H635" s="249"/>
      <c r="I635" s="249"/>
      <c r="J635" s="249"/>
      <c r="K635" s="249"/>
      <c r="L635" s="249"/>
      <c r="M635" s="249"/>
      <c r="N635" s="249"/>
      <c r="O635" s="249"/>
      <c r="P635" s="249"/>
      <c r="Q635" s="249"/>
      <c r="R635" s="249"/>
      <c r="S635" s="249"/>
      <c r="T635" s="249"/>
      <c r="U635" s="249"/>
      <c r="V635" s="249"/>
      <c r="W635" s="249"/>
      <c r="X635" s="249"/>
    </row>
    <row r="636" spans="1:24" ht="15">
      <c r="A636" s="249"/>
      <c r="B636" s="249"/>
      <c r="C636" s="249"/>
      <c r="D636" s="249"/>
      <c r="E636" s="249"/>
      <c r="F636" s="249"/>
      <c r="G636" s="249"/>
      <c r="H636" s="249"/>
      <c r="I636" s="249"/>
      <c r="J636" s="249"/>
      <c r="K636" s="249"/>
      <c r="L636" s="249"/>
      <c r="M636" s="249"/>
      <c r="N636" s="249"/>
      <c r="O636" s="249"/>
      <c r="P636" s="249"/>
      <c r="Q636" s="249"/>
      <c r="R636" s="249"/>
      <c r="S636" s="249"/>
      <c r="T636" s="249"/>
      <c r="U636" s="249"/>
      <c r="V636" s="249"/>
      <c r="W636" s="249"/>
      <c r="X636" s="249"/>
    </row>
    <row r="637" spans="1:24" ht="15">
      <c r="A637" s="249"/>
      <c r="B637" s="249"/>
      <c r="C637" s="249"/>
      <c r="D637" s="249"/>
      <c r="E637" s="249"/>
      <c r="F637" s="249"/>
      <c r="G637" s="249"/>
      <c r="H637" s="249"/>
      <c r="I637" s="249"/>
      <c r="J637" s="249"/>
      <c r="K637" s="249"/>
      <c r="L637" s="249"/>
      <c r="M637" s="249"/>
      <c r="N637" s="249"/>
      <c r="O637" s="249"/>
      <c r="P637" s="249"/>
      <c r="Q637" s="249"/>
      <c r="R637" s="249"/>
      <c r="S637" s="249"/>
      <c r="T637" s="249"/>
      <c r="U637" s="249"/>
      <c r="V637" s="249"/>
      <c r="W637" s="249"/>
      <c r="X637" s="249"/>
    </row>
    <row r="638" spans="1:24" ht="15">
      <c r="A638" s="249"/>
      <c r="B638" s="249"/>
      <c r="C638" s="249"/>
      <c r="D638" s="249"/>
      <c r="E638" s="249"/>
      <c r="F638" s="249"/>
      <c r="G638" s="249"/>
      <c r="H638" s="249"/>
      <c r="I638" s="249"/>
      <c r="J638" s="249"/>
      <c r="K638" s="249"/>
      <c r="L638" s="249"/>
      <c r="M638" s="249"/>
      <c r="N638" s="249"/>
      <c r="O638" s="249"/>
      <c r="P638" s="249"/>
      <c r="Q638" s="249"/>
      <c r="R638" s="249"/>
      <c r="S638" s="249"/>
      <c r="T638" s="249"/>
      <c r="U638" s="249"/>
      <c r="V638" s="249"/>
      <c r="W638" s="249"/>
      <c r="X638" s="249"/>
    </row>
    <row r="639" spans="1:24" ht="15">
      <c r="A639" s="249"/>
      <c r="B639" s="249"/>
      <c r="C639" s="249"/>
      <c r="D639" s="249"/>
      <c r="E639" s="249"/>
      <c r="F639" s="249"/>
      <c r="G639" s="249"/>
      <c r="H639" s="249"/>
      <c r="I639" s="249"/>
      <c r="J639" s="249"/>
      <c r="K639" s="249"/>
      <c r="L639" s="249"/>
      <c r="M639" s="249"/>
      <c r="N639" s="249"/>
      <c r="O639" s="249"/>
      <c r="P639" s="249"/>
      <c r="Q639" s="249"/>
      <c r="R639" s="249"/>
      <c r="S639" s="249"/>
      <c r="T639" s="249"/>
      <c r="U639" s="249"/>
      <c r="V639" s="249"/>
      <c r="W639" s="249"/>
      <c r="X639" s="249"/>
    </row>
    <row r="640" spans="1:24" ht="15">
      <c r="A640" s="249"/>
      <c r="B640" s="249"/>
      <c r="C640" s="249"/>
      <c r="D640" s="249"/>
      <c r="E640" s="249"/>
      <c r="F640" s="249"/>
      <c r="G640" s="249"/>
      <c r="H640" s="249"/>
      <c r="I640" s="249"/>
      <c r="J640" s="249"/>
      <c r="K640" s="249"/>
      <c r="L640" s="249"/>
      <c r="M640" s="249"/>
      <c r="N640" s="249"/>
      <c r="O640" s="249"/>
      <c r="P640" s="249"/>
      <c r="Q640" s="249"/>
      <c r="R640" s="249"/>
      <c r="S640" s="249"/>
      <c r="T640" s="249"/>
      <c r="U640" s="249"/>
      <c r="V640" s="249"/>
      <c r="W640" s="249"/>
      <c r="X640" s="249"/>
    </row>
    <row r="641" spans="1:24" ht="15">
      <c r="A641" s="249"/>
      <c r="B641" s="249"/>
      <c r="C641" s="249"/>
      <c r="D641" s="249"/>
      <c r="E641" s="249"/>
      <c r="F641" s="249"/>
      <c r="G641" s="249"/>
      <c r="H641" s="249"/>
      <c r="I641" s="249"/>
      <c r="J641" s="249"/>
      <c r="K641" s="249"/>
      <c r="L641" s="249"/>
      <c r="M641" s="249"/>
      <c r="N641" s="249"/>
      <c r="O641" s="249"/>
      <c r="P641" s="249"/>
      <c r="Q641" s="249"/>
      <c r="R641" s="249"/>
      <c r="S641" s="249"/>
      <c r="T641" s="249"/>
      <c r="U641" s="249"/>
      <c r="V641" s="249"/>
      <c r="W641" s="249"/>
      <c r="X641" s="249"/>
    </row>
    <row r="642" spans="1:24" ht="15">
      <c r="A642" s="249"/>
      <c r="B642" s="249"/>
      <c r="C642" s="249"/>
      <c r="D642" s="249"/>
      <c r="E642" s="249"/>
      <c r="F642" s="249"/>
      <c r="G642" s="249"/>
      <c r="H642" s="249"/>
      <c r="I642" s="249"/>
      <c r="J642" s="249"/>
      <c r="K642" s="249"/>
      <c r="L642" s="249"/>
      <c r="M642" s="249"/>
      <c r="N642" s="249"/>
      <c r="O642" s="249"/>
      <c r="P642" s="249"/>
      <c r="Q642" s="249"/>
      <c r="R642" s="249"/>
      <c r="S642" s="249"/>
      <c r="T642" s="249"/>
      <c r="U642" s="249"/>
      <c r="V642" s="249"/>
      <c r="W642" s="249"/>
      <c r="X642" s="249"/>
    </row>
    <row r="643" spans="1:24" ht="15">
      <c r="A643" s="249"/>
      <c r="B643" s="249"/>
      <c r="C643" s="249"/>
      <c r="D643" s="249"/>
      <c r="E643" s="249"/>
      <c r="F643" s="249"/>
      <c r="G643" s="249"/>
      <c r="H643" s="249"/>
      <c r="I643" s="249"/>
      <c r="J643" s="249"/>
      <c r="K643" s="249"/>
      <c r="L643" s="249"/>
      <c r="M643" s="249"/>
      <c r="N643" s="249"/>
      <c r="O643" s="249"/>
      <c r="P643" s="249"/>
      <c r="Q643" s="249"/>
      <c r="R643" s="249"/>
      <c r="S643" s="249"/>
      <c r="T643" s="249"/>
      <c r="U643" s="249"/>
      <c r="V643" s="249"/>
      <c r="W643" s="249"/>
      <c r="X643" s="249"/>
    </row>
    <row r="644" spans="1:24" ht="15">
      <c r="A644" s="249"/>
      <c r="B644" s="249"/>
      <c r="C644" s="249"/>
      <c r="D644" s="249"/>
      <c r="E644" s="249"/>
      <c r="F644" s="249"/>
      <c r="G644" s="249"/>
      <c r="H644" s="249"/>
      <c r="I644" s="249"/>
      <c r="J644" s="249"/>
      <c r="K644" s="249"/>
      <c r="L644" s="249"/>
      <c r="M644" s="249"/>
      <c r="N644" s="249"/>
      <c r="O644" s="249"/>
      <c r="P644" s="249"/>
      <c r="Q644" s="249"/>
      <c r="R644" s="249"/>
      <c r="S644" s="249"/>
      <c r="T644" s="249"/>
      <c r="U644" s="249"/>
      <c r="V644" s="249"/>
      <c r="W644" s="249"/>
      <c r="X644" s="249"/>
    </row>
    <row r="645" spans="1:24" ht="15">
      <c r="A645" s="249"/>
      <c r="B645" s="249"/>
      <c r="C645" s="249"/>
      <c r="D645" s="249"/>
      <c r="E645" s="249"/>
      <c r="F645" s="249"/>
      <c r="G645" s="249"/>
      <c r="H645" s="249"/>
      <c r="I645" s="249"/>
      <c r="J645" s="249"/>
      <c r="K645" s="249"/>
      <c r="L645" s="249"/>
      <c r="M645" s="249"/>
      <c r="N645" s="249"/>
      <c r="O645" s="249"/>
      <c r="P645" s="249"/>
      <c r="Q645" s="249"/>
      <c r="R645" s="249"/>
      <c r="S645" s="249"/>
      <c r="T645" s="249"/>
      <c r="U645" s="249"/>
      <c r="V645" s="249"/>
      <c r="W645" s="249"/>
      <c r="X645" s="249"/>
    </row>
    <row r="646" spans="1:24" ht="15">
      <c r="A646" s="249"/>
      <c r="B646" s="249"/>
      <c r="C646" s="249"/>
      <c r="D646" s="249"/>
      <c r="E646" s="249"/>
      <c r="F646" s="249"/>
      <c r="G646" s="249"/>
      <c r="H646" s="249"/>
      <c r="I646" s="249"/>
      <c r="J646" s="249"/>
      <c r="K646" s="249"/>
      <c r="L646" s="249"/>
      <c r="M646" s="249"/>
      <c r="N646" s="249"/>
      <c r="O646" s="249"/>
      <c r="P646" s="249"/>
      <c r="Q646" s="249"/>
      <c r="R646" s="249"/>
      <c r="S646" s="249"/>
      <c r="T646" s="249"/>
      <c r="U646" s="249"/>
      <c r="V646" s="249"/>
      <c r="W646" s="249"/>
      <c r="X646" s="249"/>
    </row>
    <row r="647" spans="1:24" ht="15">
      <c r="A647" s="249"/>
      <c r="B647" s="249"/>
      <c r="C647" s="249"/>
      <c r="D647" s="249"/>
      <c r="E647" s="249"/>
      <c r="F647" s="249"/>
      <c r="G647" s="249"/>
      <c r="H647" s="249"/>
      <c r="I647" s="249"/>
      <c r="J647" s="249"/>
      <c r="K647" s="249"/>
      <c r="L647" s="249"/>
      <c r="M647" s="249"/>
      <c r="N647" s="249"/>
      <c r="O647" s="249"/>
      <c r="P647" s="249"/>
      <c r="Q647" s="249"/>
      <c r="R647" s="249"/>
      <c r="S647" s="249"/>
      <c r="T647" s="249"/>
      <c r="U647" s="249"/>
      <c r="V647" s="249"/>
      <c r="W647" s="249"/>
      <c r="X647" s="249"/>
    </row>
    <row r="648" spans="1:24" ht="15">
      <c r="A648" s="249"/>
      <c r="B648" s="249"/>
      <c r="C648" s="249"/>
      <c r="D648" s="249"/>
      <c r="E648" s="249"/>
      <c r="F648" s="249"/>
      <c r="G648" s="249"/>
      <c r="H648" s="249"/>
      <c r="I648" s="249"/>
      <c r="J648" s="249"/>
      <c r="K648" s="249"/>
      <c r="L648" s="249"/>
      <c r="M648" s="249"/>
      <c r="N648" s="249"/>
      <c r="O648" s="249"/>
      <c r="P648" s="249"/>
      <c r="Q648" s="249"/>
      <c r="R648" s="249"/>
      <c r="S648" s="249"/>
      <c r="T648" s="249"/>
      <c r="U648" s="249"/>
      <c r="V648" s="249"/>
      <c r="W648" s="249"/>
      <c r="X648" s="249"/>
    </row>
    <row r="649" spans="1:24" ht="15">
      <c r="A649" s="249"/>
      <c r="B649" s="249"/>
      <c r="C649" s="249"/>
      <c r="D649" s="249"/>
      <c r="E649" s="249"/>
      <c r="F649" s="249"/>
      <c r="G649" s="249"/>
      <c r="H649" s="249"/>
      <c r="I649" s="249"/>
      <c r="J649" s="249"/>
      <c r="K649" s="249"/>
      <c r="L649" s="249"/>
      <c r="M649" s="249"/>
      <c r="N649" s="249"/>
      <c r="O649" s="249"/>
      <c r="P649" s="249"/>
      <c r="Q649" s="249"/>
      <c r="R649" s="249"/>
      <c r="S649" s="249"/>
      <c r="T649" s="249"/>
      <c r="U649" s="249"/>
      <c r="V649" s="249"/>
      <c r="W649" s="249"/>
      <c r="X649" s="249"/>
    </row>
    <row r="650" spans="1:24" ht="15">
      <c r="A650" s="249"/>
      <c r="B650" s="249"/>
      <c r="C650" s="249"/>
      <c r="D650" s="249"/>
      <c r="E650" s="249"/>
      <c r="F650" s="249"/>
      <c r="G650" s="249"/>
      <c r="H650" s="249"/>
      <c r="I650" s="249"/>
      <c r="J650" s="249"/>
      <c r="K650" s="249"/>
      <c r="L650" s="249"/>
      <c r="M650" s="249"/>
      <c r="N650" s="249"/>
      <c r="O650" s="249"/>
      <c r="P650" s="249"/>
      <c r="Q650" s="249"/>
      <c r="R650" s="249"/>
      <c r="S650" s="249"/>
      <c r="T650" s="249"/>
      <c r="U650" s="249"/>
      <c r="V650" s="249"/>
      <c r="W650" s="249"/>
      <c r="X650" s="249"/>
    </row>
    <row r="651" spans="1:24" ht="15">
      <c r="A651" s="249"/>
      <c r="B651" s="249"/>
      <c r="C651" s="249"/>
      <c r="D651" s="249"/>
      <c r="E651" s="249"/>
      <c r="F651" s="249"/>
      <c r="G651" s="249"/>
      <c r="H651" s="249"/>
      <c r="I651" s="249"/>
      <c r="J651" s="249"/>
      <c r="K651" s="249"/>
      <c r="L651" s="249"/>
      <c r="M651" s="249"/>
      <c r="N651" s="249"/>
      <c r="O651" s="249"/>
      <c r="P651" s="249"/>
      <c r="Q651" s="249"/>
      <c r="R651" s="249"/>
      <c r="S651" s="249"/>
      <c r="T651" s="249"/>
      <c r="U651" s="249"/>
      <c r="V651" s="249"/>
      <c r="W651" s="249"/>
      <c r="X651" s="249"/>
    </row>
    <row r="652" spans="1:24" ht="15">
      <c r="A652" s="249"/>
      <c r="B652" s="249"/>
      <c r="C652" s="249"/>
      <c r="D652" s="249"/>
      <c r="E652" s="249"/>
      <c r="F652" s="249"/>
      <c r="G652" s="249"/>
      <c r="H652" s="249"/>
      <c r="I652" s="249"/>
      <c r="J652" s="249"/>
      <c r="K652" s="249"/>
      <c r="L652" s="249"/>
      <c r="M652" s="249"/>
      <c r="N652" s="249"/>
      <c r="O652" s="249"/>
      <c r="P652" s="249"/>
      <c r="Q652" s="249"/>
      <c r="R652" s="249"/>
      <c r="S652" s="249"/>
      <c r="T652" s="249"/>
      <c r="U652" s="249"/>
      <c r="V652" s="249"/>
      <c r="W652" s="249"/>
      <c r="X652" s="249"/>
    </row>
    <row r="653" spans="1:24" ht="15">
      <c r="A653" s="249"/>
      <c r="B653" s="249"/>
      <c r="C653" s="249"/>
      <c r="D653" s="249"/>
      <c r="E653" s="249"/>
      <c r="F653" s="249"/>
      <c r="G653" s="249"/>
      <c r="H653" s="249"/>
      <c r="I653" s="249"/>
      <c r="J653" s="249"/>
      <c r="K653" s="249"/>
      <c r="L653" s="249"/>
      <c r="M653" s="249"/>
      <c r="N653" s="249"/>
      <c r="O653" s="249"/>
      <c r="P653" s="249"/>
      <c r="Q653" s="249"/>
      <c r="R653" s="249"/>
      <c r="S653" s="249"/>
      <c r="T653" s="249"/>
      <c r="U653" s="249"/>
      <c r="V653" s="249"/>
      <c r="W653" s="249"/>
      <c r="X653" s="249"/>
    </row>
    <row r="654" spans="1:24" ht="15">
      <c r="A654" s="249"/>
      <c r="B654" s="249"/>
      <c r="C654" s="249"/>
      <c r="D654" s="249"/>
      <c r="E654" s="249"/>
      <c r="F654" s="249"/>
      <c r="G654" s="249"/>
      <c r="H654" s="249"/>
      <c r="I654" s="249"/>
      <c r="J654" s="249"/>
      <c r="K654" s="249"/>
      <c r="L654" s="249"/>
      <c r="M654" s="249"/>
      <c r="N654" s="249"/>
      <c r="O654" s="249"/>
      <c r="P654" s="249"/>
      <c r="Q654" s="249"/>
      <c r="R654" s="249"/>
      <c r="S654" s="249"/>
      <c r="T654" s="249"/>
      <c r="U654" s="249"/>
      <c r="V654" s="249"/>
      <c r="W654" s="249"/>
      <c r="X654" s="249"/>
    </row>
    <row r="655" spans="1:24" ht="15">
      <c r="A655" s="249"/>
      <c r="B655" s="249"/>
      <c r="C655" s="249"/>
      <c r="D655" s="249"/>
      <c r="E655" s="249"/>
      <c r="F655" s="249"/>
      <c r="G655" s="249"/>
      <c r="H655" s="249"/>
      <c r="I655" s="249"/>
      <c r="J655" s="249"/>
      <c r="K655" s="249"/>
      <c r="L655" s="249"/>
      <c r="M655" s="249"/>
      <c r="N655" s="249"/>
      <c r="O655" s="249"/>
      <c r="P655" s="249"/>
      <c r="Q655" s="249"/>
      <c r="R655" s="249"/>
      <c r="S655" s="249"/>
      <c r="T655" s="249"/>
      <c r="U655" s="249"/>
      <c r="V655" s="249"/>
      <c r="W655" s="249"/>
      <c r="X655" s="249"/>
    </row>
    <row r="656" spans="1:24" ht="15">
      <c r="A656" s="249"/>
      <c r="B656" s="249"/>
      <c r="C656" s="249"/>
      <c r="D656" s="249"/>
      <c r="E656" s="249"/>
      <c r="F656" s="249"/>
      <c r="G656" s="249"/>
      <c r="H656" s="249"/>
      <c r="I656" s="249"/>
      <c r="J656" s="249"/>
      <c r="K656" s="249"/>
      <c r="L656" s="249"/>
      <c r="M656" s="249"/>
      <c r="N656" s="249"/>
      <c r="O656" s="249"/>
      <c r="P656" s="249"/>
      <c r="Q656" s="249"/>
      <c r="R656" s="249"/>
      <c r="S656" s="249"/>
      <c r="T656" s="249"/>
      <c r="U656" s="249"/>
      <c r="V656" s="249"/>
      <c r="W656" s="249"/>
      <c r="X656" s="249"/>
    </row>
    <row r="657" spans="1:24" ht="15">
      <c r="A657" s="249"/>
      <c r="B657" s="249"/>
      <c r="C657" s="249"/>
      <c r="D657" s="249"/>
      <c r="E657" s="249"/>
      <c r="F657" s="249"/>
      <c r="G657" s="249"/>
      <c r="H657" s="249"/>
      <c r="I657" s="249"/>
      <c r="J657" s="249"/>
      <c r="K657" s="249"/>
      <c r="L657" s="249"/>
      <c r="M657" s="249"/>
      <c r="N657" s="249"/>
      <c r="O657" s="249"/>
      <c r="P657" s="249"/>
      <c r="Q657" s="249"/>
      <c r="R657" s="249"/>
      <c r="S657" s="249"/>
      <c r="T657" s="249"/>
      <c r="U657" s="249"/>
      <c r="V657" s="249"/>
      <c r="W657" s="249"/>
      <c r="X657" s="249"/>
    </row>
    <row r="658" spans="1:24" ht="15">
      <c r="A658" s="249"/>
      <c r="B658" s="249"/>
      <c r="C658" s="249"/>
      <c r="D658" s="249"/>
      <c r="E658" s="249"/>
      <c r="F658" s="249"/>
      <c r="G658" s="249"/>
      <c r="H658" s="249"/>
      <c r="I658" s="249"/>
      <c r="J658" s="249"/>
      <c r="K658" s="249"/>
      <c r="L658" s="249"/>
      <c r="M658" s="249"/>
      <c r="N658" s="249"/>
      <c r="O658" s="249"/>
      <c r="P658" s="249"/>
      <c r="Q658" s="249"/>
      <c r="R658" s="249"/>
      <c r="S658" s="249"/>
      <c r="T658" s="249"/>
      <c r="U658" s="249"/>
      <c r="V658" s="249"/>
      <c r="W658" s="249"/>
      <c r="X658" s="249"/>
    </row>
    <row r="659" spans="1:24" ht="15">
      <c r="A659" s="249"/>
      <c r="B659" s="249"/>
      <c r="C659" s="249"/>
      <c r="D659" s="249"/>
      <c r="E659" s="249"/>
      <c r="F659" s="249"/>
      <c r="G659" s="249"/>
      <c r="H659" s="249"/>
      <c r="I659" s="249"/>
      <c r="J659" s="249"/>
      <c r="K659" s="249"/>
      <c r="L659" s="249"/>
      <c r="M659" s="249"/>
      <c r="N659" s="249"/>
      <c r="O659" s="249"/>
      <c r="P659" s="249"/>
      <c r="Q659" s="249"/>
      <c r="R659" s="249"/>
      <c r="S659" s="249"/>
      <c r="T659" s="249"/>
      <c r="U659" s="249"/>
      <c r="V659" s="249"/>
      <c r="W659" s="249"/>
      <c r="X659" s="249"/>
    </row>
    <row r="660" spans="1:24" ht="15">
      <c r="A660" s="249"/>
      <c r="B660" s="249"/>
      <c r="C660" s="249"/>
      <c r="D660" s="249"/>
      <c r="E660" s="249"/>
      <c r="F660" s="249"/>
      <c r="G660" s="249"/>
      <c r="H660" s="249"/>
      <c r="I660" s="249"/>
      <c r="J660" s="249"/>
      <c r="K660" s="249"/>
      <c r="L660" s="249"/>
      <c r="M660" s="249"/>
      <c r="N660" s="249"/>
      <c r="O660" s="249"/>
      <c r="P660" s="249"/>
      <c r="Q660" s="249"/>
      <c r="R660" s="249"/>
      <c r="S660" s="249"/>
      <c r="T660" s="249"/>
      <c r="U660" s="249"/>
      <c r="V660" s="249"/>
      <c r="W660" s="249"/>
      <c r="X660" s="249"/>
    </row>
    <row r="661" spans="1:24" ht="15">
      <c r="A661" s="249"/>
      <c r="B661" s="249"/>
      <c r="C661" s="249"/>
      <c r="D661" s="249"/>
      <c r="E661" s="249"/>
      <c r="F661" s="249"/>
      <c r="G661" s="249"/>
      <c r="H661" s="249"/>
      <c r="I661" s="249"/>
      <c r="J661" s="249"/>
      <c r="K661" s="249"/>
      <c r="L661" s="249"/>
      <c r="M661" s="249"/>
      <c r="N661" s="249"/>
      <c r="O661" s="249"/>
      <c r="P661" s="249"/>
      <c r="Q661" s="249"/>
      <c r="R661" s="249"/>
      <c r="S661" s="249"/>
      <c r="T661" s="249"/>
      <c r="U661" s="249"/>
      <c r="V661" s="249"/>
      <c r="W661" s="249"/>
      <c r="X661" s="249"/>
    </row>
    <row r="662" spans="1:24" ht="15">
      <c r="A662" s="249"/>
      <c r="B662" s="249"/>
      <c r="C662" s="249"/>
      <c r="D662" s="249"/>
      <c r="E662" s="249"/>
      <c r="F662" s="249"/>
      <c r="G662" s="249"/>
      <c r="H662" s="249"/>
      <c r="I662" s="249"/>
      <c r="J662" s="249"/>
      <c r="K662" s="249"/>
      <c r="L662" s="249"/>
      <c r="M662" s="249"/>
      <c r="N662" s="249"/>
      <c r="O662" s="249"/>
      <c r="P662" s="249"/>
      <c r="Q662" s="249"/>
      <c r="R662" s="249"/>
      <c r="S662" s="249"/>
      <c r="T662" s="249"/>
      <c r="U662" s="249"/>
      <c r="V662" s="249"/>
      <c r="W662" s="249"/>
      <c r="X662" s="249"/>
    </row>
    <row r="663" spans="1:24" ht="15">
      <c r="A663" s="249"/>
      <c r="B663" s="249"/>
      <c r="C663" s="249"/>
      <c r="D663" s="249"/>
      <c r="E663" s="249"/>
      <c r="F663" s="249"/>
      <c r="G663" s="249"/>
      <c r="H663" s="249"/>
      <c r="I663" s="249"/>
      <c r="J663" s="249"/>
      <c r="K663" s="249"/>
      <c r="L663" s="249"/>
      <c r="M663" s="249"/>
      <c r="N663" s="249"/>
      <c r="O663" s="249"/>
      <c r="P663" s="249"/>
      <c r="Q663" s="249"/>
      <c r="R663" s="249"/>
      <c r="S663" s="249"/>
      <c r="T663" s="249"/>
      <c r="U663" s="249"/>
      <c r="V663" s="249"/>
      <c r="W663" s="249"/>
      <c r="X663" s="249"/>
    </row>
    <row r="664" spans="1:24" ht="15">
      <c r="A664" s="249"/>
      <c r="B664" s="249"/>
      <c r="C664" s="249"/>
      <c r="D664" s="249"/>
      <c r="E664" s="249"/>
      <c r="F664" s="249"/>
      <c r="G664" s="249"/>
      <c r="H664" s="249"/>
      <c r="I664" s="249"/>
      <c r="J664" s="249"/>
      <c r="K664" s="249"/>
      <c r="L664" s="249"/>
      <c r="M664" s="249"/>
      <c r="N664" s="249"/>
      <c r="O664" s="249"/>
      <c r="P664" s="249"/>
      <c r="Q664" s="249"/>
      <c r="R664" s="249"/>
      <c r="S664" s="249"/>
      <c r="T664" s="249"/>
      <c r="U664" s="249"/>
      <c r="V664" s="249"/>
      <c r="W664" s="249"/>
      <c r="X664" s="249"/>
    </row>
    <row r="665" spans="1:24" ht="15">
      <c r="A665" s="249"/>
      <c r="B665" s="249"/>
      <c r="C665" s="249"/>
      <c r="D665" s="249"/>
      <c r="E665" s="249"/>
      <c r="F665" s="249"/>
      <c r="G665" s="249"/>
      <c r="H665" s="249"/>
      <c r="I665" s="249"/>
      <c r="J665" s="249"/>
      <c r="K665" s="249"/>
      <c r="L665" s="249"/>
      <c r="M665" s="249"/>
      <c r="N665" s="249"/>
      <c r="O665" s="249"/>
      <c r="P665" s="249"/>
      <c r="Q665" s="249"/>
      <c r="R665" s="249"/>
      <c r="S665" s="249"/>
      <c r="T665" s="249"/>
      <c r="U665" s="249"/>
      <c r="V665" s="249"/>
      <c r="W665" s="249"/>
      <c r="X665" s="249"/>
    </row>
    <row r="666" spans="1:24" ht="15">
      <c r="A666" s="249"/>
      <c r="B666" s="249"/>
      <c r="C666" s="249"/>
      <c r="D666" s="249"/>
      <c r="E666" s="249"/>
      <c r="F666" s="249"/>
      <c r="G666" s="249"/>
      <c r="H666" s="249"/>
      <c r="I666" s="249"/>
      <c r="J666" s="249"/>
      <c r="K666" s="249"/>
      <c r="L666" s="249"/>
      <c r="M666" s="249"/>
      <c r="N666" s="249"/>
      <c r="O666" s="249"/>
      <c r="P666" s="249"/>
      <c r="Q666" s="249"/>
      <c r="R666" s="249"/>
      <c r="S666" s="249"/>
      <c r="T666" s="249"/>
      <c r="U666" s="249"/>
      <c r="V666" s="249"/>
      <c r="W666" s="249"/>
      <c r="X666" s="249"/>
    </row>
    <row r="667" spans="1:24" ht="15">
      <c r="A667" s="249"/>
      <c r="B667" s="249"/>
      <c r="C667" s="249"/>
      <c r="D667" s="249"/>
      <c r="E667" s="249"/>
      <c r="F667" s="249"/>
      <c r="G667" s="249"/>
      <c r="H667" s="249"/>
      <c r="I667" s="249"/>
      <c r="J667" s="249"/>
      <c r="K667" s="249"/>
      <c r="L667" s="249"/>
      <c r="M667" s="249"/>
      <c r="N667" s="249"/>
      <c r="O667" s="249"/>
      <c r="P667" s="249"/>
      <c r="Q667" s="249"/>
      <c r="R667" s="249"/>
      <c r="S667" s="249"/>
      <c r="T667" s="249"/>
      <c r="U667" s="249"/>
      <c r="V667" s="249"/>
      <c r="W667" s="249"/>
      <c r="X667" s="249"/>
    </row>
    <row r="668" spans="1:24" ht="15">
      <c r="A668" s="249"/>
      <c r="B668" s="249"/>
      <c r="C668" s="249"/>
      <c r="D668" s="249"/>
      <c r="E668" s="249"/>
      <c r="F668" s="249"/>
      <c r="G668" s="249"/>
      <c r="H668" s="249"/>
      <c r="I668" s="249"/>
      <c r="J668" s="249"/>
      <c r="K668" s="249"/>
      <c r="L668" s="249"/>
      <c r="M668" s="249"/>
      <c r="N668" s="249"/>
      <c r="O668" s="249"/>
      <c r="P668" s="249"/>
      <c r="Q668" s="249"/>
      <c r="R668" s="249"/>
      <c r="S668" s="249"/>
      <c r="T668" s="249"/>
      <c r="U668" s="249"/>
      <c r="V668" s="249"/>
      <c r="W668" s="249"/>
      <c r="X668" s="249"/>
    </row>
    <row r="669" spans="1:24" ht="15">
      <c r="A669" s="249"/>
      <c r="B669" s="249"/>
      <c r="C669" s="249"/>
      <c r="D669" s="249"/>
      <c r="E669" s="249"/>
      <c r="F669" s="249"/>
      <c r="G669" s="249"/>
      <c r="H669" s="249"/>
      <c r="I669" s="249"/>
      <c r="J669" s="249"/>
      <c r="K669" s="249"/>
      <c r="L669" s="249"/>
      <c r="M669" s="249"/>
      <c r="N669" s="249"/>
      <c r="O669" s="249"/>
      <c r="P669" s="249"/>
      <c r="Q669" s="249"/>
      <c r="R669" s="249"/>
      <c r="S669" s="249"/>
      <c r="T669" s="249"/>
      <c r="U669" s="249"/>
      <c r="V669" s="249"/>
      <c r="W669" s="249"/>
      <c r="X669" s="249"/>
    </row>
    <row r="670" spans="1:24" ht="15">
      <c r="A670" s="249"/>
      <c r="B670" s="249"/>
      <c r="C670" s="249"/>
      <c r="D670" s="249"/>
      <c r="E670" s="249"/>
      <c r="F670" s="249"/>
      <c r="G670" s="249"/>
      <c r="H670" s="249"/>
      <c r="I670" s="249"/>
      <c r="J670" s="249"/>
      <c r="K670" s="249"/>
      <c r="L670" s="249"/>
      <c r="M670" s="249"/>
      <c r="N670" s="249"/>
      <c r="O670" s="249"/>
      <c r="P670" s="249"/>
      <c r="Q670" s="249"/>
      <c r="R670" s="249"/>
      <c r="S670" s="249"/>
      <c r="T670" s="249"/>
      <c r="U670" s="249"/>
      <c r="V670" s="249"/>
      <c r="W670" s="249"/>
      <c r="X670" s="249"/>
    </row>
    <row r="671" spans="1:24" ht="15">
      <c r="A671" s="249"/>
      <c r="B671" s="249"/>
      <c r="C671" s="249"/>
      <c r="D671" s="249"/>
      <c r="E671" s="249"/>
      <c r="F671" s="249"/>
      <c r="G671" s="249"/>
      <c r="H671" s="249"/>
      <c r="I671" s="249"/>
      <c r="J671" s="249"/>
      <c r="K671" s="249"/>
      <c r="L671" s="249"/>
      <c r="M671" s="249"/>
      <c r="N671" s="249"/>
      <c r="O671" s="249"/>
      <c r="P671" s="249"/>
      <c r="Q671" s="249"/>
      <c r="R671" s="249"/>
      <c r="S671" s="249"/>
      <c r="T671" s="249"/>
      <c r="U671" s="249"/>
      <c r="V671" s="249"/>
      <c r="W671" s="249"/>
      <c r="X671" s="249"/>
    </row>
    <row r="672" spans="1:24" ht="15">
      <c r="A672" s="249"/>
      <c r="B672" s="249"/>
      <c r="C672" s="249"/>
      <c r="D672" s="249"/>
      <c r="E672" s="249"/>
      <c r="F672" s="249"/>
      <c r="G672" s="249"/>
      <c r="H672" s="249"/>
      <c r="I672" s="249"/>
      <c r="J672" s="249"/>
      <c r="K672" s="249"/>
      <c r="L672" s="249"/>
      <c r="M672" s="249"/>
      <c r="N672" s="249"/>
      <c r="O672" s="249"/>
      <c r="P672" s="249"/>
      <c r="Q672" s="249"/>
      <c r="R672" s="249"/>
      <c r="S672" s="249"/>
      <c r="T672" s="249"/>
      <c r="U672" s="249"/>
      <c r="V672" s="249"/>
      <c r="W672" s="249"/>
      <c r="X672" s="249"/>
    </row>
    <row r="673" spans="1:24" ht="15">
      <c r="A673" s="249"/>
      <c r="B673" s="249"/>
      <c r="C673" s="249"/>
      <c r="D673" s="249"/>
      <c r="E673" s="249"/>
      <c r="F673" s="249"/>
      <c r="G673" s="249"/>
      <c r="H673" s="249"/>
      <c r="I673" s="249"/>
      <c r="J673" s="249"/>
      <c r="K673" s="249"/>
      <c r="L673" s="249"/>
      <c r="M673" s="249"/>
      <c r="N673" s="249"/>
      <c r="O673" s="249"/>
      <c r="P673" s="249"/>
      <c r="Q673" s="249"/>
      <c r="R673" s="249"/>
      <c r="S673" s="249"/>
      <c r="T673" s="249"/>
      <c r="U673" s="249"/>
      <c r="V673" s="249"/>
      <c r="W673" s="249"/>
      <c r="X673" s="249"/>
    </row>
    <row r="674" spans="1:24" ht="15">
      <c r="A674" s="249"/>
      <c r="B674" s="249"/>
      <c r="C674" s="249"/>
      <c r="D674" s="249"/>
      <c r="E674" s="249"/>
      <c r="F674" s="249"/>
      <c r="G674" s="249"/>
      <c r="H674" s="249"/>
      <c r="I674" s="249"/>
      <c r="J674" s="249"/>
      <c r="K674" s="249"/>
      <c r="L674" s="249"/>
      <c r="M674" s="249"/>
      <c r="N674" s="249"/>
      <c r="O674" s="249"/>
      <c r="P674" s="249"/>
      <c r="Q674" s="249"/>
      <c r="R674" s="249"/>
      <c r="S674" s="249"/>
      <c r="T674" s="249"/>
      <c r="U674" s="249"/>
      <c r="V674" s="249"/>
      <c r="W674" s="249"/>
      <c r="X674" s="249"/>
    </row>
    <row r="675" spans="1:24" ht="15">
      <c r="A675" s="249"/>
      <c r="B675" s="249"/>
      <c r="C675" s="249"/>
      <c r="D675" s="249"/>
      <c r="E675" s="249"/>
      <c r="F675" s="249"/>
      <c r="G675" s="249"/>
      <c r="H675" s="249"/>
      <c r="I675" s="249"/>
      <c r="J675" s="249"/>
      <c r="K675" s="249"/>
      <c r="L675" s="249"/>
      <c r="M675" s="249"/>
      <c r="N675" s="249"/>
      <c r="O675" s="249"/>
      <c r="P675" s="249"/>
      <c r="Q675" s="249"/>
      <c r="R675" s="249"/>
      <c r="S675" s="249"/>
      <c r="T675" s="249"/>
      <c r="U675" s="249"/>
      <c r="V675" s="249"/>
      <c r="W675" s="249"/>
      <c r="X675" s="249"/>
    </row>
    <row r="676" spans="1:24" ht="15">
      <c r="A676" s="249"/>
      <c r="B676" s="249"/>
      <c r="C676" s="249"/>
      <c r="D676" s="249"/>
      <c r="E676" s="249"/>
      <c r="F676" s="249"/>
      <c r="G676" s="249"/>
      <c r="H676" s="249"/>
      <c r="I676" s="249"/>
      <c r="J676" s="249"/>
      <c r="K676" s="249"/>
      <c r="L676" s="249"/>
      <c r="M676" s="249"/>
      <c r="N676" s="249"/>
      <c r="O676" s="249"/>
      <c r="P676" s="249"/>
      <c r="Q676" s="249"/>
      <c r="R676" s="249"/>
      <c r="S676" s="249"/>
      <c r="T676" s="249"/>
      <c r="U676" s="249"/>
      <c r="V676" s="249"/>
      <c r="W676" s="249"/>
      <c r="X676" s="249"/>
    </row>
    <row r="677" spans="1:24" ht="15">
      <c r="A677" s="249"/>
      <c r="B677" s="249"/>
      <c r="C677" s="249"/>
      <c r="D677" s="249"/>
      <c r="E677" s="249"/>
      <c r="F677" s="249"/>
      <c r="G677" s="249"/>
      <c r="H677" s="249"/>
      <c r="I677" s="249"/>
      <c r="J677" s="249"/>
      <c r="K677" s="249"/>
      <c r="L677" s="249"/>
      <c r="M677" s="249"/>
      <c r="N677" s="249"/>
      <c r="O677" s="249"/>
      <c r="P677" s="249"/>
      <c r="Q677" s="249"/>
      <c r="R677" s="249"/>
      <c r="S677" s="249"/>
      <c r="T677" s="249"/>
      <c r="U677" s="249"/>
      <c r="V677" s="249"/>
      <c r="W677" s="249"/>
      <c r="X677" s="249"/>
    </row>
    <row r="678" spans="1:24" ht="15">
      <c r="A678" s="249"/>
      <c r="B678" s="249"/>
      <c r="C678" s="249"/>
      <c r="D678" s="249"/>
      <c r="E678" s="249"/>
      <c r="F678" s="249"/>
      <c r="G678" s="249"/>
      <c r="H678" s="249"/>
      <c r="I678" s="249"/>
      <c r="J678" s="249"/>
      <c r="K678" s="249"/>
      <c r="L678" s="249"/>
      <c r="M678" s="249"/>
      <c r="N678" s="249"/>
      <c r="O678" s="249"/>
      <c r="P678" s="249"/>
      <c r="Q678" s="249"/>
      <c r="R678" s="249"/>
      <c r="S678" s="249"/>
      <c r="T678" s="249"/>
      <c r="U678" s="249"/>
      <c r="V678" s="249"/>
      <c r="W678" s="249"/>
      <c r="X678" s="249"/>
    </row>
    <row r="679" spans="1:24" ht="15">
      <c r="A679" s="249"/>
      <c r="B679" s="249"/>
      <c r="C679" s="249"/>
      <c r="D679" s="249"/>
      <c r="E679" s="249"/>
      <c r="F679" s="249"/>
      <c r="G679" s="249"/>
      <c r="H679" s="249"/>
      <c r="I679" s="249"/>
      <c r="J679" s="249"/>
      <c r="K679" s="249"/>
      <c r="L679" s="249"/>
      <c r="M679" s="249"/>
      <c r="N679" s="249"/>
      <c r="O679" s="249"/>
      <c r="P679" s="249"/>
      <c r="Q679" s="249"/>
      <c r="R679" s="249"/>
      <c r="S679" s="249"/>
      <c r="T679" s="249"/>
      <c r="U679" s="249"/>
      <c r="V679" s="249"/>
      <c r="W679" s="249"/>
      <c r="X679" s="249"/>
    </row>
    <row r="680" spans="1:24" ht="15">
      <c r="A680" s="249"/>
      <c r="B680" s="249"/>
      <c r="C680" s="249"/>
      <c r="D680" s="249"/>
      <c r="E680" s="249"/>
      <c r="F680" s="249"/>
      <c r="G680" s="249"/>
      <c r="H680" s="249"/>
      <c r="I680" s="249"/>
      <c r="J680" s="249"/>
      <c r="K680" s="249"/>
      <c r="L680" s="249"/>
      <c r="M680" s="249"/>
      <c r="N680" s="249"/>
      <c r="O680" s="249"/>
      <c r="P680" s="249"/>
      <c r="Q680" s="249"/>
      <c r="R680" s="249"/>
      <c r="S680" s="249"/>
      <c r="T680" s="249"/>
      <c r="U680" s="249"/>
      <c r="V680" s="249"/>
      <c r="W680" s="249"/>
      <c r="X680" s="249"/>
    </row>
    <row r="681" spans="1:24" ht="15">
      <c r="A681" s="249"/>
      <c r="B681" s="249"/>
      <c r="C681" s="249"/>
      <c r="D681" s="249"/>
      <c r="E681" s="249"/>
      <c r="F681" s="249"/>
      <c r="G681" s="249"/>
      <c r="H681" s="249"/>
      <c r="I681" s="249"/>
      <c r="J681" s="249"/>
      <c r="K681" s="249"/>
      <c r="L681" s="249"/>
      <c r="M681" s="249"/>
      <c r="N681" s="249"/>
      <c r="O681" s="249"/>
      <c r="P681" s="249"/>
      <c r="Q681" s="249"/>
      <c r="R681" s="249"/>
      <c r="S681" s="249"/>
      <c r="T681" s="249"/>
      <c r="U681" s="249"/>
      <c r="V681" s="249"/>
      <c r="W681" s="249"/>
      <c r="X681" s="249"/>
    </row>
    <row r="682" spans="1:24" ht="15">
      <c r="A682" s="249"/>
      <c r="B682" s="249"/>
      <c r="C682" s="249"/>
      <c r="D682" s="249"/>
      <c r="E682" s="249"/>
      <c r="F682" s="249"/>
      <c r="G682" s="249"/>
      <c r="H682" s="249"/>
      <c r="I682" s="249"/>
      <c r="J682" s="249"/>
      <c r="K682" s="249"/>
      <c r="L682" s="249"/>
      <c r="M682" s="249"/>
      <c r="N682" s="249"/>
      <c r="O682" s="249"/>
      <c r="P682" s="249"/>
      <c r="Q682" s="249"/>
      <c r="R682" s="249"/>
      <c r="S682" s="249"/>
      <c r="T682" s="249"/>
      <c r="U682" s="249"/>
      <c r="V682" s="249"/>
      <c r="W682" s="249"/>
      <c r="X682" s="249"/>
    </row>
    <row r="683" spans="1:24" ht="15">
      <c r="A683" s="249"/>
      <c r="B683" s="249"/>
      <c r="C683" s="249"/>
      <c r="D683" s="249"/>
      <c r="E683" s="249"/>
      <c r="F683" s="249"/>
      <c r="G683" s="249"/>
      <c r="H683" s="249"/>
      <c r="I683" s="249"/>
      <c r="J683" s="249"/>
      <c r="K683" s="249"/>
      <c r="L683" s="249"/>
      <c r="M683" s="249"/>
      <c r="N683" s="249"/>
      <c r="O683" s="249"/>
      <c r="P683" s="249"/>
      <c r="Q683" s="249"/>
      <c r="R683" s="249"/>
      <c r="S683" s="249"/>
      <c r="T683" s="249"/>
      <c r="U683" s="249"/>
      <c r="V683" s="249"/>
      <c r="W683" s="249"/>
      <c r="X683" s="249"/>
    </row>
    <row r="684" spans="1:24" ht="15">
      <c r="A684" s="249"/>
      <c r="B684" s="249"/>
      <c r="C684" s="249"/>
      <c r="D684" s="249"/>
      <c r="E684" s="249"/>
      <c r="F684" s="249"/>
      <c r="G684" s="249"/>
      <c r="H684" s="249"/>
      <c r="I684" s="249"/>
      <c r="J684" s="249"/>
      <c r="K684" s="249"/>
      <c r="L684" s="249"/>
      <c r="M684" s="249"/>
      <c r="N684" s="249"/>
      <c r="O684" s="249"/>
      <c r="P684" s="249"/>
      <c r="Q684" s="249"/>
      <c r="R684" s="249"/>
      <c r="S684" s="249"/>
      <c r="T684" s="249"/>
      <c r="U684" s="249"/>
      <c r="V684" s="249"/>
      <c r="W684" s="249"/>
      <c r="X684" s="249"/>
    </row>
    <row r="685" spans="1:24" ht="15">
      <c r="A685" s="249"/>
      <c r="B685" s="249"/>
      <c r="C685" s="249"/>
      <c r="D685" s="249"/>
      <c r="E685" s="249"/>
      <c r="F685" s="249"/>
      <c r="G685" s="249"/>
      <c r="H685" s="249"/>
      <c r="I685" s="249"/>
      <c r="J685" s="249"/>
      <c r="K685" s="249"/>
      <c r="L685" s="249"/>
      <c r="M685" s="249"/>
      <c r="N685" s="249"/>
      <c r="O685" s="249"/>
      <c r="P685" s="249"/>
      <c r="Q685" s="249"/>
      <c r="R685" s="249"/>
      <c r="S685" s="249"/>
      <c r="T685" s="249"/>
      <c r="U685" s="249"/>
      <c r="V685" s="249"/>
      <c r="W685" s="249"/>
      <c r="X685" s="249"/>
    </row>
    <row r="686" spans="1:24" ht="15">
      <c r="A686" s="249"/>
      <c r="B686" s="249"/>
      <c r="C686" s="249"/>
      <c r="D686" s="249"/>
      <c r="E686" s="249"/>
      <c r="F686" s="249"/>
      <c r="G686" s="249"/>
      <c r="H686" s="249"/>
      <c r="I686" s="249"/>
      <c r="J686" s="249"/>
      <c r="K686" s="249"/>
      <c r="L686" s="249"/>
      <c r="M686" s="249"/>
      <c r="N686" s="249"/>
      <c r="O686" s="249"/>
      <c r="P686" s="249"/>
      <c r="Q686" s="249"/>
      <c r="R686" s="249"/>
      <c r="S686" s="249"/>
      <c r="T686" s="249"/>
      <c r="U686" s="249"/>
      <c r="V686" s="249"/>
      <c r="W686" s="249"/>
      <c r="X686" s="249"/>
    </row>
    <row r="687" spans="1:24" ht="15">
      <c r="A687" s="249"/>
      <c r="B687" s="249"/>
      <c r="C687" s="249"/>
      <c r="D687" s="249"/>
      <c r="E687" s="249"/>
      <c r="F687" s="249"/>
      <c r="G687" s="249"/>
      <c r="H687" s="249"/>
      <c r="I687" s="249"/>
      <c r="J687" s="249"/>
      <c r="K687" s="249"/>
      <c r="L687" s="249"/>
      <c r="M687" s="249"/>
      <c r="N687" s="249"/>
      <c r="O687" s="249"/>
      <c r="P687" s="249"/>
      <c r="Q687" s="249"/>
      <c r="R687" s="249"/>
      <c r="S687" s="249"/>
      <c r="T687" s="249"/>
      <c r="U687" s="249"/>
      <c r="V687" s="249"/>
      <c r="W687" s="249"/>
      <c r="X687" s="249"/>
    </row>
    <row r="688" spans="1:24" ht="15">
      <c r="A688" s="249"/>
      <c r="B688" s="249"/>
      <c r="C688" s="249"/>
      <c r="D688" s="249"/>
      <c r="E688" s="249"/>
      <c r="F688" s="249"/>
      <c r="G688" s="249"/>
      <c r="H688" s="249"/>
      <c r="I688" s="249"/>
      <c r="J688" s="249"/>
      <c r="K688" s="249"/>
      <c r="L688" s="249"/>
      <c r="M688" s="249"/>
      <c r="N688" s="249"/>
      <c r="O688" s="249"/>
      <c r="P688" s="249"/>
      <c r="Q688" s="249"/>
      <c r="R688" s="249"/>
      <c r="S688" s="249"/>
      <c r="T688" s="249"/>
      <c r="U688" s="249"/>
      <c r="V688" s="249"/>
      <c r="W688" s="249"/>
      <c r="X688" s="249"/>
    </row>
    <row r="689" spans="1:24" ht="15">
      <c r="A689" s="249"/>
      <c r="B689" s="249"/>
      <c r="C689" s="249"/>
      <c r="D689" s="249"/>
      <c r="E689" s="249"/>
      <c r="F689" s="249"/>
      <c r="G689" s="249"/>
      <c r="H689" s="249"/>
      <c r="I689" s="249"/>
      <c r="J689" s="249"/>
      <c r="K689" s="249"/>
      <c r="L689" s="249"/>
      <c r="M689" s="249"/>
      <c r="N689" s="249"/>
      <c r="O689" s="249"/>
      <c r="P689" s="249"/>
      <c r="Q689" s="249"/>
      <c r="R689" s="249"/>
      <c r="S689" s="249"/>
      <c r="T689" s="249"/>
      <c r="U689" s="249"/>
      <c r="V689" s="249"/>
      <c r="W689" s="249"/>
      <c r="X689" s="249"/>
    </row>
    <row r="690" spans="1:24" ht="15">
      <c r="A690" s="249"/>
      <c r="B690" s="249"/>
      <c r="C690" s="249"/>
      <c r="D690" s="249"/>
      <c r="E690" s="249"/>
      <c r="F690" s="249"/>
      <c r="G690" s="249"/>
      <c r="H690" s="249"/>
      <c r="I690" s="249"/>
      <c r="J690" s="249"/>
      <c r="K690" s="249"/>
      <c r="L690" s="249"/>
      <c r="M690" s="249"/>
      <c r="N690" s="249"/>
      <c r="O690" s="249"/>
      <c r="P690" s="249"/>
      <c r="Q690" s="249"/>
      <c r="R690" s="249"/>
      <c r="S690" s="249"/>
      <c r="T690" s="249"/>
      <c r="U690" s="249"/>
      <c r="V690" s="249"/>
      <c r="W690" s="249"/>
      <c r="X690" s="249"/>
    </row>
    <row r="691" spans="1:24" ht="15">
      <c r="A691" s="249"/>
      <c r="B691" s="249"/>
      <c r="C691" s="249"/>
      <c r="D691" s="249"/>
      <c r="E691" s="249"/>
      <c r="F691" s="249"/>
      <c r="G691" s="249"/>
      <c r="H691" s="249"/>
      <c r="I691" s="249"/>
      <c r="J691" s="249"/>
      <c r="K691" s="249"/>
      <c r="L691" s="249"/>
      <c r="M691" s="249"/>
      <c r="N691" s="249"/>
      <c r="O691" s="249"/>
      <c r="P691" s="249"/>
      <c r="Q691" s="249"/>
      <c r="R691" s="249"/>
      <c r="S691" s="249"/>
      <c r="T691" s="249"/>
      <c r="U691" s="249"/>
      <c r="V691" s="249"/>
      <c r="W691" s="249"/>
      <c r="X691" s="249"/>
    </row>
    <row r="692" spans="1:24" ht="15">
      <c r="A692" s="249"/>
      <c r="B692" s="249"/>
      <c r="C692" s="249"/>
      <c r="D692" s="249"/>
      <c r="E692" s="249"/>
      <c r="F692" s="249"/>
      <c r="G692" s="249"/>
      <c r="H692" s="249"/>
      <c r="I692" s="249"/>
      <c r="J692" s="249"/>
      <c r="K692" s="249"/>
      <c r="L692" s="249"/>
      <c r="M692" s="249"/>
      <c r="N692" s="249"/>
      <c r="O692" s="249"/>
      <c r="P692" s="249"/>
      <c r="Q692" s="249"/>
      <c r="R692" s="249"/>
      <c r="S692" s="249"/>
      <c r="T692" s="249"/>
      <c r="U692" s="249"/>
      <c r="V692" s="249"/>
      <c r="W692" s="249"/>
      <c r="X692" s="249"/>
    </row>
    <row r="693" spans="1:24" ht="15">
      <c r="A693" s="249"/>
      <c r="B693" s="249"/>
      <c r="C693" s="249"/>
      <c r="D693" s="249"/>
      <c r="E693" s="249"/>
      <c r="F693" s="249"/>
      <c r="G693" s="249"/>
      <c r="H693" s="249"/>
      <c r="I693" s="249"/>
      <c r="J693" s="249"/>
      <c r="K693" s="249"/>
      <c r="L693" s="249"/>
      <c r="M693" s="249"/>
      <c r="N693" s="249"/>
      <c r="O693" s="249"/>
      <c r="P693" s="249"/>
      <c r="Q693" s="249"/>
      <c r="R693" s="249"/>
      <c r="S693" s="249"/>
      <c r="T693" s="249"/>
      <c r="U693" s="249"/>
      <c r="V693" s="249"/>
      <c r="W693" s="249"/>
      <c r="X693" s="249"/>
    </row>
    <row r="694" spans="1:24" ht="15">
      <c r="A694" s="249"/>
      <c r="B694" s="249"/>
      <c r="C694" s="249"/>
      <c r="D694" s="249"/>
      <c r="E694" s="249"/>
      <c r="F694" s="249"/>
      <c r="G694" s="249"/>
      <c r="H694" s="249"/>
      <c r="I694" s="249"/>
      <c r="J694" s="249"/>
      <c r="K694" s="249"/>
      <c r="L694" s="249"/>
      <c r="M694" s="249"/>
      <c r="N694" s="249"/>
      <c r="O694" s="249"/>
      <c r="P694" s="249"/>
      <c r="Q694" s="249"/>
      <c r="R694" s="249"/>
      <c r="S694" s="249"/>
      <c r="T694" s="249"/>
      <c r="U694" s="249"/>
      <c r="V694" s="249"/>
      <c r="W694" s="249"/>
      <c r="X694" s="249"/>
    </row>
    <row r="695" spans="1:24" ht="15">
      <c r="A695" s="249"/>
      <c r="B695" s="249"/>
      <c r="C695" s="249"/>
      <c r="D695" s="249"/>
      <c r="E695" s="249"/>
      <c r="F695" s="249"/>
      <c r="G695" s="249"/>
      <c r="H695" s="249"/>
      <c r="I695" s="249"/>
      <c r="J695" s="249"/>
      <c r="K695" s="249"/>
      <c r="L695" s="249"/>
      <c r="M695" s="249"/>
      <c r="N695" s="249"/>
      <c r="O695" s="249"/>
      <c r="P695" s="249"/>
      <c r="Q695" s="249"/>
      <c r="R695" s="249"/>
      <c r="S695" s="249"/>
      <c r="T695" s="249"/>
      <c r="U695" s="249"/>
      <c r="V695" s="249"/>
      <c r="W695" s="249"/>
      <c r="X695" s="249"/>
    </row>
    <row r="696" spans="1:24" ht="15">
      <c r="A696" s="249"/>
      <c r="B696" s="249"/>
      <c r="C696" s="249"/>
      <c r="D696" s="249"/>
      <c r="E696" s="249"/>
      <c r="F696" s="249"/>
      <c r="G696" s="249"/>
      <c r="H696" s="249"/>
      <c r="I696" s="249"/>
      <c r="J696" s="249"/>
      <c r="K696" s="249"/>
      <c r="L696" s="249"/>
      <c r="M696" s="249"/>
      <c r="N696" s="249"/>
      <c r="O696" s="249"/>
      <c r="P696" s="249"/>
      <c r="Q696" s="249"/>
      <c r="R696" s="249"/>
      <c r="S696" s="249"/>
      <c r="T696" s="249"/>
      <c r="U696" s="249"/>
      <c r="V696" s="249"/>
      <c r="W696" s="249"/>
      <c r="X696" s="249"/>
    </row>
    <row r="697" spans="1:24" ht="15">
      <c r="A697" s="249"/>
      <c r="B697" s="249"/>
      <c r="C697" s="249"/>
      <c r="D697" s="249"/>
      <c r="E697" s="249"/>
      <c r="F697" s="249"/>
      <c r="G697" s="249"/>
      <c r="H697" s="249"/>
      <c r="I697" s="249"/>
      <c r="J697" s="249"/>
      <c r="K697" s="249"/>
      <c r="L697" s="249"/>
      <c r="M697" s="249"/>
      <c r="N697" s="249"/>
      <c r="O697" s="249"/>
      <c r="P697" s="249"/>
      <c r="Q697" s="249"/>
      <c r="R697" s="249"/>
      <c r="S697" s="249"/>
      <c r="T697" s="249"/>
      <c r="U697" s="249"/>
      <c r="V697" s="249"/>
      <c r="W697" s="249"/>
      <c r="X697" s="249"/>
    </row>
    <row r="698" spans="1:24" ht="15">
      <c r="A698" s="249"/>
      <c r="B698" s="249"/>
      <c r="C698" s="249"/>
      <c r="D698" s="249"/>
      <c r="E698" s="249"/>
      <c r="F698" s="249"/>
      <c r="G698" s="249"/>
      <c r="H698" s="249"/>
      <c r="I698" s="249"/>
      <c r="J698" s="249"/>
      <c r="K698" s="249"/>
      <c r="L698" s="249"/>
      <c r="M698" s="249"/>
      <c r="N698" s="249"/>
      <c r="O698" s="249"/>
      <c r="P698" s="249"/>
      <c r="Q698" s="249"/>
      <c r="R698" s="249"/>
      <c r="S698" s="249"/>
      <c r="T698" s="249"/>
      <c r="U698" s="249"/>
      <c r="V698" s="249"/>
      <c r="W698" s="249"/>
      <c r="X698" s="249"/>
    </row>
    <row r="699" spans="1:24" ht="15">
      <c r="A699" s="249"/>
      <c r="B699" s="249"/>
      <c r="C699" s="249"/>
      <c r="D699" s="249"/>
      <c r="E699" s="249"/>
      <c r="F699" s="249"/>
      <c r="G699" s="249"/>
      <c r="H699" s="249"/>
      <c r="I699" s="249"/>
      <c r="J699" s="249"/>
      <c r="K699" s="249"/>
      <c r="L699" s="249"/>
      <c r="M699" s="249"/>
      <c r="N699" s="249"/>
      <c r="O699" s="249"/>
      <c r="P699" s="249"/>
      <c r="Q699" s="249"/>
      <c r="R699" s="249"/>
      <c r="S699" s="249"/>
      <c r="T699" s="249"/>
      <c r="U699" s="249"/>
      <c r="V699" s="249"/>
      <c r="W699" s="249"/>
      <c r="X699" s="249"/>
    </row>
    <row r="700" spans="1:24" ht="15">
      <c r="A700" s="249"/>
      <c r="B700" s="249"/>
      <c r="C700" s="249"/>
      <c r="D700" s="249"/>
      <c r="E700" s="249"/>
      <c r="F700" s="249"/>
      <c r="G700" s="249"/>
      <c r="H700" s="249"/>
      <c r="I700" s="249"/>
      <c r="J700" s="249"/>
      <c r="K700" s="249"/>
      <c r="L700" s="249"/>
      <c r="M700" s="249"/>
      <c r="N700" s="249"/>
      <c r="O700" s="249"/>
      <c r="P700" s="249"/>
      <c r="Q700" s="249"/>
      <c r="R700" s="249"/>
      <c r="S700" s="249"/>
      <c r="T700" s="249"/>
      <c r="U700" s="249"/>
      <c r="V700" s="249"/>
      <c r="W700" s="249"/>
      <c r="X700" s="249"/>
    </row>
    <row r="701" spans="1:24" ht="15">
      <c r="A701" s="249"/>
      <c r="B701" s="249"/>
      <c r="C701" s="249"/>
      <c r="D701" s="249"/>
      <c r="E701" s="249"/>
      <c r="F701" s="249"/>
      <c r="G701" s="249"/>
      <c r="H701" s="249"/>
      <c r="I701" s="249"/>
      <c r="J701" s="249"/>
      <c r="K701" s="249"/>
      <c r="L701" s="249"/>
      <c r="M701" s="249"/>
      <c r="N701" s="249"/>
      <c r="O701" s="249"/>
      <c r="P701" s="249"/>
      <c r="Q701" s="249"/>
      <c r="R701" s="249"/>
      <c r="S701" s="249"/>
      <c r="T701" s="249"/>
      <c r="U701" s="249"/>
      <c r="V701" s="249"/>
      <c r="W701" s="249"/>
      <c r="X701" s="249"/>
    </row>
    <row r="702" spans="1:24" ht="15">
      <c r="A702" s="249"/>
      <c r="B702" s="249"/>
      <c r="C702" s="249"/>
      <c r="D702" s="249"/>
      <c r="E702" s="249"/>
      <c r="F702" s="249"/>
      <c r="G702" s="249"/>
      <c r="H702" s="249"/>
      <c r="I702" s="249"/>
      <c r="J702" s="249"/>
      <c r="K702" s="249"/>
      <c r="L702" s="249"/>
      <c r="M702" s="249"/>
      <c r="N702" s="249"/>
      <c r="O702" s="249"/>
      <c r="P702" s="249"/>
      <c r="Q702" s="249"/>
      <c r="R702" s="249"/>
      <c r="S702" s="249"/>
      <c r="T702" s="249"/>
      <c r="U702" s="249"/>
      <c r="V702" s="249"/>
      <c r="W702" s="249"/>
      <c r="X702" s="249"/>
    </row>
    <row r="703" spans="1:24" ht="15">
      <c r="A703" s="249"/>
      <c r="B703" s="249"/>
      <c r="C703" s="249"/>
      <c r="D703" s="249"/>
      <c r="E703" s="249"/>
      <c r="F703" s="249"/>
      <c r="G703" s="249"/>
      <c r="H703" s="249"/>
      <c r="I703" s="249"/>
      <c r="J703" s="249"/>
      <c r="K703" s="249"/>
      <c r="L703" s="249"/>
      <c r="M703" s="249"/>
      <c r="N703" s="249"/>
      <c r="O703" s="249"/>
      <c r="P703" s="249"/>
      <c r="Q703" s="249"/>
      <c r="R703" s="249"/>
      <c r="S703" s="249"/>
      <c r="T703" s="249"/>
      <c r="U703" s="249"/>
      <c r="V703" s="249"/>
      <c r="W703" s="249"/>
      <c r="X703" s="249"/>
    </row>
    <row r="704" spans="1:24" ht="15">
      <c r="A704" s="249"/>
      <c r="B704" s="249"/>
      <c r="C704" s="249"/>
      <c r="D704" s="249"/>
      <c r="E704" s="249"/>
      <c r="F704" s="249"/>
      <c r="G704" s="249"/>
      <c r="H704" s="249"/>
      <c r="I704" s="249"/>
      <c r="J704" s="249"/>
      <c r="K704" s="249"/>
      <c r="L704" s="249"/>
      <c r="M704" s="249"/>
      <c r="N704" s="249"/>
      <c r="O704" s="249"/>
      <c r="P704" s="249"/>
      <c r="Q704" s="249"/>
      <c r="R704" s="249"/>
      <c r="S704" s="249"/>
      <c r="T704" s="249"/>
      <c r="U704" s="249"/>
      <c r="V704" s="249"/>
      <c r="W704" s="249"/>
      <c r="X704" s="249"/>
    </row>
    <row r="705" spans="1:24" ht="15">
      <c r="A705" s="249"/>
      <c r="B705" s="249"/>
      <c r="C705" s="249"/>
      <c r="D705" s="249"/>
      <c r="E705" s="249"/>
      <c r="F705" s="249"/>
      <c r="G705" s="249"/>
      <c r="H705" s="249"/>
      <c r="I705" s="249"/>
      <c r="J705" s="249"/>
      <c r="K705" s="249"/>
      <c r="L705" s="249"/>
      <c r="M705" s="249"/>
      <c r="N705" s="249"/>
      <c r="O705" s="249"/>
      <c r="P705" s="249"/>
      <c r="Q705" s="249"/>
      <c r="R705" s="249"/>
      <c r="S705" s="249"/>
      <c r="T705" s="249"/>
      <c r="U705" s="249"/>
      <c r="V705" s="249"/>
      <c r="W705" s="249"/>
      <c r="X705" s="249"/>
    </row>
    <row r="706" spans="1:24" ht="15">
      <c r="A706" s="249"/>
      <c r="B706" s="249"/>
      <c r="C706" s="249"/>
      <c r="D706" s="249"/>
      <c r="E706" s="249"/>
      <c r="F706" s="249"/>
      <c r="G706" s="249"/>
      <c r="H706" s="249"/>
      <c r="I706" s="249"/>
      <c r="J706" s="249"/>
      <c r="K706" s="249"/>
      <c r="L706" s="249"/>
      <c r="M706" s="249"/>
      <c r="N706" s="249"/>
      <c r="O706" s="249"/>
      <c r="P706" s="249"/>
      <c r="Q706" s="249"/>
      <c r="R706" s="249"/>
      <c r="S706" s="249"/>
      <c r="T706" s="249"/>
      <c r="U706" s="249"/>
      <c r="V706" s="249"/>
      <c r="W706" s="249"/>
      <c r="X706" s="249"/>
    </row>
    <row r="707" spans="1:24" ht="15">
      <c r="A707" s="249"/>
      <c r="B707" s="249"/>
      <c r="C707" s="249"/>
      <c r="D707" s="249"/>
      <c r="E707" s="249"/>
      <c r="F707" s="249"/>
      <c r="G707" s="249"/>
      <c r="H707" s="249"/>
      <c r="I707" s="249"/>
      <c r="J707" s="249"/>
      <c r="K707" s="249"/>
      <c r="L707" s="249"/>
      <c r="M707" s="249"/>
      <c r="N707" s="249"/>
      <c r="O707" s="249"/>
      <c r="P707" s="249"/>
      <c r="Q707" s="249"/>
      <c r="R707" s="249"/>
      <c r="S707" s="249"/>
      <c r="T707" s="249"/>
      <c r="U707" s="249"/>
      <c r="V707" s="249"/>
      <c r="W707" s="249"/>
      <c r="X707" s="249"/>
    </row>
    <row r="708" spans="1:24" ht="15">
      <c r="A708" s="249"/>
      <c r="B708" s="249"/>
      <c r="C708" s="249"/>
      <c r="D708" s="249"/>
      <c r="E708" s="249"/>
      <c r="F708" s="249"/>
      <c r="G708" s="249"/>
      <c r="H708" s="249"/>
      <c r="I708" s="249"/>
      <c r="J708" s="249"/>
      <c r="K708" s="249"/>
      <c r="L708" s="249"/>
      <c r="M708" s="249"/>
      <c r="N708" s="249"/>
      <c r="O708" s="249"/>
      <c r="P708" s="249"/>
      <c r="Q708" s="249"/>
      <c r="R708" s="249"/>
      <c r="S708" s="249"/>
      <c r="T708" s="249"/>
      <c r="U708" s="249"/>
      <c r="V708" s="249"/>
      <c r="W708" s="249"/>
      <c r="X708" s="249"/>
    </row>
    <row r="709" spans="1:24" ht="15">
      <c r="A709" s="249"/>
      <c r="B709" s="249"/>
      <c r="C709" s="249"/>
      <c r="D709" s="249"/>
      <c r="E709" s="249"/>
      <c r="F709" s="249"/>
      <c r="G709" s="249"/>
      <c r="H709" s="249"/>
      <c r="I709" s="249"/>
      <c r="J709" s="249"/>
      <c r="K709" s="249"/>
      <c r="L709" s="249"/>
      <c r="M709" s="249"/>
      <c r="N709" s="249"/>
      <c r="O709" s="249"/>
      <c r="P709" s="249"/>
      <c r="Q709" s="249"/>
      <c r="R709" s="249"/>
      <c r="S709" s="249"/>
      <c r="T709" s="249"/>
      <c r="U709" s="249"/>
      <c r="V709" s="249"/>
      <c r="W709" s="249"/>
      <c r="X709" s="249"/>
    </row>
    <row r="710" spans="1:24" ht="15">
      <c r="A710" s="249"/>
      <c r="B710" s="249"/>
      <c r="C710" s="249"/>
      <c r="D710" s="249"/>
      <c r="E710" s="249"/>
      <c r="F710" s="249"/>
      <c r="G710" s="249"/>
      <c r="H710" s="249"/>
      <c r="I710" s="249"/>
      <c r="J710" s="249"/>
      <c r="K710" s="249"/>
      <c r="L710" s="249"/>
      <c r="M710" s="249"/>
      <c r="N710" s="249"/>
      <c r="O710" s="249"/>
      <c r="P710" s="249"/>
      <c r="Q710" s="249"/>
      <c r="R710" s="249"/>
      <c r="S710" s="249"/>
      <c r="T710" s="249"/>
      <c r="U710" s="249"/>
      <c r="V710" s="249"/>
      <c r="W710" s="249"/>
      <c r="X710" s="249"/>
    </row>
    <row r="711" spans="1:24" ht="15">
      <c r="A711" s="249"/>
      <c r="B711" s="249"/>
      <c r="C711" s="249"/>
      <c r="D711" s="249"/>
      <c r="E711" s="249"/>
      <c r="F711" s="249"/>
      <c r="G711" s="249"/>
      <c r="H711" s="249"/>
      <c r="I711" s="249"/>
      <c r="J711" s="249"/>
      <c r="K711" s="249"/>
      <c r="L711" s="249"/>
      <c r="M711" s="249"/>
      <c r="N711" s="249"/>
      <c r="O711" s="249"/>
      <c r="P711" s="249"/>
      <c r="Q711" s="249"/>
      <c r="R711" s="249"/>
      <c r="S711" s="249"/>
      <c r="T711" s="249"/>
      <c r="U711" s="249"/>
      <c r="V711" s="249"/>
      <c r="W711" s="249"/>
      <c r="X711" s="249"/>
    </row>
    <row r="712" spans="1:24" ht="15">
      <c r="A712" s="249"/>
      <c r="B712" s="249"/>
      <c r="C712" s="249"/>
      <c r="D712" s="249"/>
      <c r="E712" s="249"/>
      <c r="F712" s="249"/>
      <c r="G712" s="249"/>
      <c r="H712" s="249"/>
      <c r="I712" s="249"/>
      <c r="J712" s="249"/>
      <c r="K712" s="249"/>
      <c r="L712" s="249"/>
      <c r="M712" s="249"/>
      <c r="N712" s="249"/>
      <c r="O712" s="249"/>
      <c r="P712" s="249"/>
      <c r="Q712" s="249"/>
      <c r="R712" s="249"/>
      <c r="S712" s="249"/>
      <c r="T712" s="249"/>
      <c r="U712" s="249"/>
      <c r="V712" s="249"/>
      <c r="W712" s="249"/>
      <c r="X712" s="249"/>
    </row>
    <row r="713" spans="1:24" ht="15">
      <c r="A713" s="249"/>
      <c r="B713" s="249"/>
      <c r="C713" s="249"/>
      <c r="D713" s="249"/>
      <c r="E713" s="249"/>
      <c r="F713" s="249"/>
      <c r="G713" s="249"/>
      <c r="H713" s="249"/>
      <c r="I713" s="249"/>
      <c r="J713" s="249"/>
      <c r="K713" s="249"/>
      <c r="L713" s="249"/>
      <c r="M713" s="249"/>
      <c r="N713" s="249"/>
      <c r="O713" s="249"/>
      <c r="P713" s="249"/>
      <c r="Q713" s="249"/>
      <c r="R713" s="249"/>
      <c r="S713" s="249"/>
      <c r="T713" s="249"/>
      <c r="U713" s="249"/>
      <c r="V713" s="249"/>
      <c r="W713" s="249"/>
      <c r="X713" s="249"/>
    </row>
    <row r="714" spans="1:24" ht="15">
      <c r="A714" s="249"/>
      <c r="B714" s="249"/>
      <c r="C714" s="249"/>
      <c r="D714" s="249"/>
      <c r="E714" s="249"/>
      <c r="F714" s="249"/>
      <c r="G714" s="249"/>
      <c r="H714" s="249"/>
      <c r="I714" s="249"/>
      <c r="J714" s="249"/>
      <c r="K714" s="249"/>
      <c r="L714" s="249"/>
      <c r="M714" s="249"/>
      <c r="N714" s="249"/>
      <c r="O714" s="249"/>
      <c r="P714" s="249"/>
      <c r="Q714" s="249"/>
      <c r="R714" s="249"/>
      <c r="S714" s="249"/>
      <c r="T714" s="249"/>
      <c r="U714" s="249"/>
      <c r="V714" s="249"/>
      <c r="W714" s="249"/>
      <c r="X714" s="249"/>
    </row>
    <row r="715" spans="1:24" ht="15">
      <c r="A715" s="249"/>
      <c r="B715" s="249"/>
      <c r="C715" s="249"/>
      <c r="D715" s="249"/>
      <c r="E715" s="249"/>
      <c r="F715" s="249"/>
      <c r="G715" s="249"/>
      <c r="H715" s="249"/>
      <c r="I715" s="249"/>
      <c r="J715" s="249"/>
      <c r="K715" s="249"/>
      <c r="L715" s="249"/>
      <c r="M715" s="249"/>
      <c r="N715" s="249"/>
      <c r="O715" s="249"/>
      <c r="P715" s="249"/>
      <c r="Q715" s="249"/>
      <c r="R715" s="249"/>
      <c r="S715" s="249"/>
      <c r="T715" s="249"/>
      <c r="U715" s="249"/>
      <c r="V715" s="249"/>
      <c r="W715" s="249"/>
      <c r="X715" s="249"/>
    </row>
    <row r="716" spans="1:24" ht="15">
      <c r="A716" s="249"/>
      <c r="B716" s="249"/>
      <c r="C716" s="249"/>
      <c r="D716" s="249"/>
      <c r="E716" s="249"/>
      <c r="F716" s="249"/>
      <c r="G716" s="249"/>
      <c r="H716" s="249"/>
      <c r="I716" s="249"/>
      <c r="J716" s="249"/>
      <c r="K716" s="249"/>
      <c r="L716" s="249"/>
      <c r="M716" s="249"/>
      <c r="N716" s="249"/>
      <c r="O716" s="249"/>
      <c r="P716" s="249"/>
      <c r="Q716" s="249"/>
      <c r="R716" s="249"/>
      <c r="S716" s="249"/>
      <c r="T716" s="249"/>
      <c r="U716" s="249"/>
      <c r="V716" s="249"/>
      <c r="W716" s="249"/>
      <c r="X716" s="249"/>
    </row>
    <row r="717" spans="1:24" ht="15">
      <c r="A717" s="249"/>
      <c r="B717" s="249"/>
      <c r="C717" s="249"/>
      <c r="D717" s="249"/>
      <c r="E717" s="249"/>
      <c r="F717" s="249"/>
      <c r="G717" s="249"/>
      <c r="H717" s="249"/>
      <c r="I717" s="249"/>
      <c r="J717" s="249"/>
      <c r="K717" s="249"/>
      <c r="L717" s="249"/>
      <c r="M717" s="249"/>
      <c r="N717" s="249"/>
      <c r="O717" s="249"/>
      <c r="P717" s="249"/>
      <c r="Q717" s="249"/>
      <c r="R717" s="249"/>
      <c r="S717" s="249"/>
      <c r="T717" s="249"/>
      <c r="U717" s="249"/>
      <c r="V717" s="249"/>
      <c r="W717" s="249"/>
      <c r="X717" s="249"/>
    </row>
    <row r="718" spans="1:24" ht="15">
      <c r="A718" s="249"/>
      <c r="B718" s="249"/>
      <c r="C718" s="249"/>
      <c r="D718" s="249"/>
      <c r="E718" s="249"/>
      <c r="F718" s="249"/>
      <c r="G718" s="249"/>
      <c r="H718" s="249"/>
      <c r="I718" s="249"/>
      <c r="J718" s="249"/>
      <c r="K718" s="249"/>
      <c r="L718" s="249"/>
      <c r="M718" s="249"/>
      <c r="N718" s="249"/>
      <c r="O718" s="249"/>
      <c r="P718" s="249"/>
      <c r="Q718" s="249"/>
      <c r="R718" s="249"/>
      <c r="S718" s="249"/>
      <c r="T718" s="249"/>
      <c r="U718" s="249"/>
      <c r="V718" s="249"/>
      <c r="W718" s="249"/>
      <c r="X718" s="249"/>
    </row>
    <row r="719" spans="1:24" ht="15">
      <c r="A719" s="249"/>
      <c r="B719" s="249"/>
      <c r="C719" s="249"/>
      <c r="D719" s="249"/>
      <c r="E719" s="249"/>
      <c r="F719" s="249"/>
      <c r="G719" s="249"/>
      <c r="H719" s="249"/>
      <c r="I719" s="249"/>
      <c r="J719" s="249"/>
      <c r="K719" s="249"/>
      <c r="L719" s="249"/>
      <c r="M719" s="249"/>
      <c r="N719" s="249"/>
      <c r="O719" s="249"/>
      <c r="P719" s="249"/>
      <c r="Q719" s="249"/>
      <c r="R719" s="249"/>
      <c r="S719" s="249"/>
      <c r="T719" s="249"/>
      <c r="U719" s="249"/>
      <c r="V719" s="249"/>
      <c r="W719" s="249"/>
      <c r="X719" s="249"/>
    </row>
    <row r="720" spans="1:24" ht="15">
      <c r="A720" s="249"/>
      <c r="B720" s="249"/>
      <c r="C720" s="249"/>
      <c r="D720" s="249"/>
      <c r="E720" s="249"/>
      <c r="F720" s="249"/>
      <c r="G720" s="249"/>
      <c r="H720" s="249"/>
      <c r="I720" s="249"/>
      <c r="J720" s="249"/>
      <c r="K720" s="249"/>
      <c r="L720" s="249"/>
      <c r="M720" s="249"/>
      <c r="N720" s="249"/>
      <c r="O720" s="249"/>
      <c r="P720" s="249"/>
      <c r="Q720" s="249"/>
      <c r="R720" s="249"/>
      <c r="S720" s="249"/>
      <c r="T720" s="249"/>
      <c r="U720" s="249"/>
      <c r="V720" s="249"/>
      <c r="W720" s="249"/>
      <c r="X720" s="249"/>
    </row>
    <row r="721" spans="1:24" ht="15">
      <c r="A721" s="249"/>
      <c r="B721" s="249"/>
      <c r="C721" s="249"/>
      <c r="D721" s="249"/>
      <c r="E721" s="249"/>
      <c r="F721" s="249"/>
      <c r="G721" s="249"/>
      <c r="H721" s="249"/>
      <c r="I721" s="249"/>
      <c r="J721" s="249"/>
      <c r="K721" s="249"/>
      <c r="L721" s="249"/>
      <c r="M721" s="249"/>
      <c r="N721" s="249"/>
      <c r="O721" s="249"/>
      <c r="P721" s="249"/>
      <c r="Q721" s="249"/>
      <c r="R721" s="249"/>
      <c r="S721" s="249"/>
      <c r="T721" s="249"/>
      <c r="U721" s="249"/>
      <c r="V721" s="249"/>
      <c r="W721" s="249"/>
      <c r="X721" s="249"/>
    </row>
    <row r="722" spans="1:24" ht="15">
      <c r="A722" s="249"/>
      <c r="B722" s="249"/>
      <c r="C722" s="249"/>
      <c r="D722" s="249"/>
      <c r="E722" s="249"/>
      <c r="F722" s="249"/>
      <c r="G722" s="249"/>
      <c r="H722" s="249"/>
      <c r="I722" s="249"/>
      <c r="J722" s="249"/>
      <c r="K722" s="249"/>
      <c r="L722" s="249"/>
      <c r="M722" s="249"/>
      <c r="N722" s="249"/>
      <c r="O722" s="249"/>
      <c r="P722" s="249"/>
      <c r="Q722" s="249"/>
      <c r="R722" s="249"/>
      <c r="S722" s="249"/>
      <c r="T722" s="249"/>
      <c r="U722" s="249"/>
      <c r="V722" s="249"/>
      <c r="W722" s="249"/>
      <c r="X722" s="249"/>
    </row>
    <row r="723" spans="1:24" ht="15">
      <c r="A723" s="249"/>
      <c r="B723" s="249"/>
      <c r="C723" s="249"/>
      <c r="D723" s="249"/>
      <c r="E723" s="249"/>
      <c r="F723" s="249"/>
      <c r="G723" s="249"/>
      <c r="H723" s="249"/>
      <c r="I723" s="249"/>
      <c r="J723" s="249"/>
      <c r="K723" s="249"/>
      <c r="L723" s="249"/>
      <c r="M723" s="249"/>
      <c r="N723" s="249"/>
      <c r="O723" s="249"/>
      <c r="P723" s="249"/>
      <c r="Q723" s="249"/>
      <c r="R723" s="249"/>
      <c r="S723" s="249"/>
      <c r="T723" s="249"/>
      <c r="U723" s="249"/>
      <c r="V723" s="249"/>
      <c r="W723" s="249"/>
      <c r="X723" s="249"/>
    </row>
    <row r="724" spans="1:24" ht="15">
      <c r="A724" s="249"/>
      <c r="B724" s="249"/>
      <c r="C724" s="249"/>
      <c r="D724" s="249"/>
      <c r="E724" s="249"/>
      <c r="F724" s="249"/>
      <c r="G724" s="249"/>
      <c r="H724" s="249"/>
      <c r="I724" s="249"/>
      <c r="J724" s="249"/>
      <c r="K724" s="249"/>
      <c r="L724" s="249"/>
      <c r="M724" s="249"/>
      <c r="N724" s="249"/>
      <c r="O724" s="249"/>
      <c r="P724" s="249"/>
      <c r="Q724" s="249"/>
      <c r="R724" s="249"/>
      <c r="S724" s="249"/>
      <c r="T724" s="249"/>
      <c r="U724" s="249"/>
      <c r="V724" s="249"/>
      <c r="W724" s="249"/>
      <c r="X724" s="249"/>
    </row>
    <row r="725" spans="1:24" ht="15">
      <c r="A725" s="249"/>
      <c r="B725" s="249"/>
      <c r="C725" s="249"/>
      <c r="D725" s="249"/>
      <c r="E725" s="249"/>
      <c r="F725" s="249"/>
      <c r="G725" s="249"/>
      <c r="H725" s="249"/>
      <c r="I725" s="249"/>
      <c r="J725" s="249"/>
      <c r="K725" s="249"/>
      <c r="L725" s="249"/>
      <c r="M725" s="249"/>
      <c r="N725" s="249"/>
      <c r="O725" s="249"/>
      <c r="P725" s="249"/>
      <c r="Q725" s="249"/>
      <c r="R725" s="249"/>
      <c r="S725" s="249"/>
      <c r="T725" s="249"/>
      <c r="U725" s="249"/>
      <c r="V725" s="249"/>
      <c r="W725" s="249"/>
      <c r="X725" s="249"/>
    </row>
    <row r="726" spans="1:24" ht="15">
      <c r="A726" s="249"/>
      <c r="B726" s="249"/>
      <c r="C726" s="249"/>
      <c r="D726" s="249"/>
      <c r="E726" s="249"/>
      <c r="F726" s="249"/>
      <c r="G726" s="249"/>
      <c r="H726" s="249"/>
      <c r="I726" s="249"/>
      <c r="J726" s="249"/>
      <c r="K726" s="249"/>
      <c r="L726" s="249"/>
      <c r="M726" s="249"/>
      <c r="N726" s="249"/>
      <c r="O726" s="249"/>
      <c r="P726" s="249"/>
      <c r="Q726" s="249"/>
      <c r="R726" s="249"/>
      <c r="S726" s="249"/>
      <c r="T726" s="249"/>
      <c r="U726" s="249"/>
      <c r="V726" s="249"/>
      <c r="W726" s="249"/>
      <c r="X726" s="249"/>
    </row>
    <row r="727" spans="1:24" ht="15">
      <c r="A727" s="249"/>
      <c r="B727" s="249"/>
      <c r="C727" s="249"/>
      <c r="D727" s="249"/>
      <c r="E727" s="249"/>
      <c r="F727" s="249"/>
      <c r="G727" s="249"/>
      <c r="H727" s="249"/>
      <c r="I727" s="249"/>
      <c r="J727" s="249"/>
      <c r="K727" s="249"/>
      <c r="L727" s="249"/>
      <c r="M727" s="249"/>
      <c r="N727" s="249"/>
      <c r="O727" s="249"/>
      <c r="P727" s="249"/>
      <c r="Q727" s="249"/>
      <c r="R727" s="249"/>
      <c r="S727" s="249"/>
      <c r="T727" s="249"/>
      <c r="U727" s="249"/>
      <c r="V727" s="249"/>
      <c r="W727" s="249"/>
      <c r="X727" s="249"/>
    </row>
    <row r="728" spans="1:24" ht="15">
      <c r="A728" s="249"/>
      <c r="B728" s="249"/>
      <c r="C728" s="249"/>
      <c r="D728" s="249"/>
      <c r="E728" s="249"/>
      <c r="F728" s="249"/>
      <c r="G728" s="249"/>
      <c r="H728" s="249"/>
      <c r="I728" s="249"/>
      <c r="J728" s="249"/>
      <c r="K728" s="249"/>
      <c r="L728" s="249"/>
      <c r="M728" s="249"/>
      <c r="N728" s="249"/>
      <c r="O728" s="249"/>
      <c r="P728" s="249"/>
      <c r="Q728" s="249"/>
      <c r="R728" s="249"/>
      <c r="S728" s="249"/>
      <c r="T728" s="249"/>
      <c r="U728" s="249"/>
      <c r="V728" s="249"/>
      <c r="W728" s="249"/>
      <c r="X728" s="249"/>
    </row>
    <row r="729" spans="1:24" ht="15">
      <c r="A729" s="249"/>
      <c r="B729" s="249"/>
      <c r="C729" s="249"/>
      <c r="D729" s="249"/>
      <c r="E729" s="249"/>
      <c r="F729" s="249"/>
      <c r="G729" s="249"/>
      <c r="H729" s="249"/>
      <c r="I729" s="249"/>
      <c r="J729" s="249"/>
      <c r="K729" s="249"/>
      <c r="L729" s="249"/>
      <c r="M729" s="249"/>
      <c r="N729" s="249"/>
      <c r="O729" s="249"/>
      <c r="P729" s="249"/>
      <c r="Q729" s="249"/>
      <c r="R729" s="249"/>
      <c r="S729" s="249"/>
      <c r="T729" s="249"/>
      <c r="U729" s="249"/>
      <c r="V729" s="249"/>
      <c r="W729" s="249"/>
      <c r="X729" s="249"/>
    </row>
    <row r="730" spans="1:24" ht="15">
      <c r="A730" s="249"/>
      <c r="B730" s="249"/>
      <c r="C730" s="249"/>
      <c r="D730" s="249"/>
      <c r="E730" s="249"/>
      <c r="F730" s="249"/>
      <c r="G730" s="249"/>
      <c r="H730" s="249"/>
      <c r="I730" s="249"/>
      <c r="J730" s="249"/>
      <c r="K730" s="249"/>
      <c r="L730" s="249"/>
      <c r="M730" s="249"/>
      <c r="N730" s="249"/>
      <c r="O730" s="249"/>
      <c r="P730" s="249"/>
      <c r="Q730" s="249"/>
      <c r="R730" s="249"/>
      <c r="S730" s="249"/>
      <c r="T730" s="249"/>
      <c r="U730" s="249"/>
      <c r="V730" s="249"/>
      <c r="W730" s="249"/>
      <c r="X730" s="249"/>
    </row>
    <row r="731" spans="1:24" ht="15">
      <c r="A731" s="249"/>
      <c r="B731" s="249"/>
      <c r="C731" s="249"/>
      <c r="D731" s="249"/>
      <c r="E731" s="249"/>
      <c r="F731" s="249"/>
      <c r="G731" s="249"/>
      <c r="H731" s="249"/>
      <c r="I731" s="249"/>
      <c r="J731" s="249"/>
      <c r="K731" s="249"/>
      <c r="L731" s="249"/>
      <c r="M731" s="249"/>
      <c r="N731" s="249"/>
      <c r="O731" s="249"/>
      <c r="P731" s="249"/>
      <c r="Q731" s="249"/>
      <c r="R731" s="249"/>
      <c r="S731" s="249"/>
      <c r="T731" s="249"/>
      <c r="U731" s="249"/>
      <c r="V731" s="249"/>
      <c r="W731" s="249"/>
      <c r="X731" s="249"/>
    </row>
    <row r="732" spans="1:24" ht="15">
      <c r="A732" s="249"/>
      <c r="B732" s="249"/>
      <c r="C732" s="249"/>
      <c r="D732" s="249"/>
      <c r="E732" s="249"/>
      <c r="F732" s="249"/>
      <c r="G732" s="249"/>
      <c r="H732" s="249"/>
      <c r="I732" s="249"/>
      <c r="J732" s="249"/>
      <c r="K732" s="249"/>
      <c r="L732" s="249"/>
      <c r="M732" s="249"/>
      <c r="N732" s="249"/>
      <c r="O732" s="249"/>
      <c r="P732" s="249"/>
      <c r="Q732" s="249"/>
      <c r="R732" s="249"/>
      <c r="S732" s="249"/>
      <c r="T732" s="249"/>
      <c r="U732" s="249"/>
      <c r="V732" s="249"/>
      <c r="W732" s="249"/>
      <c r="X732" s="249"/>
    </row>
    <row r="733" spans="1:24" ht="15">
      <c r="A733" s="249"/>
      <c r="B733" s="249"/>
      <c r="C733" s="249"/>
      <c r="D733" s="249"/>
      <c r="E733" s="249"/>
      <c r="F733" s="249"/>
      <c r="G733" s="249"/>
      <c r="H733" s="249"/>
      <c r="I733" s="249"/>
      <c r="J733" s="249"/>
      <c r="K733" s="249"/>
      <c r="L733" s="249"/>
      <c r="M733" s="249"/>
      <c r="N733" s="249"/>
      <c r="O733" s="249"/>
      <c r="P733" s="249"/>
      <c r="Q733" s="249"/>
      <c r="R733" s="249"/>
      <c r="S733" s="249"/>
      <c r="T733" s="249"/>
      <c r="U733" s="249"/>
      <c r="V733" s="249"/>
      <c r="W733" s="249"/>
      <c r="X733" s="249"/>
    </row>
    <row r="734" spans="1:24" ht="15">
      <c r="A734" s="249"/>
      <c r="B734" s="249"/>
      <c r="C734" s="249"/>
      <c r="D734" s="249"/>
      <c r="E734" s="249"/>
      <c r="F734" s="249"/>
      <c r="G734" s="249"/>
      <c r="H734" s="249"/>
      <c r="I734" s="249"/>
      <c r="J734" s="249"/>
      <c r="K734" s="249"/>
      <c r="L734" s="249"/>
      <c r="M734" s="249"/>
      <c r="N734" s="249"/>
      <c r="O734" s="249"/>
      <c r="P734" s="249"/>
      <c r="Q734" s="249"/>
      <c r="R734" s="249"/>
      <c r="S734" s="249"/>
      <c r="T734" s="249"/>
      <c r="U734" s="249"/>
      <c r="V734" s="249"/>
      <c r="W734" s="249"/>
      <c r="X734" s="249"/>
    </row>
    <row r="735" spans="1:24" ht="15">
      <c r="A735" s="249"/>
      <c r="B735" s="249"/>
      <c r="C735" s="249"/>
      <c r="D735" s="249"/>
      <c r="E735" s="249"/>
      <c r="F735" s="249"/>
      <c r="G735" s="249"/>
      <c r="H735" s="249"/>
      <c r="I735" s="249"/>
      <c r="J735" s="249"/>
      <c r="K735" s="249"/>
      <c r="L735" s="249"/>
      <c r="M735" s="249"/>
      <c r="N735" s="249"/>
      <c r="O735" s="249"/>
      <c r="P735" s="249"/>
      <c r="Q735" s="249"/>
      <c r="R735" s="249"/>
      <c r="S735" s="249"/>
      <c r="T735" s="249"/>
      <c r="U735" s="249"/>
      <c r="V735" s="249"/>
      <c r="W735" s="249"/>
      <c r="X735" s="249"/>
    </row>
    <row r="736" spans="1:24" ht="15">
      <c r="A736" s="249"/>
      <c r="B736" s="249"/>
      <c r="C736" s="249"/>
      <c r="D736" s="249"/>
      <c r="E736" s="249"/>
      <c r="F736" s="249"/>
      <c r="G736" s="249"/>
      <c r="H736" s="249"/>
      <c r="I736" s="249"/>
      <c r="J736" s="249"/>
      <c r="K736" s="249"/>
      <c r="L736" s="249"/>
      <c r="M736" s="249"/>
      <c r="N736" s="249"/>
      <c r="O736" s="249"/>
      <c r="P736" s="249"/>
      <c r="Q736" s="249"/>
      <c r="R736" s="249"/>
      <c r="S736" s="249"/>
      <c r="T736" s="249"/>
      <c r="U736" s="249"/>
      <c r="V736" s="249"/>
      <c r="W736" s="249"/>
      <c r="X736" s="249"/>
    </row>
    <row r="737" spans="1:24" ht="15">
      <c r="A737" s="249"/>
      <c r="B737" s="249"/>
      <c r="C737" s="249"/>
      <c r="D737" s="249"/>
      <c r="E737" s="249"/>
      <c r="F737" s="249"/>
      <c r="G737" s="249"/>
      <c r="H737" s="249"/>
      <c r="I737" s="249"/>
      <c r="J737" s="249"/>
      <c r="K737" s="249"/>
      <c r="L737" s="249"/>
      <c r="M737" s="249"/>
      <c r="N737" s="249"/>
      <c r="O737" s="249"/>
      <c r="P737" s="249"/>
      <c r="Q737" s="249"/>
      <c r="R737" s="249"/>
      <c r="S737" s="249"/>
      <c r="T737" s="249"/>
      <c r="U737" s="249"/>
      <c r="V737" s="249"/>
      <c r="W737" s="249"/>
      <c r="X737" s="249"/>
    </row>
    <row r="738" spans="1:24" ht="15">
      <c r="A738" s="249"/>
      <c r="B738" s="249"/>
      <c r="C738" s="249"/>
      <c r="D738" s="249"/>
      <c r="E738" s="249"/>
      <c r="F738" s="249"/>
      <c r="G738" s="249"/>
      <c r="H738" s="249"/>
      <c r="I738" s="249"/>
      <c r="J738" s="249"/>
      <c r="K738" s="249"/>
      <c r="L738" s="249"/>
      <c r="M738" s="249"/>
      <c r="N738" s="249"/>
      <c r="O738" s="249"/>
      <c r="P738" s="249"/>
      <c r="Q738" s="249"/>
      <c r="R738" s="249"/>
      <c r="S738" s="249"/>
      <c r="T738" s="249"/>
      <c r="U738" s="249"/>
      <c r="V738" s="249"/>
      <c r="W738" s="249"/>
      <c r="X738" s="249"/>
    </row>
    <row r="739" spans="1:24" ht="15">
      <c r="A739" s="249"/>
      <c r="B739" s="249"/>
      <c r="C739" s="249"/>
      <c r="D739" s="249"/>
      <c r="E739" s="249"/>
      <c r="F739" s="249"/>
      <c r="G739" s="249"/>
      <c r="H739" s="249"/>
      <c r="I739" s="249"/>
      <c r="J739" s="249"/>
      <c r="K739" s="249"/>
      <c r="L739" s="249"/>
      <c r="M739" s="249"/>
      <c r="N739" s="249"/>
      <c r="O739" s="249"/>
      <c r="P739" s="249"/>
      <c r="Q739" s="249"/>
      <c r="R739" s="249"/>
      <c r="S739" s="249"/>
      <c r="T739" s="249"/>
      <c r="U739" s="249"/>
      <c r="V739" s="249"/>
      <c r="W739" s="249"/>
      <c r="X739" s="249"/>
    </row>
    <row r="740" spans="1:24" ht="15">
      <c r="A740" s="249"/>
      <c r="B740" s="249"/>
      <c r="C740" s="249"/>
      <c r="D740" s="249"/>
      <c r="E740" s="249"/>
      <c r="F740" s="249"/>
      <c r="G740" s="249"/>
      <c r="H740" s="249"/>
      <c r="I740" s="249"/>
      <c r="J740" s="249"/>
      <c r="K740" s="249"/>
      <c r="L740" s="249"/>
      <c r="M740" s="249"/>
      <c r="N740" s="249"/>
      <c r="O740" s="249"/>
      <c r="P740" s="249"/>
      <c r="Q740" s="249"/>
      <c r="R740" s="249"/>
      <c r="S740" s="249"/>
      <c r="T740" s="249"/>
      <c r="U740" s="249"/>
      <c r="V740" s="249"/>
      <c r="W740" s="249"/>
      <c r="X740" s="249"/>
    </row>
    <row r="741" spans="1:24" ht="15">
      <c r="A741" s="249"/>
      <c r="B741" s="249"/>
      <c r="C741" s="249"/>
      <c r="D741" s="249"/>
      <c r="E741" s="249"/>
      <c r="F741" s="249"/>
      <c r="G741" s="249"/>
      <c r="H741" s="249"/>
      <c r="I741" s="249"/>
      <c r="J741" s="249"/>
      <c r="K741" s="249"/>
      <c r="L741" s="249"/>
      <c r="M741" s="249"/>
      <c r="N741" s="249"/>
      <c r="O741" s="249"/>
      <c r="P741" s="249"/>
      <c r="Q741" s="249"/>
      <c r="R741" s="249"/>
      <c r="S741" s="249"/>
      <c r="T741" s="249"/>
      <c r="U741" s="249"/>
      <c r="V741" s="249"/>
      <c r="W741" s="249"/>
      <c r="X741" s="249"/>
    </row>
    <row r="742" spans="1:24" ht="15">
      <c r="A742" s="249"/>
      <c r="B742" s="249"/>
      <c r="C742" s="249"/>
      <c r="D742" s="249"/>
      <c r="E742" s="249"/>
      <c r="F742" s="249"/>
      <c r="G742" s="249"/>
      <c r="H742" s="249"/>
      <c r="I742" s="249"/>
      <c r="J742" s="249"/>
      <c r="K742" s="249"/>
      <c r="L742" s="249"/>
      <c r="M742" s="249"/>
      <c r="N742" s="249"/>
      <c r="O742" s="249"/>
      <c r="P742" s="249"/>
      <c r="Q742" s="249"/>
      <c r="R742" s="249"/>
      <c r="S742" s="249"/>
      <c r="T742" s="249"/>
      <c r="U742" s="249"/>
      <c r="V742" s="249"/>
      <c r="W742" s="249"/>
      <c r="X742" s="249"/>
    </row>
    <row r="743" spans="1:24" ht="15">
      <c r="A743" s="249"/>
      <c r="B743" s="249"/>
      <c r="C743" s="249"/>
      <c r="D743" s="249"/>
      <c r="E743" s="249"/>
      <c r="F743" s="249"/>
      <c r="G743" s="249"/>
      <c r="H743" s="249"/>
      <c r="I743" s="249"/>
      <c r="J743" s="249"/>
      <c r="K743" s="249"/>
      <c r="L743" s="249"/>
      <c r="M743" s="249"/>
      <c r="N743" s="249"/>
      <c r="O743" s="249"/>
      <c r="P743" s="249"/>
      <c r="Q743" s="249"/>
      <c r="R743" s="249"/>
      <c r="S743" s="249"/>
      <c r="T743" s="249"/>
      <c r="U743" s="249"/>
      <c r="V743" s="249"/>
      <c r="W743" s="249"/>
      <c r="X743" s="249"/>
    </row>
    <row r="744" spans="1:24" ht="15">
      <c r="A744" s="249"/>
      <c r="B744" s="249"/>
      <c r="C744" s="249"/>
      <c r="D744" s="249"/>
      <c r="E744" s="249"/>
      <c r="F744" s="249"/>
      <c r="G744" s="249"/>
      <c r="H744" s="249"/>
      <c r="I744" s="249"/>
      <c r="J744" s="249"/>
      <c r="K744" s="249"/>
      <c r="L744" s="249"/>
      <c r="M744" s="249"/>
      <c r="N744" s="249"/>
      <c r="O744" s="249"/>
      <c r="P744" s="249"/>
      <c r="Q744" s="249"/>
      <c r="R744" s="249"/>
      <c r="S744" s="249"/>
      <c r="T744" s="249"/>
      <c r="U744" s="249"/>
      <c r="V744" s="249"/>
      <c r="W744" s="249"/>
      <c r="X744" s="249"/>
    </row>
    <row r="745" spans="1:24" ht="15">
      <c r="A745" s="249"/>
      <c r="B745" s="249"/>
      <c r="C745" s="249"/>
      <c r="D745" s="249"/>
      <c r="E745" s="249"/>
      <c r="F745" s="249"/>
      <c r="G745" s="249"/>
      <c r="H745" s="249"/>
      <c r="I745" s="249"/>
      <c r="J745" s="249"/>
      <c r="K745" s="249"/>
      <c r="L745" s="249"/>
      <c r="M745" s="249"/>
      <c r="N745" s="249"/>
      <c r="O745" s="249"/>
      <c r="P745" s="249"/>
      <c r="Q745" s="249"/>
      <c r="R745" s="249"/>
      <c r="S745" s="249"/>
      <c r="T745" s="249"/>
      <c r="U745" s="249"/>
      <c r="V745" s="249"/>
      <c r="W745" s="249"/>
      <c r="X745" s="249"/>
    </row>
    <row r="746" spans="1:24" ht="15">
      <c r="A746" s="249"/>
      <c r="B746" s="249"/>
      <c r="C746" s="249"/>
      <c r="D746" s="249"/>
      <c r="E746" s="249"/>
      <c r="F746" s="249"/>
      <c r="G746" s="249"/>
      <c r="H746" s="249"/>
      <c r="I746" s="249"/>
      <c r="J746" s="249"/>
      <c r="K746" s="249"/>
      <c r="L746" s="249"/>
      <c r="M746" s="249"/>
      <c r="N746" s="249"/>
      <c r="O746" s="249"/>
      <c r="P746" s="249"/>
      <c r="Q746" s="249"/>
      <c r="R746" s="249"/>
      <c r="S746" s="249"/>
      <c r="T746" s="249"/>
      <c r="U746" s="249"/>
      <c r="V746" s="249"/>
      <c r="W746" s="249"/>
      <c r="X746" s="249"/>
    </row>
    <row r="747" spans="1:24" ht="15">
      <c r="A747" s="249"/>
      <c r="B747" s="249"/>
      <c r="C747" s="249"/>
      <c r="D747" s="249"/>
      <c r="E747" s="249"/>
      <c r="F747" s="249"/>
      <c r="G747" s="249"/>
      <c r="H747" s="249"/>
      <c r="I747" s="249"/>
      <c r="J747" s="249"/>
      <c r="K747" s="249"/>
      <c r="L747" s="249"/>
      <c r="M747" s="249"/>
      <c r="N747" s="249"/>
      <c r="O747" s="249"/>
      <c r="P747" s="249"/>
      <c r="Q747" s="249"/>
      <c r="R747" s="249"/>
      <c r="S747" s="249"/>
      <c r="T747" s="249"/>
      <c r="U747" s="249"/>
      <c r="V747" s="249"/>
      <c r="W747" s="249"/>
      <c r="X747" s="249"/>
    </row>
    <row r="748" spans="1:24" ht="15">
      <c r="A748" s="249"/>
      <c r="B748" s="249"/>
      <c r="C748" s="249"/>
      <c r="D748" s="249"/>
      <c r="E748" s="249"/>
      <c r="F748" s="249"/>
      <c r="G748" s="249"/>
      <c r="H748" s="249"/>
      <c r="I748" s="249"/>
      <c r="J748" s="249"/>
      <c r="K748" s="249"/>
      <c r="L748" s="249"/>
      <c r="M748" s="249"/>
      <c r="N748" s="249"/>
      <c r="O748" s="249"/>
      <c r="P748" s="249"/>
      <c r="Q748" s="249"/>
      <c r="R748" s="249"/>
      <c r="S748" s="249"/>
      <c r="T748" s="249"/>
      <c r="U748" s="249"/>
      <c r="V748" s="249"/>
      <c r="W748" s="249"/>
      <c r="X748" s="249"/>
    </row>
    <row r="749" spans="1:24" ht="15">
      <c r="A749" s="249"/>
      <c r="B749" s="249"/>
      <c r="C749" s="249"/>
      <c r="D749" s="249"/>
      <c r="E749" s="249"/>
      <c r="F749" s="249"/>
      <c r="G749" s="249"/>
      <c r="H749" s="249"/>
      <c r="I749" s="249"/>
      <c r="J749" s="249"/>
      <c r="K749" s="249"/>
      <c r="L749" s="249"/>
      <c r="M749" s="249"/>
      <c r="N749" s="249"/>
      <c r="O749" s="249"/>
      <c r="P749" s="249"/>
      <c r="Q749" s="249"/>
      <c r="R749" s="249"/>
      <c r="S749" s="249"/>
      <c r="T749" s="249"/>
      <c r="U749" s="249"/>
      <c r="V749" s="249"/>
      <c r="W749" s="249"/>
      <c r="X749" s="249"/>
    </row>
    <row r="750" spans="1:24" ht="15">
      <c r="A750" s="249"/>
      <c r="B750" s="249"/>
      <c r="C750" s="249"/>
      <c r="D750" s="249"/>
      <c r="E750" s="249"/>
      <c r="F750" s="249"/>
      <c r="G750" s="249"/>
      <c r="H750" s="249"/>
      <c r="I750" s="249"/>
      <c r="J750" s="249"/>
      <c r="K750" s="249"/>
      <c r="L750" s="249"/>
      <c r="M750" s="249"/>
      <c r="N750" s="249"/>
      <c r="O750" s="249"/>
      <c r="P750" s="249"/>
      <c r="Q750" s="249"/>
      <c r="R750" s="249"/>
      <c r="S750" s="249"/>
      <c r="T750" s="249"/>
      <c r="U750" s="249"/>
      <c r="V750" s="249"/>
      <c r="W750" s="249"/>
      <c r="X750" s="249"/>
    </row>
    <row r="751" spans="1:24" ht="15">
      <c r="A751" s="249"/>
      <c r="B751" s="249"/>
      <c r="C751" s="249"/>
      <c r="D751" s="249"/>
      <c r="E751" s="249"/>
      <c r="F751" s="249"/>
      <c r="G751" s="249"/>
      <c r="H751" s="249"/>
      <c r="I751" s="249"/>
      <c r="J751" s="249"/>
      <c r="K751" s="249"/>
      <c r="L751" s="249"/>
      <c r="M751" s="249"/>
      <c r="N751" s="249"/>
      <c r="O751" s="249"/>
      <c r="P751" s="249"/>
      <c r="Q751" s="249"/>
      <c r="R751" s="249"/>
      <c r="S751" s="249"/>
      <c r="T751" s="249"/>
      <c r="U751" s="249"/>
      <c r="V751" s="249"/>
      <c r="W751" s="249"/>
      <c r="X751" s="249"/>
    </row>
    <row r="752" spans="1:24" ht="15">
      <c r="A752" s="249"/>
      <c r="B752" s="249"/>
      <c r="C752" s="249"/>
      <c r="D752" s="249"/>
      <c r="E752" s="249"/>
      <c r="F752" s="249"/>
      <c r="G752" s="249"/>
      <c r="H752" s="249"/>
      <c r="I752" s="249"/>
      <c r="J752" s="249"/>
      <c r="K752" s="249"/>
      <c r="L752" s="249"/>
      <c r="M752" s="249"/>
      <c r="N752" s="249"/>
      <c r="O752" s="249"/>
      <c r="P752" s="249"/>
      <c r="Q752" s="249"/>
      <c r="R752" s="249"/>
      <c r="S752" s="249"/>
      <c r="T752" s="249"/>
      <c r="U752" s="249"/>
      <c r="V752" s="249"/>
      <c r="W752" s="249"/>
      <c r="X752" s="249"/>
    </row>
    <row r="753" spans="1:24" ht="15">
      <c r="A753" s="249"/>
      <c r="B753" s="249"/>
      <c r="C753" s="249"/>
      <c r="D753" s="249"/>
      <c r="E753" s="249"/>
      <c r="F753" s="249"/>
      <c r="G753" s="249"/>
      <c r="H753" s="249"/>
      <c r="I753" s="249"/>
      <c r="J753" s="249"/>
      <c r="K753" s="249"/>
      <c r="L753" s="249"/>
      <c r="M753" s="249"/>
      <c r="N753" s="249"/>
      <c r="O753" s="249"/>
      <c r="P753" s="249"/>
      <c r="Q753" s="249"/>
      <c r="R753" s="249"/>
      <c r="S753" s="249"/>
      <c r="T753" s="249"/>
      <c r="U753" s="249"/>
      <c r="V753" s="249"/>
      <c r="W753" s="249"/>
      <c r="X753" s="249"/>
    </row>
    <row r="754" spans="1:24" ht="15">
      <c r="A754" s="249"/>
      <c r="B754" s="249"/>
      <c r="C754" s="249"/>
      <c r="D754" s="249"/>
      <c r="E754" s="249"/>
      <c r="F754" s="249"/>
      <c r="G754" s="249"/>
      <c r="H754" s="249"/>
      <c r="I754" s="249"/>
      <c r="J754" s="249"/>
      <c r="K754" s="249"/>
      <c r="L754" s="249"/>
      <c r="M754" s="249"/>
      <c r="N754" s="249"/>
      <c r="O754" s="249"/>
      <c r="P754" s="249"/>
      <c r="Q754" s="249"/>
      <c r="R754" s="249"/>
      <c r="S754" s="249"/>
      <c r="T754" s="249"/>
      <c r="U754" s="249"/>
      <c r="V754" s="249"/>
      <c r="W754" s="249"/>
      <c r="X754" s="249"/>
    </row>
    <row r="755" spans="1:24" ht="15">
      <c r="A755" s="249"/>
      <c r="B755" s="249"/>
      <c r="C755" s="249"/>
      <c r="D755" s="249"/>
      <c r="E755" s="249"/>
      <c r="F755" s="249"/>
      <c r="G755" s="249"/>
      <c r="H755" s="249"/>
      <c r="I755" s="249"/>
      <c r="J755" s="249"/>
      <c r="K755" s="249"/>
      <c r="L755" s="249"/>
      <c r="M755" s="249"/>
      <c r="N755" s="249"/>
      <c r="O755" s="249"/>
      <c r="P755" s="249"/>
      <c r="Q755" s="249"/>
      <c r="R755" s="249"/>
      <c r="S755" s="249"/>
      <c r="T755" s="249"/>
      <c r="U755" s="249"/>
      <c r="V755" s="249"/>
      <c r="W755" s="249"/>
      <c r="X755" s="249"/>
    </row>
    <row r="756" spans="1:24" ht="15">
      <c r="A756" s="249"/>
      <c r="B756" s="249"/>
      <c r="C756" s="249"/>
      <c r="D756" s="249"/>
      <c r="E756" s="249"/>
      <c r="F756" s="249"/>
      <c r="G756" s="249"/>
      <c r="H756" s="249"/>
      <c r="I756" s="249"/>
      <c r="J756" s="249"/>
      <c r="K756" s="249"/>
      <c r="L756" s="249"/>
      <c r="M756" s="249"/>
      <c r="N756" s="249"/>
      <c r="O756" s="249"/>
      <c r="P756" s="249"/>
      <c r="Q756" s="249"/>
      <c r="R756" s="249"/>
      <c r="S756" s="249"/>
      <c r="T756" s="249"/>
      <c r="U756" s="249"/>
      <c r="V756" s="249"/>
      <c r="W756" s="249"/>
      <c r="X756" s="249"/>
    </row>
    <row r="757" spans="1:24" ht="15">
      <c r="A757" s="249"/>
      <c r="B757" s="249"/>
      <c r="C757" s="249"/>
      <c r="D757" s="249"/>
      <c r="E757" s="249"/>
      <c r="F757" s="249"/>
      <c r="G757" s="249"/>
      <c r="H757" s="249"/>
      <c r="I757" s="249"/>
      <c r="J757" s="249"/>
      <c r="K757" s="249"/>
      <c r="L757" s="249"/>
      <c r="M757" s="249"/>
      <c r="N757" s="249"/>
      <c r="O757" s="249"/>
      <c r="P757" s="249"/>
      <c r="Q757" s="249"/>
      <c r="R757" s="249"/>
      <c r="S757" s="249"/>
      <c r="T757" s="249"/>
      <c r="U757" s="249"/>
      <c r="V757" s="249"/>
      <c r="W757" s="249"/>
      <c r="X757" s="249"/>
    </row>
    <row r="758" spans="1:24" ht="15">
      <c r="A758" s="249"/>
      <c r="B758" s="249"/>
      <c r="C758" s="249"/>
      <c r="D758" s="249"/>
      <c r="E758" s="249"/>
      <c r="F758" s="249"/>
      <c r="G758" s="249"/>
      <c r="H758" s="249"/>
      <c r="I758" s="249"/>
      <c r="J758" s="249"/>
      <c r="K758" s="249"/>
      <c r="L758" s="249"/>
      <c r="M758" s="249"/>
      <c r="N758" s="249"/>
      <c r="O758" s="249"/>
      <c r="P758" s="249"/>
      <c r="Q758" s="249"/>
      <c r="R758" s="249"/>
      <c r="S758" s="249"/>
      <c r="T758" s="249"/>
      <c r="U758" s="249"/>
      <c r="V758" s="249"/>
      <c r="W758" s="249"/>
      <c r="X758" s="249"/>
    </row>
    <row r="759" spans="1:24" ht="15">
      <c r="A759" s="249"/>
      <c r="B759" s="249"/>
      <c r="C759" s="249"/>
      <c r="D759" s="249"/>
      <c r="E759" s="249"/>
      <c r="F759" s="249"/>
      <c r="G759" s="249"/>
      <c r="H759" s="249"/>
      <c r="I759" s="249"/>
      <c r="J759" s="249"/>
      <c r="K759" s="249"/>
      <c r="L759" s="249"/>
      <c r="M759" s="249"/>
      <c r="N759" s="249"/>
      <c r="O759" s="249"/>
      <c r="P759" s="249"/>
      <c r="Q759" s="249"/>
      <c r="R759" s="249"/>
      <c r="S759" s="249"/>
      <c r="T759" s="249"/>
      <c r="U759" s="249"/>
      <c r="V759" s="249"/>
      <c r="W759" s="249"/>
      <c r="X759" s="249"/>
    </row>
    <row r="760" spans="1:24" ht="15">
      <c r="A760" s="249"/>
      <c r="B760" s="249"/>
      <c r="C760" s="249"/>
      <c r="D760" s="249"/>
      <c r="E760" s="249"/>
      <c r="F760" s="249"/>
      <c r="G760" s="249"/>
      <c r="H760" s="249"/>
      <c r="I760" s="249"/>
      <c r="J760" s="249"/>
      <c r="K760" s="249"/>
      <c r="L760" s="249"/>
      <c r="M760" s="249"/>
      <c r="N760" s="249"/>
      <c r="O760" s="249"/>
      <c r="P760" s="249"/>
      <c r="Q760" s="249"/>
      <c r="R760" s="249"/>
      <c r="S760" s="249"/>
      <c r="T760" s="249"/>
      <c r="U760" s="249"/>
      <c r="V760" s="249"/>
      <c r="W760" s="249"/>
      <c r="X760" s="249"/>
    </row>
    <row r="761" spans="1:24" ht="15">
      <c r="A761" s="249"/>
      <c r="B761" s="249"/>
      <c r="C761" s="249"/>
      <c r="D761" s="249"/>
      <c r="E761" s="249"/>
      <c r="F761" s="249"/>
      <c r="G761" s="249"/>
      <c r="H761" s="249"/>
      <c r="I761" s="249"/>
      <c r="J761" s="249"/>
      <c r="K761" s="249"/>
      <c r="L761" s="249"/>
      <c r="M761" s="249"/>
      <c r="N761" s="249"/>
      <c r="O761" s="249"/>
      <c r="P761" s="249"/>
      <c r="Q761" s="249"/>
      <c r="R761" s="249"/>
      <c r="S761" s="249"/>
      <c r="T761" s="249"/>
      <c r="U761" s="249"/>
      <c r="V761" s="249"/>
      <c r="W761" s="249"/>
      <c r="X761" s="249"/>
    </row>
    <row r="762" spans="1:24" ht="15">
      <c r="A762" s="249"/>
      <c r="B762" s="249"/>
      <c r="C762" s="249"/>
      <c r="D762" s="249"/>
      <c r="E762" s="249"/>
      <c r="F762" s="249"/>
      <c r="G762" s="249"/>
      <c r="H762" s="249"/>
      <c r="I762" s="249"/>
      <c r="J762" s="249"/>
      <c r="K762" s="249"/>
      <c r="L762" s="249"/>
      <c r="M762" s="249"/>
      <c r="N762" s="249"/>
      <c r="O762" s="249"/>
      <c r="P762" s="249"/>
      <c r="Q762" s="249"/>
      <c r="R762" s="249"/>
      <c r="S762" s="249"/>
      <c r="T762" s="249"/>
      <c r="U762" s="249"/>
      <c r="V762" s="249"/>
      <c r="W762" s="249"/>
      <c r="X762" s="249"/>
    </row>
    <row r="763" spans="1:24" ht="15">
      <c r="A763" s="249"/>
      <c r="B763" s="249"/>
      <c r="C763" s="249"/>
      <c r="D763" s="249"/>
      <c r="E763" s="249"/>
      <c r="F763" s="249"/>
      <c r="G763" s="249"/>
      <c r="H763" s="249"/>
      <c r="I763" s="249"/>
      <c r="J763" s="249"/>
      <c r="K763" s="249"/>
      <c r="L763" s="249"/>
      <c r="M763" s="249"/>
      <c r="N763" s="249"/>
      <c r="O763" s="249"/>
      <c r="P763" s="249"/>
      <c r="Q763" s="249"/>
      <c r="R763" s="249"/>
      <c r="S763" s="249"/>
      <c r="T763" s="249"/>
      <c r="U763" s="249"/>
      <c r="V763" s="249"/>
      <c r="W763" s="249"/>
      <c r="X763" s="249"/>
    </row>
    <row r="764" spans="1:24" ht="15">
      <c r="A764" s="249"/>
      <c r="B764" s="249"/>
      <c r="C764" s="249"/>
      <c r="D764" s="249"/>
      <c r="E764" s="249"/>
      <c r="F764" s="249"/>
      <c r="G764" s="249"/>
      <c r="H764" s="249"/>
      <c r="I764" s="249"/>
      <c r="J764" s="249"/>
      <c r="K764" s="249"/>
      <c r="L764" s="249"/>
      <c r="M764" s="249"/>
      <c r="N764" s="249"/>
      <c r="O764" s="249"/>
      <c r="P764" s="249"/>
      <c r="Q764" s="249"/>
      <c r="R764" s="249"/>
      <c r="S764" s="249"/>
      <c r="T764" s="249"/>
      <c r="U764" s="249"/>
      <c r="V764" s="249"/>
      <c r="W764" s="249"/>
      <c r="X764" s="249"/>
    </row>
    <row r="765" spans="1:24" ht="15">
      <c r="A765" s="249"/>
      <c r="B765" s="249"/>
      <c r="C765" s="249"/>
      <c r="D765" s="249"/>
      <c r="E765" s="249"/>
      <c r="F765" s="249"/>
      <c r="G765" s="249"/>
      <c r="H765" s="249"/>
      <c r="I765" s="249"/>
      <c r="J765" s="249"/>
      <c r="K765" s="249"/>
      <c r="L765" s="249"/>
      <c r="M765" s="249"/>
      <c r="N765" s="249"/>
      <c r="O765" s="249"/>
      <c r="P765" s="249"/>
      <c r="Q765" s="249"/>
      <c r="R765" s="249"/>
      <c r="S765" s="249"/>
      <c r="T765" s="249"/>
      <c r="U765" s="249"/>
      <c r="V765" s="249"/>
      <c r="W765" s="249"/>
      <c r="X765" s="249"/>
    </row>
    <row r="766" spans="1:24" ht="15">
      <c r="A766" s="249"/>
      <c r="B766" s="249"/>
      <c r="C766" s="249"/>
      <c r="D766" s="249"/>
      <c r="E766" s="249"/>
      <c r="F766" s="249"/>
      <c r="G766" s="249"/>
      <c r="H766" s="249"/>
      <c r="I766" s="249"/>
      <c r="J766" s="249"/>
      <c r="K766" s="249"/>
      <c r="L766" s="249"/>
      <c r="M766" s="249"/>
      <c r="N766" s="249"/>
      <c r="O766" s="249"/>
      <c r="P766" s="249"/>
      <c r="Q766" s="249"/>
      <c r="R766" s="249"/>
      <c r="S766" s="249"/>
      <c r="T766" s="249"/>
      <c r="U766" s="249"/>
      <c r="V766" s="249"/>
      <c r="W766" s="249"/>
      <c r="X766" s="249"/>
    </row>
    <row r="767" spans="1:24" ht="15">
      <c r="A767" s="249"/>
      <c r="B767" s="249"/>
      <c r="C767" s="249"/>
      <c r="D767" s="249"/>
      <c r="E767" s="249"/>
      <c r="F767" s="249"/>
      <c r="G767" s="249"/>
      <c r="H767" s="249"/>
      <c r="I767" s="249"/>
      <c r="J767" s="249"/>
      <c r="K767" s="249"/>
      <c r="L767" s="249"/>
      <c r="M767" s="249"/>
      <c r="N767" s="249"/>
      <c r="O767" s="249"/>
      <c r="P767" s="249"/>
      <c r="Q767" s="249"/>
      <c r="R767" s="249"/>
      <c r="S767" s="249"/>
      <c r="T767" s="249"/>
      <c r="U767" s="249"/>
      <c r="V767" s="249"/>
      <c r="W767" s="249"/>
      <c r="X767" s="249"/>
    </row>
    <row r="768" spans="1:24" ht="15">
      <c r="A768" s="249"/>
      <c r="B768" s="249"/>
      <c r="C768" s="249"/>
      <c r="D768" s="249"/>
      <c r="E768" s="249"/>
      <c r="F768" s="249"/>
      <c r="G768" s="249"/>
      <c r="H768" s="249"/>
      <c r="I768" s="249"/>
      <c r="J768" s="249"/>
      <c r="K768" s="249"/>
      <c r="L768" s="249"/>
      <c r="M768" s="249"/>
      <c r="N768" s="249"/>
      <c r="O768" s="249"/>
      <c r="P768" s="249"/>
      <c r="Q768" s="249"/>
      <c r="R768" s="249"/>
      <c r="S768" s="249"/>
      <c r="T768" s="249"/>
      <c r="U768" s="249"/>
      <c r="V768" s="249"/>
      <c r="W768" s="249"/>
      <c r="X768" s="249"/>
    </row>
    <row r="769" spans="1:24" ht="15">
      <c r="A769" s="249"/>
      <c r="B769" s="249"/>
      <c r="C769" s="249"/>
      <c r="D769" s="249"/>
      <c r="E769" s="249"/>
      <c r="F769" s="249"/>
      <c r="G769" s="249"/>
      <c r="H769" s="249"/>
      <c r="I769" s="249"/>
      <c r="J769" s="249"/>
      <c r="K769" s="249"/>
      <c r="L769" s="249"/>
      <c r="M769" s="249"/>
      <c r="N769" s="249"/>
      <c r="O769" s="249"/>
      <c r="P769" s="249"/>
      <c r="Q769" s="249"/>
      <c r="R769" s="249"/>
      <c r="S769" s="249"/>
      <c r="T769" s="249"/>
      <c r="U769" s="249"/>
      <c r="V769" s="249"/>
      <c r="W769" s="249"/>
      <c r="X769" s="249"/>
    </row>
    <row r="770" spans="1:24" ht="15">
      <c r="A770" s="249"/>
      <c r="B770" s="249"/>
      <c r="C770" s="249"/>
      <c r="D770" s="249"/>
      <c r="E770" s="249"/>
      <c r="F770" s="249"/>
      <c r="G770" s="249"/>
      <c r="H770" s="249"/>
      <c r="I770" s="249"/>
      <c r="J770" s="249"/>
      <c r="K770" s="249"/>
      <c r="L770" s="249"/>
      <c r="M770" s="249"/>
      <c r="N770" s="249"/>
      <c r="O770" s="249"/>
      <c r="P770" s="249"/>
      <c r="Q770" s="249"/>
      <c r="R770" s="249"/>
      <c r="S770" s="249"/>
      <c r="T770" s="249"/>
      <c r="U770" s="249"/>
      <c r="V770" s="249"/>
      <c r="W770" s="249"/>
      <c r="X770" s="249"/>
    </row>
    <row r="771" spans="1:24" ht="15">
      <c r="A771" s="249"/>
      <c r="B771" s="249"/>
      <c r="C771" s="249"/>
      <c r="D771" s="249"/>
      <c r="E771" s="249"/>
      <c r="F771" s="249"/>
      <c r="G771" s="249"/>
      <c r="H771" s="249"/>
      <c r="I771" s="249"/>
      <c r="J771" s="249"/>
      <c r="K771" s="249"/>
      <c r="L771" s="249"/>
      <c r="M771" s="249"/>
      <c r="N771" s="249"/>
      <c r="O771" s="249"/>
      <c r="P771" s="249"/>
      <c r="Q771" s="249"/>
      <c r="R771" s="249"/>
      <c r="S771" s="249"/>
      <c r="T771" s="249"/>
      <c r="U771" s="249"/>
      <c r="V771" s="249"/>
      <c r="W771" s="249"/>
      <c r="X771" s="249"/>
    </row>
    <row r="772" spans="1:24" ht="15">
      <c r="A772" s="249"/>
      <c r="B772" s="249"/>
      <c r="C772" s="249"/>
      <c r="D772" s="249"/>
      <c r="E772" s="249"/>
      <c r="F772" s="249"/>
      <c r="G772" s="249"/>
      <c r="H772" s="249"/>
      <c r="I772" s="249"/>
      <c r="J772" s="249"/>
      <c r="K772" s="249"/>
      <c r="L772" s="249"/>
      <c r="M772" s="249"/>
      <c r="N772" s="249"/>
      <c r="O772" s="249"/>
      <c r="P772" s="249"/>
      <c r="Q772" s="249"/>
      <c r="R772" s="249"/>
      <c r="S772" s="249"/>
      <c r="T772" s="249"/>
      <c r="U772" s="249"/>
      <c r="V772" s="249"/>
      <c r="W772" s="249"/>
      <c r="X772" s="249"/>
    </row>
    <row r="773" spans="1:24" ht="15">
      <c r="A773" s="249"/>
      <c r="B773" s="249"/>
      <c r="C773" s="249"/>
      <c r="D773" s="249"/>
      <c r="E773" s="249"/>
      <c r="F773" s="249"/>
      <c r="G773" s="249"/>
      <c r="H773" s="249"/>
      <c r="I773" s="249"/>
      <c r="J773" s="249"/>
      <c r="K773" s="249"/>
      <c r="L773" s="249"/>
      <c r="M773" s="249"/>
      <c r="N773" s="249"/>
      <c r="O773" s="249"/>
      <c r="P773" s="249"/>
      <c r="Q773" s="249"/>
      <c r="R773" s="249"/>
      <c r="S773" s="249"/>
      <c r="T773" s="249"/>
      <c r="U773" s="249"/>
      <c r="V773" s="249"/>
      <c r="W773" s="249"/>
      <c r="X773" s="249"/>
    </row>
    <row r="774" spans="1:24" ht="15">
      <c r="A774" s="249"/>
      <c r="B774" s="249"/>
      <c r="C774" s="249"/>
      <c r="D774" s="249"/>
      <c r="E774" s="249"/>
      <c r="F774" s="249"/>
      <c r="G774" s="249"/>
      <c r="H774" s="249"/>
      <c r="I774" s="249"/>
      <c r="J774" s="249"/>
      <c r="K774" s="249"/>
      <c r="L774" s="249"/>
      <c r="M774" s="249"/>
      <c r="N774" s="249"/>
      <c r="O774" s="249"/>
      <c r="P774" s="249"/>
      <c r="Q774" s="249"/>
      <c r="R774" s="249"/>
      <c r="S774" s="249"/>
      <c r="T774" s="249"/>
      <c r="U774" s="249"/>
      <c r="V774" s="249"/>
      <c r="W774" s="249"/>
      <c r="X774" s="249"/>
    </row>
    <row r="775" spans="1:24" ht="15">
      <c r="A775" s="249"/>
      <c r="B775" s="249"/>
      <c r="C775" s="249"/>
      <c r="D775" s="249"/>
      <c r="E775" s="249"/>
      <c r="F775" s="249"/>
      <c r="G775" s="249"/>
      <c r="H775" s="249"/>
      <c r="I775" s="249"/>
      <c r="J775" s="249"/>
      <c r="K775" s="249"/>
      <c r="L775" s="249"/>
      <c r="M775" s="249"/>
      <c r="N775" s="249"/>
      <c r="O775" s="249"/>
      <c r="P775" s="249"/>
      <c r="Q775" s="249"/>
      <c r="R775" s="249"/>
      <c r="S775" s="249"/>
      <c r="T775" s="249"/>
      <c r="U775" s="249"/>
      <c r="V775" s="249"/>
      <c r="W775" s="249"/>
      <c r="X775" s="249"/>
    </row>
    <row r="776" spans="1:24" ht="15">
      <c r="A776" s="249"/>
      <c r="B776" s="249"/>
      <c r="C776" s="249"/>
      <c r="D776" s="249"/>
      <c r="E776" s="249"/>
      <c r="F776" s="249"/>
      <c r="G776" s="249"/>
      <c r="H776" s="249"/>
      <c r="I776" s="249"/>
      <c r="J776" s="249"/>
      <c r="K776" s="249"/>
      <c r="L776" s="249"/>
      <c r="M776" s="249"/>
      <c r="N776" s="249"/>
      <c r="O776" s="249"/>
      <c r="P776" s="249"/>
      <c r="Q776" s="249"/>
      <c r="R776" s="249"/>
      <c r="S776" s="249"/>
      <c r="T776" s="249"/>
      <c r="U776" s="249"/>
      <c r="V776" s="249"/>
      <c r="W776" s="249"/>
      <c r="X776" s="249"/>
    </row>
    <row r="777" spans="1:24" ht="15">
      <c r="A777" s="249"/>
      <c r="B777" s="249"/>
      <c r="C777" s="249"/>
      <c r="D777" s="249"/>
      <c r="E777" s="249"/>
      <c r="F777" s="249"/>
      <c r="G777" s="249"/>
      <c r="H777" s="249"/>
      <c r="I777" s="249"/>
      <c r="J777" s="249"/>
      <c r="K777" s="249"/>
      <c r="L777" s="249"/>
      <c r="M777" s="249"/>
      <c r="N777" s="249"/>
      <c r="O777" s="249"/>
      <c r="P777" s="249"/>
      <c r="Q777" s="249"/>
      <c r="R777" s="249"/>
      <c r="S777" s="249"/>
      <c r="T777" s="249"/>
      <c r="U777" s="249"/>
      <c r="V777" s="249"/>
      <c r="W777" s="249"/>
      <c r="X777" s="249"/>
    </row>
    <row r="778" spans="1:24" ht="15">
      <c r="A778" s="249"/>
      <c r="B778" s="249"/>
      <c r="C778" s="249"/>
      <c r="D778" s="249"/>
      <c r="E778" s="249"/>
      <c r="F778" s="249"/>
      <c r="G778" s="249"/>
      <c r="H778" s="249"/>
      <c r="I778" s="249"/>
      <c r="J778" s="249"/>
      <c r="K778" s="249"/>
      <c r="L778" s="249"/>
      <c r="M778" s="249"/>
      <c r="N778" s="249"/>
      <c r="O778" s="249"/>
      <c r="P778" s="249"/>
      <c r="Q778" s="249"/>
      <c r="R778" s="249"/>
      <c r="S778" s="249"/>
      <c r="T778" s="249"/>
      <c r="U778" s="249"/>
      <c r="V778" s="249"/>
      <c r="W778" s="249"/>
      <c r="X778" s="249"/>
    </row>
    <row r="779" spans="1:24" ht="15">
      <c r="A779" s="249"/>
      <c r="B779" s="249"/>
      <c r="C779" s="249"/>
      <c r="D779" s="249"/>
      <c r="E779" s="249"/>
      <c r="F779" s="249"/>
      <c r="G779" s="249"/>
      <c r="H779" s="249"/>
      <c r="I779" s="249"/>
      <c r="J779" s="249"/>
      <c r="K779" s="249"/>
      <c r="L779" s="249"/>
      <c r="M779" s="249"/>
      <c r="N779" s="249"/>
      <c r="O779" s="249"/>
      <c r="P779" s="249"/>
      <c r="Q779" s="249"/>
      <c r="R779" s="249"/>
      <c r="S779" s="249"/>
      <c r="T779" s="249"/>
      <c r="U779" s="249"/>
      <c r="V779" s="249"/>
      <c r="W779" s="249"/>
      <c r="X779" s="249"/>
    </row>
    <row r="780" spans="1:24" ht="15">
      <c r="A780" s="249"/>
      <c r="B780" s="249"/>
      <c r="C780" s="249"/>
      <c r="D780" s="249"/>
      <c r="E780" s="249"/>
      <c r="F780" s="249"/>
      <c r="G780" s="249"/>
      <c r="H780" s="249"/>
      <c r="I780" s="249"/>
      <c r="J780" s="249"/>
      <c r="K780" s="249"/>
      <c r="L780" s="249"/>
      <c r="M780" s="249"/>
      <c r="N780" s="249"/>
      <c r="O780" s="249"/>
      <c r="P780" s="249"/>
      <c r="Q780" s="249"/>
      <c r="R780" s="249"/>
      <c r="S780" s="249"/>
      <c r="T780" s="249"/>
      <c r="U780" s="249"/>
      <c r="V780" s="249"/>
      <c r="W780" s="249"/>
      <c r="X780" s="249"/>
    </row>
    <row r="781" spans="1:24" ht="15">
      <c r="A781" s="249"/>
      <c r="B781" s="249"/>
      <c r="C781" s="249"/>
      <c r="D781" s="249"/>
      <c r="E781" s="249"/>
      <c r="F781" s="249"/>
      <c r="G781" s="249"/>
      <c r="H781" s="249"/>
      <c r="I781" s="249"/>
      <c r="J781" s="249"/>
      <c r="K781" s="249"/>
      <c r="L781" s="249"/>
      <c r="M781" s="249"/>
      <c r="N781" s="249"/>
      <c r="O781" s="249"/>
      <c r="P781" s="249"/>
      <c r="Q781" s="249"/>
      <c r="R781" s="249"/>
      <c r="S781" s="249"/>
      <c r="T781" s="249"/>
      <c r="U781" s="249"/>
      <c r="V781" s="249"/>
      <c r="W781" s="249"/>
      <c r="X781" s="249"/>
    </row>
    <row r="782" spans="1:24" ht="15">
      <c r="A782" s="249"/>
      <c r="B782" s="249"/>
      <c r="C782" s="249"/>
      <c r="D782" s="249"/>
      <c r="E782" s="249"/>
      <c r="F782" s="249"/>
      <c r="G782" s="249"/>
      <c r="H782" s="249"/>
      <c r="I782" s="249"/>
      <c r="J782" s="249"/>
      <c r="K782" s="249"/>
      <c r="L782" s="249"/>
      <c r="M782" s="249"/>
      <c r="N782" s="249"/>
      <c r="O782" s="249"/>
      <c r="P782" s="249"/>
      <c r="Q782" s="249"/>
      <c r="R782" s="249"/>
      <c r="S782" s="249"/>
      <c r="T782" s="249"/>
      <c r="U782" s="249"/>
      <c r="V782" s="249"/>
      <c r="W782" s="249"/>
      <c r="X782" s="249"/>
    </row>
    <row r="783" spans="1:24" ht="15">
      <c r="A783" s="249"/>
      <c r="B783" s="249"/>
      <c r="C783" s="249"/>
      <c r="D783" s="249"/>
      <c r="E783" s="249"/>
      <c r="F783" s="249"/>
      <c r="G783" s="249"/>
      <c r="H783" s="249"/>
      <c r="I783" s="249"/>
      <c r="J783" s="249"/>
      <c r="K783" s="249"/>
      <c r="L783" s="249"/>
      <c r="M783" s="249"/>
      <c r="N783" s="249"/>
      <c r="O783" s="249"/>
      <c r="P783" s="249"/>
      <c r="Q783" s="249"/>
      <c r="R783" s="249"/>
      <c r="S783" s="249"/>
      <c r="T783" s="249"/>
      <c r="U783" s="249"/>
      <c r="V783" s="249"/>
      <c r="W783" s="249"/>
      <c r="X783" s="249"/>
    </row>
    <row r="784" spans="1:24" ht="15">
      <c r="A784" s="249"/>
      <c r="B784" s="249"/>
      <c r="C784" s="249"/>
      <c r="D784" s="249"/>
      <c r="E784" s="249"/>
      <c r="F784" s="249"/>
      <c r="G784" s="249"/>
      <c r="H784" s="249"/>
      <c r="I784" s="249"/>
      <c r="J784" s="249"/>
      <c r="K784" s="249"/>
      <c r="L784" s="249"/>
      <c r="M784" s="249"/>
      <c r="N784" s="249"/>
      <c r="O784" s="249"/>
      <c r="P784" s="249"/>
      <c r="Q784" s="249"/>
      <c r="R784" s="249"/>
      <c r="S784" s="249"/>
      <c r="T784" s="249"/>
      <c r="U784" s="249"/>
      <c r="V784" s="249"/>
      <c r="W784" s="249"/>
      <c r="X784" s="249"/>
    </row>
    <row r="785" spans="1:24" ht="15">
      <c r="A785" s="249"/>
      <c r="B785" s="249"/>
      <c r="C785" s="249"/>
      <c r="D785" s="249"/>
      <c r="E785" s="249"/>
      <c r="F785" s="249"/>
      <c r="G785" s="249"/>
      <c r="H785" s="249"/>
      <c r="I785" s="249"/>
      <c r="J785" s="249"/>
      <c r="K785" s="249"/>
      <c r="L785" s="249"/>
      <c r="M785" s="249"/>
      <c r="N785" s="249"/>
      <c r="O785" s="249"/>
      <c r="P785" s="249"/>
      <c r="Q785" s="249"/>
      <c r="R785" s="249"/>
      <c r="S785" s="249"/>
      <c r="T785" s="249"/>
      <c r="U785" s="249"/>
      <c r="V785" s="249"/>
      <c r="W785" s="249"/>
      <c r="X785" s="249"/>
    </row>
    <row r="786" spans="1:24" ht="15">
      <c r="A786" s="249"/>
      <c r="B786" s="249"/>
      <c r="C786" s="249"/>
      <c r="D786" s="249"/>
      <c r="E786" s="249"/>
      <c r="F786" s="249"/>
      <c r="G786" s="249"/>
      <c r="H786" s="249"/>
      <c r="I786" s="249"/>
      <c r="J786" s="249"/>
      <c r="K786" s="249"/>
      <c r="L786" s="249"/>
      <c r="M786" s="249"/>
      <c r="N786" s="249"/>
      <c r="O786" s="249"/>
      <c r="P786" s="249"/>
      <c r="Q786" s="249"/>
      <c r="R786" s="249"/>
      <c r="S786" s="249"/>
      <c r="T786" s="249"/>
      <c r="U786" s="249"/>
      <c r="V786" s="249"/>
      <c r="W786" s="249"/>
      <c r="X786" s="249"/>
    </row>
    <row r="787" spans="1:24" ht="15">
      <c r="A787" s="249"/>
      <c r="B787" s="249"/>
      <c r="C787" s="249"/>
      <c r="D787" s="249"/>
      <c r="E787" s="249"/>
      <c r="F787" s="249"/>
      <c r="G787" s="249"/>
      <c r="H787" s="249"/>
      <c r="I787" s="249"/>
      <c r="J787" s="249"/>
      <c r="K787" s="249"/>
      <c r="L787" s="249"/>
      <c r="M787" s="249"/>
      <c r="N787" s="249"/>
      <c r="O787" s="249"/>
      <c r="P787" s="249"/>
      <c r="Q787" s="249"/>
      <c r="R787" s="249"/>
      <c r="S787" s="249"/>
      <c r="T787" s="249"/>
      <c r="U787" s="249"/>
      <c r="V787" s="249"/>
      <c r="W787" s="249"/>
      <c r="X787" s="249"/>
    </row>
    <row r="788" spans="1:24" ht="15">
      <c r="A788" s="249"/>
      <c r="B788" s="249"/>
      <c r="C788" s="249"/>
      <c r="D788" s="249"/>
      <c r="E788" s="249"/>
      <c r="F788" s="249"/>
      <c r="G788" s="249"/>
      <c r="H788" s="249"/>
      <c r="I788" s="249"/>
      <c r="J788" s="249"/>
      <c r="K788" s="249"/>
      <c r="L788" s="249"/>
      <c r="M788" s="249"/>
      <c r="N788" s="249"/>
      <c r="O788" s="249"/>
      <c r="P788" s="249"/>
      <c r="Q788" s="249"/>
      <c r="R788" s="249"/>
      <c r="S788" s="249"/>
      <c r="T788" s="249"/>
      <c r="U788" s="249"/>
      <c r="V788" s="249"/>
      <c r="W788" s="249"/>
      <c r="X788" s="249"/>
    </row>
    <row r="789" spans="1:24" ht="15">
      <c r="A789" s="249"/>
      <c r="B789" s="249"/>
      <c r="C789" s="249"/>
      <c r="D789" s="249"/>
      <c r="E789" s="249"/>
      <c r="F789" s="249"/>
      <c r="G789" s="249"/>
      <c r="H789" s="249"/>
      <c r="I789" s="249"/>
      <c r="J789" s="249"/>
      <c r="K789" s="249"/>
      <c r="L789" s="249"/>
      <c r="M789" s="249"/>
      <c r="N789" s="249"/>
      <c r="O789" s="249"/>
      <c r="P789" s="249"/>
      <c r="Q789" s="249"/>
      <c r="R789" s="249"/>
      <c r="S789" s="249"/>
      <c r="T789" s="249"/>
      <c r="U789" s="249"/>
      <c r="V789" s="249"/>
      <c r="W789" s="249"/>
      <c r="X789" s="249"/>
    </row>
    <row r="790" spans="1:24" ht="15">
      <c r="A790" s="249"/>
      <c r="B790" s="249"/>
      <c r="C790" s="249"/>
      <c r="D790" s="249"/>
      <c r="E790" s="249"/>
      <c r="F790" s="249"/>
      <c r="G790" s="249"/>
      <c r="H790" s="249"/>
      <c r="I790" s="249"/>
      <c r="J790" s="249"/>
      <c r="K790" s="249"/>
      <c r="L790" s="249"/>
      <c r="M790" s="249"/>
      <c r="N790" s="249"/>
      <c r="O790" s="249"/>
      <c r="P790" s="249"/>
      <c r="Q790" s="249"/>
      <c r="R790" s="249"/>
      <c r="S790" s="249"/>
      <c r="T790" s="249"/>
      <c r="U790" s="249"/>
      <c r="V790" s="249"/>
      <c r="W790" s="249"/>
      <c r="X790" s="249"/>
    </row>
    <row r="791" spans="1:24" ht="15">
      <c r="A791" s="249"/>
      <c r="B791" s="249"/>
      <c r="C791" s="249"/>
      <c r="D791" s="249"/>
      <c r="E791" s="249"/>
      <c r="F791" s="249"/>
      <c r="G791" s="249"/>
      <c r="H791" s="249"/>
      <c r="I791" s="249"/>
      <c r="J791" s="249"/>
      <c r="K791" s="249"/>
      <c r="L791" s="249"/>
      <c r="M791" s="249"/>
      <c r="N791" s="249"/>
      <c r="O791" s="249"/>
      <c r="P791" s="249"/>
      <c r="Q791" s="249"/>
      <c r="R791" s="249"/>
      <c r="S791" s="249"/>
      <c r="T791" s="249"/>
      <c r="U791" s="249"/>
      <c r="V791" s="249"/>
      <c r="W791" s="249"/>
      <c r="X791" s="249"/>
    </row>
    <row r="792" spans="1:24" ht="15">
      <c r="A792" s="249"/>
      <c r="B792" s="249"/>
      <c r="C792" s="249"/>
      <c r="D792" s="249"/>
      <c r="E792" s="249"/>
      <c r="F792" s="249"/>
      <c r="G792" s="249"/>
      <c r="H792" s="249"/>
      <c r="I792" s="249"/>
      <c r="J792" s="249"/>
      <c r="K792" s="249"/>
      <c r="L792" s="249"/>
      <c r="M792" s="249"/>
      <c r="N792" s="249"/>
      <c r="O792" s="249"/>
      <c r="P792" s="249"/>
      <c r="Q792" s="249"/>
      <c r="R792" s="249"/>
      <c r="S792" s="249"/>
      <c r="T792" s="249"/>
      <c r="U792" s="249"/>
      <c r="V792" s="249"/>
      <c r="W792" s="249"/>
      <c r="X792" s="249"/>
    </row>
    <row r="793" spans="1:24" ht="15">
      <c r="A793" s="249"/>
      <c r="B793" s="249"/>
      <c r="C793" s="249"/>
      <c r="D793" s="249"/>
      <c r="E793" s="249"/>
      <c r="F793" s="249"/>
      <c r="G793" s="249"/>
      <c r="H793" s="249"/>
      <c r="I793" s="249"/>
      <c r="J793" s="249"/>
      <c r="K793" s="249"/>
      <c r="L793" s="249"/>
      <c r="M793" s="249"/>
      <c r="N793" s="249"/>
      <c r="O793" s="249"/>
      <c r="P793" s="249"/>
      <c r="Q793" s="249"/>
      <c r="R793" s="249"/>
      <c r="S793" s="249"/>
      <c r="T793" s="249"/>
      <c r="U793" s="249"/>
      <c r="V793" s="249"/>
      <c r="W793" s="249"/>
      <c r="X793" s="249"/>
    </row>
    <row r="794" spans="1:24" ht="15">
      <c r="A794" s="249"/>
      <c r="B794" s="249"/>
      <c r="C794" s="249"/>
      <c r="D794" s="249"/>
      <c r="E794" s="249"/>
      <c r="F794" s="249"/>
      <c r="G794" s="249"/>
      <c r="H794" s="249"/>
      <c r="I794" s="249"/>
      <c r="J794" s="249"/>
      <c r="K794" s="249"/>
      <c r="L794" s="249"/>
      <c r="M794" s="249"/>
      <c r="N794" s="249"/>
      <c r="O794" s="249"/>
      <c r="P794" s="249"/>
      <c r="Q794" s="249"/>
      <c r="R794" s="249"/>
      <c r="S794" s="249"/>
      <c r="T794" s="249"/>
      <c r="U794" s="249"/>
      <c r="V794" s="249"/>
      <c r="W794" s="249"/>
      <c r="X794" s="249"/>
    </row>
    <row r="795" spans="1:24" ht="15">
      <c r="A795" s="249"/>
      <c r="B795" s="249"/>
      <c r="C795" s="249"/>
      <c r="D795" s="249"/>
      <c r="E795" s="249"/>
      <c r="F795" s="249"/>
      <c r="G795" s="249"/>
      <c r="H795" s="249"/>
      <c r="I795" s="249"/>
      <c r="J795" s="249"/>
      <c r="K795" s="249"/>
      <c r="L795" s="249"/>
      <c r="M795" s="249"/>
      <c r="N795" s="249"/>
      <c r="O795" s="249"/>
      <c r="P795" s="249"/>
      <c r="Q795" s="249"/>
      <c r="R795" s="249"/>
      <c r="S795" s="249"/>
      <c r="T795" s="249"/>
      <c r="U795" s="249"/>
      <c r="V795" s="249"/>
      <c r="W795" s="249"/>
      <c r="X795" s="249"/>
    </row>
    <row r="796" spans="1:24" ht="15">
      <c r="A796" s="249"/>
      <c r="B796" s="249"/>
      <c r="C796" s="249"/>
      <c r="D796" s="249"/>
      <c r="E796" s="249"/>
      <c r="F796" s="249"/>
      <c r="G796" s="249"/>
      <c r="H796" s="249"/>
      <c r="I796" s="249"/>
      <c r="J796" s="249"/>
      <c r="K796" s="249"/>
      <c r="L796" s="249"/>
      <c r="M796" s="249"/>
      <c r="N796" s="249"/>
      <c r="O796" s="249"/>
      <c r="P796" s="249"/>
      <c r="Q796" s="249"/>
      <c r="R796" s="249"/>
      <c r="S796" s="249"/>
      <c r="T796" s="249"/>
      <c r="U796" s="249"/>
      <c r="V796" s="249"/>
      <c r="W796" s="249"/>
      <c r="X796" s="249"/>
    </row>
    <row r="797" spans="1:24" ht="15">
      <c r="A797" s="249"/>
      <c r="B797" s="249"/>
      <c r="C797" s="249"/>
      <c r="D797" s="249"/>
      <c r="E797" s="249"/>
      <c r="F797" s="249"/>
      <c r="G797" s="249"/>
      <c r="H797" s="249"/>
      <c r="I797" s="249"/>
      <c r="J797" s="249"/>
      <c r="K797" s="249"/>
      <c r="L797" s="249"/>
      <c r="M797" s="249"/>
      <c r="N797" s="249"/>
      <c r="O797" s="249"/>
      <c r="P797" s="249"/>
      <c r="Q797" s="249"/>
      <c r="R797" s="249"/>
      <c r="S797" s="249"/>
      <c r="T797" s="249"/>
      <c r="U797" s="249"/>
      <c r="V797" s="249"/>
      <c r="W797" s="249"/>
      <c r="X797" s="249"/>
    </row>
    <row r="798" spans="1:24" ht="15">
      <c r="A798" s="249"/>
      <c r="B798" s="249"/>
      <c r="C798" s="249"/>
      <c r="D798" s="249"/>
      <c r="E798" s="249"/>
      <c r="F798" s="249"/>
      <c r="G798" s="249"/>
      <c r="H798" s="249"/>
      <c r="I798" s="249"/>
      <c r="J798" s="249"/>
      <c r="K798" s="249"/>
      <c r="L798" s="249"/>
      <c r="M798" s="249"/>
      <c r="N798" s="249"/>
      <c r="O798" s="249"/>
      <c r="P798" s="249"/>
      <c r="Q798" s="249"/>
      <c r="R798" s="249"/>
      <c r="S798" s="249"/>
      <c r="T798" s="249"/>
      <c r="U798" s="249"/>
      <c r="V798" s="249"/>
      <c r="W798" s="249"/>
      <c r="X798" s="249"/>
    </row>
    <row r="799" spans="1:24" ht="15">
      <c r="A799" s="249"/>
      <c r="B799" s="249"/>
      <c r="C799" s="249"/>
      <c r="D799" s="249"/>
      <c r="E799" s="249"/>
      <c r="F799" s="249"/>
      <c r="G799" s="249"/>
      <c r="H799" s="249"/>
      <c r="I799" s="249"/>
      <c r="J799" s="249"/>
      <c r="K799" s="249"/>
      <c r="L799" s="249"/>
      <c r="M799" s="249"/>
      <c r="N799" s="249"/>
      <c r="O799" s="249"/>
      <c r="P799" s="249"/>
      <c r="Q799" s="249"/>
      <c r="R799" s="249"/>
      <c r="S799" s="249"/>
      <c r="T799" s="249"/>
      <c r="U799" s="249"/>
      <c r="V799" s="249"/>
      <c r="W799" s="249"/>
      <c r="X799" s="249"/>
    </row>
    <row r="800" spans="1:24" ht="15">
      <c r="A800" s="249"/>
      <c r="B800" s="249"/>
      <c r="C800" s="249"/>
      <c r="D800" s="249"/>
      <c r="E800" s="249"/>
      <c r="F800" s="249"/>
      <c r="G800" s="249"/>
      <c r="H800" s="249"/>
      <c r="I800" s="249"/>
      <c r="J800" s="249"/>
      <c r="K800" s="249"/>
      <c r="L800" s="249"/>
      <c r="M800" s="249"/>
      <c r="N800" s="249"/>
      <c r="O800" s="249"/>
      <c r="P800" s="249"/>
      <c r="Q800" s="249"/>
      <c r="R800" s="249"/>
      <c r="S800" s="249"/>
      <c r="T800" s="249"/>
      <c r="U800" s="249"/>
      <c r="V800" s="249"/>
      <c r="W800" s="249"/>
      <c r="X800" s="249"/>
    </row>
    <row r="801" spans="1:24" ht="15">
      <c r="A801" s="249"/>
      <c r="B801" s="249"/>
      <c r="C801" s="249"/>
      <c r="D801" s="249"/>
      <c r="E801" s="249"/>
      <c r="F801" s="249"/>
      <c r="G801" s="249"/>
      <c r="H801" s="249"/>
      <c r="I801" s="249"/>
      <c r="J801" s="249"/>
      <c r="K801" s="249"/>
      <c r="L801" s="249"/>
      <c r="M801" s="249"/>
      <c r="N801" s="249"/>
      <c r="O801" s="249"/>
      <c r="P801" s="249"/>
      <c r="Q801" s="249"/>
      <c r="R801" s="249"/>
      <c r="S801" s="249"/>
      <c r="T801" s="249"/>
      <c r="U801" s="249"/>
      <c r="V801" s="249"/>
      <c r="W801" s="249"/>
      <c r="X801" s="249"/>
    </row>
    <row r="802" spans="1:24" ht="15">
      <c r="A802" s="249"/>
      <c r="B802" s="249"/>
      <c r="C802" s="249"/>
      <c r="D802" s="249"/>
      <c r="E802" s="249"/>
      <c r="F802" s="249"/>
      <c r="G802" s="249"/>
      <c r="H802" s="249"/>
      <c r="I802" s="249"/>
      <c r="J802" s="249"/>
      <c r="K802" s="249"/>
      <c r="L802" s="249"/>
      <c r="M802" s="249"/>
      <c r="N802" s="249"/>
      <c r="O802" s="249"/>
      <c r="P802" s="249"/>
      <c r="Q802" s="249"/>
      <c r="R802" s="249"/>
      <c r="S802" s="249"/>
      <c r="T802" s="249"/>
      <c r="U802" s="249"/>
      <c r="V802" s="249"/>
      <c r="W802" s="249"/>
      <c r="X802" s="249"/>
    </row>
    <row r="803" spans="1:24" ht="15">
      <c r="A803" s="249"/>
      <c r="B803" s="249"/>
      <c r="C803" s="249"/>
      <c r="D803" s="249"/>
      <c r="E803" s="249"/>
      <c r="F803" s="249"/>
      <c r="G803" s="249"/>
      <c r="H803" s="249"/>
      <c r="I803" s="249"/>
      <c r="J803" s="249"/>
      <c r="K803" s="249"/>
      <c r="L803" s="249"/>
      <c r="M803" s="249"/>
      <c r="N803" s="249"/>
      <c r="O803" s="249"/>
      <c r="P803" s="249"/>
      <c r="Q803" s="249"/>
      <c r="R803" s="249"/>
      <c r="S803" s="249"/>
      <c r="T803" s="249"/>
      <c r="U803" s="249"/>
      <c r="V803" s="249"/>
      <c r="W803" s="249"/>
      <c r="X803" s="249"/>
    </row>
    <row r="804" spans="1:24" ht="15">
      <c r="A804" s="249"/>
      <c r="B804" s="249"/>
      <c r="C804" s="249"/>
      <c r="D804" s="249"/>
      <c r="E804" s="249"/>
      <c r="F804" s="249"/>
      <c r="G804" s="249"/>
      <c r="H804" s="249"/>
      <c r="I804" s="249"/>
      <c r="J804" s="249"/>
      <c r="K804" s="249"/>
      <c r="L804" s="249"/>
      <c r="M804" s="249"/>
      <c r="N804" s="249"/>
      <c r="O804" s="249"/>
      <c r="P804" s="249"/>
      <c r="Q804" s="249"/>
      <c r="R804" s="249"/>
      <c r="S804" s="249"/>
      <c r="T804" s="249"/>
      <c r="U804" s="249"/>
      <c r="V804" s="249"/>
      <c r="W804" s="249"/>
      <c r="X804" s="249"/>
    </row>
    <row r="805" spans="1:24" ht="15">
      <c r="A805" s="249"/>
      <c r="B805" s="249"/>
      <c r="C805" s="249"/>
      <c r="D805" s="249"/>
      <c r="E805" s="249"/>
      <c r="F805" s="249"/>
      <c r="G805" s="249"/>
      <c r="H805" s="249"/>
      <c r="I805" s="249"/>
      <c r="J805" s="249"/>
      <c r="K805" s="249"/>
      <c r="L805" s="249"/>
      <c r="M805" s="249"/>
      <c r="N805" s="249"/>
      <c r="O805" s="249"/>
      <c r="P805" s="249"/>
      <c r="Q805" s="249"/>
      <c r="R805" s="249"/>
      <c r="S805" s="249"/>
      <c r="T805" s="249"/>
      <c r="U805" s="249"/>
      <c r="V805" s="249"/>
      <c r="W805" s="249"/>
      <c r="X805" s="249"/>
    </row>
    <row r="806" spans="1:24" ht="15">
      <c r="A806" s="249"/>
      <c r="B806" s="249"/>
      <c r="C806" s="249"/>
      <c r="D806" s="249"/>
      <c r="E806" s="249"/>
      <c r="F806" s="249"/>
      <c r="G806" s="249"/>
      <c r="H806" s="249"/>
      <c r="I806" s="249"/>
      <c r="J806" s="249"/>
      <c r="K806" s="249"/>
      <c r="L806" s="249"/>
      <c r="M806" s="249"/>
      <c r="N806" s="249"/>
      <c r="O806" s="249"/>
      <c r="P806" s="249"/>
      <c r="Q806" s="249"/>
      <c r="R806" s="249"/>
      <c r="S806" s="249"/>
      <c r="T806" s="249"/>
      <c r="U806" s="249"/>
      <c r="V806" s="249"/>
      <c r="W806" s="249"/>
      <c r="X806" s="249"/>
    </row>
    <row r="807" spans="1:24" ht="15">
      <c r="A807" s="249"/>
      <c r="B807" s="249"/>
      <c r="C807" s="249"/>
      <c r="D807" s="249"/>
      <c r="E807" s="249"/>
      <c r="F807" s="249"/>
      <c r="G807" s="249"/>
      <c r="H807" s="249"/>
      <c r="I807" s="249"/>
      <c r="J807" s="249"/>
      <c r="K807" s="249"/>
      <c r="L807" s="249"/>
      <c r="M807" s="249"/>
      <c r="N807" s="249"/>
      <c r="O807" s="249"/>
      <c r="P807" s="249"/>
      <c r="Q807" s="249"/>
      <c r="R807" s="249"/>
      <c r="S807" s="249"/>
      <c r="T807" s="249"/>
      <c r="U807" s="249"/>
      <c r="V807" s="249"/>
      <c r="W807" s="249"/>
      <c r="X807" s="249"/>
    </row>
    <row r="808" spans="1:24" ht="15">
      <c r="A808" s="249"/>
      <c r="B808" s="249"/>
      <c r="C808" s="249"/>
      <c r="D808" s="249"/>
      <c r="E808" s="249"/>
      <c r="F808" s="249"/>
      <c r="G808" s="249"/>
      <c r="H808" s="249"/>
      <c r="I808" s="249"/>
      <c r="J808" s="249"/>
      <c r="K808" s="249"/>
      <c r="L808" s="249"/>
      <c r="M808" s="249"/>
      <c r="N808" s="249"/>
      <c r="O808" s="249"/>
      <c r="P808" s="249"/>
      <c r="Q808" s="249"/>
      <c r="R808" s="249"/>
      <c r="S808" s="249"/>
      <c r="T808" s="249"/>
      <c r="U808" s="249"/>
      <c r="V808" s="249"/>
      <c r="W808" s="249"/>
      <c r="X808" s="249"/>
    </row>
    <row r="809" spans="1:24" ht="15">
      <c r="A809" s="249"/>
      <c r="B809" s="249"/>
      <c r="C809" s="249"/>
      <c r="D809" s="249"/>
      <c r="E809" s="249"/>
      <c r="F809" s="249"/>
      <c r="G809" s="249"/>
      <c r="H809" s="249"/>
      <c r="I809" s="249"/>
      <c r="J809" s="249"/>
      <c r="K809" s="249"/>
      <c r="L809" s="249"/>
      <c r="M809" s="249"/>
      <c r="N809" s="249"/>
      <c r="O809" s="249"/>
      <c r="P809" s="249"/>
      <c r="Q809" s="249"/>
      <c r="R809" s="249"/>
      <c r="S809" s="249"/>
      <c r="T809" s="249"/>
      <c r="U809" s="249"/>
      <c r="V809" s="249"/>
      <c r="W809" s="249"/>
      <c r="X809" s="249"/>
    </row>
    <row r="810" spans="1:24" ht="15">
      <c r="A810" s="249"/>
      <c r="B810" s="249"/>
      <c r="C810" s="249"/>
      <c r="D810" s="249"/>
      <c r="E810" s="249"/>
      <c r="F810" s="249"/>
      <c r="G810" s="249"/>
      <c r="H810" s="249"/>
      <c r="I810" s="249"/>
      <c r="J810" s="249"/>
      <c r="K810" s="249"/>
      <c r="L810" s="249"/>
      <c r="M810" s="249"/>
      <c r="N810" s="249"/>
      <c r="O810" s="249"/>
      <c r="P810" s="249"/>
      <c r="Q810" s="249"/>
      <c r="R810" s="249"/>
      <c r="S810" s="249"/>
      <c r="T810" s="249"/>
      <c r="U810" s="249"/>
      <c r="V810" s="249"/>
      <c r="W810" s="249"/>
      <c r="X810" s="249"/>
    </row>
    <row r="811" spans="1:24" ht="15">
      <c r="A811" s="249"/>
      <c r="B811" s="249"/>
      <c r="C811" s="249"/>
      <c r="D811" s="249"/>
      <c r="E811" s="249"/>
      <c r="F811" s="249"/>
      <c r="G811" s="249"/>
      <c r="H811" s="249"/>
      <c r="I811" s="249"/>
      <c r="J811" s="249"/>
      <c r="K811" s="249"/>
      <c r="L811" s="249"/>
      <c r="M811" s="249"/>
      <c r="N811" s="249"/>
      <c r="O811" s="249"/>
      <c r="P811" s="249"/>
      <c r="Q811" s="249"/>
      <c r="R811" s="249"/>
      <c r="S811" s="249"/>
      <c r="T811" s="249"/>
      <c r="U811" s="249"/>
      <c r="V811" s="249"/>
      <c r="W811" s="249"/>
      <c r="X811" s="249"/>
    </row>
    <row r="812" spans="1:24" ht="15">
      <c r="A812" s="249"/>
      <c r="B812" s="249"/>
      <c r="C812" s="249"/>
      <c r="D812" s="249"/>
      <c r="E812" s="249"/>
      <c r="F812" s="249"/>
      <c r="G812" s="249"/>
      <c r="H812" s="249"/>
      <c r="I812" s="249"/>
      <c r="J812" s="249"/>
      <c r="K812" s="249"/>
      <c r="L812" s="249"/>
      <c r="M812" s="249"/>
      <c r="N812" s="249"/>
      <c r="O812" s="249"/>
      <c r="P812" s="249"/>
      <c r="Q812" s="249"/>
      <c r="R812" s="249"/>
      <c r="S812" s="249"/>
      <c r="T812" s="249"/>
      <c r="U812" s="249"/>
      <c r="V812" s="249"/>
      <c r="W812" s="249"/>
      <c r="X812" s="249"/>
    </row>
    <row r="813" spans="1:24" ht="15">
      <c r="A813" s="249"/>
      <c r="B813" s="249"/>
      <c r="C813" s="249"/>
      <c r="D813" s="249"/>
      <c r="E813" s="249"/>
      <c r="F813" s="249"/>
      <c r="G813" s="249"/>
      <c r="H813" s="249"/>
      <c r="I813" s="249"/>
      <c r="J813" s="249"/>
      <c r="K813" s="249"/>
      <c r="L813" s="249"/>
      <c r="M813" s="249"/>
      <c r="N813" s="249"/>
      <c r="O813" s="249"/>
      <c r="P813" s="249"/>
      <c r="Q813" s="249"/>
      <c r="R813" s="249"/>
      <c r="S813" s="249"/>
      <c r="T813" s="249"/>
      <c r="U813" s="249"/>
      <c r="V813" s="249"/>
      <c r="W813" s="249"/>
      <c r="X813" s="249"/>
    </row>
    <row r="814" spans="1:24" ht="15">
      <c r="A814" s="249"/>
      <c r="B814" s="249"/>
      <c r="C814" s="249"/>
      <c r="D814" s="249"/>
      <c r="E814" s="249"/>
      <c r="F814" s="249"/>
      <c r="G814" s="249"/>
      <c r="H814" s="249"/>
      <c r="I814" s="249"/>
      <c r="J814" s="249"/>
      <c r="K814" s="249"/>
      <c r="L814" s="249"/>
      <c r="M814" s="249"/>
      <c r="N814" s="249"/>
      <c r="O814" s="249"/>
      <c r="P814" s="249"/>
      <c r="Q814" s="249"/>
      <c r="R814" s="249"/>
      <c r="S814" s="249"/>
      <c r="T814" s="249"/>
      <c r="U814" s="249"/>
      <c r="V814" s="249"/>
      <c r="W814" s="249"/>
      <c r="X814" s="249"/>
    </row>
    <row r="815" spans="1:24" ht="15">
      <c r="A815" s="249"/>
      <c r="B815" s="249"/>
      <c r="C815" s="249"/>
      <c r="D815" s="249"/>
      <c r="E815" s="249"/>
      <c r="F815" s="249"/>
      <c r="G815" s="249"/>
      <c r="H815" s="249"/>
      <c r="I815" s="249"/>
      <c r="J815" s="249"/>
      <c r="K815" s="249"/>
      <c r="L815" s="249"/>
      <c r="M815" s="249"/>
      <c r="N815" s="249"/>
      <c r="O815" s="249"/>
      <c r="P815" s="249"/>
      <c r="Q815" s="249"/>
      <c r="R815" s="249"/>
      <c r="S815" s="249"/>
      <c r="T815" s="249"/>
      <c r="U815" s="249"/>
      <c r="V815" s="249"/>
      <c r="W815" s="249"/>
      <c r="X815" s="249"/>
    </row>
    <row r="816" spans="1:24" ht="15">
      <c r="A816" s="249"/>
      <c r="B816" s="249"/>
      <c r="C816" s="249"/>
      <c r="D816" s="249"/>
      <c r="E816" s="249"/>
      <c r="F816" s="249"/>
      <c r="G816" s="249"/>
      <c r="H816" s="249"/>
      <c r="I816" s="249"/>
      <c r="J816" s="249"/>
      <c r="K816" s="249"/>
      <c r="L816" s="249"/>
      <c r="M816" s="249"/>
      <c r="N816" s="249"/>
      <c r="O816" s="249"/>
      <c r="P816" s="249"/>
      <c r="Q816" s="249"/>
      <c r="R816" s="249"/>
      <c r="S816" s="249"/>
      <c r="T816" s="249"/>
      <c r="U816" s="249"/>
      <c r="V816" s="249"/>
      <c r="W816" s="249"/>
      <c r="X816" s="249"/>
    </row>
    <row r="817" spans="1:24" ht="15">
      <c r="A817" s="249"/>
      <c r="B817" s="249"/>
      <c r="C817" s="249"/>
      <c r="D817" s="249"/>
      <c r="E817" s="249"/>
      <c r="F817" s="249"/>
      <c r="G817" s="249"/>
      <c r="H817" s="249"/>
      <c r="I817" s="249"/>
      <c r="J817" s="249"/>
      <c r="K817" s="249"/>
      <c r="L817" s="249"/>
      <c r="M817" s="249"/>
      <c r="N817" s="249"/>
      <c r="O817" s="249"/>
      <c r="P817" s="249"/>
      <c r="Q817" s="249"/>
      <c r="R817" s="249"/>
      <c r="S817" s="249"/>
      <c r="T817" s="249"/>
      <c r="U817" s="249"/>
      <c r="V817" s="249"/>
      <c r="W817" s="249"/>
      <c r="X817" s="249"/>
    </row>
    <row r="818" spans="1:24" ht="15">
      <c r="A818" s="249"/>
      <c r="B818" s="249"/>
      <c r="C818" s="249"/>
      <c r="D818" s="249"/>
      <c r="E818" s="249"/>
      <c r="F818" s="249"/>
      <c r="G818" s="249"/>
      <c r="H818" s="249"/>
      <c r="I818" s="249"/>
      <c r="J818" s="249"/>
      <c r="K818" s="249"/>
      <c r="L818" s="249"/>
      <c r="M818" s="249"/>
      <c r="N818" s="249"/>
      <c r="O818" s="249"/>
      <c r="P818" s="249"/>
      <c r="Q818" s="249"/>
      <c r="R818" s="249"/>
      <c r="S818" s="249"/>
      <c r="T818" s="249"/>
      <c r="U818" s="249"/>
      <c r="V818" s="249"/>
      <c r="W818" s="249"/>
      <c r="X818" s="249"/>
    </row>
    <row r="819" spans="1:24" ht="15">
      <c r="A819" s="249"/>
      <c r="B819" s="249"/>
      <c r="C819" s="249"/>
      <c r="D819" s="249"/>
      <c r="E819" s="249"/>
      <c r="F819" s="249"/>
      <c r="G819" s="249"/>
      <c r="H819" s="249"/>
      <c r="I819" s="249"/>
      <c r="J819" s="249"/>
      <c r="K819" s="249"/>
      <c r="L819" s="249"/>
      <c r="M819" s="249"/>
      <c r="N819" s="249"/>
      <c r="O819" s="249"/>
      <c r="P819" s="249"/>
      <c r="Q819" s="249"/>
      <c r="R819" s="249"/>
      <c r="S819" s="249"/>
      <c r="T819" s="249"/>
      <c r="U819" s="249"/>
      <c r="V819" s="249"/>
      <c r="W819" s="249"/>
      <c r="X819" s="249"/>
    </row>
    <row r="820" spans="1:24" ht="15">
      <c r="A820" s="249"/>
      <c r="B820" s="249"/>
      <c r="C820" s="249"/>
      <c r="D820" s="249"/>
      <c r="E820" s="249"/>
      <c r="F820" s="249"/>
      <c r="G820" s="249"/>
      <c r="H820" s="249"/>
      <c r="I820" s="249"/>
      <c r="J820" s="249"/>
      <c r="K820" s="249"/>
      <c r="L820" s="249"/>
      <c r="M820" s="249"/>
      <c r="N820" s="249"/>
      <c r="O820" s="249"/>
      <c r="P820" s="249"/>
      <c r="Q820" s="249"/>
      <c r="R820" s="249"/>
      <c r="S820" s="249"/>
      <c r="T820" s="249"/>
      <c r="U820" s="249"/>
      <c r="V820" s="249"/>
      <c r="W820" s="249"/>
      <c r="X820" s="249"/>
    </row>
    <row r="821" spans="1:24" ht="15">
      <c r="A821" s="249"/>
      <c r="B821" s="249"/>
      <c r="C821" s="249"/>
      <c r="D821" s="249"/>
      <c r="E821" s="249"/>
      <c r="F821" s="249"/>
      <c r="G821" s="249"/>
      <c r="H821" s="249"/>
      <c r="I821" s="249"/>
      <c r="J821" s="249"/>
      <c r="K821" s="249"/>
      <c r="L821" s="249"/>
      <c r="M821" s="249"/>
      <c r="N821" s="249"/>
      <c r="O821" s="249"/>
      <c r="P821" s="249"/>
      <c r="Q821" s="249"/>
      <c r="R821" s="249"/>
      <c r="S821" s="249"/>
      <c r="T821" s="249"/>
      <c r="U821" s="249"/>
      <c r="V821" s="249"/>
      <c r="W821" s="249"/>
      <c r="X821" s="249"/>
    </row>
    <row r="822" spans="1:24" ht="15">
      <c r="A822" s="249"/>
      <c r="B822" s="249"/>
      <c r="C822" s="249"/>
      <c r="D822" s="249"/>
      <c r="E822" s="249"/>
      <c r="F822" s="249"/>
      <c r="G822" s="249"/>
      <c r="H822" s="249"/>
      <c r="I822" s="249"/>
      <c r="J822" s="249"/>
      <c r="K822" s="249"/>
      <c r="L822" s="249"/>
      <c r="M822" s="249"/>
      <c r="N822" s="249"/>
      <c r="O822" s="249"/>
      <c r="P822" s="249"/>
      <c r="Q822" s="249"/>
      <c r="R822" s="249"/>
      <c r="S822" s="249"/>
      <c r="T822" s="249"/>
      <c r="U822" s="249"/>
      <c r="V822" s="249"/>
      <c r="W822" s="249"/>
      <c r="X822" s="249"/>
    </row>
    <row r="823" spans="1:24" ht="15">
      <c r="A823" s="249"/>
      <c r="B823" s="249"/>
      <c r="C823" s="249"/>
      <c r="D823" s="249"/>
      <c r="E823" s="249"/>
      <c r="F823" s="249"/>
      <c r="G823" s="249"/>
      <c r="H823" s="249"/>
      <c r="I823" s="249"/>
      <c r="J823" s="249"/>
      <c r="K823" s="249"/>
      <c r="L823" s="249"/>
      <c r="M823" s="249"/>
      <c r="N823" s="249"/>
      <c r="O823" s="249"/>
      <c r="P823" s="249"/>
      <c r="Q823" s="249"/>
      <c r="R823" s="249"/>
      <c r="S823" s="249"/>
      <c r="T823" s="249"/>
      <c r="U823" s="249"/>
      <c r="V823" s="249"/>
      <c r="W823" s="249"/>
      <c r="X823" s="249"/>
    </row>
    <row r="824" spans="1:24" ht="15">
      <c r="A824" s="249"/>
      <c r="B824" s="249"/>
      <c r="C824" s="249"/>
      <c r="D824" s="249"/>
      <c r="E824" s="249"/>
      <c r="F824" s="249"/>
      <c r="G824" s="249"/>
      <c r="H824" s="249"/>
      <c r="I824" s="249"/>
      <c r="J824" s="249"/>
      <c r="K824" s="249"/>
      <c r="L824" s="249"/>
      <c r="M824" s="249"/>
      <c r="N824" s="249"/>
      <c r="O824" s="249"/>
      <c r="P824" s="249"/>
      <c r="Q824" s="249"/>
      <c r="R824" s="249"/>
      <c r="S824" s="249"/>
      <c r="T824" s="249"/>
      <c r="U824" s="249"/>
      <c r="V824" s="249"/>
      <c r="W824" s="249"/>
      <c r="X824" s="249"/>
    </row>
    <row r="825" spans="1:24" ht="15">
      <c r="A825" s="249"/>
      <c r="B825" s="249"/>
      <c r="C825" s="249"/>
      <c r="D825" s="249"/>
      <c r="E825" s="249"/>
      <c r="F825" s="249"/>
      <c r="G825" s="249"/>
      <c r="H825" s="249"/>
      <c r="I825" s="249"/>
      <c r="J825" s="249"/>
      <c r="K825" s="249"/>
      <c r="L825" s="249"/>
      <c r="M825" s="249"/>
      <c r="N825" s="249"/>
      <c r="O825" s="249"/>
      <c r="P825" s="249"/>
      <c r="Q825" s="249"/>
      <c r="R825" s="249"/>
      <c r="S825" s="249"/>
      <c r="T825" s="249"/>
      <c r="U825" s="249"/>
      <c r="V825" s="249"/>
      <c r="W825" s="249"/>
      <c r="X825" s="249"/>
    </row>
    <row r="826" spans="1:24" ht="15">
      <c r="A826" s="249"/>
      <c r="B826" s="249"/>
      <c r="C826" s="249"/>
      <c r="D826" s="249"/>
      <c r="E826" s="249"/>
      <c r="F826" s="249"/>
      <c r="G826" s="249"/>
      <c r="H826" s="249"/>
      <c r="I826" s="249"/>
      <c r="J826" s="249"/>
      <c r="K826" s="249"/>
      <c r="L826" s="249"/>
      <c r="M826" s="249"/>
      <c r="N826" s="249"/>
      <c r="O826" s="249"/>
      <c r="P826" s="249"/>
      <c r="Q826" s="249"/>
      <c r="R826" s="249"/>
      <c r="S826" s="249"/>
      <c r="T826" s="249"/>
      <c r="U826" s="249"/>
      <c r="V826" s="249"/>
      <c r="W826" s="249"/>
      <c r="X826" s="249"/>
    </row>
    <row r="827" spans="1:24" ht="15">
      <c r="A827" s="249"/>
      <c r="B827" s="249"/>
      <c r="C827" s="249"/>
      <c r="D827" s="249"/>
      <c r="E827" s="249"/>
      <c r="F827" s="249"/>
      <c r="G827" s="249"/>
      <c r="H827" s="249"/>
      <c r="I827" s="249"/>
      <c r="J827" s="249"/>
      <c r="K827" s="249"/>
      <c r="L827" s="249"/>
      <c r="M827" s="249"/>
      <c r="N827" s="249"/>
      <c r="O827" s="249"/>
      <c r="P827" s="249"/>
      <c r="Q827" s="249"/>
      <c r="R827" s="249"/>
      <c r="S827" s="249"/>
      <c r="T827" s="249"/>
      <c r="U827" s="249"/>
      <c r="V827" s="249"/>
      <c r="W827" s="249"/>
      <c r="X827" s="249"/>
    </row>
    <row r="828" spans="1:24" ht="15">
      <c r="A828" s="249"/>
      <c r="B828" s="249"/>
      <c r="C828" s="249"/>
      <c r="D828" s="249"/>
      <c r="E828" s="249"/>
      <c r="F828" s="249"/>
      <c r="G828" s="249"/>
      <c r="H828" s="249"/>
      <c r="I828" s="249"/>
      <c r="J828" s="249"/>
      <c r="K828" s="249"/>
      <c r="L828" s="249"/>
      <c r="M828" s="249"/>
      <c r="N828" s="249"/>
      <c r="O828" s="249"/>
      <c r="P828" s="249"/>
      <c r="Q828" s="249"/>
      <c r="R828" s="249"/>
      <c r="S828" s="249"/>
      <c r="T828" s="249"/>
      <c r="U828" s="249"/>
      <c r="V828" s="249"/>
      <c r="W828" s="249"/>
      <c r="X828" s="249"/>
    </row>
    <row r="829" spans="1:24" ht="15">
      <c r="A829" s="249"/>
      <c r="B829" s="249"/>
      <c r="C829" s="249"/>
      <c r="D829" s="249"/>
      <c r="E829" s="249"/>
      <c r="F829" s="249"/>
      <c r="G829" s="249"/>
      <c r="H829" s="249"/>
      <c r="I829" s="249"/>
      <c r="J829" s="249"/>
      <c r="K829" s="249"/>
      <c r="L829" s="249"/>
      <c r="M829" s="249"/>
      <c r="N829" s="249"/>
      <c r="O829" s="249"/>
      <c r="P829" s="249"/>
      <c r="Q829" s="249"/>
      <c r="R829" s="249"/>
      <c r="S829" s="249"/>
      <c r="T829" s="249"/>
      <c r="U829" s="249"/>
      <c r="V829" s="249"/>
      <c r="W829" s="249"/>
      <c r="X829" s="249"/>
    </row>
    <row r="830" spans="1:24" ht="15">
      <c r="A830" s="249"/>
      <c r="B830" s="249"/>
      <c r="C830" s="249"/>
      <c r="D830" s="249"/>
      <c r="E830" s="249"/>
      <c r="F830" s="249"/>
      <c r="G830" s="249"/>
      <c r="H830" s="249"/>
      <c r="I830" s="249"/>
      <c r="J830" s="249"/>
      <c r="K830" s="249"/>
      <c r="L830" s="249"/>
      <c r="M830" s="249"/>
      <c r="N830" s="249"/>
      <c r="O830" s="249"/>
      <c r="P830" s="249"/>
      <c r="Q830" s="249"/>
      <c r="R830" s="249"/>
      <c r="S830" s="249"/>
      <c r="T830" s="249"/>
      <c r="U830" s="249"/>
      <c r="V830" s="249"/>
      <c r="W830" s="249"/>
      <c r="X830" s="249"/>
    </row>
    <row r="831" spans="1:24" ht="15">
      <c r="A831" s="249"/>
      <c r="B831" s="249"/>
      <c r="C831" s="249"/>
      <c r="D831" s="249"/>
      <c r="E831" s="249"/>
      <c r="F831" s="249"/>
      <c r="G831" s="249"/>
      <c r="H831" s="249"/>
      <c r="I831" s="249"/>
      <c r="J831" s="249"/>
      <c r="K831" s="249"/>
      <c r="L831" s="249"/>
      <c r="M831" s="249"/>
      <c r="N831" s="249"/>
      <c r="O831" s="249"/>
      <c r="P831" s="249"/>
      <c r="Q831" s="249"/>
      <c r="R831" s="249"/>
      <c r="S831" s="249"/>
      <c r="T831" s="249"/>
      <c r="U831" s="249"/>
      <c r="V831" s="249"/>
      <c r="W831" s="249"/>
      <c r="X831" s="249"/>
    </row>
    <row r="832" spans="1:24" ht="15">
      <c r="A832" s="249"/>
      <c r="B832" s="249"/>
      <c r="C832" s="249"/>
      <c r="D832" s="249"/>
      <c r="E832" s="249"/>
      <c r="F832" s="249"/>
      <c r="G832" s="249"/>
      <c r="H832" s="249"/>
      <c r="I832" s="249"/>
      <c r="J832" s="249"/>
      <c r="K832" s="249"/>
      <c r="L832" s="249"/>
      <c r="M832" s="249"/>
      <c r="N832" s="249"/>
      <c r="O832" s="249"/>
      <c r="P832" s="249"/>
      <c r="Q832" s="249"/>
      <c r="R832" s="249"/>
      <c r="S832" s="249"/>
      <c r="T832" s="249"/>
      <c r="U832" s="249"/>
      <c r="V832" s="249"/>
      <c r="W832" s="249"/>
      <c r="X832" s="249"/>
    </row>
    <row r="833" spans="1:24" ht="15">
      <c r="A833" s="249"/>
      <c r="B833" s="249"/>
      <c r="C833" s="249"/>
      <c r="D833" s="249"/>
      <c r="E833" s="249"/>
      <c r="F833" s="249"/>
      <c r="G833" s="249"/>
      <c r="H833" s="249"/>
      <c r="I833" s="249"/>
      <c r="J833" s="249"/>
      <c r="K833" s="249"/>
      <c r="L833" s="249"/>
      <c r="M833" s="249"/>
      <c r="N833" s="249"/>
      <c r="O833" s="249"/>
      <c r="P833" s="249"/>
      <c r="Q833" s="249"/>
      <c r="R833" s="249"/>
      <c r="S833" s="249"/>
      <c r="T833" s="249"/>
      <c r="U833" s="249"/>
      <c r="V833" s="249"/>
      <c r="W833" s="249"/>
      <c r="X833" s="249"/>
    </row>
    <row r="834" spans="1:24" ht="15">
      <c r="A834" s="249"/>
      <c r="B834" s="249"/>
      <c r="C834" s="249"/>
      <c r="D834" s="249"/>
      <c r="E834" s="249"/>
      <c r="F834" s="249"/>
      <c r="G834" s="249"/>
      <c r="H834" s="249"/>
      <c r="I834" s="249"/>
      <c r="J834" s="249"/>
      <c r="K834" s="249"/>
      <c r="L834" s="249"/>
      <c r="M834" s="249"/>
      <c r="N834" s="249"/>
      <c r="O834" s="249"/>
      <c r="P834" s="249"/>
      <c r="Q834" s="249"/>
      <c r="R834" s="249"/>
      <c r="S834" s="249"/>
      <c r="T834" s="249"/>
      <c r="U834" s="249"/>
      <c r="V834" s="249"/>
      <c r="W834" s="249"/>
      <c r="X834" s="249"/>
    </row>
    <row r="835" spans="1:24" ht="15">
      <c r="A835" s="249"/>
      <c r="B835" s="249"/>
      <c r="C835" s="249"/>
      <c r="D835" s="249"/>
      <c r="E835" s="249"/>
      <c r="F835" s="249"/>
      <c r="G835" s="249"/>
      <c r="H835" s="249"/>
      <c r="I835" s="249"/>
      <c r="J835" s="249"/>
      <c r="K835" s="249"/>
      <c r="L835" s="249"/>
      <c r="M835" s="249"/>
      <c r="N835" s="249"/>
      <c r="O835" s="249"/>
      <c r="P835" s="249"/>
      <c r="Q835" s="249"/>
      <c r="R835" s="249"/>
      <c r="S835" s="249"/>
      <c r="T835" s="249"/>
      <c r="U835" s="249"/>
      <c r="V835" s="249"/>
      <c r="W835" s="249"/>
      <c r="X835" s="249"/>
    </row>
    <row r="836" spans="1:24" ht="15">
      <c r="A836" s="249"/>
      <c r="B836" s="249"/>
      <c r="C836" s="249"/>
      <c r="D836" s="249"/>
      <c r="E836" s="249"/>
      <c r="F836" s="249"/>
      <c r="G836" s="249"/>
      <c r="H836" s="249"/>
      <c r="I836" s="249"/>
      <c r="J836" s="249"/>
      <c r="K836" s="249"/>
      <c r="L836" s="249"/>
      <c r="M836" s="249"/>
      <c r="N836" s="249"/>
      <c r="O836" s="249"/>
      <c r="P836" s="249"/>
      <c r="Q836" s="249"/>
      <c r="R836" s="249"/>
      <c r="S836" s="249"/>
      <c r="T836" s="249"/>
      <c r="U836" s="249"/>
      <c r="V836" s="249"/>
      <c r="W836" s="249"/>
      <c r="X836" s="249"/>
    </row>
    <row r="837" spans="1:24" ht="15">
      <c r="A837" s="249"/>
      <c r="B837" s="249"/>
      <c r="C837" s="249"/>
      <c r="D837" s="249"/>
      <c r="E837" s="249"/>
      <c r="F837" s="249"/>
      <c r="G837" s="249"/>
      <c r="H837" s="249"/>
      <c r="I837" s="249"/>
      <c r="J837" s="249"/>
      <c r="K837" s="249"/>
      <c r="L837" s="249"/>
      <c r="M837" s="249"/>
      <c r="N837" s="249"/>
      <c r="O837" s="249"/>
      <c r="P837" s="249"/>
      <c r="Q837" s="249"/>
      <c r="R837" s="249"/>
      <c r="S837" s="249"/>
      <c r="T837" s="249"/>
      <c r="U837" s="249"/>
      <c r="V837" s="249"/>
      <c r="W837" s="249"/>
      <c r="X837" s="249"/>
    </row>
    <row r="838" spans="1:24" ht="15">
      <c r="A838" s="249"/>
      <c r="B838" s="249"/>
      <c r="C838" s="249"/>
      <c r="D838" s="249"/>
      <c r="E838" s="249"/>
      <c r="F838" s="249"/>
      <c r="G838" s="249"/>
      <c r="H838" s="249"/>
      <c r="I838" s="249"/>
      <c r="J838" s="249"/>
      <c r="K838" s="249"/>
      <c r="L838" s="249"/>
      <c r="M838" s="249"/>
      <c r="N838" s="249"/>
      <c r="O838" s="249"/>
      <c r="P838" s="249"/>
      <c r="Q838" s="249"/>
      <c r="R838" s="249"/>
      <c r="S838" s="249"/>
      <c r="T838" s="249"/>
      <c r="U838" s="249"/>
      <c r="V838" s="249"/>
      <c r="W838" s="249"/>
      <c r="X838" s="249"/>
    </row>
    <row r="839" spans="1:24" ht="15">
      <c r="A839" s="249"/>
      <c r="B839" s="249"/>
      <c r="C839" s="249"/>
      <c r="D839" s="249"/>
      <c r="E839" s="249"/>
      <c r="F839" s="249"/>
      <c r="G839" s="249"/>
      <c r="H839" s="249"/>
      <c r="I839" s="249"/>
      <c r="J839" s="249"/>
      <c r="K839" s="249"/>
      <c r="L839" s="249"/>
      <c r="M839" s="249"/>
      <c r="N839" s="249"/>
      <c r="O839" s="249"/>
      <c r="P839" s="249"/>
      <c r="Q839" s="249"/>
      <c r="R839" s="249"/>
      <c r="S839" s="249"/>
      <c r="T839" s="249"/>
      <c r="U839" s="249"/>
      <c r="V839" s="249"/>
      <c r="W839" s="249"/>
      <c r="X839" s="249"/>
    </row>
    <row r="840" spans="1:24" ht="15">
      <c r="A840" s="249"/>
      <c r="B840" s="249"/>
      <c r="C840" s="249"/>
      <c r="D840" s="249"/>
      <c r="E840" s="249"/>
      <c r="F840" s="249"/>
      <c r="G840" s="249"/>
      <c r="H840" s="249"/>
      <c r="I840" s="249"/>
      <c r="J840" s="249"/>
      <c r="K840" s="249"/>
      <c r="L840" s="249"/>
      <c r="M840" s="249"/>
      <c r="N840" s="249"/>
      <c r="O840" s="249"/>
      <c r="P840" s="249"/>
      <c r="Q840" s="249"/>
      <c r="R840" s="249"/>
      <c r="S840" s="249"/>
      <c r="T840" s="249"/>
      <c r="U840" s="249"/>
      <c r="V840" s="249"/>
      <c r="W840" s="249"/>
      <c r="X840" s="249"/>
    </row>
    <row r="841" spans="1:24" ht="15">
      <c r="A841" s="249"/>
      <c r="B841" s="249"/>
      <c r="C841" s="249"/>
      <c r="D841" s="249"/>
      <c r="E841" s="249"/>
      <c r="F841" s="249"/>
      <c r="G841" s="249"/>
      <c r="H841" s="249"/>
      <c r="I841" s="249"/>
      <c r="J841" s="249"/>
      <c r="K841" s="249"/>
      <c r="L841" s="249"/>
      <c r="M841" s="249"/>
      <c r="N841" s="249"/>
      <c r="O841" s="249"/>
      <c r="P841" s="249"/>
      <c r="Q841" s="249"/>
      <c r="R841" s="249"/>
      <c r="S841" s="249"/>
      <c r="T841" s="249"/>
      <c r="U841" s="249"/>
      <c r="V841" s="249"/>
      <c r="W841" s="249"/>
      <c r="X841" s="249"/>
    </row>
    <row r="842" spans="1:24" ht="15">
      <c r="A842" s="249"/>
      <c r="B842" s="249"/>
      <c r="C842" s="249"/>
      <c r="D842" s="249"/>
      <c r="E842" s="249"/>
      <c r="F842" s="249"/>
      <c r="G842" s="249"/>
      <c r="H842" s="249"/>
      <c r="I842" s="249"/>
      <c r="J842" s="249"/>
      <c r="K842" s="249"/>
      <c r="L842" s="249"/>
      <c r="M842" s="249"/>
      <c r="N842" s="249"/>
      <c r="O842" s="249"/>
      <c r="P842" s="249"/>
      <c r="Q842" s="249"/>
      <c r="R842" s="249"/>
      <c r="S842" s="249"/>
      <c r="T842" s="249"/>
      <c r="U842" s="249"/>
      <c r="V842" s="249"/>
      <c r="W842" s="249"/>
      <c r="X842" s="249"/>
    </row>
    <row r="843" spans="1:24" ht="15">
      <c r="A843" s="249"/>
      <c r="B843" s="249"/>
      <c r="C843" s="249"/>
      <c r="D843" s="249"/>
      <c r="E843" s="249"/>
      <c r="F843" s="249"/>
      <c r="G843" s="249"/>
      <c r="H843" s="249"/>
      <c r="I843" s="249"/>
      <c r="J843" s="249"/>
      <c r="K843" s="249"/>
      <c r="L843" s="249"/>
      <c r="M843" s="249"/>
      <c r="N843" s="249"/>
      <c r="O843" s="249"/>
      <c r="P843" s="249"/>
      <c r="Q843" s="249"/>
      <c r="R843" s="249"/>
      <c r="S843" s="249"/>
      <c r="T843" s="249"/>
      <c r="U843" s="249"/>
      <c r="V843" s="249"/>
      <c r="W843" s="249"/>
      <c r="X843" s="249"/>
    </row>
    <row r="844" spans="1:24" ht="15">
      <c r="A844" s="249"/>
      <c r="B844" s="249"/>
      <c r="C844" s="249"/>
      <c r="D844" s="249"/>
      <c r="E844" s="249"/>
      <c r="F844" s="249"/>
      <c r="G844" s="249"/>
      <c r="H844" s="249"/>
      <c r="I844" s="249"/>
      <c r="J844" s="249"/>
      <c r="K844" s="249"/>
      <c r="L844" s="249"/>
      <c r="M844" s="249"/>
      <c r="N844" s="249"/>
      <c r="O844" s="249"/>
      <c r="P844" s="249"/>
      <c r="Q844" s="249"/>
      <c r="R844" s="249"/>
      <c r="S844" s="249"/>
      <c r="T844" s="249"/>
      <c r="U844" s="249"/>
      <c r="V844" s="249"/>
      <c r="W844" s="249"/>
      <c r="X844" s="249"/>
    </row>
    <row r="845" spans="1:24" ht="15">
      <c r="A845" s="249"/>
      <c r="B845" s="249"/>
      <c r="C845" s="249"/>
      <c r="D845" s="249"/>
      <c r="E845" s="249"/>
      <c r="F845" s="249"/>
      <c r="G845" s="249"/>
      <c r="H845" s="249"/>
      <c r="I845" s="249"/>
      <c r="J845" s="249"/>
      <c r="K845" s="249"/>
      <c r="L845" s="249"/>
      <c r="M845" s="249"/>
      <c r="N845" s="249"/>
      <c r="O845" s="249"/>
      <c r="P845" s="249"/>
      <c r="Q845" s="249"/>
      <c r="R845" s="249"/>
      <c r="S845" s="249"/>
      <c r="T845" s="249"/>
      <c r="U845" s="249"/>
      <c r="V845" s="249"/>
      <c r="W845" s="249"/>
      <c r="X845" s="249"/>
    </row>
    <row r="846" spans="1:24" ht="15">
      <c r="A846" s="249"/>
      <c r="B846" s="249"/>
      <c r="C846" s="249"/>
      <c r="D846" s="249"/>
      <c r="E846" s="249"/>
      <c r="F846" s="249"/>
      <c r="G846" s="249"/>
      <c r="H846" s="249"/>
      <c r="I846" s="249"/>
      <c r="J846" s="249"/>
      <c r="K846" s="249"/>
      <c r="L846" s="249"/>
      <c r="M846" s="249"/>
      <c r="N846" s="249"/>
      <c r="O846" s="249"/>
      <c r="P846" s="249"/>
      <c r="Q846" s="249"/>
      <c r="R846" s="249"/>
      <c r="S846" s="249"/>
      <c r="T846" s="249"/>
      <c r="U846" s="249"/>
      <c r="V846" s="249"/>
      <c r="W846" s="249"/>
      <c r="X846" s="249"/>
    </row>
    <row r="847" spans="1:24" ht="15">
      <c r="A847" s="249"/>
      <c r="B847" s="249"/>
      <c r="C847" s="249"/>
      <c r="D847" s="249"/>
      <c r="E847" s="249"/>
      <c r="F847" s="249"/>
      <c r="G847" s="249"/>
      <c r="H847" s="249"/>
      <c r="I847" s="249"/>
      <c r="J847" s="249"/>
      <c r="K847" s="249"/>
      <c r="L847" s="249"/>
      <c r="M847" s="249"/>
      <c r="N847" s="249"/>
      <c r="O847" s="249"/>
      <c r="P847" s="249"/>
      <c r="Q847" s="249"/>
      <c r="R847" s="249"/>
      <c r="S847" s="249"/>
      <c r="T847" s="249"/>
      <c r="U847" s="249"/>
      <c r="V847" s="249"/>
      <c r="W847" s="249"/>
      <c r="X847" s="249"/>
    </row>
    <row r="848" spans="1:24" ht="15">
      <c r="A848" s="249"/>
      <c r="B848" s="249"/>
      <c r="C848" s="249"/>
      <c r="D848" s="249"/>
      <c r="E848" s="249"/>
      <c r="F848" s="249"/>
      <c r="G848" s="249"/>
      <c r="H848" s="249"/>
      <c r="I848" s="249"/>
      <c r="J848" s="249"/>
      <c r="K848" s="249"/>
      <c r="L848" s="249"/>
      <c r="M848" s="249"/>
      <c r="N848" s="249"/>
      <c r="O848" s="249"/>
      <c r="P848" s="249"/>
      <c r="Q848" s="249"/>
      <c r="R848" s="249"/>
      <c r="S848" s="249"/>
      <c r="T848" s="249"/>
      <c r="U848" s="249"/>
      <c r="V848" s="249"/>
      <c r="W848" s="249"/>
      <c r="X848" s="249"/>
    </row>
    <row r="849" spans="1:24" ht="15">
      <c r="A849" s="249"/>
      <c r="B849" s="249"/>
      <c r="C849" s="249"/>
      <c r="D849" s="249"/>
      <c r="E849" s="249"/>
      <c r="F849" s="249"/>
      <c r="G849" s="249"/>
      <c r="H849" s="249"/>
      <c r="I849" s="249"/>
      <c r="J849" s="249"/>
      <c r="K849" s="249"/>
      <c r="L849" s="249"/>
      <c r="M849" s="249"/>
      <c r="N849" s="249"/>
      <c r="O849" s="249"/>
      <c r="P849" s="249"/>
      <c r="Q849" s="249"/>
      <c r="R849" s="249"/>
      <c r="S849" s="249"/>
      <c r="T849" s="249"/>
      <c r="U849" s="249"/>
      <c r="V849" s="249"/>
      <c r="W849" s="249"/>
      <c r="X849" s="249"/>
    </row>
    <row r="850" spans="1:24" ht="15">
      <c r="A850" s="249"/>
      <c r="B850" s="249"/>
      <c r="C850" s="249"/>
      <c r="D850" s="249"/>
      <c r="E850" s="249"/>
      <c r="F850" s="249"/>
      <c r="G850" s="249"/>
      <c r="H850" s="249"/>
      <c r="I850" s="249"/>
      <c r="J850" s="249"/>
      <c r="K850" s="249"/>
      <c r="L850" s="249"/>
      <c r="M850" s="249"/>
      <c r="N850" s="249"/>
      <c r="O850" s="249"/>
      <c r="P850" s="249"/>
      <c r="Q850" s="249"/>
      <c r="R850" s="249"/>
      <c r="S850" s="249"/>
      <c r="T850" s="249"/>
      <c r="U850" s="249"/>
      <c r="V850" s="249"/>
      <c r="W850" s="249"/>
      <c r="X850" s="249"/>
    </row>
    <row r="851" spans="1:24" ht="15">
      <c r="A851" s="249"/>
      <c r="B851" s="249"/>
      <c r="C851" s="249"/>
      <c r="D851" s="249"/>
      <c r="E851" s="249"/>
      <c r="F851" s="249"/>
      <c r="G851" s="249"/>
      <c r="H851" s="249"/>
      <c r="I851" s="249"/>
      <c r="J851" s="249"/>
      <c r="K851" s="249"/>
      <c r="L851" s="249"/>
      <c r="M851" s="249"/>
      <c r="N851" s="249"/>
      <c r="O851" s="249"/>
      <c r="P851" s="249"/>
      <c r="Q851" s="249"/>
      <c r="R851" s="249"/>
      <c r="S851" s="249"/>
      <c r="T851" s="249"/>
      <c r="U851" s="249"/>
      <c r="V851" s="249"/>
      <c r="W851" s="249"/>
      <c r="X851" s="249"/>
    </row>
    <row r="852" spans="1:24" ht="15">
      <c r="A852" s="249"/>
      <c r="B852" s="249"/>
      <c r="C852" s="249"/>
      <c r="D852" s="249"/>
      <c r="E852" s="249"/>
      <c r="F852" s="249"/>
      <c r="G852" s="249"/>
      <c r="H852" s="249"/>
      <c r="I852" s="249"/>
      <c r="J852" s="249"/>
      <c r="K852" s="249"/>
      <c r="L852" s="249"/>
      <c r="M852" s="249"/>
      <c r="N852" s="249"/>
      <c r="O852" s="249"/>
      <c r="P852" s="249"/>
      <c r="Q852" s="249"/>
      <c r="R852" s="249"/>
      <c r="S852" s="249"/>
      <c r="T852" s="249"/>
      <c r="U852" s="249"/>
      <c r="V852" s="249"/>
      <c r="W852" s="249"/>
      <c r="X852" s="249"/>
    </row>
    <row r="853" spans="1:24" ht="15">
      <c r="A853" s="249"/>
      <c r="B853" s="249"/>
      <c r="C853" s="249"/>
      <c r="D853" s="249"/>
      <c r="E853" s="249"/>
      <c r="F853" s="249"/>
      <c r="G853" s="249"/>
      <c r="H853" s="249"/>
      <c r="I853" s="249"/>
      <c r="J853" s="249"/>
      <c r="K853" s="249"/>
      <c r="L853" s="249"/>
      <c r="M853" s="249"/>
      <c r="N853" s="249"/>
      <c r="O853" s="249"/>
      <c r="P853" s="249"/>
      <c r="Q853" s="249"/>
      <c r="R853" s="249"/>
      <c r="S853" s="249"/>
      <c r="T853" s="249"/>
      <c r="U853" s="249"/>
      <c r="V853" s="249"/>
      <c r="W853" s="249"/>
      <c r="X853" s="249"/>
    </row>
    <row r="854" spans="1:24" ht="15">
      <c r="A854" s="249"/>
      <c r="B854" s="249"/>
      <c r="C854" s="249"/>
      <c r="D854" s="249"/>
      <c r="E854" s="249"/>
      <c r="F854" s="249"/>
      <c r="G854" s="249"/>
      <c r="H854" s="249"/>
      <c r="I854" s="249"/>
      <c r="J854" s="249"/>
      <c r="K854" s="249"/>
      <c r="L854" s="249"/>
      <c r="M854" s="249"/>
      <c r="N854" s="249"/>
      <c r="O854" s="249"/>
      <c r="P854" s="249"/>
      <c r="Q854" s="249"/>
      <c r="R854" s="249"/>
      <c r="S854" s="249"/>
      <c r="T854" s="249"/>
      <c r="U854" s="249"/>
      <c r="V854" s="249"/>
      <c r="W854" s="249"/>
      <c r="X854" s="249"/>
    </row>
    <row r="855" spans="1:24" ht="15">
      <c r="A855" s="249"/>
      <c r="B855" s="249"/>
      <c r="C855" s="249"/>
      <c r="D855" s="249"/>
      <c r="E855" s="249"/>
      <c r="F855" s="249"/>
      <c r="G855" s="249"/>
      <c r="H855" s="249"/>
      <c r="I855" s="249"/>
      <c r="J855" s="249"/>
      <c r="K855" s="249"/>
      <c r="L855" s="249"/>
      <c r="M855" s="249"/>
      <c r="N855" s="249"/>
      <c r="O855" s="249"/>
      <c r="P855" s="249"/>
      <c r="Q855" s="249"/>
      <c r="R855" s="249"/>
      <c r="S855" s="249"/>
      <c r="T855" s="249"/>
      <c r="U855" s="249"/>
      <c r="V855" s="249"/>
      <c r="W855" s="249"/>
      <c r="X855" s="249"/>
    </row>
    <row r="856" spans="1:24" ht="15">
      <c r="A856" s="249"/>
      <c r="B856" s="249"/>
      <c r="C856" s="249"/>
      <c r="D856" s="249"/>
      <c r="E856" s="249"/>
      <c r="F856" s="249"/>
      <c r="G856" s="249"/>
      <c r="H856" s="249"/>
      <c r="I856" s="249"/>
      <c r="J856" s="249"/>
      <c r="K856" s="249"/>
      <c r="L856" s="249"/>
      <c r="M856" s="249"/>
      <c r="N856" s="249"/>
      <c r="O856" s="249"/>
      <c r="P856" s="249"/>
      <c r="Q856" s="249"/>
      <c r="R856" s="249"/>
      <c r="S856" s="249"/>
      <c r="T856" s="249"/>
      <c r="U856" s="249"/>
      <c r="V856" s="249"/>
      <c r="W856" s="249"/>
      <c r="X856" s="249"/>
    </row>
    <row r="857" spans="1:24" ht="15">
      <c r="A857" s="249"/>
      <c r="B857" s="249"/>
      <c r="C857" s="249"/>
      <c r="D857" s="249"/>
      <c r="E857" s="249"/>
      <c r="F857" s="249"/>
      <c r="G857" s="249"/>
      <c r="H857" s="249"/>
      <c r="I857" s="249"/>
      <c r="J857" s="249"/>
      <c r="K857" s="249"/>
      <c r="L857" s="249"/>
      <c r="M857" s="249"/>
      <c r="N857" s="249"/>
      <c r="O857" s="249"/>
      <c r="P857" s="249"/>
      <c r="Q857" s="249"/>
      <c r="R857" s="249"/>
      <c r="S857" s="249"/>
      <c r="T857" s="249"/>
      <c r="U857" s="249"/>
      <c r="V857" s="249"/>
      <c r="W857" s="249"/>
      <c r="X857" s="249"/>
    </row>
    <row r="858" spans="1:24" ht="15">
      <c r="A858" s="249"/>
      <c r="B858" s="249"/>
      <c r="C858" s="249"/>
      <c r="D858" s="249"/>
      <c r="E858" s="249"/>
      <c r="F858" s="249"/>
      <c r="G858" s="249"/>
      <c r="H858" s="249"/>
      <c r="I858" s="249"/>
      <c r="J858" s="249"/>
      <c r="K858" s="249"/>
      <c r="L858" s="249"/>
      <c r="M858" s="249"/>
      <c r="N858" s="249"/>
      <c r="O858" s="249"/>
      <c r="P858" s="249"/>
      <c r="Q858" s="249"/>
      <c r="R858" s="249"/>
      <c r="S858" s="249"/>
      <c r="T858" s="249"/>
      <c r="U858" s="249"/>
      <c r="V858" s="249"/>
      <c r="W858" s="249"/>
      <c r="X858" s="249"/>
    </row>
    <row r="859" spans="1:24" ht="15">
      <c r="A859" s="249"/>
      <c r="B859" s="249"/>
      <c r="C859" s="249"/>
      <c r="D859" s="249"/>
      <c r="E859" s="249"/>
      <c r="F859" s="249"/>
      <c r="G859" s="249"/>
      <c r="H859" s="249"/>
      <c r="I859" s="249"/>
      <c r="J859" s="249"/>
      <c r="K859" s="249"/>
      <c r="L859" s="249"/>
      <c r="M859" s="249"/>
      <c r="N859" s="249"/>
      <c r="O859" s="249"/>
      <c r="P859" s="249"/>
      <c r="Q859" s="249"/>
      <c r="R859" s="249"/>
      <c r="S859" s="249"/>
      <c r="T859" s="249"/>
      <c r="U859" s="249"/>
      <c r="V859" s="249"/>
      <c r="W859" s="249"/>
      <c r="X859" s="249"/>
    </row>
    <row r="860" spans="1:24" ht="15">
      <c r="A860" s="249"/>
      <c r="B860" s="249"/>
      <c r="C860" s="249"/>
      <c r="D860" s="249"/>
      <c r="E860" s="249"/>
      <c r="F860" s="249"/>
      <c r="G860" s="249"/>
      <c r="H860" s="249"/>
      <c r="I860" s="249"/>
      <c r="J860" s="249"/>
      <c r="K860" s="249"/>
      <c r="L860" s="249"/>
      <c r="M860" s="249"/>
      <c r="N860" s="249"/>
      <c r="O860" s="249"/>
      <c r="P860" s="249"/>
      <c r="Q860" s="249"/>
      <c r="R860" s="249"/>
      <c r="S860" s="249"/>
      <c r="T860" s="249"/>
      <c r="U860" s="249"/>
      <c r="V860" s="249"/>
      <c r="W860" s="249"/>
      <c r="X860" s="249"/>
    </row>
    <row r="861" spans="1:24" ht="15">
      <c r="A861" s="249"/>
      <c r="B861" s="249"/>
      <c r="C861" s="249"/>
      <c r="D861" s="249"/>
      <c r="E861" s="249"/>
      <c r="F861" s="249"/>
      <c r="G861" s="249"/>
      <c r="H861" s="249"/>
      <c r="I861" s="249"/>
      <c r="J861" s="249"/>
      <c r="K861" s="249"/>
      <c r="L861" s="249"/>
      <c r="M861" s="249"/>
      <c r="N861" s="249"/>
      <c r="O861" s="249"/>
      <c r="P861" s="249"/>
      <c r="Q861" s="249"/>
      <c r="R861" s="249"/>
      <c r="S861" s="249"/>
      <c r="T861" s="249"/>
      <c r="U861" s="249"/>
      <c r="V861" s="249"/>
      <c r="W861" s="249"/>
      <c r="X861" s="249"/>
    </row>
    <row r="862" spans="1:24" ht="15">
      <c r="A862" s="249"/>
      <c r="B862" s="249"/>
      <c r="C862" s="249"/>
      <c r="D862" s="249"/>
      <c r="E862" s="249"/>
      <c r="F862" s="249"/>
      <c r="G862" s="249"/>
      <c r="H862" s="249"/>
      <c r="I862" s="249"/>
      <c r="J862" s="249"/>
      <c r="K862" s="249"/>
      <c r="L862" s="249"/>
      <c r="M862" s="249"/>
      <c r="N862" s="249"/>
      <c r="O862" s="249"/>
      <c r="P862" s="249"/>
      <c r="Q862" s="249"/>
      <c r="R862" s="249"/>
      <c r="S862" s="249"/>
      <c r="T862" s="249"/>
      <c r="U862" s="249"/>
      <c r="V862" s="249"/>
      <c r="W862" s="249"/>
      <c r="X862" s="249"/>
    </row>
    <row r="863" spans="1:24" ht="15">
      <c r="A863" s="249"/>
      <c r="B863" s="249"/>
      <c r="C863" s="249"/>
      <c r="D863" s="249"/>
      <c r="E863" s="249"/>
      <c r="F863" s="249"/>
      <c r="G863" s="249"/>
      <c r="H863" s="249"/>
      <c r="I863" s="249"/>
      <c r="J863" s="249"/>
      <c r="K863" s="249"/>
      <c r="L863" s="249"/>
      <c r="M863" s="249"/>
      <c r="N863" s="249"/>
      <c r="O863" s="249"/>
      <c r="P863" s="249"/>
      <c r="Q863" s="249"/>
      <c r="R863" s="249"/>
      <c r="S863" s="249"/>
      <c r="T863" s="249"/>
      <c r="U863" s="249"/>
      <c r="V863" s="249"/>
      <c r="W863" s="249"/>
      <c r="X863" s="249"/>
    </row>
    <row r="864" spans="1:24" ht="15">
      <c r="A864" s="249"/>
      <c r="B864" s="249"/>
      <c r="C864" s="249"/>
      <c r="D864" s="249"/>
      <c r="E864" s="249"/>
      <c r="F864" s="249"/>
      <c r="G864" s="249"/>
      <c r="H864" s="249"/>
      <c r="I864" s="249"/>
      <c r="J864" s="249"/>
      <c r="K864" s="249"/>
      <c r="L864" s="249"/>
      <c r="M864" s="249"/>
      <c r="N864" s="249"/>
      <c r="O864" s="249"/>
      <c r="P864" s="249"/>
      <c r="Q864" s="249"/>
      <c r="R864" s="249"/>
      <c r="S864" s="249"/>
      <c r="T864" s="249"/>
      <c r="U864" s="249"/>
      <c r="V864" s="249"/>
      <c r="W864" s="249"/>
      <c r="X864" s="249"/>
    </row>
    <row r="865" spans="1:24" ht="15">
      <c r="A865" s="249"/>
      <c r="B865" s="249"/>
      <c r="C865" s="249"/>
      <c r="D865" s="249"/>
      <c r="E865" s="249"/>
      <c r="F865" s="249"/>
      <c r="G865" s="249"/>
      <c r="H865" s="249"/>
      <c r="I865" s="249"/>
      <c r="J865" s="249"/>
      <c r="K865" s="249"/>
      <c r="L865" s="249"/>
      <c r="M865" s="249"/>
      <c r="N865" s="249"/>
      <c r="O865" s="249"/>
      <c r="P865" s="249"/>
      <c r="Q865" s="249"/>
      <c r="R865" s="249"/>
      <c r="S865" s="249"/>
      <c r="T865" s="249"/>
      <c r="U865" s="249"/>
      <c r="V865" s="249"/>
      <c r="W865" s="249"/>
      <c r="X865" s="249"/>
    </row>
    <row r="866" spans="1:24" ht="15">
      <c r="A866" s="249"/>
      <c r="B866" s="249"/>
      <c r="C866" s="249"/>
      <c r="D866" s="249"/>
      <c r="E866" s="249"/>
      <c r="F866" s="249"/>
      <c r="G866" s="249"/>
      <c r="H866" s="249"/>
      <c r="I866" s="249"/>
      <c r="J866" s="249"/>
      <c r="K866" s="249"/>
      <c r="L866" s="249"/>
      <c r="M866" s="249"/>
      <c r="N866" s="249"/>
      <c r="O866" s="249"/>
      <c r="P866" s="249"/>
      <c r="Q866" s="249"/>
      <c r="R866" s="249"/>
      <c r="S866" s="249"/>
      <c r="T866" s="249"/>
      <c r="U866" s="249"/>
      <c r="V866" s="249"/>
      <c r="W866" s="249"/>
      <c r="X866" s="249"/>
    </row>
    <row r="867" spans="1:24" ht="15">
      <c r="A867" s="249"/>
      <c r="B867" s="249"/>
      <c r="C867" s="249"/>
      <c r="D867" s="249"/>
      <c r="E867" s="249"/>
      <c r="F867" s="249"/>
      <c r="G867" s="249"/>
      <c r="H867" s="249"/>
      <c r="I867" s="249"/>
      <c r="J867" s="249"/>
      <c r="K867" s="249"/>
      <c r="L867" s="249"/>
      <c r="M867" s="249"/>
      <c r="N867" s="249"/>
      <c r="O867" s="249"/>
      <c r="P867" s="249"/>
      <c r="Q867" s="249"/>
      <c r="R867" s="249"/>
      <c r="S867" s="249"/>
      <c r="T867" s="249"/>
      <c r="U867" s="249"/>
      <c r="V867" s="249"/>
      <c r="W867" s="249"/>
      <c r="X867" s="249"/>
    </row>
    <row r="868" spans="1:24" ht="15">
      <c r="A868" s="249"/>
      <c r="B868" s="249"/>
      <c r="C868" s="249"/>
      <c r="D868" s="249"/>
      <c r="E868" s="249"/>
      <c r="F868" s="249"/>
      <c r="G868" s="249"/>
      <c r="H868" s="249"/>
      <c r="I868" s="249"/>
      <c r="J868" s="249"/>
      <c r="K868" s="249"/>
      <c r="L868" s="249"/>
      <c r="M868" s="249"/>
      <c r="N868" s="249"/>
      <c r="O868" s="249"/>
      <c r="P868" s="249"/>
      <c r="Q868" s="249"/>
      <c r="R868" s="249"/>
      <c r="S868" s="249"/>
      <c r="T868" s="249"/>
      <c r="U868" s="249"/>
      <c r="V868" s="249"/>
      <c r="W868" s="249"/>
      <c r="X868" s="249"/>
    </row>
    <row r="869" spans="1:24" ht="15">
      <c r="A869" s="249"/>
      <c r="B869" s="249"/>
      <c r="C869" s="249"/>
      <c r="D869" s="249"/>
      <c r="E869" s="249"/>
      <c r="F869" s="249"/>
      <c r="G869" s="249"/>
      <c r="H869" s="249"/>
      <c r="I869" s="249"/>
      <c r="J869" s="249"/>
      <c r="K869" s="249"/>
      <c r="L869" s="249"/>
      <c r="M869" s="249"/>
      <c r="N869" s="249"/>
      <c r="O869" s="249"/>
      <c r="P869" s="249"/>
      <c r="Q869" s="249"/>
      <c r="R869" s="249"/>
      <c r="S869" s="249"/>
      <c r="T869" s="249"/>
      <c r="U869" s="249"/>
      <c r="V869" s="249"/>
      <c r="W869" s="249"/>
      <c r="X869" s="249"/>
    </row>
    <row r="870" spans="1:24" ht="15">
      <c r="A870" s="249"/>
      <c r="B870" s="249"/>
      <c r="C870" s="249"/>
      <c r="D870" s="249"/>
      <c r="E870" s="249"/>
      <c r="F870" s="249"/>
      <c r="G870" s="249"/>
      <c r="H870" s="249"/>
      <c r="I870" s="249"/>
      <c r="J870" s="249"/>
      <c r="K870" s="249"/>
      <c r="L870" s="249"/>
      <c r="M870" s="249"/>
      <c r="N870" s="249"/>
      <c r="O870" s="249"/>
      <c r="P870" s="249"/>
      <c r="Q870" s="249"/>
      <c r="R870" s="249"/>
      <c r="S870" s="249"/>
      <c r="T870" s="249"/>
      <c r="U870" s="249"/>
      <c r="V870" s="249"/>
      <c r="W870" s="249"/>
      <c r="X870" s="249"/>
    </row>
    <row r="871" spans="1:24" ht="15">
      <c r="A871" s="249"/>
      <c r="B871" s="249"/>
      <c r="C871" s="249"/>
      <c r="D871" s="249"/>
      <c r="E871" s="249"/>
      <c r="F871" s="249"/>
      <c r="G871" s="249"/>
      <c r="H871" s="249"/>
      <c r="I871" s="249"/>
      <c r="J871" s="249"/>
      <c r="K871" s="249"/>
      <c r="L871" s="249"/>
      <c r="M871" s="249"/>
      <c r="N871" s="249"/>
      <c r="O871" s="249"/>
      <c r="P871" s="249"/>
      <c r="Q871" s="249"/>
      <c r="R871" s="249"/>
      <c r="S871" s="249"/>
      <c r="T871" s="249"/>
      <c r="U871" s="249"/>
      <c r="V871" s="249"/>
      <c r="W871" s="249"/>
      <c r="X871" s="249"/>
    </row>
    <row r="872" spans="1:24" ht="15">
      <c r="A872" s="249"/>
      <c r="B872" s="249"/>
      <c r="C872" s="249"/>
      <c r="D872" s="249"/>
      <c r="E872" s="249"/>
      <c r="F872" s="249"/>
      <c r="G872" s="249"/>
      <c r="H872" s="249"/>
      <c r="I872" s="249"/>
      <c r="J872" s="249"/>
      <c r="K872" s="249"/>
      <c r="L872" s="249"/>
      <c r="M872" s="249"/>
      <c r="N872" s="249"/>
      <c r="O872" s="249"/>
      <c r="P872" s="249"/>
      <c r="Q872" s="249"/>
      <c r="R872" s="249"/>
      <c r="S872" s="249"/>
      <c r="T872" s="249"/>
      <c r="U872" s="249"/>
      <c r="V872" s="249"/>
      <c r="W872" s="249"/>
      <c r="X872" s="249"/>
    </row>
    <row r="873" spans="1:24" ht="15">
      <c r="A873" s="249"/>
      <c r="B873" s="249"/>
      <c r="C873" s="249"/>
      <c r="D873" s="249"/>
      <c r="E873" s="249"/>
      <c r="F873" s="249"/>
      <c r="G873" s="249"/>
      <c r="H873" s="249"/>
      <c r="I873" s="249"/>
      <c r="J873" s="249"/>
      <c r="K873" s="249"/>
      <c r="L873" s="249"/>
      <c r="M873" s="249"/>
      <c r="N873" s="249"/>
      <c r="O873" s="249"/>
      <c r="P873" s="249"/>
      <c r="Q873" s="249"/>
      <c r="R873" s="249"/>
      <c r="S873" s="249"/>
      <c r="T873" s="249"/>
      <c r="U873" s="249"/>
      <c r="V873" s="249"/>
      <c r="W873" s="249"/>
      <c r="X873" s="249"/>
    </row>
    <row r="874" spans="1:24" ht="15">
      <c r="A874" s="249"/>
      <c r="B874" s="249"/>
      <c r="C874" s="249"/>
      <c r="D874" s="249"/>
      <c r="E874" s="249"/>
      <c r="F874" s="249"/>
      <c r="G874" s="249"/>
      <c r="H874" s="249"/>
      <c r="I874" s="249"/>
      <c r="J874" s="249"/>
      <c r="K874" s="249"/>
      <c r="L874" s="249"/>
      <c r="M874" s="249"/>
      <c r="N874" s="249"/>
      <c r="O874" s="249"/>
      <c r="P874" s="249"/>
      <c r="Q874" s="249"/>
      <c r="R874" s="249"/>
      <c r="S874" s="249"/>
      <c r="T874" s="249"/>
      <c r="U874" s="249"/>
      <c r="V874" s="249"/>
      <c r="W874" s="249"/>
      <c r="X874" s="249"/>
    </row>
    <row r="875" spans="1:24" ht="15">
      <c r="A875" s="249"/>
      <c r="B875" s="249"/>
      <c r="C875" s="249"/>
      <c r="D875" s="249"/>
      <c r="E875" s="249"/>
      <c r="F875" s="249"/>
      <c r="G875" s="249"/>
      <c r="H875" s="249"/>
      <c r="I875" s="249"/>
      <c r="J875" s="249"/>
      <c r="K875" s="249"/>
      <c r="L875" s="249"/>
      <c r="M875" s="249"/>
      <c r="N875" s="249"/>
      <c r="O875" s="249"/>
      <c r="P875" s="249"/>
      <c r="Q875" s="249"/>
      <c r="R875" s="249"/>
      <c r="S875" s="249"/>
      <c r="T875" s="249"/>
      <c r="U875" s="249"/>
      <c r="V875" s="249"/>
      <c r="W875" s="249"/>
      <c r="X875" s="249"/>
    </row>
    <row r="876" spans="1:24" ht="15">
      <c r="A876" s="249"/>
      <c r="B876" s="249"/>
      <c r="C876" s="249"/>
      <c r="D876" s="249"/>
      <c r="E876" s="249"/>
      <c r="F876" s="249"/>
      <c r="G876" s="249"/>
      <c r="H876" s="249"/>
      <c r="I876" s="249"/>
      <c r="J876" s="249"/>
      <c r="K876" s="249"/>
      <c r="L876" s="249"/>
      <c r="M876" s="249"/>
      <c r="N876" s="249"/>
      <c r="O876" s="249"/>
      <c r="P876" s="249"/>
      <c r="Q876" s="249"/>
      <c r="R876" s="249"/>
      <c r="S876" s="249"/>
      <c r="T876" s="249"/>
      <c r="U876" s="249"/>
      <c r="V876" s="249"/>
      <c r="W876" s="249"/>
      <c r="X876" s="249"/>
    </row>
    <row r="877" spans="1:24" ht="15">
      <c r="A877" s="249"/>
      <c r="B877" s="249"/>
      <c r="C877" s="249"/>
      <c r="D877" s="249"/>
      <c r="E877" s="249"/>
      <c r="F877" s="249"/>
      <c r="G877" s="249"/>
      <c r="H877" s="249"/>
      <c r="I877" s="249"/>
      <c r="J877" s="249"/>
      <c r="K877" s="249"/>
      <c r="L877" s="249"/>
      <c r="M877" s="249"/>
      <c r="N877" s="249"/>
      <c r="O877" s="249"/>
      <c r="P877" s="249"/>
      <c r="Q877" s="249"/>
      <c r="R877" s="249"/>
      <c r="S877" s="249"/>
      <c r="T877" s="249"/>
      <c r="U877" s="249"/>
      <c r="V877" s="249"/>
      <c r="W877" s="249"/>
      <c r="X877" s="249"/>
    </row>
    <row r="878" spans="1:24" ht="15">
      <c r="A878" s="249"/>
      <c r="B878" s="249"/>
      <c r="C878" s="249"/>
      <c r="D878" s="249"/>
      <c r="E878" s="249"/>
      <c r="F878" s="249"/>
      <c r="G878" s="249"/>
      <c r="H878" s="249"/>
      <c r="I878" s="249"/>
      <c r="J878" s="249"/>
      <c r="K878" s="249"/>
      <c r="L878" s="249"/>
      <c r="M878" s="249"/>
      <c r="N878" s="249"/>
      <c r="O878" s="249"/>
      <c r="P878" s="249"/>
      <c r="Q878" s="249"/>
      <c r="R878" s="249"/>
      <c r="S878" s="249"/>
      <c r="T878" s="249"/>
      <c r="U878" s="249"/>
      <c r="V878" s="249"/>
      <c r="W878" s="249"/>
      <c r="X878" s="249"/>
    </row>
    <row r="879" spans="1:24" ht="15">
      <c r="A879" s="249"/>
      <c r="B879" s="249"/>
      <c r="C879" s="249"/>
      <c r="D879" s="249"/>
      <c r="E879" s="249"/>
      <c r="F879" s="249"/>
      <c r="G879" s="249"/>
      <c r="H879" s="249"/>
      <c r="I879" s="249"/>
      <c r="J879" s="249"/>
      <c r="K879" s="249"/>
      <c r="L879" s="249"/>
      <c r="M879" s="249"/>
      <c r="N879" s="249"/>
      <c r="O879" s="249"/>
      <c r="P879" s="249"/>
      <c r="Q879" s="249"/>
      <c r="R879" s="249"/>
      <c r="S879" s="249"/>
      <c r="T879" s="249"/>
      <c r="U879" s="249"/>
      <c r="V879" s="249"/>
      <c r="W879" s="249"/>
      <c r="X879" s="249"/>
    </row>
    <row r="880" spans="1:24" ht="15">
      <c r="A880" s="249"/>
      <c r="B880" s="249"/>
      <c r="C880" s="249"/>
      <c r="D880" s="249"/>
      <c r="E880" s="249"/>
      <c r="F880" s="249"/>
      <c r="G880" s="249"/>
      <c r="H880" s="249"/>
      <c r="I880" s="249"/>
      <c r="J880" s="249"/>
      <c r="K880" s="249"/>
      <c r="L880" s="249"/>
      <c r="M880" s="249"/>
      <c r="N880" s="249"/>
      <c r="O880" s="249"/>
      <c r="P880" s="249"/>
      <c r="Q880" s="249"/>
      <c r="R880" s="249"/>
      <c r="S880" s="249"/>
      <c r="T880" s="249"/>
      <c r="U880" s="249"/>
      <c r="V880" s="249"/>
      <c r="W880" s="249"/>
      <c r="X880" s="249"/>
    </row>
    <row r="881" spans="1:24" ht="15">
      <c r="A881" s="249"/>
      <c r="B881" s="249"/>
      <c r="C881" s="249"/>
      <c r="D881" s="249"/>
      <c r="E881" s="249"/>
      <c r="F881" s="249"/>
      <c r="G881" s="249"/>
      <c r="H881" s="249"/>
      <c r="I881" s="249"/>
      <c r="J881" s="249"/>
      <c r="K881" s="249"/>
      <c r="L881" s="249"/>
      <c r="M881" s="249"/>
      <c r="N881" s="249"/>
      <c r="O881" s="249"/>
      <c r="P881" s="249"/>
      <c r="Q881" s="249"/>
      <c r="R881" s="249"/>
      <c r="S881" s="249"/>
      <c r="T881" s="249"/>
      <c r="U881" s="249"/>
      <c r="V881" s="249"/>
      <c r="W881" s="249"/>
      <c r="X881" s="249"/>
    </row>
    <row r="882" spans="1:24" ht="15">
      <c r="A882" s="249"/>
      <c r="B882" s="249"/>
      <c r="C882" s="249"/>
      <c r="D882" s="249"/>
      <c r="E882" s="249"/>
      <c r="F882" s="249"/>
      <c r="G882" s="249"/>
      <c r="H882" s="249"/>
      <c r="I882" s="249"/>
      <c r="J882" s="249"/>
      <c r="K882" s="249"/>
      <c r="L882" s="249"/>
      <c r="M882" s="249"/>
      <c r="N882" s="249"/>
      <c r="O882" s="249"/>
      <c r="P882" s="249"/>
      <c r="Q882" s="249"/>
      <c r="R882" s="249"/>
      <c r="S882" s="249"/>
      <c r="T882" s="249"/>
      <c r="U882" s="249"/>
      <c r="V882" s="249"/>
      <c r="W882" s="249"/>
      <c r="X882" s="249"/>
    </row>
    <row r="883" spans="1:24" ht="15">
      <c r="A883" s="249"/>
      <c r="B883" s="249"/>
      <c r="C883" s="249"/>
      <c r="D883" s="249"/>
      <c r="E883" s="249"/>
      <c r="F883" s="249"/>
      <c r="G883" s="249"/>
      <c r="H883" s="249"/>
      <c r="I883" s="249"/>
      <c r="J883" s="249"/>
      <c r="K883" s="249"/>
      <c r="L883" s="249"/>
      <c r="M883" s="249"/>
      <c r="N883" s="249"/>
      <c r="O883" s="249"/>
      <c r="P883" s="249"/>
      <c r="Q883" s="249"/>
      <c r="R883" s="249"/>
      <c r="S883" s="249"/>
      <c r="T883" s="249"/>
      <c r="U883" s="249"/>
      <c r="V883" s="249"/>
      <c r="W883" s="249"/>
      <c r="X883" s="249"/>
    </row>
    <row r="884" spans="1:24" ht="15">
      <c r="A884" s="249"/>
      <c r="B884" s="249"/>
      <c r="C884" s="249"/>
      <c r="D884" s="249"/>
      <c r="E884" s="249"/>
      <c r="F884" s="249"/>
      <c r="G884" s="249"/>
      <c r="H884" s="249"/>
      <c r="I884" s="249"/>
      <c r="J884" s="249"/>
      <c r="K884" s="249"/>
      <c r="L884" s="249"/>
      <c r="M884" s="249"/>
      <c r="N884" s="249"/>
      <c r="O884" s="249"/>
      <c r="P884" s="249"/>
      <c r="Q884" s="249"/>
      <c r="R884" s="249"/>
      <c r="S884" s="249"/>
      <c r="T884" s="249"/>
      <c r="U884" s="249"/>
      <c r="V884" s="249"/>
      <c r="W884" s="249"/>
      <c r="X884" s="249"/>
    </row>
    <row r="885" spans="1:24" ht="15">
      <c r="A885" s="249"/>
      <c r="B885" s="249"/>
      <c r="C885" s="249"/>
      <c r="D885" s="249"/>
      <c r="E885" s="249"/>
      <c r="F885" s="249"/>
      <c r="G885" s="249"/>
      <c r="H885" s="249"/>
      <c r="I885" s="249"/>
      <c r="J885" s="249"/>
      <c r="K885" s="249"/>
      <c r="L885" s="249"/>
      <c r="M885" s="249"/>
      <c r="N885" s="249"/>
      <c r="O885" s="249"/>
      <c r="P885" s="249"/>
      <c r="Q885" s="249"/>
      <c r="R885" s="249"/>
      <c r="S885" s="249"/>
      <c r="T885" s="249"/>
      <c r="U885" s="249"/>
      <c r="V885" s="249"/>
      <c r="W885" s="249"/>
      <c r="X885" s="249"/>
    </row>
    <row r="886" spans="1:24" ht="15">
      <c r="A886" s="249"/>
      <c r="B886" s="249"/>
      <c r="C886" s="249"/>
      <c r="D886" s="249"/>
      <c r="E886" s="249"/>
      <c r="F886" s="249"/>
      <c r="G886" s="249"/>
      <c r="H886" s="249"/>
      <c r="I886" s="249"/>
      <c r="J886" s="249"/>
      <c r="K886" s="249"/>
      <c r="L886" s="249"/>
      <c r="M886" s="249"/>
      <c r="N886" s="249"/>
      <c r="O886" s="249"/>
      <c r="P886" s="249"/>
      <c r="Q886" s="249"/>
      <c r="R886" s="249"/>
      <c r="S886" s="249"/>
      <c r="T886" s="249"/>
      <c r="U886" s="249"/>
      <c r="V886" s="249"/>
      <c r="W886" s="249"/>
      <c r="X886" s="249"/>
    </row>
    <row r="887" spans="1:24" ht="15">
      <c r="A887" s="249"/>
      <c r="B887" s="249"/>
      <c r="C887" s="249"/>
      <c r="D887" s="249"/>
      <c r="E887" s="249"/>
      <c r="F887" s="249"/>
      <c r="G887" s="249"/>
      <c r="H887" s="249"/>
      <c r="I887" s="249"/>
      <c r="J887" s="249"/>
      <c r="K887" s="249"/>
      <c r="L887" s="249"/>
      <c r="M887" s="249"/>
      <c r="N887" s="249"/>
      <c r="O887" s="249"/>
      <c r="P887" s="249"/>
      <c r="Q887" s="249"/>
      <c r="R887" s="249"/>
      <c r="S887" s="249"/>
      <c r="T887" s="249"/>
      <c r="U887" s="249"/>
      <c r="V887" s="249"/>
      <c r="W887" s="249"/>
      <c r="X887" s="249"/>
    </row>
    <row r="888" spans="1:24" ht="15">
      <c r="A888" s="249"/>
      <c r="B888" s="249"/>
      <c r="C888" s="249"/>
      <c r="D888" s="249"/>
      <c r="E888" s="249"/>
      <c r="F888" s="249"/>
      <c r="G888" s="249"/>
      <c r="H888" s="249"/>
      <c r="I888" s="249"/>
      <c r="J888" s="249"/>
      <c r="K888" s="249"/>
      <c r="L888" s="249"/>
      <c r="M888" s="249"/>
      <c r="N888" s="249"/>
      <c r="O888" s="249"/>
      <c r="P888" s="249"/>
      <c r="Q888" s="249"/>
      <c r="R888" s="249"/>
      <c r="S888" s="249"/>
      <c r="T888" s="249"/>
      <c r="U888" s="249"/>
      <c r="V888" s="249"/>
      <c r="W888" s="249"/>
      <c r="X888" s="249"/>
    </row>
    <row r="889" spans="1:24" ht="15">
      <c r="A889" s="249"/>
      <c r="B889" s="249"/>
      <c r="C889" s="249"/>
      <c r="D889" s="249"/>
      <c r="E889" s="249"/>
      <c r="F889" s="249"/>
      <c r="G889" s="249"/>
      <c r="H889" s="249"/>
      <c r="I889" s="249"/>
      <c r="J889" s="249"/>
      <c r="K889" s="249"/>
      <c r="L889" s="249"/>
      <c r="M889" s="249"/>
      <c r="N889" s="249"/>
      <c r="O889" s="249"/>
      <c r="P889" s="249"/>
      <c r="Q889" s="249"/>
      <c r="R889" s="249"/>
      <c r="S889" s="249"/>
      <c r="T889" s="249"/>
      <c r="U889" s="249"/>
      <c r="V889" s="249"/>
      <c r="W889" s="249"/>
      <c r="X889" s="249"/>
    </row>
    <row r="890" spans="1:24" ht="15">
      <c r="A890" s="249"/>
      <c r="B890" s="249"/>
      <c r="C890" s="249"/>
      <c r="D890" s="249"/>
      <c r="E890" s="249"/>
      <c r="F890" s="249"/>
      <c r="G890" s="249"/>
      <c r="H890" s="249"/>
      <c r="I890" s="249"/>
      <c r="J890" s="249"/>
      <c r="K890" s="249"/>
      <c r="L890" s="249"/>
      <c r="M890" s="249"/>
      <c r="N890" s="249"/>
      <c r="O890" s="249"/>
      <c r="P890" s="249"/>
      <c r="Q890" s="249"/>
      <c r="R890" s="249"/>
      <c r="S890" s="249"/>
      <c r="T890" s="249"/>
      <c r="U890" s="249"/>
      <c r="V890" s="249"/>
      <c r="W890" s="249"/>
      <c r="X890" s="249"/>
    </row>
    <row r="891" spans="1:24" ht="15">
      <c r="A891" s="249"/>
      <c r="B891" s="249"/>
      <c r="C891" s="249"/>
      <c r="D891" s="249"/>
      <c r="E891" s="249"/>
      <c r="F891" s="249"/>
      <c r="G891" s="249"/>
      <c r="H891" s="249"/>
      <c r="I891" s="249"/>
      <c r="J891" s="249"/>
      <c r="K891" s="249"/>
      <c r="L891" s="249"/>
      <c r="M891" s="249"/>
      <c r="N891" s="249"/>
      <c r="O891" s="249"/>
      <c r="P891" s="249"/>
      <c r="Q891" s="249"/>
      <c r="R891" s="249"/>
      <c r="S891" s="249"/>
      <c r="T891" s="249"/>
      <c r="U891" s="249"/>
      <c r="V891" s="249"/>
      <c r="W891" s="249"/>
      <c r="X891" s="249"/>
    </row>
    <row r="892" spans="1:24" ht="15">
      <c r="A892" s="249"/>
      <c r="B892" s="249"/>
      <c r="C892" s="249"/>
      <c r="D892" s="249"/>
      <c r="E892" s="249"/>
      <c r="F892" s="249"/>
      <c r="G892" s="249"/>
      <c r="H892" s="249"/>
      <c r="I892" s="249"/>
      <c r="J892" s="249"/>
      <c r="K892" s="249"/>
      <c r="L892" s="249"/>
      <c r="M892" s="249"/>
      <c r="N892" s="249"/>
      <c r="O892" s="249"/>
      <c r="P892" s="249"/>
      <c r="Q892" s="249"/>
      <c r="R892" s="249"/>
      <c r="S892" s="249"/>
      <c r="T892" s="249"/>
      <c r="U892" s="249"/>
      <c r="V892" s="249"/>
      <c r="W892" s="249"/>
      <c r="X892" s="249"/>
    </row>
    <row r="893" spans="1:24" ht="15">
      <c r="A893" s="249"/>
      <c r="B893" s="249"/>
      <c r="C893" s="249"/>
      <c r="D893" s="249"/>
      <c r="E893" s="249"/>
      <c r="F893" s="249"/>
      <c r="G893" s="249"/>
      <c r="H893" s="249"/>
      <c r="I893" s="249"/>
      <c r="J893" s="249"/>
      <c r="K893" s="249"/>
      <c r="L893" s="249"/>
      <c r="M893" s="249"/>
      <c r="N893" s="249"/>
      <c r="O893" s="249"/>
      <c r="P893" s="249"/>
      <c r="Q893" s="249"/>
      <c r="R893" s="249"/>
      <c r="S893" s="249"/>
      <c r="T893" s="249"/>
      <c r="U893" s="249"/>
      <c r="V893" s="249"/>
      <c r="W893" s="249"/>
      <c r="X893" s="249"/>
    </row>
    <row r="894" spans="1:24" ht="15">
      <c r="A894" s="249"/>
      <c r="B894" s="249"/>
      <c r="C894" s="249"/>
      <c r="D894" s="249"/>
      <c r="E894" s="249"/>
      <c r="F894" s="249"/>
      <c r="G894" s="249"/>
      <c r="H894" s="249"/>
      <c r="I894" s="249"/>
      <c r="J894" s="249"/>
      <c r="K894" s="249"/>
      <c r="L894" s="249"/>
      <c r="M894" s="249"/>
      <c r="N894" s="249"/>
      <c r="O894" s="249"/>
      <c r="P894" s="249"/>
      <c r="Q894" s="249"/>
      <c r="R894" s="249"/>
      <c r="S894" s="249"/>
      <c r="T894" s="249"/>
      <c r="U894" s="249"/>
      <c r="V894" s="249"/>
      <c r="W894" s="249"/>
      <c r="X894" s="249"/>
    </row>
    <row r="895" spans="1:24" ht="15">
      <c r="A895" s="249"/>
      <c r="B895" s="249"/>
      <c r="C895" s="249"/>
      <c r="D895" s="249"/>
      <c r="E895" s="249"/>
      <c r="F895" s="249"/>
      <c r="G895" s="249"/>
      <c r="H895" s="249"/>
      <c r="I895" s="249"/>
      <c r="J895" s="249"/>
      <c r="K895" s="249"/>
      <c r="L895" s="249"/>
      <c r="M895" s="249"/>
      <c r="N895" s="249"/>
      <c r="O895" s="249"/>
      <c r="P895" s="249"/>
      <c r="Q895" s="249"/>
      <c r="R895" s="249"/>
      <c r="S895" s="249"/>
      <c r="T895" s="249"/>
      <c r="U895" s="249"/>
      <c r="V895" s="249"/>
      <c r="W895" s="249"/>
      <c r="X895" s="249"/>
    </row>
    <row r="896" spans="1:24" ht="15">
      <c r="A896" s="249"/>
      <c r="B896" s="249"/>
      <c r="C896" s="249"/>
      <c r="D896" s="249"/>
      <c r="E896" s="249"/>
      <c r="F896" s="249"/>
      <c r="G896" s="249"/>
      <c r="H896" s="249"/>
      <c r="I896" s="249"/>
      <c r="J896" s="249"/>
      <c r="K896" s="249"/>
      <c r="L896" s="249"/>
      <c r="M896" s="249"/>
      <c r="N896" s="249"/>
      <c r="O896" s="249"/>
      <c r="P896" s="249"/>
      <c r="Q896" s="249"/>
      <c r="R896" s="249"/>
      <c r="S896" s="249"/>
      <c r="T896" s="249"/>
      <c r="U896" s="249"/>
      <c r="V896" s="249"/>
      <c r="W896" s="249"/>
      <c r="X896" s="249"/>
    </row>
    <row r="897" spans="1:24" ht="15">
      <c r="A897" s="249"/>
      <c r="B897" s="249"/>
      <c r="C897" s="249"/>
      <c r="D897" s="249"/>
      <c r="E897" s="249"/>
      <c r="F897" s="249"/>
      <c r="G897" s="249"/>
      <c r="H897" s="249"/>
      <c r="I897" s="249"/>
      <c r="J897" s="249"/>
      <c r="K897" s="249"/>
      <c r="L897" s="249"/>
      <c r="M897" s="249"/>
      <c r="N897" s="249"/>
      <c r="O897" s="249"/>
      <c r="P897" s="249"/>
      <c r="Q897" s="249"/>
      <c r="R897" s="249"/>
      <c r="S897" s="249"/>
      <c r="T897" s="249"/>
      <c r="U897" s="249"/>
      <c r="V897" s="249"/>
      <c r="W897" s="249"/>
      <c r="X897" s="249"/>
    </row>
    <row r="898" spans="1:24" ht="15">
      <c r="A898" s="249"/>
      <c r="B898" s="249"/>
      <c r="C898" s="249"/>
      <c r="D898" s="249"/>
      <c r="E898" s="249"/>
      <c r="F898" s="249"/>
      <c r="G898" s="249"/>
      <c r="H898" s="249"/>
      <c r="I898" s="249"/>
      <c r="J898" s="249"/>
      <c r="K898" s="249"/>
      <c r="L898" s="249"/>
      <c r="M898" s="249"/>
      <c r="N898" s="249"/>
      <c r="O898" s="249"/>
      <c r="P898" s="249"/>
      <c r="Q898" s="249"/>
      <c r="R898" s="249"/>
      <c r="S898" s="249"/>
      <c r="T898" s="249"/>
      <c r="U898" s="249"/>
      <c r="V898" s="249"/>
      <c r="W898" s="249"/>
      <c r="X898" s="249"/>
    </row>
    <row r="899" spans="1:24" ht="15">
      <c r="A899" s="249"/>
      <c r="B899" s="249"/>
      <c r="C899" s="249"/>
      <c r="D899" s="249"/>
      <c r="E899" s="249"/>
      <c r="F899" s="249"/>
      <c r="G899" s="249"/>
      <c r="H899" s="249"/>
      <c r="I899" s="249"/>
      <c r="J899" s="249"/>
      <c r="K899" s="249"/>
      <c r="L899" s="249"/>
      <c r="M899" s="249"/>
      <c r="N899" s="249"/>
      <c r="O899" s="249"/>
      <c r="P899" s="249"/>
      <c r="Q899" s="249"/>
      <c r="R899" s="249"/>
      <c r="S899" s="249"/>
      <c r="T899" s="249"/>
      <c r="U899" s="249"/>
      <c r="V899" s="249"/>
      <c r="W899" s="249"/>
      <c r="X899" s="249"/>
    </row>
    <row r="900" spans="1:24" ht="15">
      <c r="A900" s="249"/>
      <c r="B900" s="249"/>
      <c r="C900" s="249"/>
      <c r="D900" s="249"/>
      <c r="E900" s="249"/>
      <c r="F900" s="249"/>
      <c r="G900" s="249"/>
      <c r="H900" s="249"/>
      <c r="I900" s="249"/>
      <c r="J900" s="249"/>
      <c r="K900" s="249"/>
      <c r="L900" s="249"/>
      <c r="M900" s="249"/>
      <c r="N900" s="249"/>
      <c r="O900" s="249"/>
      <c r="P900" s="249"/>
      <c r="Q900" s="249"/>
      <c r="R900" s="249"/>
      <c r="S900" s="249"/>
      <c r="T900" s="249"/>
      <c r="U900" s="249"/>
      <c r="V900" s="249"/>
      <c r="W900" s="249"/>
      <c r="X900" s="249"/>
    </row>
    <row r="901" spans="1:24" ht="15">
      <c r="A901" s="249"/>
      <c r="B901" s="249"/>
      <c r="C901" s="249"/>
      <c r="D901" s="249"/>
      <c r="E901" s="249"/>
      <c r="F901" s="249"/>
      <c r="G901" s="249"/>
      <c r="H901" s="249"/>
      <c r="I901" s="249"/>
      <c r="J901" s="249"/>
      <c r="K901" s="249"/>
      <c r="L901" s="249"/>
      <c r="M901" s="249"/>
      <c r="N901" s="249"/>
      <c r="O901" s="249"/>
      <c r="P901" s="249"/>
      <c r="Q901" s="249"/>
      <c r="R901" s="249"/>
      <c r="S901" s="249"/>
      <c r="T901" s="249"/>
      <c r="U901" s="249"/>
      <c r="V901" s="249"/>
      <c r="W901" s="249"/>
      <c r="X901" s="249"/>
    </row>
    <row r="902" spans="1:24" ht="15">
      <c r="A902" s="249"/>
      <c r="B902" s="249"/>
      <c r="C902" s="249"/>
      <c r="D902" s="249"/>
      <c r="E902" s="249"/>
      <c r="F902" s="249"/>
      <c r="G902" s="249"/>
      <c r="H902" s="249"/>
      <c r="I902" s="249"/>
      <c r="J902" s="249"/>
      <c r="K902" s="249"/>
      <c r="L902" s="249"/>
      <c r="M902" s="249"/>
      <c r="N902" s="249"/>
      <c r="O902" s="249"/>
      <c r="P902" s="249"/>
      <c r="Q902" s="249"/>
      <c r="R902" s="249"/>
      <c r="S902" s="249"/>
      <c r="T902" s="249"/>
      <c r="U902" s="249"/>
      <c r="V902" s="249"/>
      <c r="W902" s="249"/>
      <c r="X902" s="249"/>
    </row>
    <row r="903" spans="1:24" ht="15">
      <c r="A903" s="249"/>
      <c r="B903" s="249"/>
      <c r="C903" s="249"/>
      <c r="D903" s="249"/>
      <c r="E903" s="249"/>
      <c r="F903" s="249"/>
      <c r="G903" s="249"/>
      <c r="H903" s="249"/>
      <c r="I903" s="249"/>
      <c r="J903" s="249"/>
      <c r="K903" s="249"/>
      <c r="L903" s="249"/>
      <c r="M903" s="249"/>
      <c r="N903" s="249"/>
      <c r="O903" s="249"/>
      <c r="P903" s="249"/>
      <c r="Q903" s="249"/>
      <c r="R903" s="249"/>
      <c r="S903" s="249"/>
      <c r="T903" s="249"/>
      <c r="U903" s="249"/>
      <c r="V903" s="249"/>
      <c r="W903" s="249"/>
      <c r="X903" s="249"/>
    </row>
    <row r="904" spans="1:24" ht="15">
      <c r="A904" s="249"/>
      <c r="B904" s="249"/>
      <c r="C904" s="249"/>
      <c r="D904" s="249"/>
      <c r="E904" s="249"/>
      <c r="F904" s="249"/>
      <c r="G904" s="249"/>
      <c r="H904" s="249"/>
      <c r="I904" s="249"/>
      <c r="J904" s="249"/>
      <c r="K904" s="249"/>
      <c r="L904" s="249"/>
      <c r="M904" s="249"/>
      <c r="N904" s="249"/>
      <c r="O904" s="249"/>
      <c r="P904" s="249"/>
      <c r="Q904" s="249"/>
      <c r="R904" s="249"/>
      <c r="S904" s="249"/>
      <c r="T904" s="249"/>
      <c r="U904" s="249"/>
      <c r="V904" s="249"/>
      <c r="W904" s="249"/>
      <c r="X904" s="249"/>
    </row>
    <row r="905" spans="1:24" ht="15">
      <c r="A905" s="249"/>
      <c r="B905" s="249"/>
      <c r="C905" s="249"/>
      <c r="D905" s="249"/>
      <c r="E905" s="249"/>
      <c r="F905" s="249"/>
      <c r="G905" s="249"/>
      <c r="H905" s="249"/>
      <c r="I905" s="249"/>
      <c r="J905" s="249"/>
      <c r="K905" s="249"/>
      <c r="L905" s="249"/>
      <c r="M905" s="249"/>
      <c r="N905" s="249"/>
      <c r="O905" s="249"/>
      <c r="P905" s="249"/>
      <c r="Q905" s="249"/>
      <c r="R905" s="249"/>
      <c r="S905" s="249"/>
      <c r="T905" s="249"/>
      <c r="U905" s="249"/>
      <c r="V905" s="249"/>
      <c r="W905" s="249"/>
      <c r="X905" s="249"/>
    </row>
    <row r="906" spans="1:24" ht="15">
      <c r="A906" s="249"/>
      <c r="B906" s="249"/>
      <c r="C906" s="249"/>
      <c r="D906" s="249"/>
      <c r="E906" s="249"/>
      <c r="F906" s="249"/>
      <c r="G906" s="249"/>
      <c r="H906" s="249"/>
      <c r="I906" s="249"/>
      <c r="J906" s="249"/>
      <c r="K906" s="249"/>
      <c r="L906" s="249"/>
      <c r="M906" s="249"/>
      <c r="N906" s="249"/>
      <c r="O906" s="249"/>
      <c r="P906" s="249"/>
      <c r="Q906" s="249"/>
      <c r="R906" s="249"/>
      <c r="S906" s="249"/>
      <c r="T906" s="249"/>
      <c r="U906" s="249"/>
      <c r="V906" s="249"/>
      <c r="W906" s="249"/>
      <c r="X906" s="249"/>
    </row>
    <row r="907" spans="1:24" ht="15">
      <c r="A907" s="249"/>
      <c r="B907" s="249"/>
      <c r="C907" s="249"/>
      <c r="D907" s="249"/>
      <c r="E907" s="249"/>
      <c r="F907" s="249"/>
      <c r="G907" s="249"/>
      <c r="H907" s="249"/>
      <c r="I907" s="249"/>
      <c r="J907" s="249"/>
      <c r="K907" s="249"/>
      <c r="L907" s="249"/>
      <c r="M907" s="249"/>
      <c r="N907" s="249"/>
      <c r="O907" s="249"/>
      <c r="P907" s="249"/>
      <c r="Q907" s="249"/>
      <c r="R907" s="249"/>
      <c r="S907" s="249"/>
      <c r="T907" s="249"/>
      <c r="U907" s="249"/>
      <c r="V907" s="249"/>
      <c r="W907" s="249"/>
      <c r="X907" s="249"/>
    </row>
    <row r="908" spans="1:24" ht="15">
      <c r="A908" s="249"/>
      <c r="B908" s="249"/>
      <c r="C908" s="249"/>
      <c r="D908" s="249"/>
      <c r="E908" s="249"/>
      <c r="F908" s="249"/>
      <c r="G908" s="249"/>
      <c r="H908" s="249"/>
      <c r="I908" s="249"/>
      <c r="J908" s="249"/>
      <c r="K908" s="249"/>
      <c r="L908" s="249"/>
      <c r="M908" s="249"/>
      <c r="N908" s="249"/>
      <c r="O908" s="249"/>
      <c r="P908" s="249"/>
      <c r="Q908" s="249"/>
      <c r="R908" s="249"/>
      <c r="S908" s="249"/>
      <c r="T908" s="249"/>
      <c r="U908" s="249"/>
      <c r="V908" s="249"/>
      <c r="W908" s="249"/>
      <c r="X908" s="249"/>
    </row>
    <row r="909" spans="1:24" ht="15">
      <c r="A909" s="249"/>
      <c r="B909" s="249"/>
      <c r="C909" s="249"/>
      <c r="D909" s="249"/>
      <c r="E909" s="249"/>
      <c r="F909" s="249"/>
      <c r="G909" s="249"/>
      <c r="H909" s="249"/>
      <c r="I909" s="249"/>
      <c r="J909" s="249"/>
      <c r="K909" s="249"/>
      <c r="L909" s="249"/>
      <c r="M909" s="249"/>
      <c r="N909" s="249"/>
      <c r="O909" s="249"/>
      <c r="P909" s="249"/>
      <c r="Q909" s="249"/>
      <c r="R909" s="249"/>
      <c r="S909" s="249"/>
      <c r="T909" s="249"/>
      <c r="U909" s="249"/>
      <c r="V909" s="249"/>
      <c r="W909" s="249"/>
      <c r="X909" s="249"/>
    </row>
    <row r="910" spans="1:24" ht="15">
      <c r="A910" s="249"/>
      <c r="B910" s="249"/>
      <c r="C910" s="249"/>
      <c r="D910" s="249"/>
      <c r="E910" s="249"/>
      <c r="F910" s="249"/>
      <c r="G910" s="249"/>
      <c r="H910" s="249"/>
      <c r="I910" s="249"/>
      <c r="J910" s="249"/>
      <c r="K910" s="249"/>
      <c r="L910" s="249"/>
      <c r="M910" s="249"/>
      <c r="N910" s="249"/>
      <c r="O910" s="249"/>
      <c r="P910" s="249"/>
      <c r="Q910" s="249"/>
      <c r="R910" s="249"/>
      <c r="S910" s="249"/>
      <c r="T910" s="249"/>
      <c r="U910" s="249"/>
      <c r="V910" s="249"/>
      <c r="W910" s="249"/>
      <c r="X910" s="249"/>
    </row>
    <row r="911" spans="1:24" ht="15">
      <c r="A911" s="249"/>
      <c r="B911" s="249"/>
      <c r="C911" s="249"/>
      <c r="D911" s="249"/>
      <c r="E911" s="249"/>
      <c r="F911" s="249"/>
      <c r="G911" s="249"/>
      <c r="H911" s="249"/>
      <c r="I911" s="249"/>
      <c r="J911" s="249"/>
      <c r="K911" s="249"/>
      <c r="L911" s="249"/>
      <c r="M911" s="249"/>
      <c r="N911" s="249"/>
      <c r="O911" s="249"/>
      <c r="P911" s="249"/>
      <c r="Q911" s="249"/>
      <c r="R911" s="249"/>
      <c r="S911" s="249"/>
      <c r="T911" s="249"/>
      <c r="U911" s="249"/>
      <c r="V911" s="249"/>
      <c r="W911" s="249"/>
      <c r="X911" s="249"/>
    </row>
    <row r="912" spans="1:24" ht="15">
      <c r="A912" s="249"/>
      <c r="B912" s="249"/>
      <c r="C912" s="249"/>
      <c r="D912" s="249"/>
      <c r="E912" s="249"/>
      <c r="F912" s="249"/>
      <c r="G912" s="249"/>
      <c r="H912" s="249"/>
      <c r="I912" s="249"/>
      <c r="J912" s="249"/>
      <c r="K912" s="249"/>
      <c r="L912" s="249"/>
      <c r="M912" s="249"/>
      <c r="N912" s="249"/>
      <c r="O912" s="249"/>
      <c r="P912" s="249"/>
      <c r="Q912" s="249"/>
      <c r="R912" s="249"/>
      <c r="S912" s="249"/>
      <c r="T912" s="249"/>
      <c r="U912" s="249"/>
      <c r="V912" s="249"/>
      <c r="W912" s="249"/>
      <c r="X912" s="249"/>
    </row>
    <row r="913" spans="1:24" ht="15">
      <c r="A913" s="249"/>
      <c r="B913" s="249"/>
      <c r="C913" s="249"/>
      <c r="D913" s="249"/>
      <c r="E913" s="249"/>
      <c r="F913" s="249"/>
      <c r="G913" s="249"/>
      <c r="H913" s="249"/>
      <c r="I913" s="249"/>
      <c r="J913" s="249"/>
      <c r="K913" s="249"/>
      <c r="L913" s="249"/>
      <c r="M913" s="249"/>
      <c r="N913" s="249"/>
      <c r="O913" s="249"/>
      <c r="P913" s="249"/>
      <c r="Q913" s="249"/>
      <c r="R913" s="249"/>
      <c r="S913" s="249"/>
      <c r="T913" s="249"/>
      <c r="U913" s="249"/>
      <c r="V913" s="249"/>
      <c r="W913" s="249"/>
      <c r="X913" s="249"/>
    </row>
    <row r="914" spans="1:24" ht="15">
      <c r="A914" s="249"/>
      <c r="B914" s="249"/>
      <c r="C914" s="249"/>
      <c r="D914" s="249"/>
      <c r="E914" s="249"/>
      <c r="F914" s="249"/>
      <c r="G914" s="249"/>
      <c r="H914" s="249"/>
      <c r="I914" s="249"/>
      <c r="J914" s="249"/>
      <c r="K914" s="249"/>
      <c r="L914" s="249"/>
      <c r="M914" s="249"/>
      <c r="N914" s="249"/>
      <c r="O914" s="249"/>
      <c r="P914" s="249"/>
      <c r="Q914" s="249"/>
      <c r="R914" s="249"/>
      <c r="S914" s="249"/>
      <c r="T914" s="249"/>
      <c r="U914" s="249"/>
      <c r="V914" s="249"/>
      <c r="W914" s="249"/>
      <c r="X914" s="249"/>
    </row>
    <row r="915" spans="1:24" ht="15">
      <c r="A915" s="249"/>
      <c r="B915" s="249"/>
      <c r="C915" s="249"/>
      <c r="D915" s="249"/>
      <c r="E915" s="249"/>
      <c r="F915" s="249"/>
      <c r="G915" s="249"/>
      <c r="H915" s="249"/>
      <c r="I915" s="249"/>
      <c r="J915" s="249"/>
      <c r="K915" s="249"/>
      <c r="L915" s="249"/>
      <c r="M915" s="249"/>
      <c r="N915" s="249"/>
      <c r="O915" s="249"/>
      <c r="P915" s="249"/>
      <c r="Q915" s="249"/>
      <c r="R915" s="249"/>
      <c r="S915" s="249"/>
      <c r="T915" s="249"/>
      <c r="U915" s="249"/>
      <c r="V915" s="249"/>
      <c r="W915" s="249"/>
      <c r="X915" s="249"/>
    </row>
    <row r="916" spans="1:24" ht="15">
      <c r="A916" s="249"/>
      <c r="B916" s="249"/>
      <c r="C916" s="249"/>
      <c r="D916" s="249"/>
      <c r="E916" s="249"/>
      <c r="F916" s="249"/>
      <c r="G916" s="249"/>
      <c r="H916" s="249"/>
      <c r="I916" s="249"/>
      <c r="J916" s="249"/>
      <c r="K916" s="249"/>
      <c r="L916" s="249"/>
      <c r="M916" s="249"/>
      <c r="N916" s="249"/>
      <c r="O916" s="249"/>
      <c r="P916" s="249"/>
      <c r="Q916" s="249"/>
      <c r="R916" s="249"/>
      <c r="S916" s="249"/>
      <c r="T916" s="249"/>
      <c r="U916" s="249"/>
      <c r="V916" s="249"/>
      <c r="W916" s="249"/>
      <c r="X916" s="249"/>
    </row>
    <row r="917" spans="1:24" ht="15">
      <c r="A917" s="249"/>
      <c r="B917" s="249"/>
      <c r="C917" s="249"/>
      <c r="D917" s="249"/>
      <c r="E917" s="249"/>
      <c r="F917" s="249"/>
      <c r="G917" s="249"/>
      <c r="H917" s="249"/>
      <c r="I917" s="249"/>
      <c r="J917" s="249"/>
      <c r="K917" s="249"/>
      <c r="L917" s="249"/>
      <c r="M917" s="249"/>
      <c r="N917" s="249"/>
      <c r="O917" s="249"/>
      <c r="P917" s="249"/>
      <c r="Q917" s="249"/>
      <c r="R917" s="249"/>
      <c r="S917" s="249"/>
      <c r="T917" s="249"/>
      <c r="U917" s="249"/>
      <c r="V917" s="249"/>
      <c r="W917" s="249"/>
      <c r="X917" s="249"/>
    </row>
    <row r="918" spans="1:24" ht="15">
      <c r="A918" s="249"/>
      <c r="B918" s="249"/>
      <c r="C918" s="249"/>
      <c r="D918" s="249"/>
      <c r="E918" s="249"/>
      <c r="F918" s="249"/>
      <c r="G918" s="249"/>
      <c r="H918" s="249"/>
      <c r="I918" s="249"/>
      <c r="J918" s="249"/>
      <c r="K918" s="249"/>
      <c r="L918" s="249"/>
      <c r="M918" s="249"/>
      <c r="N918" s="249"/>
      <c r="O918" s="249"/>
      <c r="P918" s="249"/>
      <c r="Q918" s="249"/>
      <c r="R918" s="249"/>
      <c r="S918" s="249"/>
      <c r="T918" s="249"/>
      <c r="U918" s="249"/>
      <c r="V918" s="249"/>
      <c r="W918" s="249"/>
      <c r="X918" s="249"/>
    </row>
    <row r="919" spans="1:24" ht="15">
      <c r="A919" s="249"/>
      <c r="B919" s="249"/>
      <c r="C919" s="249"/>
      <c r="D919" s="249"/>
      <c r="E919" s="249"/>
      <c r="F919" s="249"/>
      <c r="G919" s="249"/>
      <c r="H919" s="249"/>
      <c r="I919" s="249"/>
      <c r="J919" s="249"/>
      <c r="K919" s="249"/>
      <c r="L919" s="249"/>
      <c r="M919" s="249"/>
      <c r="N919" s="249"/>
      <c r="O919" s="249"/>
      <c r="P919" s="249"/>
      <c r="Q919" s="249"/>
      <c r="R919" s="249"/>
      <c r="S919" s="249"/>
      <c r="T919" s="249"/>
      <c r="U919" s="249"/>
      <c r="V919" s="249"/>
      <c r="W919" s="249"/>
      <c r="X919" s="249"/>
    </row>
    <row r="920" spans="1:24" ht="15">
      <c r="A920" s="249"/>
      <c r="B920" s="249"/>
      <c r="C920" s="249"/>
      <c r="D920" s="249"/>
      <c r="E920" s="249"/>
      <c r="F920" s="249"/>
      <c r="G920" s="249"/>
      <c r="H920" s="249"/>
      <c r="I920" s="249"/>
      <c r="J920" s="249"/>
      <c r="K920" s="249"/>
      <c r="L920" s="249"/>
      <c r="M920" s="249"/>
      <c r="N920" s="249"/>
      <c r="O920" s="249"/>
      <c r="P920" s="249"/>
      <c r="Q920" s="249"/>
      <c r="R920" s="249"/>
      <c r="S920" s="249"/>
      <c r="T920" s="249"/>
      <c r="U920" s="249"/>
      <c r="V920" s="249"/>
      <c r="W920" s="249"/>
      <c r="X920" s="249"/>
    </row>
    <row r="921" spans="1:24" ht="15">
      <c r="A921" s="249"/>
      <c r="B921" s="249"/>
      <c r="C921" s="249"/>
      <c r="D921" s="249"/>
      <c r="E921" s="249"/>
      <c r="F921" s="249"/>
      <c r="G921" s="249"/>
      <c r="H921" s="249"/>
      <c r="I921" s="249"/>
      <c r="J921" s="249"/>
      <c r="K921" s="249"/>
      <c r="L921" s="249"/>
      <c r="M921" s="249"/>
      <c r="N921" s="249"/>
      <c r="O921" s="249"/>
      <c r="P921" s="249"/>
      <c r="Q921" s="249"/>
      <c r="R921" s="249"/>
      <c r="S921" s="249"/>
      <c r="T921" s="249"/>
      <c r="U921" s="249"/>
      <c r="V921" s="249"/>
      <c r="W921" s="249"/>
      <c r="X921" s="249"/>
    </row>
    <row r="922" spans="1:24" ht="15">
      <c r="A922" s="249"/>
      <c r="B922" s="249"/>
      <c r="C922" s="249"/>
      <c r="D922" s="249"/>
      <c r="E922" s="249"/>
      <c r="F922" s="249"/>
      <c r="G922" s="249"/>
      <c r="H922" s="249"/>
      <c r="I922" s="249"/>
      <c r="J922" s="249"/>
      <c r="K922" s="249"/>
      <c r="L922" s="249"/>
      <c r="M922" s="249"/>
      <c r="N922" s="249"/>
      <c r="O922" s="249"/>
      <c r="P922" s="249"/>
      <c r="Q922" s="249"/>
      <c r="R922" s="249"/>
      <c r="S922" s="249"/>
      <c r="T922" s="249"/>
      <c r="U922" s="249"/>
      <c r="V922" s="249"/>
      <c r="W922" s="249"/>
      <c r="X922" s="249"/>
    </row>
    <row r="923" spans="1:24" ht="15">
      <c r="A923" s="249"/>
      <c r="B923" s="249"/>
      <c r="C923" s="249"/>
      <c r="D923" s="249"/>
      <c r="E923" s="249"/>
      <c r="F923" s="249"/>
      <c r="G923" s="249"/>
      <c r="H923" s="249"/>
      <c r="I923" s="249"/>
      <c r="J923" s="249"/>
      <c r="K923" s="249"/>
      <c r="L923" s="249"/>
      <c r="M923" s="249"/>
      <c r="N923" s="249"/>
      <c r="O923" s="249"/>
      <c r="P923" s="249"/>
      <c r="Q923" s="249"/>
      <c r="R923" s="249"/>
      <c r="S923" s="249"/>
      <c r="T923" s="249"/>
      <c r="U923" s="249"/>
      <c r="V923" s="249"/>
      <c r="W923" s="249"/>
      <c r="X923" s="249"/>
    </row>
    <row r="924" spans="1:24" ht="15">
      <c r="A924" s="249"/>
      <c r="B924" s="249"/>
      <c r="C924" s="249"/>
      <c r="D924" s="249"/>
      <c r="E924" s="249"/>
      <c r="F924" s="249"/>
      <c r="G924" s="249"/>
      <c r="H924" s="249"/>
      <c r="I924" s="249"/>
      <c r="J924" s="249"/>
      <c r="K924" s="249"/>
      <c r="L924" s="249"/>
      <c r="M924" s="249"/>
      <c r="N924" s="249"/>
      <c r="O924" s="249"/>
      <c r="P924" s="249"/>
      <c r="Q924" s="249"/>
      <c r="R924" s="249"/>
      <c r="S924" s="249"/>
      <c r="T924" s="249"/>
      <c r="U924" s="249"/>
      <c r="V924" s="249"/>
      <c r="W924" s="249"/>
      <c r="X924" s="249"/>
    </row>
    <row r="925" spans="1:24" ht="15">
      <c r="A925" s="249"/>
      <c r="B925" s="249"/>
      <c r="C925" s="249"/>
      <c r="D925" s="249"/>
      <c r="E925" s="249"/>
      <c r="F925" s="249"/>
      <c r="G925" s="249"/>
      <c r="H925" s="249"/>
      <c r="I925" s="249"/>
      <c r="J925" s="249"/>
      <c r="K925" s="249"/>
      <c r="L925" s="249"/>
      <c r="M925" s="249"/>
      <c r="N925" s="249"/>
      <c r="O925" s="249"/>
      <c r="P925" s="249"/>
      <c r="Q925" s="249"/>
      <c r="R925" s="249"/>
      <c r="S925" s="249"/>
      <c r="T925" s="249"/>
      <c r="U925" s="249"/>
      <c r="V925" s="249"/>
      <c r="W925" s="249"/>
      <c r="X925" s="249"/>
    </row>
    <row r="926" spans="1:24" ht="15">
      <c r="A926" s="249"/>
      <c r="B926" s="249"/>
      <c r="C926" s="249"/>
      <c r="D926" s="249"/>
      <c r="E926" s="249"/>
      <c r="F926" s="249"/>
      <c r="G926" s="249"/>
      <c r="H926" s="249"/>
      <c r="I926" s="249"/>
      <c r="J926" s="249"/>
      <c r="K926" s="249"/>
      <c r="L926" s="249"/>
      <c r="M926" s="249"/>
      <c r="N926" s="249"/>
      <c r="O926" s="249"/>
      <c r="P926" s="249"/>
      <c r="Q926" s="249"/>
      <c r="R926" s="249"/>
      <c r="S926" s="249"/>
      <c r="T926" s="249"/>
      <c r="U926" s="249"/>
      <c r="V926" s="249"/>
      <c r="W926" s="249"/>
      <c r="X926" s="249"/>
    </row>
    <row r="927" spans="1:24" ht="15">
      <c r="A927" s="249"/>
      <c r="B927" s="249"/>
      <c r="C927" s="249"/>
      <c r="D927" s="249"/>
      <c r="E927" s="249"/>
      <c r="F927" s="249"/>
      <c r="G927" s="249"/>
      <c r="H927" s="249"/>
      <c r="I927" s="249"/>
      <c r="J927" s="249"/>
      <c r="K927" s="249"/>
      <c r="L927" s="249"/>
      <c r="M927" s="249"/>
      <c r="N927" s="249"/>
      <c r="O927" s="249"/>
      <c r="P927" s="249"/>
      <c r="Q927" s="249"/>
      <c r="R927" s="249"/>
      <c r="S927" s="249"/>
      <c r="T927" s="249"/>
      <c r="U927" s="249"/>
      <c r="V927" s="249"/>
      <c r="W927" s="249"/>
      <c r="X927" s="249"/>
    </row>
    <row r="928" spans="1:24" ht="15">
      <c r="A928" s="249"/>
      <c r="B928" s="249"/>
      <c r="C928" s="249"/>
      <c r="D928" s="249"/>
      <c r="E928" s="249"/>
      <c r="F928" s="249"/>
      <c r="G928" s="249"/>
      <c r="H928" s="249"/>
      <c r="I928" s="249"/>
      <c r="J928" s="249"/>
      <c r="K928" s="249"/>
      <c r="L928" s="249"/>
      <c r="M928" s="249"/>
      <c r="N928" s="249"/>
      <c r="O928" s="249"/>
      <c r="P928" s="249"/>
      <c r="Q928" s="249"/>
      <c r="R928" s="249"/>
      <c r="S928" s="249"/>
      <c r="T928" s="249"/>
      <c r="U928" s="249"/>
      <c r="V928" s="249"/>
      <c r="W928" s="249"/>
      <c r="X928" s="249"/>
    </row>
    <row r="929" spans="1:24" ht="15">
      <c r="A929" s="249"/>
      <c r="B929" s="249"/>
      <c r="C929" s="249"/>
      <c r="D929" s="249"/>
      <c r="E929" s="249"/>
      <c r="F929" s="249"/>
      <c r="G929" s="249"/>
      <c r="H929" s="249"/>
      <c r="I929" s="249"/>
      <c r="J929" s="249"/>
      <c r="K929" s="249"/>
      <c r="L929" s="249"/>
      <c r="M929" s="249"/>
      <c r="N929" s="249"/>
      <c r="O929" s="249"/>
      <c r="P929" s="249"/>
      <c r="Q929" s="249"/>
      <c r="R929" s="249"/>
      <c r="S929" s="249"/>
      <c r="T929" s="249"/>
      <c r="U929" s="249"/>
      <c r="V929" s="249"/>
      <c r="W929" s="249"/>
      <c r="X929" s="249"/>
    </row>
    <row r="930" spans="1:24" ht="15">
      <c r="A930" s="249"/>
      <c r="B930" s="249"/>
      <c r="C930" s="249"/>
      <c r="D930" s="249"/>
      <c r="E930" s="249"/>
      <c r="F930" s="249"/>
      <c r="G930" s="249"/>
      <c r="H930" s="249"/>
      <c r="I930" s="249"/>
      <c r="J930" s="249"/>
      <c r="K930" s="249"/>
      <c r="L930" s="249"/>
      <c r="M930" s="249"/>
      <c r="N930" s="249"/>
      <c r="O930" s="249"/>
      <c r="P930" s="249"/>
      <c r="Q930" s="249"/>
      <c r="R930" s="249"/>
      <c r="S930" s="249"/>
      <c r="T930" s="249"/>
      <c r="U930" s="249"/>
      <c r="V930" s="249"/>
      <c r="W930" s="249"/>
      <c r="X930" s="249"/>
    </row>
    <row r="931" spans="1:24" ht="15">
      <c r="A931" s="249"/>
      <c r="B931" s="249"/>
      <c r="C931" s="249"/>
      <c r="D931" s="249"/>
      <c r="E931" s="249"/>
      <c r="F931" s="249"/>
      <c r="G931" s="249"/>
      <c r="H931" s="249"/>
      <c r="I931" s="249"/>
      <c r="J931" s="249"/>
      <c r="K931" s="249"/>
      <c r="L931" s="249"/>
      <c r="M931" s="249"/>
      <c r="N931" s="249"/>
      <c r="O931" s="249"/>
      <c r="P931" s="249"/>
      <c r="Q931" s="249"/>
      <c r="R931" s="249"/>
      <c r="S931" s="249"/>
      <c r="T931" s="249"/>
      <c r="U931" s="249"/>
      <c r="V931" s="249"/>
      <c r="W931" s="249"/>
      <c r="X931" s="249"/>
    </row>
    <row r="932" spans="1:24" ht="15">
      <c r="A932" s="249"/>
      <c r="B932" s="249"/>
      <c r="C932" s="249"/>
      <c r="D932" s="249"/>
      <c r="E932" s="249"/>
      <c r="F932" s="249"/>
      <c r="G932" s="249"/>
      <c r="H932" s="249"/>
      <c r="I932" s="249"/>
      <c r="J932" s="249"/>
      <c r="K932" s="249"/>
      <c r="L932" s="249"/>
      <c r="M932" s="249"/>
      <c r="N932" s="249"/>
      <c r="O932" s="249"/>
      <c r="P932" s="249"/>
      <c r="Q932" s="249"/>
      <c r="R932" s="249"/>
      <c r="S932" s="249"/>
      <c r="T932" s="249"/>
      <c r="U932" s="249"/>
      <c r="V932" s="249"/>
      <c r="W932" s="249"/>
      <c r="X932" s="249"/>
    </row>
    <row r="933" spans="1:24" ht="15">
      <c r="A933" s="249"/>
      <c r="B933" s="249"/>
      <c r="C933" s="249"/>
      <c r="D933" s="249"/>
      <c r="E933" s="249"/>
      <c r="F933" s="249"/>
      <c r="G933" s="249"/>
      <c r="H933" s="249"/>
      <c r="I933" s="249"/>
      <c r="J933" s="249"/>
      <c r="K933" s="249"/>
      <c r="L933" s="249"/>
      <c r="M933" s="249"/>
      <c r="N933" s="249"/>
      <c r="O933" s="249"/>
      <c r="P933" s="249"/>
      <c r="Q933" s="249"/>
      <c r="R933" s="249"/>
      <c r="S933" s="249"/>
      <c r="T933" s="249"/>
      <c r="U933" s="249"/>
      <c r="V933" s="249"/>
      <c r="W933" s="249"/>
      <c r="X933" s="249"/>
    </row>
    <row r="934" spans="1:24" ht="15">
      <c r="A934" s="249"/>
      <c r="B934" s="249"/>
      <c r="C934" s="249"/>
      <c r="D934" s="249"/>
      <c r="E934" s="249"/>
      <c r="F934" s="249"/>
      <c r="G934" s="249"/>
      <c r="H934" s="249"/>
      <c r="I934" s="249"/>
      <c r="J934" s="249"/>
      <c r="K934" s="249"/>
      <c r="L934" s="249"/>
      <c r="M934" s="249"/>
      <c r="N934" s="249"/>
      <c r="O934" s="249"/>
      <c r="P934" s="249"/>
      <c r="Q934" s="249"/>
      <c r="R934" s="249"/>
      <c r="S934" s="249"/>
      <c r="T934" s="249"/>
      <c r="U934" s="249"/>
      <c r="V934" s="249"/>
      <c r="W934" s="249"/>
      <c r="X934" s="249"/>
    </row>
    <row r="935" spans="1:24" ht="15">
      <c r="A935" s="249"/>
      <c r="B935" s="249"/>
      <c r="C935" s="249"/>
      <c r="D935" s="249"/>
      <c r="E935" s="249"/>
      <c r="F935" s="249"/>
      <c r="G935" s="249"/>
      <c r="H935" s="249"/>
      <c r="I935" s="249"/>
      <c r="J935" s="249"/>
      <c r="K935" s="249"/>
      <c r="L935" s="249"/>
      <c r="M935" s="249"/>
      <c r="N935" s="249"/>
      <c r="O935" s="249"/>
      <c r="P935" s="249"/>
      <c r="Q935" s="249"/>
      <c r="R935" s="249"/>
      <c r="S935" s="249"/>
      <c r="T935" s="249"/>
      <c r="U935" s="249"/>
      <c r="V935" s="249"/>
      <c r="W935" s="249"/>
      <c r="X935" s="249"/>
    </row>
    <row r="936" spans="1:24" ht="15">
      <c r="A936" s="249"/>
      <c r="B936" s="249"/>
      <c r="C936" s="249"/>
      <c r="D936" s="249"/>
      <c r="E936" s="249"/>
      <c r="F936" s="249"/>
      <c r="G936" s="249"/>
      <c r="H936" s="249"/>
      <c r="I936" s="249"/>
      <c r="J936" s="249"/>
      <c r="K936" s="249"/>
      <c r="L936" s="249"/>
      <c r="M936" s="249"/>
      <c r="N936" s="249"/>
      <c r="O936" s="249"/>
      <c r="P936" s="249"/>
      <c r="Q936" s="249"/>
      <c r="R936" s="249"/>
      <c r="S936" s="249"/>
      <c r="T936" s="249"/>
      <c r="U936" s="249"/>
      <c r="V936" s="249"/>
      <c r="W936" s="249"/>
      <c r="X936" s="249"/>
    </row>
    <row r="937" spans="1:24" ht="15">
      <c r="A937" s="249"/>
      <c r="B937" s="249"/>
      <c r="C937" s="249"/>
      <c r="D937" s="249"/>
      <c r="E937" s="249"/>
      <c r="F937" s="249"/>
      <c r="G937" s="249"/>
      <c r="H937" s="249"/>
      <c r="I937" s="249"/>
      <c r="J937" s="249"/>
      <c r="K937" s="249"/>
      <c r="L937" s="249"/>
      <c r="M937" s="249"/>
      <c r="N937" s="249"/>
      <c r="O937" s="249"/>
      <c r="P937" s="249"/>
      <c r="Q937" s="249"/>
      <c r="R937" s="249"/>
      <c r="S937" s="249"/>
      <c r="T937" s="249"/>
      <c r="U937" s="249"/>
      <c r="V937" s="249"/>
      <c r="W937" s="249"/>
      <c r="X937" s="249"/>
    </row>
    <row r="938" spans="1:24" ht="15">
      <c r="A938" s="249"/>
      <c r="B938" s="249"/>
      <c r="C938" s="249"/>
      <c r="D938" s="249"/>
      <c r="E938" s="249"/>
      <c r="F938" s="249"/>
      <c r="G938" s="249"/>
      <c r="H938" s="249"/>
      <c r="I938" s="249"/>
      <c r="J938" s="249"/>
      <c r="K938" s="249"/>
      <c r="L938" s="249"/>
      <c r="M938" s="249"/>
      <c r="N938" s="249"/>
      <c r="O938" s="249"/>
      <c r="P938" s="249"/>
      <c r="Q938" s="249"/>
      <c r="R938" s="249"/>
      <c r="S938" s="249"/>
      <c r="T938" s="249"/>
      <c r="U938" s="249"/>
      <c r="V938" s="249"/>
      <c r="W938" s="249"/>
      <c r="X938" s="249"/>
    </row>
    <row r="939" spans="1:24" ht="15">
      <c r="A939" s="249"/>
      <c r="B939" s="249"/>
      <c r="C939" s="249"/>
      <c r="D939" s="249"/>
      <c r="E939" s="249"/>
      <c r="F939" s="249"/>
      <c r="G939" s="249"/>
      <c r="H939" s="249"/>
      <c r="I939" s="249"/>
      <c r="J939" s="249"/>
      <c r="K939" s="249"/>
      <c r="L939" s="249"/>
      <c r="M939" s="249"/>
      <c r="N939" s="249"/>
      <c r="O939" s="249"/>
      <c r="P939" s="249"/>
      <c r="Q939" s="249"/>
      <c r="R939" s="249"/>
      <c r="S939" s="249"/>
      <c r="T939" s="249"/>
      <c r="U939" s="249"/>
      <c r="V939" s="249"/>
      <c r="W939" s="249"/>
      <c r="X939" s="249"/>
    </row>
    <row r="940" spans="1:24" ht="15">
      <c r="A940" s="249"/>
      <c r="B940" s="249"/>
      <c r="C940" s="249"/>
      <c r="D940" s="249"/>
      <c r="E940" s="249"/>
      <c r="F940" s="249"/>
      <c r="G940" s="249"/>
      <c r="H940" s="249"/>
      <c r="I940" s="249"/>
      <c r="J940" s="249"/>
      <c r="K940" s="249"/>
      <c r="L940" s="249"/>
      <c r="M940" s="249"/>
      <c r="N940" s="249"/>
      <c r="O940" s="249"/>
      <c r="P940" s="249"/>
      <c r="Q940" s="249"/>
      <c r="R940" s="249"/>
      <c r="S940" s="249"/>
      <c r="T940" s="249"/>
      <c r="U940" s="249"/>
      <c r="V940" s="249"/>
      <c r="W940" s="249"/>
      <c r="X940" s="249"/>
    </row>
    <row r="941" spans="1:24" ht="15">
      <c r="A941" s="249"/>
      <c r="B941" s="249"/>
      <c r="C941" s="249"/>
      <c r="D941" s="249"/>
      <c r="E941" s="249"/>
      <c r="F941" s="249"/>
      <c r="G941" s="249"/>
      <c r="H941" s="249"/>
      <c r="I941" s="249"/>
      <c r="J941" s="249"/>
      <c r="K941" s="249"/>
      <c r="L941" s="249"/>
      <c r="M941" s="249"/>
      <c r="N941" s="249"/>
      <c r="O941" s="249"/>
      <c r="P941" s="249"/>
      <c r="Q941" s="249"/>
      <c r="R941" s="249"/>
      <c r="S941" s="249"/>
      <c r="T941" s="249"/>
      <c r="U941" s="249"/>
      <c r="V941" s="249"/>
      <c r="W941" s="249"/>
      <c r="X941" s="249"/>
    </row>
    <row r="942" spans="1:24" ht="15">
      <c r="A942" s="249"/>
      <c r="B942" s="249"/>
      <c r="C942" s="249"/>
      <c r="D942" s="249"/>
      <c r="E942" s="249"/>
      <c r="F942" s="249"/>
      <c r="G942" s="249"/>
      <c r="H942" s="249"/>
      <c r="I942" s="249"/>
      <c r="J942" s="249"/>
      <c r="K942" s="249"/>
      <c r="L942" s="249"/>
      <c r="M942" s="249"/>
      <c r="N942" s="249"/>
      <c r="O942" s="249"/>
      <c r="P942" s="249"/>
      <c r="Q942" s="249"/>
      <c r="R942" s="249"/>
      <c r="S942" s="249"/>
      <c r="T942" s="249"/>
      <c r="U942" s="249"/>
      <c r="V942" s="249"/>
      <c r="W942" s="249"/>
      <c r="X942" s="249"/>
    </row>
    <row r="943" spans="1:24" ht="15">
      <c r="A943" s="249"/>
      <c r="B943" s="249"/>
      <c r="C943" s="249"/>
      <c r="D943" s="249"/>
      <c r="E943" s="249"/>
      <c r="F943" s="249"/>
      <c r="G943" s="249"/>
      <c r="H943" s="249"/>
      <c r="I943" s="249"/>
      <c r="J943" s="249"/>
      <c r="K943" s="249"/>
      <c r="L943" s="249"/>
      <c r="M943" s="249"/>
      <c r="N943" s="249"/>
      <c r="O943" s="249"/>
      <c r="P943" s="249"/>
      <c r="Q943" s="249"/>
      <c r="R943" s="249"/>
      <c r="S943" s="249"/>
      <c r="T943" s="249"/>
      <c r="U943" s="249"/>
      <c r="V943" s="249"/>
      <c r="W943" s="249"/>
      <c r="X943" s="249"/>
    </row>
    <row r="944" spans="1:24" ht="15">
      <c r="A944" s="249"/>
      <c r="B944" s="249"/>
      <c r="C944" s="249"/>
      <c r="D944" s="249"/>
      <c r="E944" s="249"/>
      <c r="F944" s="249"/>
      <c r="G944" s="249"/>
      <c r="H944" s="249"/>
      <c r="I944" s="249"/>
      <c r="J944" s="249"/>
      <c r="K944" s="249"/>
      <c r="L944" s="249"/>
      <c r="M944" s="249"/>
      <c r="N944" s="249"/>
      <c r="O944" s="249"/>
      <c r="P944" s="249"/>
      <c r="Q944" s="249"/>
      <c r="R944" s="249"/>
      <c r="S944" s="249"/>
      <c r="T944" s="249"/>
      <c r="U944" s="249"/>
      <c r="V944" s="249"/>
      <c r="W944" s="249"/>
      <c r="X944" s="249"/>
    </row>
    <row r="945" spans="1:24" ht="15">
      <c r="A945" s="249"/>
      <c r="B945" s="249"/>
      <c r="C945" s="249"/>
      <c r="D945" s="249"/>
      <c r="E945" s="249"/>
      <c r="F945" s="249"/>
      <c r="G945" s="249"/>
      <c r="H945" s="249"/>
      <c r="I945" s="249"/>
      <c r="J945" s="249"/>
      <c r="K945" s="249"/>
      <c r="L945" s="249"/>
      <c r="M945" s="249"/>
      <c r="N945" s="249"/>
      <c r="O945" s="249"/>
      <c r="P945" s="249"/>
      <c r="Q945" s="249"/>
      <c r="R945" s="249"/>
      <c r="S945" s="249"/>
      <c r="T945" s="249"/>
      <c r="U945" s="249"/>
      <c r="V945" s="249"/>
      <c r="W945" s="249"/>
      <c r="X945" s="249"/>
    </row>
    <row r="946" spans="1:24" ht="15">
      <c r="A946" s="249"/>
      <c r="B946" s="249"/>
      <c r="C946" s="249"/>
      <c r="D946" s="249"/>
      <c r="E946" s="249"/>
      <c r="F946" s="249"/>
      <c r="G946" s="249"/>
      <c r="H946" s="249"/>
      <c r="I946" s="249"/>
      <c r="J946" s="249"/>
      <c r="K946" s="249"/>
      <c r="L946" s="249"/>
      <c r="M946" s="249"/>
      <c r="N946" s="249"/>
      <c r="O946" s="249"/>
      <c r="P946" s="249"/>
      <c r="Q946" s="249"/>
      <c r="R946" s="249"/>
      <c r="S946" s="249"/>
      <c r="T946" s="249"/>
      <c r="U946" s="249"/>
      <c r="V946" s="249"/>
      <c r="W946" s="249"/>
      <c r="X946" s="249"/>
    </row>
    <row r="947" spans="1:24" ht="15">
      <c r="A947" s="249"/>
      <c r="B947" s="249"/>
      <c r="C947" s="249"/>
      <c r="D947" s="249"/>
      <c r="E947" s="249"/>
      <c r="F947" s="249"/>
      <c r="G947" s="249"/>
      <c r="H947" s="249"/>
      <c r="I947" s="249"/>
      <c r="J947" s="249"/>
      <c r="K947" s="249"/>
      <c r="L947" s="249"/>
      <c r="M947" s="249"/>
      <c r="N947" s="249"/>
      <c r="O947" s="249"/>
      <c r="P947" s="249"/>
      <c r="Q947" s="249"/>
      <c r="R947" s="249"/>
      <c r="S947" s="249"/>
      <c r="T947" s="249"/>
      <c r="U947" s="249"/>
      <c r="V947" s="249"/>
      <c r="W947" s="249"/>
      <c r="X947" s="249"/>
    </row>
    <row r="948" spans="1:24" ht="15">
      <c r="A948" s="249"/>
      <c r="B948" s="249"/>
      <c r="C948" s="249"/>
      <c r="D948" s="249"/>
      <c r="E948" s="249"/>
      <c r="F948" s="249"/>
      <c r="G948" s="249"/>
      <c r="H948" s="249"/>
      <c r="I948" s="249"/>
      <c r="J948" s="249"/>
      <c r="K948" s="249"/>
      <c r="L948" s="249"/>
      <c r="M948" s="249"/>
      <c r="N948" s="249"/>
      <c r="O948" s="249"/>
      <c r="P948" s="249"/>
      <c r="Q948" s="249"/>
      <c r="R948" s="249"/>
      <c r="S948" s="249"/>
      <c r="T948" s="249"/>
      <c r="U948" s="249"/>
      <c r="V948" s="249"/>
      <c r="W948" s="249"/>
      <c r="X948" s="249"/>
    </row>
    <row r="949" spans="1:24" ht="15">
      <c r="A949" s="249"/>
      <c r="B949" s="249"/>
      <c r="C949" s="249"/>
      <c r="D949" s="249"/>
      <c r="E949" s="249"/>
      <c r="F949" s="249"/>
      <c r="G949" s="249"/>
      <c r="H949" s="249"/>
      <c r="I949" s="249"/>
      <c r="J949" s="249"/>
      <c r="K949" s="249"/>
      <c r="L949" s="249"/>
      <c r="M949" s="249"/>
      <c r="N949" s="249"/>
      <c r="O949" s="249"/>
      <c r="P949" s="249"/>
      <c r="Q949" s="249"/>
      <c r="R949" s="249"/>
      <c r="S949" s="249"/>
      <c r="T949" s="249"/>
      <c r="U949" s="249"/>
      <c r="V949" s="249"/>
      <c r="W949" s="249"/>
      <c r="X949" s="249"/>
    </row>
    <row r="950" spans="1:24" ht="15">
      <c r="A950" s="249"/>
      <c r="B950" s="249"/>
      <c r="C950" s="249"/>
      <c r="D950" s="249"/>
      <c r="E950" s="249"/>
      <c r="F950" s="249"/>
      <c r="G950" s="249"/>
      <c r="H950" s="249"/>
      <c r="I950" s="249"/>
      <c r="J950" s="249"/>
      <c r="K950" s="249"/>
      <c r="L950" s="249"/>
      <c r="M950" s="249"/>
      <c r="N950" s="249"/>
      <c r="O950" s="249"/>
      <c r="P950" s="249"/>
      <c r="Q950" s="249"/>
      <c r="R950" s="249"/>
      <c r="S950" s="249"/>
      <c r="T950" s="249"/>
      <c r="U950" s="249"/>
      <c r="V950" s="249"/>
      <c r="W950" s="249"/>
      <c r="X950" s="249"/>
    </row>
    <row r="951" spans="1:24" ht="15">
      <c r="A951" s="249"/>
      <c r="B951" s="249"/>
      <c r="C951" s="249"/>
      <c r="D951" s="249"/>
      <c r="E951" s="249"/>
      <c r="F951" s="249"/>
      <c r="G951" s="249"/>
      <c r="H951" s="249"/>
      <c r="I951" s="249"/>
      <c r="J951" s="249"/>
      <c r="K951" s="249"/>
      <c r="L951" s="249"/>
      <c r="M951" s="249"/>
      <c r="N951" s="249"/>
      <c r="O951" s="249"/>
      <c r="P951" s="249"/>
      <c r="Q951" s="249"/>
      <c r="R951" s="249"/>
      <c r="S951" s="249"/>
      <c r="T951" s="249"/>
      <c r="U951" s="249"/>
      <c r="V951" s="249"/>
      <c r="W951" s="249"/>
      <c r="X951" s="249"/>
    </row>
    <row r="952" spans="1:24" ht="15">
      <c r="A952" s="249"/>
      <c r="B952" s="249"/>
      <c r="C952" s="249"/>
      <c r="D952" s="249"/>
      <c r="E952" s="249"/>
      <c r="F952" s="249"/>
      <c r="G952" s="249"/>
      <c r="H952" s="249"/>
      <c r="I952" s="249"/>
      <c r="J952" s="249"/>
      <c r="K952" s="249"/>
      <c r="L952" s="249"/>
      <c r="M952" s="249"/>
      <c r="N952" s="249"/>
      <c r="O952" s="249"/>
      <c r="P952" s="249"/>
      <c r="Q952" s="249"/>
      <c r="R952" s="249"/>
      <c r="S952" s="249"/>
      <c r="T952" s="249"/>
      <c r="U952" s="249"/>
      <c r="V952" s="249"/>
      <c r="W952" s="249"/>
      <c r="X952" s="249"/>
    </row>
    <row r="953" spans="1:24" ht="15">
      <c r="A953" s="249"/>
      <c r="B953" s="249"/>
      <c r="C953" s="249"/>
      <c r="D953" s="249"/>
      <c r="E953" s="249"/>
      <c r="F953" s="249"/>
      <c r="G953" s="249"/>
      <c r="H953" s="249"/>
      <c r="I953" s="249"/>
      <c r="J953" s="249"/>
      <c r="K953" s="249"/>
      <c r="L953" s="249"/>
      <c r="M953" s="249"/>
      <c r="N953" s="249"/>
      <c r="O953" s="249"/>
      <c r="P953" s="249"/>
      <c r="Q953" s="249"/>
      <c r="R953" s="249"/>
      <c r="S953" s="249"/>
      <c r="T953" s="249"/>
      <c r="U953" s="249"/>
      <c r="V953" s="249"/>
      <c r="W953" s="249"/>
      <c r="X953" s="249"/>
    </row>
    <row r="954" spans="1:24" ht="15">
      <c r="A954" s="249"/>
      <c r="B954" s="249"/>
      <c r="C954" s="249"/>
      <c r="D954" s="249"/>
      <c r="E954" s="249"/>
      <c r="F954" s="249"/>
      <c r="G954" s="249"/>
      <c r="H954" s="249"/>
      <c r="I954" s="249"/>
      <c r="J954" s="249"/>
      <c r="K954" s="249"/>
      <c r="L954" s="249"/>
      <c r="M954" s="249"/>
      <c r="N954" s="249"/>
      <c r="O954" s="249"/>
      <c r="P954" s="249"/>
      <c r="Q954" s="249"/>
      <c r="R954" s="249"/>
      <c r="S954" s="249"/>
      <c r="T954" s="249"/>
      <c r="U954" s="249"/>
      <c r="V954" s="249"/>
      <c r="W954" s="249"/>
      <c r="X954" s="249"/>
    </row>
    <row r="955" spans="1:24" ht="15">
      <c r="A955" s="249"/>
      <c r="B955" s="249"/>
      <c r="C955" s="249"/>
      <c r="D955" s="249"/>
      <c r="E955" s="249"/>
      <c r="F955" s="249"/>
      <c r="G955" s="249"/>
      <c r="H955" s="249"/>
      <c r="I955" s="249"/>
      <c r="J955" s="249"/>
      <c r="K955" s="249"/>
      <c r="L955" s="249"/>
      <c r="M955" s="249"/>
      <c r="N955" s="249"/>
      <c r="O955" s="249"/>
      <c r="P955" s="249"/>
      <c r="Q955" s="249"/>
      <c r="R955" s="249"/>
      <c r="S955" s="249"/>
      <c r="T955" s="249"/>
      <c r="U955" s="249"/>
      <c r="V955" s="249"/>
      <c r="W955" s="249"/>
      <c r="X955" s="249"/>
    </row>
    <row r="956" spans="1:24" ht="15">
      <c r="A956" s="249"/>
      <c r="B956" s="249"/>
      <c r="C956" s="249"/>
      <c r="D956" s="249"/>
      <c r="E956" s="249"/>
      <c r="F956" s="249"/>
      <c r="G956" s="249"/>
      <c r="H956" s="249"/>
      <c r="I956" s="249"/>
      <c r="J956" s="249"/>
      <c r="K956" s="249"/>
      <c r="L956" s="249"/>
      <c r="M956" s="249"/>
      <c r="N956" s="249"/>
      <c r="O956" s="249"/>
      <c r="P956" s="249"/>
      <c r="Q956" s="249"/>
      <c r="R956" s="249"/>
      <c r="S956" s="249"/>
      <c r="T956" s="249"/>
      <c r="U956" s="249"/>
      <c r="V956" s="249"/>
      <c r="W956" s="249"/>
      <c r="X956" s="249"/>
    </row>
    <row r="957" spans="1:24" ht="15">
      <c r="A957" s="249"/>
      <c r="B957" s="249"/>
      <c r="C957" s="249"/>
      <c r="D957" s="249"/>
      <c r="E957" s="249"/>
      <c r="F957" s="249"/>
      <c r="G957" s="249"/>
      <c r="H957" s="249"/>
      <c r="I957" s="249"/>
      <c r="J957" s="249"/>
      <c r="K957" s="249"/>
      <c r="L957" s="249"/>
      <c r="M957" s="249"/>
      <c r="N957" s="249"/>
      <c r="O957" s="249"/>
      <c r="P957" s="249"/>
      <c r="Q957" s="249"/>
      <c r="R957" s="249"/>
      <c r="S957" s="249"/>
      <c r="T957" s="249"/>
      <c r="U957" s="249"/>
      <c r="V957" s="249"/>
      <c r="W957" s="249"/>
      <c r="X957" s="249"/>
    </row>
    <row r="958" spans="1:24" ht="15">
      <c r="A958" s="249"/>
      <c r="B958" s="249"/>
      <c r="C958" s="249"/>
      <c r="D958" s="249"/>
      <c r="E958" s="249"/>
      <c r="F958" s="249"/>
      <c r="G958" s="249"/>
      <c r="H958" s="249"/>
      <c r="I958" s="249"/>
      <c r="J958" s="249"/>
      <c r="K958" s="249"/>
      <c r="L958" s="249"/>
      <c r="M958" s="249"/>
      <c r="N958" s="249"/>
      <c r="O958" s="249"/>
      <c r="P958" s="249"/>
      <c r="Q958" s="249"/>
      <c r="R958" s="249"/>
      <c r="S958" s="249"/>
      <c r="T958" s="249"/>
      <c r="U958" s="249"/>
      <c r="V958" s="249"/>
      <c r="W958" s="249"/>
      <c r="X958" s="249"/>
    </row>
    <row r="959" spans="1:24" ht="15">
      <c r="A959" s="249"/>
      <c r="B959" s="249"/>
      <c r="C959" s="249"/>
      <c r="D959" s="249"/>
      <c r="E959" s="249"/>
      <c r="F959" s="249"/>
      <c r="G959" s="249"/>
      <c r="H959" s="249"/>
      <c r="I959" s="249"/>
      <c r="J959" s="249"/>
      <c r="K959" s="249"/>
      <c r="L959" s="249"/>
      <c r="M959" s="249"/>
      <c r="N959" s="249"/>
      <c r="O959" s="249"/>
      <c r="P959" s="249"/>
      <c r="Q959" s="249"/>
      <c r="R959" s="249"/>
      <c r="S959" s="249"/>
      <c r="T959" s="249"/>
      <c r="U959" s="249"/>
      <c r="V959" s="249"/>
      <c r="W959" s="249"/>
      <c r="X959" s="249"/>
    </row>
    <row r="960" spans="1:24" ht="15">
      <c r="A960" s="249"/>
      <c r="B960" s="249"/>
      <c r="C960" s="249"/>
      <c r="D960" s="249"/>
      <c r="E960" s="249"/>
      <c r="F960" s="249"/>
      <c r="G960" s="249"/>
      <c r="H960" s="249"/>
      <c r="I960" s="249"/>
      <c r="J960" s="249"/>
      <c r="K960" s="249"/>
      <c r="L960" s="249"/>
      <c r="M960" s="249"/>
      <c r="N960" s="249"/>
      <c r="O960" s="249"/>
      <c r="P960" s="249"/>
      <c r="Q960" s="249"/>
      <c r="R960" s="249"/>
      <c r="S960" s="249"/>
      <c r="T960" s="249"/>
      <c r="U960" s="249"/>
      <c r="V960" s="249"/>
      <c r="W960" s="249"/>
      <c r="X960" s="249"/>
    </row>
    <row r="961" spans="1:24" ht="15">
      <c r="A961" s="249"/>
      <c r="B961" s="249"/>
      <c r="C961" s="249"/>
      <c r="D961" s="249"/>
      <c r="E961" s="249"/>
      <c r="F961" s="249"/>
      <c r="G961" s="249"/>
      <c r="H961" s="249"/>
      <c r="I961" s="249"/>
      <c r="J961" s="249"/>
      <c r="K961" s="249"/>
      <c r="L961" s="249"/>
      <c r="M961" s="249"/>
      <c r="N961" s="249"/>
      <c r="O961" s="249"/>
      <c r="P961" s="249"/>
      <c r="Q961" s="249"/>
      <c r="R961" s="249"/>
      <c r="S961" s="249"/>
      <c r="T961" s="249"/>
      <c r="U961" s="249"/>
      <c r="V961" s="249"/>
      <c r="W961" s="249"/>
      <c r="X961" s="249"/>
    </row>
    <row r="962" spans="1:24" ht="15">
      <c r="A962" s="249"/>
      <c r="B962" s="249"/>
      <c r="C962" s="249"/>
      <c r="D962" s="249"/>
      <c r="E962" s="249"/>
      <c r="F962" s="249"/>
      <c r="G962" s="249"/>
      <c r="H962" s="249"/>
      <c r="I962" s="249"/>
      <c r="J962" s="249"/>
      <c r="K962" s="249"/>
      <c r="L962" s="249"/>
      <c r="M962" s="249"/>
      <c r="N962" s="249"/>
      <c r="O962" s="249"/>
      <c r="P962" s="249"/>
      <c r="Q962" s="249"/>
      <c r="R962" s="249"/>
      <c r="S962" s="249"/>
      <c r="T962" s="249"/>
      <c r="U962" s="249"/>
      <c r="V962" s="249"/>
      <c r="W962" s="249"/>
      <c r="X962" s="249"/>
    </row>
    <row r="963" spans="1:24" ht="15">
      <c r="A963" s="249"/>
      <c r="B963" s="249"/>
      <c r="C963" s="249"/>
      <c r="D963" s="249"/>
      <c r="E963" s="249"/>
      <c r="F963" s="249"/>
      <c r="G963" s="249"/>
      <c r="H963" s="249"/>
      <c r="I963" s="249"/>
      <c r="J963" s="249"/>
      <c r="K963" s="249"/>
      <c r="L963" s="249"/>
      <c r="M963" s="249"/>
      <c r="N963" s="249"/>
      <c r="O963" s="249"/>
      <c r="P963" s="249"/>
      <c r="Q963" s="249"/>
      <c r="R963" s="249"/>
      <c r="S963" s="249"/>
      <c r="T963" s="249"/>
      <c r="U963" s="249"/>
      <c r="V963" s="249"/>
      <c r="W963" s="249"/>
      <c r="X963" s="249"/>
    </row>
    <row r="964" spans="1:24" ht="15">
      <c r="A964" s="249"/>
      <c r="B964" s="249"/>
      <c r="C964" s="249"/>
      <c r="D964" s="249"/>
      <c r="E964" s="249"/>
      <c r="F964" s="249"/>
      <c r="G964" s="249"/>
      <c r="H964" s="249"/>
      <c r="I964" s="249"/>
      <c r="J964" s="249"/>
      <c r="K964" s="249"/>
      <c r="L964" s="249"/>
      <c r="M964" s="249"/>
      <c r="N964" s="249"/>
      <c r="O964" s="249"/>
      <c r="P964" s="249"/>
      <c r="Q964" s="249"/>
      <c r="R964" s="249"/>
      <c r="S964" s="249"/>
      <c r="T964" s="249"/>
      <c r="U964" s="249"/>
      <c r="V964" s="249"/>
      <c r="W964" s="249"/>
      <c r="X964" s="249"/>
    </row>
    <row r="965" spans="1:24" ht="15">
      <c r="A965" s="249"/>
      <c r="B965" s="249"/>
      <c r="C965" s="249"/>
      <c r="D965" s="249"/>
      <c r="E965" s="249"/>
      <c r="F965" s="249"/>
      <c r="G965" s="249"/>
      <c r="H965" s="249"/>
      <c r="I965" s="249"/>
      <c r="J965" s="249"/>
      <c r="K965" s="249"/>
      <c r="L965" s="249"/>
      <c r="M965" s="249"/>
      <c r="N965" s="249"/>
      <c r="O965" s="249"/>
      <c r="P965" s="249"/>
      <c r="Q965" s="249"/>
      <c r="R965" s="249"/>
      <c r="S965" s="249"/>
      <c r="T965" s="249"/>
      <c r="U965" s="249"/>
      <c r="V965" s="249"/>
      <c r="W965" s="249"/>
      <c r="X965" s="249"/>
    </row>
    <row r="966" spans="1:24" ht="15">
      <c r="A966" s="249"/>
      <c r="B966" s="249"/>
      <c r="C966" s="249"/>
      <c r="D966" s="249"/>
      <c r="E966" s="249"/>
      <c r="F966" s="249"/>
      <c r="G966" s="249"/>
      <c r="H966" s="249"/>
      <c r="I966" s="249"/>
      <c r="J966" s="249"/>
      <c r="K966" s="249"/>
      <c r="L966" s="249"/>
      <c r="M966" s="249"/>
      <c r="N966" s="249"/>
      <c r="O966" s="249"/>
      <c r="P966" s="249"/>
      <c r="Q966" s="249"/>
      <c r="R966" s="249"/>
      <c r="S966" s="249"/>
      <c r="T966" s="249"/>
      <c r="U966" s="249"/>
      <c r="V966" s="249"/>
      <c r="W966" s="249"/>
      <c r="X966" s="249"/>
    </row>
    <row r="967" spans="1:24" ht="15">
      <c r="A967" s="249"/>
      <c r="B967" s="249"/>
      <c r="C967" s="249"/>
      <c r="D967" s="249"/>
      <c r="E967" s="249"/>
      <c r="F967" s="249"/>
      <c r="G967" s="249"/>
      <c r="H967" s="249"/>
      <c r="I967" s="249"/>
      <c r="J967" s="249"/>
      <c r="K967" s="249"/>
      <c r="L967" s="249"/>
      <c r="M967" s="249"/>
      <c r="N967" s="249"/>
      <c r="O967" s="249"/>
      <c r="P967" s="249"/>
      <c r="Q967" s="249"/>
      <c r="R967" s="249"/>
      <c r="S967" s="249"/>
      <c r="T967" s="249"/>
      <c r="U967" s="249"/>
      <c r="V967" s="249"/>
      <c r="W967" s="249"/>
      <c r="X967" s="249"/>
    </row>
    <row r="968" spans="1:24" ht="15">
      <c r="A968" s="249"/>
      <c r="B968" s="249"/>
      <c r="C968" s="249"/>
      <c r="D968" s="249"/>
      <c r="E968" s="249"/>
      <c r="F968" s="249"/>
      <c r="G968" s="249"/>
      <c r="H968" s="249"/>
      <c r="I968" s="249"/>
      <c r="J968" s="249"/>
      <c r="K968" s="249"/>
      <c r="L968" s="249"/>
      <c r="M968" s="249"/>
      <c r="N968" s="249"/>
      <c r="O968" s="249"/>
      <c r="P968" s="249"/>
      <c r="Q968" s="249"/>
      <c r="R968" s="249"/>
      <c r="S968" s="249"/>
      <c r="T968" s="249"/>
      <c r="U968" s="249"/>
      <c r="V968" s="249"/>
      <c r="W968" s="249"/>
      <c r="X968" s="249"/>
    </row>
    <row r="969" spans="1:24" ht="15">
      <c r="A969" s="249"/>
      <c r="B969" s="249"/>
      <c r="C969" s="249"/>
      <c r="D969" s="249"/>
      <c r="E969" s="249"/>
      <c r="F969" s="249"/>
      <c r="G969" s="249"/>
      <c r="H969" s="249"/>
      <c r="I969" s="249"/>
      <c r="J969" s="249"/>
      <c r="K969" s="249"/>
      <c r="L969" s="249"/>
      <c r="M969" s="249"/>
      <c r="N969" s="249"/>
      <c r="O969" s="249"/>
      <c r="P969" s="249"/>
      <c r="Q969" s="249"/>
      <c r="R969" s="249"/>
      <c r="S969" s="249"/>
      <c r="T969" s="249"/>
      <c r="U969" s="249"/>
      <c r="V969" s="249"/>
      <c r="W969" s="249"/>
      <c r="X969" s="249"/>
    </row>
    <row r="970" spans="1:24" ht="15">
      <c r="A970" s="249"/>
      <c r="B970" s="249"/>
      <c r="C970" s="249"/>
      <c r="D970" s="249"/>
      <c r="E970" s="249"/>
      <c r="F970" s="249"/>
      <c r="G970" s="249"/>
      <c r="H970" s="249"/>
      <c r="I970" s="249"/>
      <c r="J970" s="249"/>
      <c r="K970" s="249"/>
      <c r="L970" s="249"/>
      <c r="M970" s="249"/>
      <c r="N970" s="249"/>
      <c r="O970" s="249"/>
      <c r="P970" s="249"/>
      <c r="Q970" s="249"/>
      <c r="R970" s="249"/>
      <c r="S970" s="249"/>
      <c r="T970" s="249"/>
      <c r="U970" s="249"/>
      <c r="V970" s="249"/>
      <c r="W970" s="249"/>
      <c r="X970" s="249"/>
    </row>
    <row r="971" spans="1:24" ht="15">
      <c r="A971" s="249"/>
      <c r="B971" s="249"/>
      <c r="C971" s="249"/>
      <c r="D971" s="249"/>
      <c r="E971" s="249"/>
      <c r="F971" s="249"/>
      <c r="G971" s="249"/>
      <c r="H971" s="249"/>
      <c r="I971" s="249"/>
      <c r="J971" s="249"/>
      <c r="K971" s="249"/>
      <c r="L971" s="249"/>
      <c r="M971" s="249"/>
      <c r="N971" s="249"/>
      <c r="O971" s="249"/>
      <c r="P971" s="249"/>
      <c r="Q971" s="249"/>
      <c r="R971" s="249"/>
      <c r="S971" s="249"/>
      <c r="T971" s="249"/>
      <c r="U971" s="249"/>
      <c r="V971" s="249"/>
      <c r="W971" s="249"/>
      <c r="X971" s="249"/>
    </row>
    <row r="972" spans="1:24" ht="15">
      <c r="A972" s="249"/>
      <c r="B972" s="249"/>
      <c r="C972" s="249"/>
      <c r="D972" s="249"/>
      <c r="E972" s="249"/>
      <c r="F972" s="249"/>
      <c r="G972" s="249"/>
      <c r="H972" s="249"/>
      <c r="I972" s="249"/>
      <c r="J972" s="249"/>
      <c r="K972" s="249"/>
      <c r="L972" s="249"/>
      <c r="M972" s="249"/>
      <c r="N972" s="249"/>
      <c r="O972" s="249"/>
      <c r="P972" s="249"/>
      <c r="Q972" s="249"/>
      <c r="R972" s="249"/>
      <c r="S972" s="249"/>
      <c r="T972" s="249"/>
      <c r="U972" s="249"/>
      <c r="V972" s="249"/>
      <c r="W972" s="249"/>
      <c r="X972" s="249"/>
    </row>
    <row r="973" spans="1:24" ht="15">
      <c r="A973" s="249"/>
      <c r="B973" s="249"/>
      <c r="C973" s="249"/>
      <c r="D973" s="249"/>
      <c r="E973" s="249"/>
      <c r="F973" s="249"/>
      <c r="G973" s="249"/>
      <c r="H973" s="249"/>
      <c r="I973" s="249"/>
      <c r="J973" s="249"/>
      <c r="K973" s="249"/>
      <c r="L973" s="249"/>
      <c r="M973" s="249"/>
      <c r="N973" s="249"/>
      <c r="O973" s="249"/>
      <c r="P973" s="249"/>
      <c r="Q973" s="249"/>
      <c r="R973" s="249"/>
      <c r="S973" s="249"/>
      <c r="T973" s="249"/>
      <c r="U973" s="249"/>
      <c r="V973" s="249"/>
      <c r="W973" s="249"/>
      <c r="X973" s="249"/>
    </row>
    <row r="974" spans="1:24" ht="15">
      <c r="A974" s="249"/>
      <c r="B974" s="249"/>
      <c r="C974" s="249"/>
      <c r="D974" s="249"/>
      <c r="E974" s="249"/>
      <c r="F974" s="249"/>
      <c r="G974" s="249"/>
      <c r="H974" s="249"/>
      <c r="I974" s="249"/>
      <c r="J974" s="249"/>
      <c r="K974" s="249"/>
      <c r="L974" s="249"/>
      <c r="M974" s="249"/>
      <c r="N974" s="249"/>
      <c r="O974" s="249"/>
      <c r="P974" s="249"/>
      <c r="Q974" s="249"/>
      <c r="R974" s="249"/>
      <c r="S974" s="249"/>
      <c r="T974" s="249"/>
      <c r="U974" s="249"/>
      <c r="V974" s="249"/>
      <c r="W974" s="249"/>
      <c r="X974" s="249"/>
    </row>
    <row r="975" spans="1:24" ht="15">
      <c r="A975" s="249"/>
      <c r="B975" s="249"/>
      <c r="C975" s="249"/>
      <c r="D975" s="249"/>
      <c r="E975" s="249"/>
      <c r="F975" s="249"/>
      <c r="G975" s="249"/>
      <c r="H975" s="249"/>
      <c r="I975" s="249"/>
      <c r="J975" s="249"/>
      <c r="K975" s="249"/>
      <c r="L975" s="249"/>
      <c r="M975" s="249"/>
      <c r="N975" s="249"/>
      <c r="O975" s="249"/>
      <c r="P975" s="249"/>
      <c r="Q975" s="249"/>
      <c r="R975" s="249"/>
      <c r="S975" s="249"/>
      <c r="T975" s="249"/>
      <c r="U975" s="249"/>
      <c r="V975" s="249"/>
      <c r="W975" s="249"/>
      <c r="X975" s="249"/>
    </row>
    <row r="976" spans="1:24" ht="15">
      <c r="A976" s="249"/>
      <c r="B976" s="249"/>
      <c r="C976" s="249"/>
      <c r="D976" s="249"/>
      <c r="E976" s="249"/>
      <c r="F976" s="249"/>
      <c r="G976" s="249"/>
      <c r="H976" s="249"/>
      <c r="I976" s="249"/>
      <c r="J976" s="249"/>
      <c r="K976" s="249"/>
      <c r="L976" s="249"/>
      <c r="M976" s="249"/>
      <c r="N976" s="249"/>
      <c r="O976" s="249"/>
      <c r="P976" s="249"/>
      <c r="Q976" s="249"/>
      <c r="R976" s="249"/>
      <c r="S976" s="249"/>
      <c r="T976" s="249"/>
      <c r="U976" s="249"/>
      <c r="V976" s="249"/>
      <c r="W976" s="249"/>
      <c r="X976" s="249"/>
    </row>
    <row r="977" spans="1:24" ht="15">
      <c r="A977" s="249"/>
      <c r="B977" s="249"/>
      <c r="C977" s="249"/>
      <c r="D977" s="249"/>
      <c r="E977" s="249"/>
      <c r="F977" s="249"/>
      <c r="G977" s="249"/>
      <c r="H977" s="249"/>
      <c r="I977" s="249"/>
      <c r="J977" s="249"/>
      <c r="K977" s="249"/>
      <c r="L977" s="249"/>
      <c r="M977" s="249"/>
      <c r="N977" s="249"/>
      <c r="O977" s="249"/>
      <c r="P977" s="249"/>
      <c r="Q977" s="249"/>
      <c r="R977" s="249"/>
      <c r="S977" s="249"/>
      <c r="T977" s="249"/>
      <c r="U977" s="249"/>
      <c r="V977" s="249"/>
      <c r="W977" s="249"/>
      <c r="X977" s="249"/>
    </row>
    <row r="978" spans="1:24" ht="15">
      <c r="A978" s="249"/>
      <c r="B978" s="249"/>
      <c r="C978" s="249"/>
      <c r="D978" s="249"/>
      <c r="E978" s="249"/>
      <c r="F978" s="249"/>
      <c r="G978" s="249"/>
      <c r="H978" s="249"/>
      <c r="I978" s="249"/>
      <c r="J978" s="249"/>
      <c r="K978" s="249"/>
      <c r="L978" s="249"/>
      <c r="M978" s="249"/>
      <c r="N978" s="249"/>
      <c r="O978" s="249"/>
      <c r="P978" s="249"/>
      <c r="Q978" s="249"/>
      <c r="R978" s="249"/>
      <c r="S978" s="249"/>
      <c r="T978" s="249"/>
      <c r="U978" s="249"/>
      <c r="V978" s="249"/>
      <c r="W978" s="249"/>
      <c r="X978" s="249"/>
    </row>
    <row r="979" spans="1:24" ht="15">
      <c r="A979" s="249"/>
      <c r="B979" s="249"/>
      <c r="C979" s="249"/>
      <c r="D979" s="249"/>
      <c r="E979" s="249"/>
      <c r="F979" s="249"/>
      <c r="G979" s="249"/>
      <c r="H979" s="249"/>
      <c r="I979" s="249"/>
      <c r="J979" s="249"/>
      <c r="K979" s="249"/>
      <c r="L979" s="249"/>
      <c r="M979" s="249"/>
      <c r="N979" s="249"/>
      <c r="O979" s="249"/>
      <c r="P979" s="249"/>
      <c r="Q979" s="249"/>
      <c r="R979" s="249"/>
      <c r="S979" s="249"/>
      <c r="T979" s="249"/>
      <c r="U979" s="249"/>
      <c r="V979" s="249"/>
      <c r="W979" s="249"/>
      <c r="X979" s="249"/>
    </row>
    <row r="980" spans="1:24" ht="15">
      <c r="A980" s="249"/>
      <c r="B980" s="249"/>
      <c r="C980" s="249"/>
      <c r="D980" s="249"/>
      <c r="E980" s="249"/>
      <c r="F980" s="249"/>
      <c r="G980" s="249"/>
      <c r="H980" s="249"/>
      <c r="I980" s="249"/>
      <c r="J980" s="249"/>
      <c r="K980" s="249"/>
      <c r="L980" s="249"/>
      <c r="M980" s="249"/>
      <c r="N980" s="249"/>
      <c r="O980" s="249"/>
      <c r="P980" s="249"/>
      <c r="Q980" s="249"/>
      <c r="R980" s="249"/>
      <c r="S980" s="249"/>
      <c r="T980" s="249"/>
      <c r="U980" s="249"/>
      <c r="V980" s="249"/>
      <c r="W980" s="249"/>
      <c r="X980" s="249"/>
    </row>
    <row r="981" spans="1:24" ht="15">
      <c r="A981" s="249"/>
      <c r="B981" s="249"/>
      <c r="C981" s="249"/>
      <c r="D981" s="249"/>
      <c r="E981" s="249"/>
      <c r="F981" s="249"/>
      <c r="G981" s="249"/>
      <c r="H981" s="249"/>
      <c r="I981" s="249"/>
      <c r="J981" s="249"/>
      <c r="K981" s="249"/>
      <c r="L981" s="249"/>
      <c r="M981" s="249"/>
      <c r="N981" s="249"/>
      <c r="O981" s="249"/>
      <c r="P981" s="249"/>
      <c r="Q981" s="249"/>
      <c r="R981" s="249"/>
      <c r="S981" s="249"/>
      <c r="T981" s="249"/>
      <c r="U981" s="249"/>
      <c r="V981" s="249"/>
      <c r="W981" s="249"/>
      <c r="X981" s="249"/>
    </row>
    <row r="982" spans="1:24" ht="15">
      <c r="A982" s="249"/>
      <c r="B982" s="249"/>
      <c r="C982" s="249"/>
      <c r="D982" s="249"/>
      <c r="E982" s="249"/>
      <c r="F982" s="249"/>
      <c r="G982" s="249"/>
      <c r="H982" s="249"/>
      <c r="I982" s="249"/>
      <c r="J982" s="249"/>
      <c r="K982" s="249"/>
      <c r="L982" s="249"/>
      <c r="M982" s="249"/>
      <c r="N982" s="249"/>
      <c r="O982" s="249"/>
      <c r="P982" s="249"/>
      <c r="Q982" s="249"/>
      <c r="R982" s="249"/>
      <c r="S982" s="249"/>
      <c r="T982" s="249"/>
      <c r="U982" s="249"/>
      <c r="V982" s="249"/>
      <c r="W982" s="249"/>
      <c r="X982" s="249"/>
    </row>
    <row r="983" spans="1:24" ht="15">
      <c r="A983" s="249"/>
      <c r="B983" s="249"/>
      <c r="C983" s="249"/>
      <c r="D983" s="249"/>
      <c r="E983" s="249"/>
      <c r="F983" s="249"/>
      <c r="G983" s="249"/>
      <c r="H983" s="249"/>
      <c r="I983" s="249"/>
      <c r="J983" s="249"/>
      <c r="K983" s="249"/>
      <c r="L983" s="249"/>
      <c r="M983" s="249"/>
      <c r="N983" s="249"/>
      <c r="O983" s="249"/>
      <c r="P983" s="249"/>
      <c r="Q983" s="249"/>
      <c r="R983" s="249"/>
      <c r="S983" s="249"/>
      <c r="T983" s="249"/>
      <c r="U983" s="249"/>
      <c r="V983" s="249"/>
      <c r="W983" s="249"/>
      <c r="X983" s="249"/>
    </row>
    <row r="984" spans="1:24" ht="15">
      <c r="A984" s="249"/>
      <c r="B984" s="249"/>
      <c r="C984" s="249"/>
      <c r="D984" s="249"/>
      <c r="E984" s="249"/>
      <c r="F984" s="249"/>
      <c r="G984" s="249"/>
      <c r="H984" s="249"/>
      <c r="I984" s="249"/>
      <c r="J984" s="249"/>
      <c r="K984" s="249"/>
      <c r="L984" s="249"/>
      <c r="M984" s="249"/>
      <c r="N984" s="249"/>
      <c r="O984" s="249"/>
      <c r="P984" s="249"/>
      <c r="Q984" s="249"/>
      <c r="R984" s="249"/>
      <c r="S984" s="249"/>
      <c r="T984" s="249"/>
      <c r="U984" s="249"/>
      <c r="V984" s="249"/>
      <c r="W984" s="249"/>
      <c r="X984" s="249"/>
    </row>
    <row r="985" spans="1:24" ht="15">
      <c r="A985" s="249"/>
      <c r="B985" s="249"/>
      <c r="C985" s="249"/>
      <c r="D985" s="249"/>
      <c r="E985" s="249"/>
      <c r="F985" s="249"/>
      <c r="G985" s="249"/>
      <c r="H985" s="249"/>
      <c r="I985" s="249"/>
      <c r="J985" s="249"/>
      <c r="K985" s="249"/>
      <c r="L985" s="249"/>
      <c r="M985" s="249"/>
      <c r="N985" s="249"/>
      <c r="O985" s="249"/>
      <c r="P985" s="249"/>
      <c r="Q985" s="249"/>
      <c r="R985" s="249"/>
      <c r="S985" s="249"/>
      <c r="T985" s="249"/>
      <c r="U985" s="249"/>
      <c r="V985" s="249"/>
      <c r="W985" s="249"/>
      <c r="X985" s="249"/>
    </row>
    <row r="986" spans="1:24" ht="15">
      <c r="A986" s="249"/>
      <c r="B986" s="249"/>
      <c r="C986" s="249"/>
      <c r="D986" s="249"/>
      <c r="E986" s="249"/>
      <c r="F986" s="249"/>
      <c r="G986" s="249"/>
      <c r="H986" s="249"/>
      <c r="I986" s="249"/>
      <c r="J986" s="249"/>
      <c r="K986" s="249"/>
      <c r="L986" s="249"/>
      <c r="M986" s="249"/>
      <c r="N986" s="249"/>
      <c r="O986" s="249"/>
      <c r="P986" s="249"/>
      <c r="Q986" s="249"/>
      <c r="R986" s="249"/>
      <c r="S986" s="249"/>
      <c r="T986" s="249"/>
      <c r="U986" s="249"/>
      <c r="V986" s="249"/>
      <c r="W986" s="249"/>
      <c r="X986" s="249"/>
    </row>
    <row r="987" spans="1:24" ht="15">
      <c r="A987" s="249"/>
      <c r="B987" s="249"/>
      <c r="C987" s="249"/>
      <c r="D987" s="249"/>
      <c r="E987" s="249"/>
      <c r="F987" s="249"/>
      <c r="G987" s="249"/>
      <c r="H987" s="249"/>
      <c r="I987" s="249"/>
      <c r="J987" s="249"/>
      <c r="K987" s="249"/>
      <c r="L987" s="249"/>
      <c r="M987" s="249"/>
      <c r="N987" s="249"/>
      <c r="O987" s="249"/>
      <c r="P987" s="249"/>
      <c r="Q987" s="249"/>
      <c r="R987" s="249"/>
      <c r="S987" s="249"/>
      <c r="T987" s="249"/>
      <c r="U987" s="249"/>
      <c r="V987" s="249"/>
      <c r="W987" s="249"/>
      <c r="X987" s="249"/>
    </row>
    <row r="988" spans="1:24" ht="15">
      <c r="A988" s="249"/>
      <c r="B988" s="249"/>
      <c r="C988" s="249"/>
      <c r="D988" s="249"/>
      <c r="E988" s="249"/>
      <c r="F988" s="249"/>
      <c r="G988" s="249"/>
      <c r="H988" s="249"/>
      <c r="I988" s="249"/>
      <c r="J988" s="249"/>
      <c r="K988" s="249"/>
      <c r="L988" s="249"/>
      <c r="M988" s="249"/>
      <c r="N988" s="249"/>
      <c r="O988" s="249"/>
      <c r="P988" s="249"/>
      <c r="Q988" s="249"/>
      <c r="R988" s="249"/>
      <c r="S988" s="249"/>
      <c r="T988" s="249"/>
      <c r="U988" s="249"/>
      <c r="V988" s="249"/>
      <c r="W988" s="249"/>
      <c r="X988" s="249"/>
    </row>
    <row r="989" spans="1:24" ht="15">
      <c r="A989" s="249"/>
      <c r="B989" s="249"/>
      <c r="C989" s="249"/>
      <c r="D989" s="249"/>
      <c r="E989" s="249"/>
      <c r="F989" s="249"/>
      <c r="G989" s="249"/>
      <c r="H989" s="249"/>
      <c r="I989" s="249"/>
      <c r="J989" s="249"/>
      <c r="K989" s="249"/>
      <c r="L989" s="249"/>
      <c r="M989" s="249"/>
      <c r="N989" s="249"/>
      <c r="O989" s="249"/>
      <c r="P989" s="249"/>
      <c r="Q989" s="249"/>
      <c r="R989" s="249"/>
      <c r="S989" s="249"/>
      <c r="T989" s="249"/>
      <c r="U989" s="249"/>
      <c r="V989" s="249"/>
      <c r="W989" s="249"/>
      <c r="X989" s="249"/>
    </row>
    <row r="990" spans="1:24" ht="15">
      <c r="A990" s="249"/>
      <c r="B990" s="249"/>
      <c r="C990" s="249"/>
      <c r="D990" s="249"/>
      <c r="E990" s="249"/>
      <c r="F990" s="249"/>
      <c r="G990" s="249"/>
      <c r="H990" s="249"/>
      <c r="I990" s="249"/>
      <c r="J990" s="249"/>
      <c r="K990" s="249"/>
      <c r="L990" s="249"/>
      <c r="M990" s="249"/>
      <c r="N990" s="249"/>
      <c r="O990" s="249"/>
      <c r="P990" s="249"/>
      <c r="Q990" s="249"/>
      <c r="R990" s="249"/>
      <c r="S990" s="249"/>
      <c r="T990" s="249"/>
      <c r="U990" s="249"/>
      <c r="V990" s="249"/>
      <c r="W990" s="249"/>
      <c r="X990" s="249"/>
    </row>
    <row r="991" spans="1:24" ht="15">
      <c r="A991" s="249"/>
      <c r="B991" s="249"/>
      <c r="C991" s="249"/>
      <c r="D991" s="249"/>
      <c r="E991" s="249"/>
      <c r="F991" s="249"/>
      <c r="G991" s="249"/>
      <c r="H991" s="249"/>
      <c r="I991" s="249"/>
      <c r="J991" s="249"/>
      <c r="K991" s="249"/>
      <c r="L991" s="249"/>
      <c r="M991" s="249"/>
      <c r="N991" s="249"/>
      <c r="O991" s="249"/>
      <c r="P991" s="249"/>
      <c r="Q991" s="249"/>
      <c r="R991" s="249"/>
      <c r="S991" s="249"/>
      <c r="T991" s="249"/>
      <c r="U991" s="249"/>
      <c r="V991" s="249"/>
      <c r="W991" s="249"/>
      <c r="X991" s="249"/>
    </row>
    <row r="992" spans="1:24" ht="15">
      <c r="A992" s="249"/>
      <c r="B992" s="249"/>
      <c r="C992" s="249"/>
      <c r="D992" s="249"/>
      <c r="E992" s="249"/>
      <c r="F992" s="249"/>
      <c r="G992" s="249"/>
      <c r="H992" s="249"/>
      <c r="I992" s="249"/>
      <c r="J992" s="249"/>
      <c r="K992" s="249"/>
      <c r="L992" s="249"/>
      <c r="M992" s="249"/>
      <c r="N992" s="249"/>
      <c r="O992" s="249"/>
      <c r="P992" s="249"/>
      <c r="Q992" s="249"/>
      <c r="R992" s="249"/>
      <c r="S992" s="249"/>
      <c r="T992" s="249"/>
      <c r="U992" s="249"/>
      <c r="V992" s="249"/>
      <c r="W992" s="249"/>
      <c r="X992" s="249"/>
    </row>
    <row r="993" spans="1:24" ht="15">
      <c r="A993" s="249"/>
      <c r="B993" s="249"/>
      <c r="C993" s="249"/>
      <c r="D993" s="249"/>
      <c r="E993" s="249"/>
      <c r="F993" s="249"/>
      <c r="G993" s="249"/>
      <c r="H993" s="249"/>
      <c r="I993" s="249"/>
      <c r="J993" s="249"/>
      <c r="K993" s="249"/>
      <c r="L993" s="249"/>
      <c r="M993" s="249"/>
      <c r="N993" s="249"/>
      <c r="O993" s="249"/>
      <c r="P993" s="249"/>
      <c r="Q993" s="249"/>
      <c r="R993" s="249"/>
      <c r="S993" s="249"/>
      <c r="T993" s="249"/>
      <c r="U993" s="249"/>
      <c r="V993" s="249"/>
      <c r="W993" s="249"/>
      <c r="X993" s="249"/>
    </row>
    <row r="994" spans="1:24" ht="15">
      <c r="A994" s="249"/>
      <c r="B994" s="249"/>
      <c r="C994" s="249"/>
      <c r="D994" s="249"/>
      <c r="E994" s="249"/>
      <c r="F994" s="249"/>
      <c r="G994" s="249"/>
      <c r="H994" s="249"/>
      <c r="I994" s="249"/>
      <c r="J994" s="249"/>
      <c r="K994" s="249"/>
      <c r="L994" s="249"/>
      <c r="M994" s="249"/>
      <c r="N994" s="249"/>
      <c r="O994" s="249"/>
      <c r="P994" s="249"/>
      <c r="Q994" s="249"/>
      <c r="R994" s="249"/>
      <c r="S994" s="249"/>
      <c r="T994" s="249"/>
      <c r="U994" s="249"/>
      <c r="V994" s="249"/>
      <c r="W994" s="249"/>
      <c r="X994" s="249"/>
    </row>
    <row r="995" spans="1:24" ht="15">
      <c r="A995" s="249"/>
      <c r="B995" s="249"/>
      <c r="C995" s="249"/>
      <c r="D995" s="249"/>
      <c r="E995" s="249"/>
      <c r="F995" s="249"/>
      <c r="G995" s="249"/>
      <c r="H995" s="249"/>
      <c r="I995" s="249"/>
      <c r="J995" s="249"/>
      <c r="K995" s="249"/>
      <c r="L995" s="249"/>
      <c r="M995" s="249"/>
      <c r="N995" s="249"/>
      <c r="O995" s="249"/>
      <c r="P995" s="249"/>
      <c r="Q995" s="249"/>
      <c r="R995" s="249"/>
      <c r="S995" s="249"/>
      <c r="T995" s="249"/>
      <c r="U995" s="249"/>
      <c r="V995" s="249"/>
      <c r="W995" s="249"/>
      <c r="X995" s="249"/>
    </row>
    <row r="996" spans="1:24" ht="15">
      <c r="A996" s="249"/>
      <c r="B996" s="249"/>
      <c r="C996" s="249"/>
      <c r="D996" s="249"/>
      <c r="E996" s="249"/>
      <c r="F996" s="249"/>
      <c r="G996" s="249"/>
      <c r="H996" s="249"/>
      <c r="I996" s="249"/>
      <c r="J996" s="249"/>
      <c r="K996" s="249"/>
      <c r="L996" s="249"/>
      <c r="M996" s="249"/>
      <c r="N996" s="249"/>
      <c r="O996" s="249"/>
      <c r="P996" s="249"/>
      <c r="Q996" s="249"/>
      <c r="R996" s="249"/>
      <c r="S996" s="249"/>
      <c r="T996" s="249"/>
      <c r="U996" s="249"/>
      <c r="V996" s="249"/>
      <c r="W996" s="249"/>
      <c r="X996" s="249"/>
    </row>
    <row r="997" spans="1:24" ht="15">
      <c r="A997" s="249"/>
      <c r="B997" s="249"/>
      <c r="C997" s="249"/>
      <c r="D997" s="249"/>
      <c r="E997" s="249"/>
      <c r="F997" s="249"/>
      <c r="G997" s="249"/>
      <c r="H997" s="249"/>
      <c r="I997" s="249"/>
      <c r="J997" s="249"/>
      <c r="K997" s="249"/>
      <c r="L997" s="249"/>
      <c r="M997" s="249"/>
      <c r="N997" s="249"/>
      <c r="O997" s="249"/>
      <c r="P997" s="249"/>
      <c r="Q997" s="249"/>
      <c r="R997" s="249"/>
      <c r="S997" s="249"/>
      <c r="T997" s="249"/>
      <c r="U997" s="249"/>
      <c r="V997" s="249"/>
      <c r="W997" s="249"/>
      <c r="X997" s="249"/>
    </row>
    <row r="998" spans="1:24" ht="15">
      <c r="A998" s="249"/>
      <c r="B998" s="249"/>
      <c r="C998" s="249"/>
      <c r="D998" s="249"/>
      <c r="E998" s="249"/>
      <c r="F998" s="249"/>
      <c r="G998" s="249"/>
      <c r="H998" s="249"/>
      <c r="I998" s="249"/>
      <c r="J998" s="249"/>
      <c r="K998" s="249"/>
      <c r="L998" s="249"/>
      <c r="M998" s="249"/>
      <c r="N998" s="249"/>
      <c r="O998" s="249"/>
      <c r="P998" s="249"/>
      <c r="Q998" s="249"/>
      <c r="R998" s="249"/>
      <c r="S998" s="249"/>
      <c r="T998" s="249"/>
      <c r="U998" s="249"/>
      <c r="V998" s="249"/>
      <c r="W998" s="249"/>
      <c r="X998" s="249"/>
    </row>
    <row r="999" spans="1:24" ht="15">
      <c r="A999" s="249"/>
      <c r="B999" s="249"/>
      <c r="C999" s="249"/>
      <c r="D999" s="249"/>
      <c r="E999" s="249"/>
      <c r="F999" s="249"/>
      <c r="G999" s="249"/>
      <c r="H999" s="249"/>
      <c r="I999" s="249"/>
      <c r="J999" s="249"/>
      <c r="K999" s="249"/>
      <c r="L999" s="249"/>
      <c r="M999" s="249"/>
      <c r="N999" s="249"/>
      <c r="O999" s="249"/>
      <c r="P999" s="249"/>
      <c r="Q999" s="249"/>
      <c r="R999" s="249"/>
      <c r="S999" s="249"/>
      <c r="T999" s="249"/>
      <c r="U999" s="249"/>
      <c r="V999" s="249"/>
      <c r="W999" s="249"/>
      <c r="X999" s="249"/>
    </row>
    <row r="1000" spans="1:24" ht="15">
      <c r="A1000" s="249"/>
      <c r="B1000" s="249"/>
      <c r="C1000" s="249"/>
      <c r="D1000" s="249"/>
      <c r="E1000" s="249"/>
      <c r="F1000" s="249"/>
      <c r="G1000" s="249"/>
      <c r="H1000" s="249"/>
      <c r="I1000" s="249"/>
      <c r="J1000" s="249"/>
      <c r="K1000" s="249"/>
      <c r="L1000" s="249"/>
      <c r="M1000" s="249"/>
      <c r="N1000" s="249"/>
      <c r="O1000" s="249"/>
      <c r="P1000" s="249"/>
      <c r="Q1000" s="249"/>
      <c r="R1000" s="249"/>
      <c r="S1000" s="249"/>
      <c r="T1000" s="249"/>
      <c r="U1000" s="249"/>
      <c r="V1000" s="249"/>
      <c r="W1000" s="249"/>
      <c r="X1000" s="249"/>
    </row>
  </sheetData>
  <mergeCells count="36">
    <mergeCell ref="A25:L25"/>
    <mergeCell ref="J26:J28"/>
    <mergeCell ref="L26:L28"/>
    <mergeCell ref="J20:J21"/>
    <mergeCell ref="L20:L21"/>
    <mergeCell ref="A22:L22"/>
    <mergeCell ref="D23:D24"/>
    <mergeCell ref="J23:J24"/>
    <mergeCell ref="L23:L24"/>
    <mergeCell ref="A15:L15"/>
    <mergeCell ref="D16:D18"/>
    <mergeCell ref="J16:J18"/>
    <mergeCell ref="L16:L18"/>
    <mergeCell ref="A19:J19"/>
    <mergeCell ref="D6:D8"/>
    <mergeCell ref="J6:J14"/>
    <mergeCell ref="L6:L14"/>
    <mergeCell ref="A9:I9"/>
    <mergeCell ref="D10:D12"/>
    <mergeCell ref="A13:I13"/>
    <mergeCell ref="T2:V2"/>
    <mergeCell ref="W2:Y2"/>
    <mergeCell ref="Z2:AB2"/>
    <mergeCell ref="A4:L4"/>
    <mergeCell ref="A5:L5"/>
    <mergeCell ref="A1:L1"/>
    <mergeCell ref="A2:A3"/>
    <mergeCell ref="B2:B3"/>
    <mergeCell ref="C2:C3"/>
    <mergeCell ref="D2:D3"/>
    <mergeCell ref="E2:E3"/>
    <mergeCell ref="F2:F3"/>
    <mergeCell ref="G2:G3"/>
    <mergeCell ref="H2:H3"/>
    <mergeCell ref="I2:J2"/>
    <mergeCell ref="K2:L2"/>
  </mergeCells>
  <pageMargins left="0.2" right="0.2" top="0.75" bottom="0.75" header="0.511811023622047" footer="0.511811023622047"/>
  <pageSetup paperSize="9" orientation="portrait" horizontalDpi="300" verticalDpi="30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9"/>
  </sheetPr>
  <dimension ref="A1:AA33"/>
  <sheetViews>
    <sheetView topLeftCell="B1" zoomScale="135" zoomScaleNormal="100" workbookViewId="0">
      <selection activeCell="K8" sqref="K8"/>
    </sheetView>
  </sheetViews>
  <sheetFormatPr baseColWidth="10" defaultColWidth="12.6640625" defaultRowHeight="13"/>
  <cols>
    <col min="1" max="1" width="3.6640625" customWidth="1"/>
    <col min="2" max="2" width="26.33203125" customWidth="1"/>
    <col min="3" max="4" width="3.5" customWidth="1"/>
    <col min="5" max="5" width="7.1640625" customWidth="1"/>
    <col min="6" max="6" width="8.6640625" customWidth="1"/>
    <col min="7" max="7" width="8" customWidth="1"/>
    <col min="8" max="8" width="7.1640625" customWidth="1"/>
    <col min="9" max="10" width="4.6640625" customWidth="1"/>
    <col min="11" max="11" width="5.6640625" customWidth="1"/>
    <col min="12" max="12" width="5.1640625" customWidth="1"/>
    <col min="13" max="13" width="7.83203125" customWidth="1"/>
    <col min="14" max="14" width="8.6640625" bestFit="1" customWidth="1"/>
    <col min="15" max="23" width="7.83203125" customWidth="1"/>
  </cols>
  <sheetData>
    <row r="1" spans="1:27" ht="15">
      <c r="A1" s="770" t="s">
        <v>872</v>
      </c>
      <c r="B1" s="770"/>
      <c r="C1" s="770"/>
      <c r="D1" s="770"/>
      <c r="E1" s="770"/>
      <c r="F1" s="770"/>
      <c r="G1" s="770"/>
      <c r="H1" s="770"/>
      <c r="I1" s="770"/>
      <c r="J1" s="770"/>
      <c r="K1" s="770"/>
      <c r="L1" s="770"/>
      <c r="M1" s="249"/>
      <c r="N1" s="249"/>
      <c r="O1" s="249"/>
      <c r="P1" s="249"/>
      <c r="Q1" s="249"/>
      <c r="R1" s="249"/>
      <c r="S1" s="249"/>
      <c r="T1" s="249"/>
      <c r="U1" s="249"/>
      <c r="V1" s="249"/>
      <c r="W1" s="249"/>
    </row>
    <row r="2" spans="1:27" ht="42">
      <c r="A2" s="13" t="s">
        <v>346</v>
      </c>
      <c r="B2" s="13" t="s">
        <v>347</v>
      </c>
      <c r="C2" s="13" t="s">
        <v>348</v>
      </c>
      <c r="D2" s="13" t="s">
        <v>349</v>
      </c>
      <c r="E2" s="13" t="s">
        <v>350</v>
      </c>
      <c r="F2" s="13" t="s">
        <v>351</v>
      </c>
      <c r="G2" s="13" t="s">
        <v>783</v>
      </c>
      <c r="H2" s="13" t="s">
        <v>354</v>
      </c>
      <c r="I2" s="13" t="s">
        <v>355</v>
      </c>
      <c r="J2" s="13"/>
      <c r="K2" s="13" t="s">
        <v>357</v>
      </c>
      <c r="L2" s="13"/>
      <c r="M2" s="323" t="s">
        <v>358</v>
      </c>
      <c r="N2" s="323" t="s">
        <v>359</v>
      </c>
      <c r="O2" s="323" t="s">
        <v>360</v>
      </c>
      <c r="P2" s="323" t="s">
        <v>361</v>
      </c>
      <c r="Q2" s="323" t="s">
        <v>362</v>
      </c>
      <c r="S2" s="12" t="s">
        <v>57</v>
      </c>
      <c r="T2" s="12"/>
      <c r="U2" s="12"/>
      <c r="V2" s="12" t="s">
        <v>363</v>
      </c>
      <c r="W2" s="12"/>
      <c r="X2" s="12"/>
      <c r="Y2" s="12" t="s">
        <v>364</v>
      </c>
      <c r="Z2" s="12"/>
      <c r="AA2" s="12"/>
    </row>
    <row r="3" spans="1:27">
      <c r="A3" s="13"/>
      <c r="B3" s="13"/>
      <c r="C3" s="13"/>
      <c r="D3" s="13"/>
      <c r="E3" s="13"/>
      <c r="F3" s="13"/>
      <c r="G3" s="13"/>
      <c r="H3" s="13"/>
      <c r="I3" s="585" t="s">
        <v>365</v>
      </c>
      <c r="J3" s="585" t="s">
        <v>366</v>
      </c>
      <c r="K3" s="585" t="s">
        <v>365</v>
      </c>
      <c r="L3" s="585" t="s">
        <v>366</v>
      </c>
      <c r="M3" s="143"/>
      <c r="N3" s="143"/>
      <c r="O3" s="137"/>
      <c r="P3" s="138"/>
      <c r="Q3" s="139"/>
      <c r="S3" s="120" t="s">
        <v>355</v>
      </c>
      <c r="T3" s="120" t="s">
        <v>367</v>
      </c>
      <c r="U3" s="120" t="s">
        <v>307</v>
      </c>
      <c r="V3" s="120" t="s">
        <v>355</v>
      </c>
      <c r="W3" s="120" t="s">
        <v>367</v>
      </c>
      <c r="X3" s="120" t="s">
        <v>307</v>
      </c>
      <c r="Y3" s="120" t="s">
        <v>355</v>
      </c>
      <c r="Z3" s="120" t="s">
        <v>367</v>
      </c>
      <c r="AA3" s="120" t="s">
        <v>307</v>
      </c>
    </row>
    <row r="4" spans="1:27">
      <c r="A4" s="11" t="s">
        <v>368</v>
      </c>
      <c r="B4" s="11"/>
      <c r="C4" s="11"/>
      <c r="D4" s="11"/>
      <c r="E4" s="11"/>
      <c r="F4" s="11"/>
      <c r="G4" s="11"/>
      <c r="H4" s="11"/>
      <c r="I4" s="11"/>
      <c r="J4" s="11"/>
      <c r="K4" s="11"/>
      <c r="L4" s="11"/>
      <c r="M4" s="143"/>
      <c r="N4" s="143"/>
      <c r="O4" s="137"/>
      <c r="P4" s="138"/>
      <c r="Q4" s="139"/>
      <c r="S4" s="140"/>
      <c r="T4" s="222"/>
      <c r="U4" s="221"/>
      <c r="V4" s="140"/>
      <c r="W4" s="222"/>
      <c r="X4" s="221"/>
      <c r="Y4" s="140"/>
      <c r="Z4" s="222"/>
      <c r="AA4" s="221"/>
    </row>
    <row r="5" spans="1:27">
      <c r="A5" s="10" t="s">
        <v>369</v>
      </c>
      <c r="B5" s="10"/>
      <c r="C5" s="10"/>
      <c r="D5" s="10"/>
      <c r="E5" s="10"/>
      <c r="F5" s="10"/>
      <c r="G5" s="10"/>
      <c r="H5" s="10"/>
      <c r="I5" s="10"/>
      <c r="J5" s="10"/>
      <c r="K5" s="10"/>
      <c r="L5" s="10"/>
      <c r="M5" s="143"/>
      <c r="N5" s="143"/>
      <c r="O5" s="137"/>
      <c r="P5" s="138"/>
      <c r="Q5" s="139"/>
      <c r="S5" s="140"/>
      <c r="T5" s="222"/>
      <c r="U5" s="221"/>
      <c r="V5" s="140"/>
      <c r="W5" s="222"/>
      <c r="X5" s="221"/>
      <c r="Y5" s="140"/>
      <c r="Z5" s="222"/>
      <c r="AA5" s="221"/>
    </row>
    <row r="6" spans="1:27">
      <c r="A6" s="586">
        <v>1</v>
      </c>
      <c r="B6" s="587" t="s">
        <v>370</v>
      </c>
      <c r="C6" s="586" t="s">
        <v>371</v>
      </c>
      <c r="D6" s="9"/>
      <c r="E6" s="586" t="s">
        <v>372</v>
      </c>
      <c r="F6" s="589">
        <v>8.86</v>
      </c>
      <c r="G6" s="680">
        <v>7.04</v>
      </c>
      <c r="H6" s="586" t="s">
        <v>373</v>
      </c>
      <c r="I6" s="586">
        <v>12</v>
      </c>
      <c r="J6" s="8">
        <f>I6+I7+I8+I10+I11+I12+I14+I15</f>
        <v>50</v>
      </c>
      <c r="K6" s="590">
        <f>IFERROR(MIN(1.1*I6,(G6/F6)*I6),0)</f>
        <v>9.5349887133182847</v>
      </c>
      <c r="L6" s="785">
        <f>K6+K7+K8+K10+K11+K12+K14+K15</f>
        <v>45.688322046651621</v>
      </c>
      <c r="M6" s="135">
        <f>F6</f>
        <v>8.86</v>
      </c>
      <c r="N6" s="151">
        <f>G6</f>
        <v>7.04</v>
      </c>
      <c r="O6" s="137">
        <f>I6</f>
        <v>12</v>
      </c>
      <c r="P6" s="138">
        <f>IFERROR(MAX(0,IF(H6="Minimize",F6/G6,IF(F6&gt;0,G6/F6,IF(G6&gt;0,1.1,F6/G6)))),0)</f>
        <v>0.79458239277652376</v>
      </c>
      <c r="Q6" s="139">
        <f>MIN(1.1*O6,P6*O6)</f>
        <v>9.5349887133182847</v>
      </c>
      <c r="S6" s="140">
        <v>12</v>
      </c>
      <c r="T6" s="222">
        <f>P6</f>
        <v>0.79458239277652376</v>
      </c>
      <c r="U6" s="221">
        <f>MIN(1.1*S6,T6*S6)</f>
        <v>9.5349887133182847</v>
      </c>
      <c r="V6" s="140">
        <v>6</v>
      </c>
      <c r="W6" s="222">
        <f>P6</f>
        <v>0.79458239277652376</v>
      </c>
      <c r="X6" s="221">
        <f>MIN(1.1*V6,W6*V6)</f>
        <v>4.7674943566591423</v>
      </c>
      <c r="Y6" s="140">
        <v>18</v>
      </c>
      <c r="Z6" s="222">
        <f>P6</f>
        <v>0.79458239277652376</v>
      </c>
      <c r="AA6" s="221">
        <f>MIN(1.1*Y6,Z6*Y6)</f>
        <v>14.302483069977427</v>
      </c>
    </row>
    <row r="7" spans="1:27">
      <c r="A7" s="586">
        <v>2</v>
      </c>
      <c r="B7" s="587" t="s">
        <v>814</v>
      </c>
      <c r="C7" s="586" t="s">
        <v>371</v>
      </c>
      <c r="D7" s="9"/>
      <c r="E7" s="586" t="s">
        <v>422</v>
      </c>
      <c r="F7" s="591">
        <v>3.25</v>
      </c>
      <c r="G7" s="681">
        <v>15.98</v>
      </c>
      <c r="H7" s="586" t="s">
        <v>373</v>
      </c>
      <c r="I7" s="586">
        <v>3</v>
      </c>
      <c r="J7" s="8"/>
      <c r="K7" s="590">
        <f>IFERROR(MIN(1.1*I7,(G7/F7)*I7),0)</f>
        <v>3.3000000000000003</v>
      </c>
      <c r="L7" s="785"/>
      <c r="M7" s="143">
        <f>F7</f>
        <v>3.25</v>
      </c>
      <c r="N7" s="280">
        <f>G7</f>
        <v>15.98</v>
      </c>
      <c r="O7" s="137">
        <f>I7</f>
        <v>3</v>
      </c>
      <c r="P7" s="138">
        <f>IFERROR(MAX(0,IF(H7="Minimize",F7/G7,IF(F7&gt;0,G7/F7,IF(G7&gt;0,1.1,F7/G7)))),0)</f>
        <v>4.9169230769230774</v>
      </c>
      <c r="Q7" s="139">
        <f>MIN(1.1*O7,P7*O7)</f>
        <v>3.3000000000000003</v>
      </c>
      <c r="S7" s="140">
        <v>3</v>
      </c>
      <c r="T7" s="222">
        <f>P7</f>
        <v>4.9169230769230774</v>
      </c>
      <c r="U7" s="221">
        <f>MIN(1.1*S7,T7*S7)</f>
        <v>3.3000000000000003</v>
      </c>
      <c r="V7" s="140">
        <v>2</v>
      </c>
      <c r="W7" s="222">
        <f>P7</f>
        <v>4.9169230769230774</v>
      </c>
      <c r="X7" s="221">
        <f>MIN(1.1*V7,W7*V7)</f>
        <v>2.2000000000000002</v>
      </c>
      <c r="Y7" s="140">
        <v>5</v>
      </c>
      <c r="Z7" s="222">
        <f>P7</f>
        <v>4.9169230769230774</v>
      </c>
      <c r="AA7" s="221">
        <f>MIN(1.1*Y7,Z7*Y7)</f>
        <v>5.5</v>
      </c>
    </row>
    <row r="8" spans="1:27">
      <c r="A8" s="586">
        <v>3</v>
      </c>
      <c r="B8" s="587" t="s">
        <v>785</v>
      </c>
      <c r="C8" s="586" t="s">
        <v>371</v>
      </c>
      <c r="D8" s="9"/>
      <c r="E8" s="586" t="s">
        <v>377</v>
      </c>
      <c r="F8" s="592">
        <v>45747</v>
      </c>
      <c r="G8" s="682">
        <v>45807</v>
      </c>
      <c r="H8" s="586" t="s">
        <v>379</v>
      </c>
      <c r="I8" s="586">
        <v>5</v>
      </c>
      <c r="J8" s="8"/>
      <c r="K8" s="683"/>
      <c r="L8" s="785"/>
      <c r="M8" s="651">
        <f>F8</f>
        <v>45747</v>
      </c>
      <c r="N8" s="684">
        <f>G8</f>
        <v>45807</v>
      </c>
      <c r="O8" s="137">
        <f>I8</f>
        <v>5</v>
      </c>
      <c r="P8" s="138">
        <f>IFERROR(Q8/O8,0)</f>
        <v>0.4</v>
      </c>
      <c r="Q8" s="139">
        <v>2</v>
      </c>
      <c r="S8" s="140">
        <v>5</v>
      </c>
      <c r="T8" s="222">
        <f>P8</f>
        <v>0.4</v>
      </c>
      <c r="U8" s="221">
        <f>MIN(1.1*S8,T8*S8)</f>
        <v>2</v>
      </c>
      <c r="V8" s="140">
        <v>2</v>
      </c>
      <c r="W8" s="222">
        <f>P8</f>
        <v>0.4</v>
      </c>
      <c r="X8" s="221">
        <f>MIN(1.1*V8,W8*V8)</f>
        <v>0.8</v>
      </c>
      <c r="Y8" s="140">
        <v>7</v>
      </c>
      <c r="Z8" s="222">
        <f>P8</f>
        <v>0.4</v>
      </c>
      <c r="AA8" s="221">
        <f>MIN(1.1*Y8,Z8*Y8)</f>
        <v>2.8000000000000003</v>
      </c>
    </row>
    <row r="9" spans="1:27">
      <c r="A9" s="6" t="s">
        <v>380</v>
      </c>
      <c r="B9" s="6"/>
      <c r="C9" s="6"/>
      <c r="D9" s="6"/>
      <c r="E9" s="6"/>
      <c r="F9" s="6"/>
      <c r="G9" s="6"/>
      <c r="H9" s="6"/>
      <c r="I9" s="6"/>
      <c r="J9" s="8"/>
      <c r="K9" s="593"/>
      <c r="L9" s="785"/>
      <c r="M9" s="143"/>
      <c r="N9" s="143"/>
      <c r="O9" s="137"/>
      <c r="P9" s="138"/>
      <c r="Q9" s="139"/>
      <c r="S9" s="140"/>
      <c r="T9" s="222"/>
      <c r="U9" s="221"/>
      <c r="V9" s="140"/>
      <c r="W9" s="222"/>
      <c r="X9" s="221"/>
      <c r="Y9" s="140"/>
      <c r="Z9" s="222"/>
      <c r="AA9" s="221"/>
    </row>
    <row r="10" spans="1:27">
      <c r="A10" s="586">
        <v>4</v>
      </c>
      <c r="B10" s="587" t="s">
        <v>873</v>
      </c>
      <c r="C10" s="586" t="s">
        <v>371</v>
      </c>
      <c r="D10" s="9"/>
      <c r="E10" s="586" t="s">
        <v>432</v>
      </c>
      <c r="F10" s="594">
        <v>105.67</v>
      </c>
      <c r="G10" s="595">
        <v>125.99</v>
      </c>
      <c r="H10" s="586" t="s">
        <v>373</v>
      </c>
      <c r="I10" s="586">
        <v>8</v>
      </c>
      <c r="J10" s="8"/>
      <c r="K10" s="590">
        <f>IFERROR(MIN(1.1*I10,(G10/F10)*I10),0)</f>
        <v>8.8000000000000007</v>
      </c>
      <c r="L10" s="785"/>
      <c r="M10" s="151">
        <f>F10</f>
        <v>105.67</v>
      </c>
      <c r="N10" s="143">
        <f>G10</f>
        <v>125.99</v>
      </c>
      <c r="O10" s="137">
        <f>I10</f>
        <v>8</v>
      </c>
      <c r="P10" s="138">
        <f>IFERROR(MAX(0,IF(H10="Minimize",F10/G10,IF(F10&gt;0,G10/F10,IF(G10&gt;0,1.1,F10/G10)))),0)</f>
        <v>1.1922967729724614</v>
      </c>
      <c r="Q10" s="139">
        <f>MIN(1.1*O10,P10*O10)</f>
        <v>8.8000000000000007</v>
      </c>
      <c r="S10" s="140">
        <v>8</v>
      </c>
      <c r="T10" s="222">
        <f>P10</f>
        <v>1.1922967729724614</v>
      </c>
      <c r="U10" s="221">
        <f>MIN(1.1*S10,T10*S10)</f>
        <v>8.8000000000000007</v>
      </c>
      <c r="V10" s="140">
        <v>12</v>
      </c>
      <c r="W10" s="222">
        <f>P10</f>
        <v>1.1922967729724614</v>
      </c>
      <c r="X10" s="221">
        <f>MIN(1.1*V10,W10*V10)</f>
        <v>13.200000000000001</v>
      </c>
      <c r="Y10" s="140">
        <v>4</v>
      </c>
      <c r="Z10" s="222">
        <f>P10</f>
        <v>1.1922967729724614</v>
      </c>
      <c r="AA10" s="221">
        <f>MIN(1.1*Y10,Z10*Y10)</f>
        <v>4.4000000000000004</v>
      </c>
    </row>
    <row r="11" spans="1:27">
      <c r="A11" s="586">
        <v>5</v>
      </c>
      <c r="B11" s="587" t="s">
        <v>874</v>
      </c>
      <c r="C11" s="586" t="s">
        <v>371</v>
      </c>
      <c r="D11" s="9"/>
      <c r="E11" s="586" t="s">
        <v>307</v>
      </c>
      <c r="F11" s="589">
        <v>65</v>
      </c>
      <c r="G11" s="685">
        <v>90.97</v>
      </c>
      <c r="H11" s="586" t="s">
        <v>373</v>
      </c>
      <c r="I11" s="586">
        <v>6</v>
      </c>
      <c r="J11" s="8"/>
      <c r="K11" s="590">
        <f>IFERROR(MIN(1.1*I11,(G11/F11)*I11),0)</f>
        <v>6.6000000000000005</v>
      </c>
      <c r="L11" s="785"/>
      <c r="M11" s="135">
        <f>F11</f>
        <v>65</v>
      </c>
      <c r="N11" s="135">
        <f>G11</f>
        <v>90.97</v>
      </c>
      <c r="O11" s="137">
        <f>I11</f>
        <v>6</v>
      </c>
      <c r="P11" s="138">
        <f>IFERROR(MAX(0,IF(H11="Minimize",F11/G11,IF(F11&gt;0,G11/F11,IF(G11&gt;0,1.1,F11/G11)))),0)</f>
        <v>1.3995384615384616</v>
      </c>
      <c r="Q11" s="139">
        <f>MIN(1.1*O11,P11*O11)</f>
        <v>6.6000000000000005</v>
      </c>
      <c r="S11" s="140">
        <v>6</v>
      </c>
      <c r="T11" s="222">
        <f>P11</f>
        <v>1.3995384615384616</v>
      </c>
      <c r="U11" s="221">
        <f>MIN(1.1*S11,T11*S11)</f>
        <v>6.6000000000000005</v>
      </c>
      <c r="V11" s="140">
        <v>9</v>
      </c>
      <c r="W11" s="222">
        <f>P11</f>
        <v>1.3995384615384616</v>
      </c>
      <c r="X11" s="221">
        <f>MIN(1.1*V11,W11*V11)</f>
        <v>9.9</v>
      </c>
      <c r="Y11" s="140">
        <v>3</v>
      </c>
      <c r="Z11" s="222">
        <f>P11</f>
        <v>1.3995384615384616</v>
      </c>
      <c r="AA11" s="221">
        <f>MIN(1.1*Y11,Z11*Y11)</f>
        <v>3.3000000000000003</v>
      </c>
    </row>
    <row r="12" spans="1:27">
      <c r="A12" s="586">
        <v>6</v>
      </c>
      <c r="B12" s="587" t="s">
        <v>875</v>
      </c>
      <c r="C12" s="586" t="s">
        <v>371</v>
      </c>
      <c r="D12" s="9"/>
      <c r="E12" s="586" t="s">
        <v>876</v>
      </c>
      <c r="F12" s="600">
        <v>300</v>
      </c>
      <c r="G12" s="600">
        <v>368</v>
      </c>
      <c r="H12" s="586" t="s">
        <v>373</v>
      </c>
      <c r="I12" s="586">
        <v>6</v>
      </c>
      <c r="J12" s="8"/>
      <c r="K12" s="590">
        <f>IFERROR(MIN(1.1*I12,(G12/F12)*I12),0)</f>
        <v>6.6000000000000005</v>
      </c>
      <c r="L12" s="785"/>
      <c r="M12" s="156">
        <f>F12</f>
        <v>300</v>
      </c>
      <c r="N12" s="156">
        <f>G12</f>
        <v>368</v>
      </c>
      <c r="O12" s="137">
        <f>I12</f>
        <v>6</v>
      </c>
      <c r="P12" s="138">
        <f>IFERROR(MAX(0,IF(H12="Minimize",F12/G12,IF(F12&gt;0,G12/F12,IF(G12&gt;0,1.1,F12/G12)))),0)</f>
        <v>1.2266666666666666</v>
      </c>
      <c r="Q12" s="139">
        <f>MIN(1.1*O12,P12*O12)</f>
        <v>6.6000000000000005</v>
      </c>
      <c r="S12" s="140">
        <v>6</v>
      </c>
      <c r="T12" s="222">
        <f>P12</f>
        <v>1.2266666666666666</v>
      </c>
      <c r="U12" s="221">
        <f>MIN(1.1*S12,T12*S12)</f>
        <v>6.6000000000000005</v>
      </c>
      <c r="V12" s="140">
        <v>9</v>
      </c>
      <c r="W12" s="222">
        <f>P12</f>
        <v>1.2266666666666666</v>
      </c>
      <c r="X12" s="221">
        <f>MIN(1.1*V12,W12*V12)</f>
        <v>9.9</v>
      </c>
      <c r="Y12" s="140">
        <v>3</v>
      </c>
      <c r="Z12" s="222">
        <f>P12</f>
        <v>1.2266666666666666</v>
      </c>
      <c r="AA12" s="221">
        <f>MIN(1.1*Y12,Z12*Y12)</f>
        <v>3.3000000000000003</v>
      </c>
    </row>
    <row r="13" spans="1:27" ht="15">
      <c r="A13" s="6" t="s">
        <v>386</v>
      </c>
      <c r="B13" s="6"/>
      <c r="C13" s="6"/>
      <c r="D13" s="6"/>
      <c r="E13" s="6"/>
      <c r="F13" s="6"/>
      <c r="G13" s="6"/>
      <c r="H13" s="6"/>
      <c r="I13" s="6"/>
      <c r="J13" s="8"/>
      <c r="K13" s="599"/>
      <c r="L13" s="785"/>
      <c r="M13" s="143"/>
      <c r="N13" s="143"/>
      <c r="O13" s="137"/>
      <c r="P13" s="138"/>
      <c r="Q13" s="139"/>
      <c r="S13" s="140"/>
      <c r="T13" s="222"/>
      <c r="U13" s="221"/>
      <c r="V13" s="140"/>
      <c r="W13" s="222"/>
      <c r="X13" s="221"/>
      <c r="Y13" s="140"/>
      <c r="Z13" s="222"/>
      <c r="AA13" s="221"/>
    </row>
    <row r="14" spans="1:27">
      <c r="A14" s="586">
        <v>7</v>
      </c>
      <c r="B14" s="587" t="s">
        <v>855</v>
      </c>
      <c r="C14" s="586" t="s">
        <v>388</v>
      </c>
      <c r="D14" s="9"/>
      <c r="E14" s="586" t="s">
        <v>877</v>
      </c>
      <c r="F14" s="600">
        <v>120</v>
      </c>
      <c r="G14" s="589">
        <v>128.47999999999999</v>
      </c>
      <c r="H14" s="586" t="s">
        <v>373</v>
      </c>
      <c r="I14" s="586">
        <v>5</v>
      </c>
      <c r="J14" s="8"/>
      <c r="K14" s="590">
        <f>IFERROR(MIN(1.1*I14,(G14/F14)*I14),0)</f>
        <v>5.3533333333333335</v>
      </c>
      <c r="L14" s="785"/>
      <c r="M14" s="156">
        <f>F14</f>
        <v>120</v>
      </c>
      <c r="N14" s="135">
        <f>G14</f>
        <v>128.47999999999999</v>
      </c>
      <c r="O14" s="137">
        <f>I14</f>
        <v>5</v>
      </c>
      <c r="P14" s="138">
        <f>IFERROR(MAX(0,IF(H14="Minimize",F14/G14,IF(F14&gt;0,G14/F14,IF(G14&gt;0,1.1,F14/G14)))),0)</f>
        <v>1.0706666666666667</v>
      </c>
      <c r="Q14" s="139">
        <f>MIN(1.1*O14,P14*O14)</f>
        <v>5.3533333333333335</v>
      </c>
      <c r="S14" s="140">
        <v>5</v>
      </c>
      <c r="T14" s="222">
        <f>P14</f>
        <v>1.0706666666666667</v>
      </c>
      <c r="U14" s="221">
        <f>MIN(1.1*S14,T14*S14)</f>
        <v>5.3533333333333335</v>
      </c>
      <c r="V14" s="140">
        <v>5</v>
      </c>
      <c r="W14" s="222">
        <f>P14</f>
        <v>1.0706666666666667</v>
      </c>
      <c r="X14" s="221">
        <f>MIN(1.1*V14,W14*V14)</f>
        <v>5.3533333333333335</v>
      </c>
      <c r="Y14" s="140">
        <v>5</v>
      </c>
      <c r="Z14" s="222">
        <f>P14</f>
        <v>1.0706666666666667</v>
      </c>
      <c r="AA14" s="221">
        <f>MIN(1.1*Y14,Z14*Y14)</f>
        <v>5.3533333333333335</v>
      </c>
    </row>
    <row r="15" spans="1:27">
      <c r="A15" s="586">
        <v>8</v>
      </c>
      <c r="B15" s="587" t="s">
        <v>878</v>
      </c>
      <c r="C15" s="586" t="s">
        <v>388</v>
      </c>
      <c r="D15" s="9"/>
      <c r="E15" s="586" t="s">
        <v>830</v>
      </c>
      <c r="F15" s="600">
        <v>12</v>
      </c>
      <c r="G15" s="686">
        <v>46</v>
      </c>
      <c r="H15" s="586" t="s">
        <v>373</v>
      </c>
      <c r="I15" s="586">
        <v>5</v>
      </c>
      <c r="J15" s="8"/>
      <c r="K15" s="590">
        <f>IFERROR(MIN(1.1*I15,(G15/F15)*I15),0)</f>
        <v>5.5</v>
      </c>
      <c r="L15" s="785"/>
      <c r="M15" s="156">
        <f>F15</f>
        <v>12</v>
      </c>
      <c r="N15" s="154">
        <f>G15</f>
        <v>46</v>
      </c>
      <c r="O15" s="137">
        <f>I15</f>
        <v>5</v>
      </c>
      <c r="P15" s="138">
        <f>IFERROR(MAX(0,IF(H15="Minimize",F15/G15,IF(F15&gt;0,G15/F15,IF(G15&gt;0,1.1,F15/G15)))),0)</f>
        <v>3.8333333333333335</v>
      </c>
      <c r="Q15" s="139">
        <f>MIN(1.1*O15,P15*O15)</f>
        <v>5.5</v>
      </c>
      <c r="S15" s="140">
        <v>5</v>
      </c>
      <c r="T15" s="222">
        <f>P15</f>
        <v>3.8333333333333335</v>
      </c>
      <c r="U15" s="221">
        <f>MIN(1.1*S15,T15*S15)</f>
        <v>5.5</v>
      </c>
      <c r="V15" s="140">
        <v>5</v>
      </c>
      <c r="W15" s="222">
        <f>P15</f>
        <v>3.8333333333333335</v>
      </c>
      <c r="X15" s="221">
        <f>MIN(1.1*V15,W15*V15)</f>
        <v>5.5</v>
      </c>
      <c r="Y15" s="140">
        <v>5</v>
      </c>
      <c r="Z15" s="222">
        <f>P15</f>
        <v>3.8333333333333335</v>
      </c>
      <c r="AA15" s="221">
        <f>MIN(1.1*Y15,Z15*Y15)</f>
        <v>5.5</v>
      </c>
    </row>
    <row r="16" spans="1:27">
      <c r="A16" s="6" t="s">
        <v>391</v>
      </c>
      <c r="B16" s="6"/>
      <c r="C16" s="6"/>
      <c r="D16" s="6"/>
      <c r="E16" s="6"/>
      <c r="F16" s="6"/>
      <c r="G16" s="6"/>
      <c r="H16" s="6"/>
      <c r="I16" s="6"/>
      <c r="J16" s="6"/>
      <c r="K16" s="6"/>
      <c r="L16" s="6"/>
      <c r="M16" s="143"/>
      <c r="N16" s="143"/>
      <c r="O16" s="137"/>
      <c r="P16" s="138"/>
      <c r="Q16" s="139"/>
      <c r="S16" s="140"/>
      <c r="T16" s="222"/>
      <c r="U16" s="221"/>
      <c r="V16" s="140"/>
      <c r="W16" s="222"/>
      <c r="X16" s="221"/>
      <c r="Y16" s="140"/>
      <c r="Z16" s="222"/>
      <c r="AA16" s="221"/>
    </row>
    <row r="17" spans="1:27" ht="24">
      <c r="A17" s="586">
        <v>1</v>
      </c>
      <c r="B17" s="587" t="s">
        <v>879</v>
      </c>
      <c r="C17" s="586" t="s">
        <v>371</v>
      </c>
      <c r="D17" s="9"/>
      <c r="E17" s="586" t="s">
        <v>880</v>
      </c>
      <c r="F17" s="600">
        <v>100</v>
      </c>
      <c r="G17" s="597">
        <v>109</v>
      </c>
      <c r="H17" s="586" t="s">
        <v>373</v>
      </c>
      <c r="I17" s="586">
        <v>6</v>
      </c>
      <c r="J17" s="8">
        <f>I17+I18</f>
        <v>12</v>
      </c>
      <c r="K17" s="590">
        <f>IFERROR(MIN(1.1*I17,(G17/F17)*I17),0)</f>
        <v>6.5400000000000009</v>
      </c>
      <c r="L17" s="7">
        <f>SUM(K17:K18)</f>
        <v>12.540000000000001</v>
      </c>
      <c r="M17" s="156">
        <f>F17</f>
        <v>100</v>
      </c>
      <c r="N17" s="330">
        <f>G17</f>
        <v>109</v>
      </c>
      <c r="O17" s="137">
        <f>I17</f>
        <v>6</v>
      </c>
      <c r="P17" s="138">
        <f>IFERROR(MAX(0,IF(H17="Minimize",F17/G17,IF(F17&gt;0,G17/F17,IF(G17&gt;0,1.1,F17/G17)))),0)</f>
        <v>1.0900000000000001</v>
      </c>
      <c r="Q17" s="139">
        <f>MIN(1.1*O17,P17*O17)</f>
        <v>6.5400000000000009</v>
      </c>
      <c r="S17" s="140">
        <v>8</v>
      </c>
      <c r="T17" s="222">
        <f>P17</f>
        <v>1.0900000000000001</v>
      </c>
      <c r="U17" s="221">
        <f>MIN(1.1*S17,T17*S17)</f>
        <v>8.7200000000000006</v>
      </c>
      <c r="V17" s="140">
        <v>8</v>
      </c>
      <c r="W17" s="222">
        <f>P17</f>
        <v>1.0900000000000001</v>
      </c>
      <c r="X17" s="221">
        <f>MIN(1.1*V17,W17*V17)</f>
        <v>8.7200000000000006</v>
      </c>
      <c r="Y17" s="140">
        <v>8</v>
      </c>
      <c r="Z17" s="222">
        <f>P17</f>
        <v>1.0900000000000001</v>
      </c>
      <c r="AA17" s="221">
        <f>MIN(1.1*Y17,Z17*Y17)</f>
        <v>8.7200000000000006</v>
      </c>
    </row>
    <row r="18" spans="1:27" ht="24">
      <c r="A18" s="586">
        <v>2</v>
      </c>
      <c r="B18" s="587" t="s">
        <v>881</v>
      </c>
      <c r="C18" s="586" t="s">
        <v>371</v>
      </c>
      <c r="D18" s="9"/>
      <c r="E18" s="586" t="s">
        <v>372</v>
      </c>
      <c r="F18" s="600">
        <v>100</v>
      </c>
      <c r="G18" s="600">
        <v>100</v>
      </c>
      <c r="H18" s="586" t="s">
        <v>373</v>
      </c>
      <c r="I18" s="586">
        <v>6</v>
      </c>
      <c r="J18" s="8"/>
      <c r="K18" s="590">
        <f>IFERROR(MIN(1.1*I18,(G18/F18)*I18),0)</f>
        <v>6</v>
      </c>
      <c r="L18" s="7"/>
      <c r="M18" s="156">
        <f>F18</f>
        <v>100</v>
      </c>
      <c r="N18" s="156">
        <f>G18</f>
        <v>100</v>
      </c>
      <c r="O18" s="137">
        <f>I18</f>
        <v>6</v>
      </c>
      <c r="P18" s="138">
        <f>IFERROR(MAX(0,IF(H18="Minimize",F18/G18,IF(F18&gt;0,G18/F18,IF(G18&gt;0,1.1,F18/G18)))),0)</f>
        <v>1</v>
      </c>
      <c r="Q18" s="139">
        <f>MIN(1.1*O18,P18*O18)</f>
        <v>6</v>
      </c>
      <c r="S18" s="140">
        <v>7</v>
      </c>
      <c r="T18" s="222">
        <f>P18</f>
        <v>1</v>
      </c>
      <c r="U18" s="221">
        <f>MIN(1.1*S18,T18*S18)</f>
        <v>7</v>
      </c>
      <c r="V18" s="140">
        <v>7</v>
      </c>
      <c r="W18" s="222">
        <f>P18</f>
        <v>1</v>
      </c>
      <c r="X18" s="221">
        <f>MIN(1.1*V18,W18*V18)</f>
        <v>7</v>
      </c>
      <c r="Y18" s="140">
        <v>7</v>
      </c>
      <c r="Z18" s="222">
        <f>P18</f>
        <v>1</v>
      </c>
      <c r="AA18" s="221">
        <f>MIN(1.1*Y18,Z18*Y18)</f>
        <v>7</v>
      </c>
    </row>
    <row r="19" spans="1:27">
      <c r="A19" s="6" t="s">
        <v>397</v>
      </c>
      <c r="B19" s="6"/>
      <c r="C19" s="6"/>
      <c r="D19" s="6"/>
      <c r="E19" s="6"/>
      <c r="F19" s="6"/>
      <c r="G19" s="6"/>
      <c r="H19" s="6"/>
      <c r="I19" s="6"/>
      <c r="J19" s="6"/>
      <c r="K19" s="602"/>
      <c r="L19" s="603"/>
      <c r="M19" s="143"/>
      <c r="N19" s="143"/>
      <c r="O19" s="137"/>
      <c r="P19" s="138"/>
      <c r="Q19" s="139"/>
      <c r="S19" s="140"/>
      <c r="T19" s="222"/>
      <c r="U19" s="221"/>
      <c r="V19" s="140"/>
      <c r="W19" s="222"/>
      <c r="X19" s="221"/>
      <c r="Y19" s="140"/>
      <c r="Z19" s="222"/>
      <c r="AA19" s="221"/>
    </row>
    <row r="20" spans="1:27" ht="24">
      <c r="A20" s="586">
        <v>1</v>
      </c>
      <c r="B20" s="587" t="s">
        <v>882</v>
      </c>
      <c r="C20" s="586" t="s">
        <v>371</v>
      </c>
      <c r="D20" s="587"/>
      <c r="E20" s="586" t="s">
        <v>883</v>
      </c>
      <c r="F20" s="600">
        <v>2</v>
      </c>
      <c r="G20" s="595">
        <v>4</v>
      </c>
      <c r="H20" s="586" t="s">
        <v>373</v>
      </c>
      <c r="I20" s="586">
        <v>6</v>
      </c>
      <c r="J20" s="8">
        <f>I20+I21</f>
        <v>12</v>
      </c>
      <c r="K20" s="590">
        <f>IFERROR(MIN(1.1*I20,(G20/F20)*I20),0)</f>
        <v>6.6000000000000005</v>
      </c>
      <c r="L20" s="7">
        <f>SUM(K20:K21)</f>
        <v>13.200000000000001</v>
      </c>
      <c r="M20" s="156">
        <f>F20</f>
        <v>2</v>
      </c>
      <c r="N20" s="143">
        <f>G20</f>
        <v>4</v>
      </c>
      <c r="O20" s="137">
        <f>I20</f>
        <v>6</v>
      </c>
      <c r="P20" s="138">
        <f>IFERROR(MAX(0,IF(H20="Minimize",F20/G20,IF(F20&gt;0,G20/F20,IF(G20&gt;0,1.1,F20/G20)))),0)</f>
        <v>2</v>
      </c>
      <c r="Q20" s="139">
        <f>MIN(1.1*O20,P20*O20)</f>
        <v>6.6000000000000005</v>
      </c>
      <c r="S20" s="140">
        <v>5</v>
      </c>
      <c r="T20" s="222">
        <f>P20</f>
        <v>2</v>
      </c>
      <c r="U20" s="221">
        <f>MIN(1.1*S20,T20*S20)</f>
        <v>5.5</v>
      </c>
      <c r="V20" s="140">
        <v>5</v>
      </c>
      <c r="W20" s="222">
        <f>P20</f>
        <v>2</v>
      </c>
      <c r="X20" s="221">
        <f>MIN(1.1*V20,W20*V20)</f>
        <v>5.5</v>
      </c>
      <c r="Y20" s="140">
        <v>5</v>
      </c>
      <c r="Z20" s="222">
        <f>P20</f>
        <v>2</v>
      </c>
      <c r="AA20" s="221">
        <f>MIN(1.1*Y20,Z20*Y20)</f>
        <v>5.5</v>
      </c>
    </row>
    <row r="21" spans="1:27">
      <c r="A21" s="586">
        <v>2</v>
      </c>
      <c r="B21" s="587" t="s">
        <v>884</v>
      </c>
      <c r="C21" s="586" t="s">
        <v>371</v>
      </c>
      <c r="D21" s="587"/>
      <c r="E21" s="586" t="s">
        <v>885</v>
      </c>
      <c r="F21" s="600">
        <v>4</v>
      </c>
      <c r="G21" s="595">
        <v>5</v>
      </c>
      <c r="H21" s="586" t="s">
        <v>373</v>
      </c>
      <c r="I21" s="586">
        <v>6</v>
      </c>
      <c r="J21" s="8"/>
      <c r="K21" s="590">
        <f>IFERROR(MIN(1.1*I21,(G21/F21)*I21),0)</f>
        <v>6.6000000000000005</v>
      </c>
      <c r="L21" s="7"/>
      <c r="M21" s="156">
        <f>F21</f>
        <v>4</v>
      </c>
      <c r="N21" s="143">
        <f>G21</f>
        <v>5</v>
      </c>
      <c r="O21" s="137">
        <f>I21</f>
        <v>6</v>
      </c>
      <c r="P21" s="138">
        <f>IFERROR(MAX(0,IF(H21="Minimize",F21/G21,IF(F21&gt;0,G21/F21,IF(G21&gt;0,1.1,F21/G21)))),0)</f>
        <v>1.25</v>
      </c>
      <c r="Q21" s="139">
        <f>MIN(1.1*O21,P21*O21)</f>
        <v>6.6000000000000005</v>
      </c>
      <c r="S21" s="140">
        <v>5</v>
      </c>
      <c r="T21" s="222">
        <f>P21</f>
        <v>1.25</v>
      </c>
      <c r="U21" s="221">
        <f>MIN(1.1*S21,T21*S21)</f>
        <v>5.5</v>
      </c>
      <c r="V21" s="140">
        <v>5</v>
      </c>
      <c r="W21" s="222">
        <f>P21</f>
        <v>1.25</v>
      </c>
      <c r="X21" s="221">
        <f>MIN(1.1*V21,W21*V21)</f>
        <v>5.5</v>
      </c>
      <c r="Y21" s="140">
        <v>5</v>
      </c>
      <c r="Z21" s="222">
        <f>P21</f>
        <v>1.25</v>
      </c>
      <c r="AA21" s="221">
        <f>MIN(1.1*Y21,Z21*Y21)</f>
        <v>5.5</v>
      </c>
    </row>
    <row r="22" spans="1:27">
      <c r="A22" s="6" t="s">
        <v>399</v>
      </c>
      <c r="B22" s="6"/>
      <c r="C22" s="6"/>
      <c r="D22" s="6"/>
      <c r="E22" s="6"/>
      <c r="F22" s="6"/>
      <c r="G22" s="6"/>
      <c r="H22" s="6"/>
      <c r="I22" s="6"/>
      <c r="J22" s="6"/>
      <c r="K22" s="6"/>
      <c r="L22" s="6"/>
      <c r="M22" s="143"/>
      <c r="N22" s="143"/>
      <c r="O22" s="137"/>
      <c r="P22" s="138"/>
      <c r="Q22" s="139"/>
      <c r="S22" s="140"/>
      <c r="T22" s="222"/>
      <c r="U22" s="221"/>
      <c r="V22" s="140"/>
      <c r="W22" s="222"/>
      <c r="X22" s="221"/>
      <c r="Y22" s="140"/>
      <c r="Z22" s="222"/>
      <c r="AA22" s="221"/>
    </row>
    <row r="23" spans="1:27">
      <c r="A23" s="586">
        <v>1</v>
      </c>
      <c r="B23" s="587" t="s">
        <v>886</v>
      </c>
      <c r="C23" s="586" t="s">
        <v>371</v>
      </c>
      <c r="D23" s="9"/>
      <c r="E23" s="586" t="s">
        <v>885</v>
      </c>
      <c r="F23" s="600">
        <v>2</v>
      </c>
      <c r="G23" s="591">
        <v>3</v>
      </c>
      <c r="H23" s="586" t="s">
        <v>373</v>
      </c>
      <c r="I23" s="586">
        <v>6</v>
      </c>
      <c r="J23" s="8">
        <f>I23+I24</f>
        <v>12</v>
      </c>
      <c r="K23" s="590">
        <f>IFERROR(MIN(1.1*I23,(G23/F23)*I23),0)</f>
        <v>6.6000000000000005</v>
      </c>
      <c r="L23" s="7">
        <f>SUM(K23:K24)</f>
        <v>12.600000000000001</v>
      </c>
      <c r="M23" s="156">
        <f>F23</f>
        <v>2</v>
      </c>
      <c r="N23" s="143">
        <f>G23</f>
        <v>3</v>
      </c>
      <c r="O23" s="137">
        <f>I23</f>
        <v>6</v>
      </c>
      <c r="P23" s="138">
        <f>IFERROR(MAX(0,IF(H23="Minimize",F23/G23,IF(F23&gt;0,G23/F23,IF(G23&gt;0,1.1,F23/G23)))),0)</f>
        <v>1.5</v>
      </c>
      <c r="Q23" s="139">
        <f>MIN(1.1*O23,P23*O23)</f>
        <v>6.6000000000000005</v>
      </c>
      <c r="S23" s="140">
        <v>8</v>
      </c>
      <c r="T23" s="222">
        <f>P23</f>
        <v>1.5</v>
      </c>
      <c r="U23" s="221">
        <f>MIN(1.1*S23,T23*S23)</f>
        <v>8.8000000000000007</v>
      </c>
      <c r="V23" s="140">
        <v>8</v>
      </c>
      <c r="W23" s="222">
        <f>P23</f>
        <v>1.5</v>
      </c>
      <c r="X23" s="221">
        <f>MIN(1.1*V23,W23*V23)</f>
        <v>8.8000000000000007</v>
      </c>
      <c r="Y23" s="140">
        <v>8</v>
      </c>
      <c r="Z23" s="222">
        <f>P23</f>
        <v>1.5</v>
      </c>
      <c r="AA23" s="221">
        <f>MIN(1.1*Y23,Z23*Y23)</f>
        <v>8.8000000000000007</v>
      </c>
    </row>
    <row r="24" spans="1:27">
      <c r="A24" s="586">
        <v>2</v>
      </c>
      <c r="B24" s="587" t="s">
        <v>514</v>
      </c>
      <c r="C24" s="586" t="s">
        <v>371</v>
      </c>
      <c r="D24" s="9"/>
      <c r="E24" s="586" t="s">
        <v>887</v>
      </c>
      <c r="F24" s="600">
        <v>2</v>
      </c>
      <c r="G24" s="591">
        <v>2</v>
      </c>
      <c r="H24" s="586" t="s">
        <v>373</v>
      </c>
      <c r="I24" s="586">
        <v>6</v>
      </c>
      <c r="J24" s="8"/>
      <c r="K24" s="590">
        <f>IFERROR(MIN(1.1*I24,(G24/F24)*I24),0)</f>
        <v>6</v>
      </c>
      <c r="L24" s="7"/>
      <c r="M24" s="156">
        <f>F24</f>
        <v>2</v>
      </c>
      <c r="N24" s="143">
        <f>G24</f>
        <v>2</v>
      </c>
      <c r="O24" s="137">
        <f>I24</f>
        <v>6</v>
      </c>
      <c r="P24" s="138">
        <f>IFERROR(MAX(0,IF(H24="Minimize",F24/G24,IF(F24&gt;0,G24/F24,IF(G24&gt;0,1.1,F24/G24)))),0)</f>
        <v>1</v>
      </c>
      <c r="Q24" s="139">
        <f>MIN(1.1*O24,P24*O24)</f>
        <v>6</v>
      </c>
      <c r="S24" s="140">
        <v>7</v>
      </c>
      <c r="T24" s="222">
        <f>P24</f>
        <v>1</v>
      </c>
      <c r="U24" s="221">
        <f>MIN(1.1*S24,T24*S24)</f>
        <v>7</v>
      </c>
      <c r="V24" s="140">
        <v>7</v>
      </c>
      <c r="W24" s="222">
        <f>P24</f>
        <v>1</v>
      </c>
      <c r="X24" s="221">
        <f>MIN(1.1*V24,W24*V24)</f>
        <v>7</v>
      </c>
      <c r="Y24" s="140">
        <v>7</v>
      </c>
      <c r="Z24" s="222">
        <f>P24</f>
        <v>1</v>
      </c>
      <c r="AA24" s="221">
        <f>MIN(1.1*Y24,Z24*Y24)</f>
        <v>7</v>
      </c>
    </row>
    <row r="25" spans="1:27">
      <c r="A25" s="6" t="s">
        <v>402</v>
      </c>
      <c r="B25" s="6"/>
      <c r="C25" s="6"/>
      <c r="D25" s="6"/>
      <c r="E25" s="6"/>
      <c r="F25" s="6"/>
      <c r="G25" s="6"/>
      <c r="H25" s="6"/>
      <c r="I25" s="6"/>
      <c r="J25" s="6"/>
      <c r="K25" s="6"/>
      <c r="L25" s="6"/>
      <c r="M25" s="143"/>
      <c r="N25" s="143"/>
      <c r="O25" s="137"/>
      <c r="P25" s="138"/>
      <c r="Q25" s="139"/>
      <c r="S25" s="140"/>
      <c r="T25" s="222"/>
      <c r="U25" s="221"/>
      <c r="V25" s="140"/>
      <c r="W25" s="222"/>
      <c r="X25" s="221"/>
      <c r="Y25" s="140"/>
      <c r="Z25" s="222"/>
      <c r="AA25" s="221"/>
    </row>
    <row r="26" spans="1:27">
      <c r="A26" s="586">
        <v>1</v>
      </c>
      <c r="B26" s="587" t="s">
        <v>888</v>
      </c>
      <c r="C26" s="586" t="s">
        <v>388</v>
      </c>
      <c r="D26" s="588"/>
      <c r="E26" s="586" t="s">
        <v>372</v>
      </c>
      <c r="F26" s="600">
        <v>35</v>
      </c>
      <c r="G26" s="595">
        <v>58</v>
      </c>
      <c r="H26" s="586" t="s">
        <v>373</v>
      </c>
      <c r="I26" s="586">
        <v>4</v>
      </c>
      <c r="J26" s="8">
        <f>SUM(I26:I29)</f>
        <v>14</v>
      </c>
      <c r="K26" s="590">
        <f>IFERROR(MIN(1.1*I26,(G26/F26)*I26),0)</f>
        <v>4.4000000000000004</v>
      </c>
      <c r="L26" s="7">
        <f>SUM(K26:K29)</f>
        <v>15.100000000000001</v>
      </c>
      <c r="M26" s="156">
        <f>F26</f>
        <v>35</v>
      </c>
      <c r="N26" s="143">
        <f>G26</f>
        <v>58</v>
      </c>
      <c r="O26" s="137">
        <f>I26</f>
        <v>4</v>
      </c>
      <c r="P26" s="138">
        <f>IFERROR(MAX(0,IF(H26="Minimize",F26/G26,IF(F26&gt;0,G26/F26,IF(G26&gt;0,1.1,F26/G26)))),0)</f>
        <v>1.6571428571428573</v>
      </c>
      <c r="Q26" s="139">
        <f>MIN(1.1*O26,P26*O26)</f>
        <v>4.4000000000000004</v>
      </c>
      <c r="S26" s="140">
        <v>3</v>
      </c>
      <c r="T26" s="222">
        <f>P26</f>
        <v>1.6571428571428573</v>
      </c>
      <c r="U26" s="221">
        <f>MIN(1.1*S26,T26*S26)</f>
        <v>3.3000000000000003</v>
      </c>
      <c r="V26" s="140">
        <v>3</v>
      </c>
      <c r="W26" s="222">
        <f>P26</f>
        <v>1.6571428571428573</v>
      </c>
      <c r="X26" s="221">
        <f>MIN(1.1*V26,W26*V26)</f>
        <v>3.3000000000000003</v>
      </c>
      <c r="Y26" s="140">
        <v>3</v>
      </c>
      <c r="Z26" s="222">
        <f>P26</f>
        <v>1.6571428571428573</v>
      </c>
      <c r="AA26" s="221">
        <f>MIN(1.1*Y26,Z26*Y26)</f>
        <v>3.3000000000000003</v>
      </c>
    </row>
    <row r="27" spans="1:27">
      <c r="A27" s="586">
        <v>2</v>
      </c>
      <c r="B27" s="587" t="s">
        <v>849</v>
      </c>
      <c r="C27" s="586" t="s">
        <v>388</v>
      </c>
      <c r="D27" s="588"/>
      <c r="E27" s="586" t="s">
        <v>372</v>
      </c>
      <c r="F27" s="600">
        <v>25</v>
      </c>
      <c r="G27" s="595">
        <v>33</v>
      </c>
      <c r="H27" s="586" t="s">
        <v>373</v>
      </c>
      <c r="I27" s="586">
        <v>4</v>
      </c>
      <c r="J27" s="8"/>
      <c r="K27" s="590">
        <f>IFERROR(MIN(1.1*I27,(G27/F27)*I27),0)</f>
        <v>4.4000000000000004</v>
      </c>
      <c r="L27" s="7"/>
      <c r="M27" s="156">
        <f>F27</f>
        <v>25</v>
      </c>
      <c r="N27" s="143">
        <f>G27</f>
        <v>33</v>
      </c>
      <c r="O27" s="137">
        <f>I27</f>
        <v>4</v>
      </c>
      <c r="P27" s="138">
        <f>IFERROR(MAX(0,IF(H27="Minimize",F27/G27,IF(F27&gt;0,G27/F27,IF(G27&gt;0,1.1,F27/G27)))),0)</f>
        <v>1.32</v>
      </c>
      <c r="Q27" s="139">
        <f>MIN(1.1*O27,P27*O27)</f>
        <v>4.4000000000000004</v>
      </c>
      <c r="S27" s="140">
        <v>3</v>
      </c>
      <c r="T27" s="222">
        <f>P27</f>
        <v>1.32</v>
      </c>
      <c r="U27" s="221">
        <f>MIN(1.1*S27,T27*S27)</f>
        <v>3.3000000000000003</v>
      </c>
      <c r="V27" s="140">
        <v>3</v>
      </c>
      <c r="W27" s="222">
        <f>P27</f>
        <v>1.32</v>
      </c>
      <c r="X27" s="221">
        <f>MIN(1.1*V27,W27*V27)</f>
        <v>3.3000000000000003</v>
      </c>
      <c r="Y27" s="140">
        <v>3</v>
      </c>
      <c r="Z27" s="222">
        <f>P27</f>
        <v>1.32</v>
      </c>
      <c r="AA27" s="221">
        <f>MIN(1.1*Y27,Z27*Y27)</f>
        <v>3.3000000000000003</v>
      </c>
    </row>
    <row r="28" spans="1:27" ht="24">
      <c r="A28" s="586">
        <v>3</v>
      </c>
      <c r="B28" s="587" t="s">
        <v>889</v>
      </c>
      <c r="C28" s="586" t="s">
        <v>388</v>
      </c>
      <c r="D28" s="588"/>
      <c r="E28" s="586" t="s">
        <v>781</v>
      </c>
      <c r="F28" s="600">
        <v>5</v>
      </c>
      <c r="G28" s="595">
        <v>5</v>
      </c>
      <c r="H28" s="586" t="s">
        <v>373</v>
      </c>
      <c r="I28" s="586">
        <v>3</v>
      </c>
      <c r="J28" s="8"/>
      <c r="K28" s="590">
        <f>IFERROR(MIN(1.1*I28,(G28/F28)*I28),0)</f>
        <v>3</v>
      </c>
      <c r="L28" s="7"/>
      <c r="M28" s="156">
        <f>F28</f>
        <v>5</v>
      </c>
      <c r="N28" s="143">
        <f>G28</f>
        <v>5</v>
      </c>
      <c r="O28" s="137">
        <f>I28</f>
        <v>3</v>
      </c>
      <c r="P28" s="138">
        <f>IFERROR(MAX(0,IF(H28="Minimize",F28/G28,IF(F28&gt;0,G28/F28,IF(G28&gt;0,1.1,F28/G28)))),0)</f>
        <v>1</v>
      </c>
      <c r="Q28" s="139">
        <f>MIN(1.1*O28,P28*O28)</f>
        <v>3</v>
      </c>
      <c r="S28" s="140">
        <v>2</v>
      </c>
      <c r="T28" s="222">
        <f>P28</f>
        <v>1</v>
      </c>
      <c r="U28" s="221">
        <f>MIN(1.1*S28,T28*S28)</f>
        <v>2</v>
      </c>
      <c r="V28" s="140">
        <v>2</v>
      </c>
      <c r="W28" s="222">
        <f>P28</f>
        <v>1</v>
      </c>
      <c r="X28" s="221">
        <f>MIN(1.1*V28,W28*V28)</f>
        <v>2</v>
      </c>
      <c r="Y28" s="140">
        <v>2</v>
      </c>
      <c r="Z28" s="222">
        <f>P28</f>
        <v>1</v>
      </c>
      <c r="AA28" s="221">
        <f>MIN(1.1*Y28,Z28*Y28)</f>
        <v>2</v>
      </c>
    </row>
    <row r="29" spans="1:27" ht="24">
      <c r="A29" s="586">
        <v>4</v>
      </c>
      <c r="B29" s="587" t="s">
        <v>890</v>
      </c>
      <c r="C29" s="586" t="s">
        <v>388</v>
      </c>
      <c r="D29" s="588"/>
      <c r="E29" s="586" t="s">
        <v>372</v>
      </c>
      <c r="F29" s="600">
        <v>75</v>
      </c>
      <c r="G29" s="595">
        <v>95.57</v>
      </c>
      <c r="H29" s="586" t="s">
        <v>373</v>
      </c>
      <c r="I29" s="586">
        <v>3</v>
      </c>
      <c r="J29" s="8"/>
      <c r="K29" s="590">
        <f>IFERROR(MIN(1.1*I29,(G29/F29)*I29),0)</f>
        <v>3.3000000000000003</v>
      </c>
      <c r="L29" s="7"/>
      <c r="M29" s="156">
        <f>F29</f>
        <v>75</v>
      </c>
      <c r="N29" s="143">
        <f>G29</f>
        <v>95.57</v>
      </c>
      <c r="O29" s="137">
        <f>I29</f>
        <v>3</v>
      </c>
      <c r="P29" s="138">
        <f>IFERROR(MAX(0,IF(H29="Minimize",F29/G29,IF(F29&gt;0,G29/F29,IF(G29&gt;0,1.1,F29/G29)))),0)</f>
        <v>1.2742666666666667</v>
      </c>
      <c r="Q29" s="139">
        <f>MIN(1.1*O29,P29*O29)</f>
        <v>3.3000000000000003</v>
      </c>
      <c r="S29" s="140">
        <v>2</v>
      </c>
      <c r="T29" s="222">
        <f>P29</f>
        <v>1.2742666666666667</v>
      </c>
      <c r="U29" s="221">
        <f>MIN(1.1*S29,T29*S29)</f>
        <v>2.2000000000000002</v>
      </c>
      <c r="V29" s="140">
        <v>2</v>
      </c>
      <c r="W29" s="222">
        <f>P29</f>
        <v>1.2742666666666667</v>
      </c>
      <c r="X29" s="221">
        <f>MIN(1.1*V29,W29*V29)</f>
        <v>2.2000000000000002</v>
      </c>
      <c r="Y29" s="140">
        <v>2</v>
      </c>
      <c r="Z29" s="222">
        <f>P29</f>
        <v>1.2742666666666667</v>
      </c>
      <c r="AA29" s="221">
        <f>MIN(1.1*Y29,Z29*Y29)</f>
        <v>2.2000000000000002</v>
      </c>
    </row>
    <row r="30" spans="1:27">
      <c r="A30" s="611"/>
      <c r="B30" s="612" t="s">
        <v>404</v>
      </c>
      <c r="C30" s="611"/>
      <c r="D30" s="611"/>
      <c r="E30" s="611"/>
      <c r="F30" s="611"/>
      <c r="G30" s="611"/>
      <c r="H30" s="611"/>
      <c r="I30" s="611"/>
      <c r="J30" s="613">
        <f>J6+J17+J20+J23+J26</f>
        <v>100</v>
      </c>
      <c r="K30" s="614"/>
      <c r="L30" s="615">
        <f>L6+L17+L20+L23+L26</f>
        <v>99.128322046651618</v>
      </c>
      <c r="O30" s="167">
        <f>SUM(O3:O29)</f>
        <v>100</v>
      </c>
      <c r="P30" s="168">
        <f>IFERROR(Q30/O30,0)</f>
        <v>1.0112832204665161</v>
      </c>
      <c r="Q30" s="169">
        <f>SUM(Q3:Q29)</f>
        <v>101.12832204665162</v>
      </c>
      <c r="S30" s="167">
        <f>SUM(S6:S29)</f>
        <v>100</v>
      </c>
      <c r="T30" s="168">
        <f>IFERROR(U30/S30,0)</f>
        <v>1.0100832204665162</v>
      </c>
      <c r="U30" s="169">
        <f>SUM(U6:U29)</f>
        <v>101.00832204665161</v>
      </c>
      <c r="V30" s="167">
        <f>SUM(V6:V29)</f>
        <v>100</v>
      </c>
      <c r="W30" s="168">
        <f>IFERROR(X30/V30,0)</f>
        <v>1.0494082768999247</v>
      </c>
      <c r="X30" s="169">
        <f>SUM(X6:X29)</f>
        <v>104.94082768999246</v>
      </c>
      <c r="Y30" s="167">
        <f>SUM(Y6:Y29)</f>
        <v>100</v>
      </c>
      <c r="Z30" s="168">
        <f>IFERROR(AA30/Y30,0)</f>
        <v>0.97775816403310756</v>
      </c>
      <c r="AA30" s="169">
        <f>SUM(AA6:AA29)</f>
        <v>97.775816403310756</v>
      </c>
    </row>
    <row r="31" spans="1:27">
      <c r="K31" s="663"/>
      <c r="L31" s="665"/>
    </row>
    <row r="32" spans="1:27">
      <c r="K32" s="663"/>
      <c r="L32" s="665"/>
    </row>
    <row r="33" spans="11:12">
      <c r="K33" s="642"/>
      <c r="L33" s="642"/>
    </row>
  </sheetData>
  <mergeCells count="37">
    <mergeCell ref="J26:J29"/>
    <mergeCell ref="L26:L29"/>
    <mergeCell ref="D23:D24"/>
    <mergeCell ref="J23:J24"/>
    <mergeCell ref="L23:L24"/>
    <mergeCell ref="A25:L25"/>
    <mergeCell ref="A19:J19"/>
    <mergeCell ref="J20:J21"/>
    <mergeCell ref="L20:L21"/>
    <mergeCell ref="A22:L22"/>
    <mergeCell ref="A16:L16"/>
    <mergeCell ref="D17:D18"/>
    <mergeCell ref="J17:J18"/>
    <mergeCell ref="L17:L18"/>
    <mergeCell ref="D6:D8"/>
    <mergeCell ref="J6:J15"/>
    <mergeCell ref="L6:L15"/>
    <mergeCell ref="A9:I9"/>
    <mergeCell ref="D10:D12"/>
    <mergeCell ref="A13:I13"/>
    <mergeCell ref="D14:D15"/>
    <mergeCell ref="S2:U2"/>
    <mergeCell ref="V2:X2"/>
    <mergeCell ref="Y2:AA2"/>
    <mergeCell ref="A4:L4"/>
    <mergeCell ref="A5:L5"/>
    <mergeCell ref="A1:L1"/>
    <mergeCell ref="A2:A3"/>
    <mergeCell ref="B2:B3"/>
    <mergeCell ref="C2:C3"/>
    <mergeCell ref="D2:D3"/>
    <mergeCell ref="E2:E3"/>
    <mergeCell ref="F2:F3"/>
    <mergeCell ref="G2:G3"/>
    <mergeCell ref="H2:H3"/>
    <mergeCell ref="I2:J2"/>
    <mergeCell ref="K2:L2"/>
  </mergeCells>
  <pageMargins left="0.2" right="0.2" top="0.75" bottom="0.75" header="0.511811023622047" footer="0.511811023622047"/>
  <pageSetup paperSize="9" orientation="portrait" horizontalDpi="300" verticalDpi="30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B1000"/>
  <sheetViews>
    <sheetView zoomScale="117" zoomScaleNormal="100" workbookViewId="0">
      <selection activeCell="F7" sqref="F7"/>
    </sheetView>
  </sheetViews>
  <sheetFormatPr baseColWidth="10" defaultColWidth="12.6640625" defaultRowHeight="13"/>
  <cols>
    <col min="1" max="1" width="2.6640625" style="796" customWidth="1"/>
    <col min="2" max="2" width="34.33203125" style="796" bestFit="1" customWidth="1"/>
    <col min="3" max="3" width="4.5" style="796" customWidth="1"/>
    <col min="4" max="4" width="3.83203125" style="796" customWidth="1"/>
    <col min="5" max="5" width="7.5" style="796" customWidth="1"/>
    <col min="6" max="6" width="8" style="796" customWidth="1"/>
    <col min="7" max="7" width="9.33203125" style="796" customWidth="1"/>
    <col min="8" max="8" width="10.33203125" style="796" customWidth="1"/>
    <col min="9" max="10" width="5.5" style="796" customWidth="1"/>
    <col min="11" max="12" width="8.33203125" style="796" customWidth="1"/>
    <col min="13" max="20" width="7.6640625" style="796" customWidth="1"/>
    <col min="21" max="21" width="9.1640625" style="796" bestFit="1" customWidth="1"/>
    <col min="22" max="23" width="7.6640625" style="796" customWidth="1"/>
    <col min="24" max="24" width="9.1640625" style="796" bestFit="1" customWidth="1"/>
    <col min="25" max="26" width="7.6640625" style="796" customWidth="1"/>
    <col min="27" max="16384" width="12.6640625" style="796"/>
  </cols>
  <sheetData>
    <row r="1" spans="1:28" ht="15">
      <c r="A1" s="786" t="s">
        <v>891</v>
      </c>
      <c r="B1" s="786"/>
      <c r="C1" s="786"/>
      <c r="D1" s="786"/>
      <c r="E1" s="786"/>
      <c r="F1" s="786"/>
      <c r="G1" s="786"/>
      <c r="H1" s="786"/>
      <c r="I1" s="786"/>
      <c r="J1" s="786"/>
      <c r="K1" s="786"/>
      <c r="L1" s="786"/>
      <c r="M1" s="687"/>
    </row>
    <row r="2" spans="1:28" ht="42">
      <c r="A2" s="13" t="s">
        <v>346</v>
      </c>
      <c r="B2" s="13" t="s">
        <v>347</v>
      </c>
      <c r="C2" s="13" t="s">
        <v>348</v>
      </c>
      <c r="D2" s="13" t="s">
        <v>349</v>
      </c>
      <c r="E2" s="13" t="s">
        <v>350</v>
      </c>
      <c r="F2" s="13" t="s">
        <v>351</v>
      </c>
      <c r="G2" s="13" t="s">
        <v>892</v>
      </c>
      <c r="H2" s="13" t="s">
        <v>354</v>
      </c>
      <c r="I2" s="13" t="s">
        <v>355</v>
      </c>
      <c r="J2" s="13"/>
      <c r="K2" s="13" t="s">
        <v>357</v>
      </c>
      <c r="L2" s="13"/>
      <c r="N2" s="323" t="s">
        <v>358</v>
      </c>
      <c r="O2" s="323" t="s">
        <v>359</v>
      </c>
      <c r="P2" s="323" t="s">
        <v>360</v>
      </c>
      <c r="Q2" s="323" t="s">
        <v>361</v>
      </c>
      <c r="R2" s="323" t="s">
        <v>362</v>
      </c>
      <c r="T2" s="12" t="s">
        <v>57</v>
      </c>
      <c r="U2" s="12"/>
      <c r="V2" s="12"/>
      <c r="W2" s="12" t="s">
        <v>363</v>
      </c>
      <c r="X2" s="12"/>
      <c r="Y2" s="12"/>
      <c r="Z2" s="12" t="s">
        <v>364</v>
      </c>
      <c r="AA2" s="12"/>
      <c r="AB2" s="12"/>
    </row>
    <row r="3" spans="1:28">
      <c r="A3" s="13"/>
      <c r="B3" s="13"/>
      <c r="C3" s="13"/>
      <c r="D3" s="13"/>
      <c r="E3" s="13"/>
      <c r="F3" s="13"/>
      <c r="G3" s="13"/>
      <c r="H3" s="13"/>
      <c r="I3" s="585" t="s">
        <v>365</v>
      </c>
      <c r="J3" s="585" t="s">
        <v>366</v>
      </c>
      <c r="K3" s="585" t="s">
        <v>365</v>
      </c>
      <c r="L3" s="585" t="s">
        <v>366</v>
      </c>
      <c r="N3" s="548"/>
      <c r="O3" s="548"/>
      <c r="P3" s="798"/>
      <c r="Q3" s="799"/>
      <c r="R3" s="800"/>
      <c r="T3" s="819" t="s">
        <v>355</v>
      </c>
      <c r="U3" s="819" t="s">
        <v>367</v>
      </c>
      <c r="V3" s="819" t="s">
        <v>307</v>
      </c>
      <c r="W3" s="819" t="s">
        <v>355</v>
      </c>
      <c r="X3" s="819" t="s">
        <v>367</v>
      </c>
      <c r="Y3" s="819" t="s">
        <v>307</v>
      </c>
      <c r="Z3" s="819" t="s">
        <v>355</v>
      </c>
      <c r="AA3" s="819" t="s">
        <v>367</v>
      </c>
      <c r="AB3" s="819" t="s">
        <v>307</v>
      </c>
    </row>
    <row r="4" spans="1:28">
      <c r="A4" s="11" t="s">
        <v>368</v>
      </c>
      <c r="B4" s="11"/>
      <c r="C4" s="11"/>
      <c r="D4" s="11"/>
      <c r="E4" s="11"/>
      <c r="F4" s="11"/>
      <c r="G4" s="11"/>
      <c r="H4" s="11"/>
      <c r="I4" s="11"/>
      <c r="J4" s="11"/>
      <c r="K4" s="11"/>
      <c r="L4" s="11"/>
      <c r="N4" s="548"/>
      <c r="O4" s="548"/>
      <c r="P4" s="798"/>
      <c r="Q4" s="799"/>
      <c r="R4" s="800"/>
      <c r="T4" s="810"/>
      <c r="U4" s="823"/>
      <c r="V4" s="822"/>
      <c r="W4" s="810"/>
      <c r="X4" s="823"/>
      <c r="Y4" s="822"/>
      <c r="Z4" s="810"/>
      <c r="AA4" s="823"/>
      <c r="AB4" s="822"/>
    </row>
    <row r="5" spans="1:28">
      <c r="A5" s="6" t="s">
        <v>369</v>
      </c>
      <c r="B5" s="6"/>
      <c r="C5" s="6"/>
      <c r="D5" s="6"/>
      <c r="E5" s="6"/>
      <c r="F5" s="6"/>
      <c r="G5" s="6"/>
      <c r="H5" s="6"/>
      <c r="I5" s="6"/>
      <c r="J5" s="6"/>
      <c r="K5" s="6"/>
      <c r="L5" s="6"/>
      <c r="N5" s="548"/>
      <c r="O5" s="548"/>
      <c r="P5" s="798"/>
      <c r="Q5" s="799"/>
      <c r="R5" s="800"/>
      <c r="T5" s="810"/>
      <c r="U5" s="823"/>
      <c r="V5" s="822"/>
      <c r="W5" s="810"/>
      <c r="X5" s="823"/>
      <c r="Y5" s="822"/>
      <c r="Z5" s="810"/>
      <c r="AA5" s="823"/>
      <c r="AB5" s="822"/>
    </row>
    <row r="6" spans="1:28">
      <c r="A6" s="586">
        <v>1</v>
      </c>
      <c r="B6" s="587" t="s">
        <v>370</v>
      </c>
      <c r="C6" s="586" t="s">
        <v>371</v>
      </c>
      <c r="D6" s="787"/>
      <c r="E6" s="586" t="s">
        <v>372</v>
      </c>
      <c r="F6" s="688">
        <v>0.1221</v>
      </c>
      <c r="G6" s="595">
        <v>2.0499999999999998</v>
      </c>
      <c r="H6" s="586" t="s">
        <v>373</v>
      </c>
      <c r="I6" s="586">
        <v>12</v>
      </c>
      <c r="J6" s="8">
        <f>SUM(I6:I8,I10:I13,I15:I16)</f>
        <v>50</v>
      </c>
      <c r="K6" s="590">
        <f>IFERROR(MIN(1.1*I6,(G6/F6)*I6),0)</f>
        <v>13.200000000000001</v>
      </c>
      <c r="L6" s="7">
        <f>SUM(K6:K8,K10:K13,K15:K16)</f>
        <v>43.546725128247132</v>
      </c>
      <c r="N6" s="924">
        <f t="shared" ref="N6:O8" si="0">F6</f>
        <v>0.1221</v>
      </c>
      <c r="O6" s="548">
        <f t="shared" si="0"/>
        <v>2.0499999999999998</v>
      </c>
      <c r="P6" s="798">
        <f>I6</f>
        <v>12</v>
      </c>
      <c r="Q6" s="799">
        <f>IFERROR(MAX(0,IF(H6="Minimize",F6/G6,IF(F6&gt;0,G6/F6,IF(G6&gt;0,1.1,F6/G6)))),0)</f>
        <v>16.789516789516789</v>
      </c>
      <c r="R6" s="800">
        <f>MIN(1.1*P6,Q6*P6)</f>
        <v>13.200000000000001</v>
      </c>
      <c r="T6" s="810">
        <v>18</v>
      </c>
      <c r="U6" s="823">
        <f>Q6</f>
        <v>16.789516789516789</v>
      </c>
      <c r="V6" s="822">
        <f>MIN(1.1*T6,U6*T6)</f>
        <v>19.8</v>
      </c>
      <c r="W6" s="810">
        <v>9</v>
      </c>
      <c r="X6" s="823">
        <f>Q6</f>
        <v>16.789516789516789</v>
      </c>
      <c r="Y6" s="822">
        <f>MIN(1.1*W6,X6*W6)</f>
        <v>9.9</v>
      </c>
      <c r="Z6" s="810">
        <v>26</v>
      </c>
      <c r="AA6" s="823">
        <f>Q6</f>
        <v>16.789516789516789</v>
      </c>
      <c r="AB6" s="822">
        <f>MIN(1.1*Z6,AA6*Z6)</f>
        <v>28.6</v>
      </c>
    </row>
    <row r="7" spans="1:28">
      <c r="A7" s="586">
        <v>2</v>
      </c>
      <c r="B7" s="587" t="s">
        <v>374</v>
      </c>
      <c r="C7" s="586" t="s">
        <v>371</v>
      </c>
      <c r="D7" s="787"/>
      <c r="E7" s="586" t="s">
        <v>372</v>
      </c>
      <c r="F7" s="688">
        <v>6.5799999999999997E-2</v>
      </c>
      <c r="G7" s="595">
        <v>9.01</v>
      </c>
      <c r="H7" s="586" t="s">
        <v>373</v>
      </c>
      <c r="I7" s="586">
        <v>3</v>
      </c>
      <c r="J7" s="8"/>
      <c r="K7" s="590">
        <f>IFERROR(MIN(1.1*I7,(G7/F7)*I7),0)</f>
        <v>3.3000000000000003</v>
      </c>
      <c r="L7" s="7"/>
      <c r="N7" s="924">
        <f t="shared" si="0"/>
        <v>6.5799999999999997E-2</v>
      </c>
      <c r="O7" s="548">
        <f t="shared" si="0"/>
        <v>9.01</v>
      </c>
      <c r="P7" s="798">
        <f>I7</f>
        <v>3</v>
      </c>
      <c r="Q7" s="799">
        <f>IFERROR(MAX(0,IF(H7="Minimize",F7/G7,IF(F7&gt;0,G7/F7,IF(G7&gt;0,1.1,F7/G7)))),0)</f>
        <v>136.93009118541033</v>
      </c>
      <c r="R7" s="800">
        <f>MIN(1.1*P7,Q7*P7)</f>
        <v>3.3000000000000003</v>
      </c>
      <c r="T7" s="810">
        <v>4</v>
      </c>
      <c r="U7" s="823">
        <f>Q7</f>
        <v>136.93009118541033</v>
      </c>
      <c r="V7" s="822">
        <f>MIN(1.1*T7,U7*T7)</f>
        <v>4.4000000000000004</v>
      </c>
      <c r="W7" s="810">
        <v>2</v>
      </c>
      <c r="X7" s="823">
        <f>Q7</f>
        <v>136.93009118541033</v>
      </c>
      <c r="Y7" s="822">
        <f>MIN(1.1*W7,X7*W7)</f>
        <v>2.2000000000000002</v>
      </c>
      <c r="Z7" s="810">
        <v>6</v>
      </c>
      <c r="AA7" s="823">
        <f>Q7</f>
        <v>136.93009118541033</v>
      </c>
      <c r="AB7" s="822">
        <f>MIN(1.1*Z7,AA7*Z7)</f>
        <v>6.6000000000000005</v>
      </c>
    </row>
    <row r="8" spans="1:28">
      <c r="A8" s="586">
        <v>3</v>
      </c>
      <c r="B8" s="587" t="s">
        <v>785</v>
      </c>
      <c r="C8" s="586" t="s">
        <v>371</v>
      </c>
      <c r="D8" s="787"/>
      <c r="E8" s="586" t="s">
        <v>377</v>
      </c>
      <c r="F8" s="592">
        <v>45747</v>
      </c>
      <c r="G8" s="680"/>
      <c r="H8" s="586" t="s">
        <v>379</v>
      </c>
      <c r="I8" s="586">
        <v>5</v>
      </c>
      <c r="J8" s="8"/>
      <c r="K8" s="590">
        <f>IFERROR(MIN(1.1*I8,(G8/F8)*I8),0)</f>
        <v>0</v>
      </c>
      <c r="L8" s="7"/>
      <c r="N8" s="883">
        <f t="shared" si="0"/>
        <v>45747</v>
      </c>
      <c r="O8" s="884">
        <f t="shared" si="0"/>
        <v>0</v>
      </c>
      <c r="P8" s="798">
        <f>I8</f>
        <v>5</v>
      </c>
      <c r="Q8" s="799"/>
      <c r="R8" s="800"/>
      <c r="T8" s="810">
        <v>7</v>
      </c>
      <c r="U8" s="823">
        <f>Q8</f>
        <v>0</v>
      </c>
      <c r="V8" s="822">
        <f>MIN(1.1*T8,U8*T8)</f>
        <v>0</v>
      </c>
      <c r="W8" s="810">
        <v>4</v>
      </c>
      <c r="X8" s="823">
        <f>Q8</f>
        <v>0</v>
      </c>
      <c r="Y8" s="822">
        <f>MIN(1.1*W8,X8*W8)</f>
        <v>0</v>
      </c>
      <c r="Z8" s="810">
        <v>11</v>
      </c>
      <c r="AA8" s="823">
        <f>Q8</f>
        <v>0</v>
      </c>
      <c r="AB8" s="822">
        <f>MIN(1.1*Z8,AA8*Z8)</f>
        <v>0</v>
      </c>
    </row>
    <row r="9" spans="1:28">
      <c r="A9" s="6" t="s">
        <v>380</v>
      </c>
      <c r="B9" s="6"/>
      <c r="C9" s="6"/>
      <c r="D9" s="6"/>
      <c r="E9" s="6"/>
      <c r="F9" s="6"/>
      <c r="G9" s="6"/>
      <c r="H9" s="6"/>
      <c r="I9" s="6"/>
      <c r="J9" s="8"/>
      <c r="K9" s="602"/>
      <c r="L9" s="7"/>
      <c r="N9" s="548"/>
      <c r="O9" s="548"/>
      <c r="P9" s="798"/>
      <c r="Q9" s="799"/>
      <c r="R9" s="800"/>
      <c r="T9" s="810"/>
      <c r="U9" s="823"/>
      <c r="V9" s="822"/>
      <c r="W9" s="810"/>
      <c r="X9" s="823"/>
      <c r="Y9" s="822"/>
      <c r="Z9" s="810"/>
      <c r="AA9" s="823"/>
      <c r="AB9" s="822"/>
    </row>
    <row r="10" spans="1:28">
      <c r="A10" s="586">
        <v>4</v>
      </c>
      <c r="B10" s="689" t="s">
        <v>893</v>
      </c>
      <c r="C10" s="690" t="s">
        <v>371</v>
      </c>
      <c r="D10" s="691"/>
      <c r="E10" s="690" t="s">
        <v>422</v>
      </c>
      <c r="F10" s="691">
        <v>480.51</v>
      </c>
      <c r="G10" s="692">
        <v>512.54</v>
      </c>
      <c r="H10" s="586" t="s">
        <v>373</v>
      </c>
      <c r="I10" s="586">
        <v>5</v>
      </c>
      <c r="J10" s="8"/>
      <c r="K10" s="590">
        <f>IFERROR(MIN(1.1*I10,(G10/F10)*I10),0)</f>
        <v>5.3332917108905118</v>
      </c>
      <c r="L10" s="7"/>
      <c r="N10" s="548">
        <f t="shared" ref="N10:O13" si="1">F10</f>
        <v>480.51</v>
      </c>
      <c r="O10" s="850">
        <f t="shared" si="1"/>
        <v>512.54</v>
      </c>
      <c r="P10" s="798">
        <f>I10</f>
        <v>5</v>
      </c>
      <c r="Q10" s="799">
        <f>IFERROR(MAX(0,IF(H10="Minimize",F10/G10,IF(F10&gt;0,G10/F10,IF(G10&gt;0,1.1,F10/G10)))),0)</f>
        <v>1.0666583421781024</v>
      </c>
      <c r="R10" s="800">
        <f>MIN(1.1*P10,Q10*P10)</f>
        <v>5.3332917108905118</v>
      </c>
      <c r="T10" s="810">
        <v>8</v>
      </c>
      <c r="U10" s="823">
        <f>Q10</f>
        <v>1.0666583421781024</v>
      </c>
      <c r="V10" s="822">
        <f>MIN(1.1*T10,U10*T10)</f>
        <v>8.5332667374248192</v>
      </c>
      <c r="W10" s="810">
        <v>11</v>
      </c>
      <c r="X10" s="823">
        <f>Q10</f>
        <v>1.0666583421781024</v>
      </c>
      <c r="Y10" s="822">
        <f>MIN(1.1*W10,X10*W10)</f>
        <v>11.733241763959127</v>
      </c>
      <c r="Z10" s="810">
        <v>4</v>
      </c>
      <c r="AA10" s="823">
        <f>Q10</f>
        <v>1.0666583421781024</v>
      </c>
      <c r="AB10" s="822">
        <f>MIN(1.1*Z10,AA10*Z10)</f>
        <v>4.2666333687124096</v>
      </c>
    </row>
    <row r="11" spans="1:28">
      <c r="A11" s="693">
        <v>5</v>
      </c>
      <c r="B11" s="587" t="s">
        <v>894</v>
      </c>
      <c r="C11" s="586" t="s">
        <v>371</v>
      </c>
      <c r="D11" s="587"/>
      <c r="E11" s="586" t="s">
        <v>422</v>
      </c>
      <c r="F11" s="591">
        <v>292.23</v>
      </c>
      <c r="G11" s="681">
        <v>81.8</v>
      </c>
      <c r="H11" s="586" t="s">
        <v>373</v>
      </c>
      <c r="I11" s="586">
        <v>5</v>
      </c>
      <c r="J11" s="8"/>
      <c r="K11" s="590">
        <f>IFERROR(MIN(1.1*I11,(G11/F11)*I11),0)</f>
        <v>1.3995825206173218</v>
      </c>
      <c r="L11" s="7"/>
      <c r="N11" s="548">
        <f t="shared" si="1"/>
        <v>292.23</v>
      </c>
      <c r="O11" s="850">
        <f t="shared" si="1"/>
        <v>81.8</v>
      </c>
      <c r="P11" s="798">
        <f>I11</f>
        <v>5</v>
      </c>
      <c r="Q11" s="799">
        <f>IFERROR(MAX(0,IF(H11="Minimize",F11/G11,IF(F11&gt;0,G11/F11,IF(G11&gt;0,1.1,F11/G11)))),0)</f>
        <v>0.27991650412346436</v>
      </c>
      <c r="R11" s="800">
        <f>MIN(1.1*P11,Q11*P11)</f>
        <v>1.3995825206173218</v>
      </c>
      <c r="T11" s="810">
        <v>7</v>
      </c>
      <c r="U11" s="823">
        <f>Q11</f>
        <v>0.27991650412346436</v>
      </c>
      <c r="V11" s="822">
        <f>MIN(1.1*T11,U11*T11)</f>
        <v>1.9594155288642505</v>
      </c>
      <c r="W11" s="810">
        <v>11</v>
      </c>
      <c r="X11" s="823">
        <f>Q11</f>
        <v>0.27991650412346436</v>
      </c>
      <c r="Y11" s="822">
        <f>MIN(1.1*W11,X11*W11)</f>
        <v>3.079081545358108</v>
      </c>
      <c r="Z11" s="810">
        <v>4</v>
      </c>
      <c r="AA11" s="823">
        <f>Q11</f>
        <v>0.27991650412346436</v>
      </c>
      <c r="AB11" s="822">
        <f>MIN(1.1*Z11,AA11*Z11)</f>
        <v>1.1196660164938574</v>
      </c>
    </row>
    <row r="12" spans="1:28">
      <c r="A12" s="694">
        <v>6</v>
      </c>
      <c r="B12" s="587" t="s">
        <v>895</v>
      </c>
      <c r="C12" s="586" t="s">
        <v>371</v>
      </c>
      <c r="D12" s="587"/>
      <c r="E12" s="586" t="s">
        <v>422</v>
      </c>
      <c r="F12" s="591">
        <v>118.36</v>
      </c>
      <c r="G12" s="591">
        <v>109.21</v>
      </c>
      <c r="H12" s="586" t="s">
        <v>896</v>
      </c>
      <c r="I12" s="586">
        <v>5</v>
      </c>
      <c r="J12" s="8"/>
      <c r="K12" s="590">
        <f>IFERROR(MIN(1.1*I12,(G12/F12)*I12),0)</f>
        <v>4.6134673876309567</v>
      </c>
      <c r="L12" s="7"/>
      <c r="N12" s="548">
        <f t="shared" si="1"/>
        <v>118.36</v>
      </c>
      <c r="O12" s="548">
        <f t="shared" si="1"/>
        <v>109.21</v>
      </c>
      <c r="P12" s="798">
        <f>I12</f>
        <v>5</v>
      </c>
      <c r="Q12" s="799">
        <f>IFERROR(MAX(0,IF(H12="Minimize",F12/G12,IF(F12&gt;0,G12/F12,IF(G12&gt;0,1.1,F12/G12)))),0)</f>
        <v>0.92269347752619124</v>
      </c>
      <c r="R12" s="800">
        <f>MIN(1.1*P12,Q12*P12)</f>
        <v>4.6134673876309567</v>
      </c>
      <c r="T12" s="810">
        <v>7</v>
      </c>
      <c r="U12" s="823">
        <f>Q12</f>
        <v>0.92269347752619124</v>
      </c>
      <c r="V12" s="822">
        <f>MIN(1.1*T12,U12*T12)</f>
        <v>6.4588543426833382</v>
      </c>
      <c r="W12" s="810">
        <v>11</v>
      </c>
      <c r="X12" s="823">
        <f>Q12</f>
        <v>0.92269347752619124</v>
      </c>
      <c r="Y12" s="822">
        <f>MIN(1.1*W12,X12*W12)</f>
        <v>10.149628252788103</v>
      </c>
      <c r="Z12" s="810">
        <v>4</v>
      </c>
      <c r="AA12" s="823">
        <f>Q12</f>
        <v>0.92269347752619124</v>
      </c>
      <c r="AB12" s="822">
        <f>MIN(1.1*Z12,AA12*Z12)</f>
        <v>3.690773910104765</v>
      </c>
    </row>
    <row r="13" spans="1:28">
      <c r="A13" s="694">
        <v>7</v>
      </c>
      <c r="B13" s="587" t="s">
        <v>897</v>
      </c>
      <c r="C13" s="586" t="s">
        <v>371</v>
      </c>
      <c r="D13" s="587"/>
      <c r="E13" s="586" t="s">
        <v>422</v>
      </c>
      <c r="F13" s="591">
        <v>166.88</v>
      </c>
      <c r="G13" s="695">
        <v>156.88</v>
      </c>
      <c r="H13" s="586" t="s">
        <v>373</v>
      </c>
      <c r="I13" s="586">
        <v>5</v>
      </c>
      <c r="J13" s="8"/>
      <c r="K13" s="590">
        <f>IFERROR(MIN(1.1*I13,(G13/F13)*I13),0)</f>
        <v>4.7003835091083417</v>
      </c>
      <c r="L13" s="7"/>
      <c r="N13" s="548">
        <f t="shared" si="1"/>
        <v>166.88</v>
      </c>
      <c r="O13" s="850">
        <f t="shared" si="1"/>
        <v>156.88</v>
      </c>
      <c r="P13" s="798">
        <f>I13</f>
        <v>5</v>
      </c>
      <c r="Q13" s="799">
        <f>IFERROR(MAX(0,IF(H13="Minimize",F13/G13,IF(F13&gt;0,G13/F13,IF(G13&gt;0,1.1,F13/G13)))),0)</f>
        <v>0.94007670182166825</v>
      </c>
      <c r="R13" s="800">
        <f>MIN(1.1*P13,Q13*P13)</f>
        <v>4.7003835091083417</v>
      </c>
      <c r="T13" s="810">
        <v>7</v>
      </c>
      <c r="U13" s="823">
        <f>Q13</f>
        <v>0.94007670182166825</v>
      </c>
      <c r="V13" s="822">
        <f>MIN(1.1*T13,U13*T13)</f>
        <v>6.5805369127516773</v>
      </c>
      <c r="W13" s="810">
        <v>10</v>
      </c>
      <c r="X13" s="823">
        <f>Q13</f>
        <v>0.94007670182166825</v>
      </c>
      <c r="Y13" s="822">
        <f>MIN(1.1*W13,X13*W13)</f>
        <v>9.4007670182166834</v>
      </c>
      <c r="Z13" s="810">
        <v>3</v>
      </c>
      <c r="AA13" s="823">
        <f>Q13</f>
        <v>0.94007670182166825</v>
      </c>
      <c r="AB13" s="822">
        <f>MIN(1.1*Z13,AA13*Z13)</f>
        <v>2.8202301054650047</v>
      </c>
    </row>
    <row r="14" spans="1:28">
      <c r="A14" s="6" t="s">
        <v>386</v>
      </c>
      <c r="B14" s="6"/>
      <c r="C14" s="6"/>
      <c r="D14" s="6"/>
      <c r="E14" s="6"/>
      <c r="F14" s="6"/>
      <c r="G14" s="6"/>
      <c r="H14" s="6"/>
      <c r="I14" s="6"/>
      <c r="J14" s="8"/>
      <c r="K14" s="602"/>
      <c r="L14" s="7"/>
      <c r="N14" s="548"/>
      <c r="O14" s="548"/>
      <c r="P14" s="798"/>
      <c r="Q14" s="799"/>
      <c r="R14" s="800"/>
      <c r="T14" s="810"/>
      <c r="U14" s="823"/>
      <c r="V14" s="822"/>
      <c r="W14" s="810"/>
      <c r="X14" s="823"/>
      <c r="Y14" s="822"/>
      <c r="Z14" s="810"/>
      <c r="AA14" s="823"/>
      <c r="AB14" s="822"/>
    </row>
    <row r="15" spans="1:28">
      <c r="A15" s="586">
        <v>8</v>
      </c>
      <c r="B15" s="587" t="s">
        <v>898</v>
      </c>
      <c r="C15" s="586" t="s">
        <v>388</v>
      </c>
      <c r="D15" s="587"/>
      <c r="E15" s="586" t="s">
        <v>899</v>
      </c>
      <c r="F15" s="591">
        <v>14</v>
      </c>
      <c r="G15" s="591">
        <v>34</v>
      </c>
      <c r="H15" s="586" t="s">
        <v>373</v>
      </c>
      <c r="I15" s="586">
        <v>5</v>
      </c>
      <c r="J15" s="8"/>
      <c r="K15" s="590">
        <f>IFERROR(MIN(1.1*I15,(G15/F15)*I15),0)</f>
        <v>5.5</v>
      </c>
      <c r="L15" s="7"/>
      <c r="N15" s="548">
        <f>F15</f>
        <v>14</v>
      </c>
      <c r="O15" s="548">
        <f>G15</f>
        <v>34</v>
      </c>
      <c r="P15" s="798">
        <f>I15</f>
        <v>5</v>
      </c>
      <c r="Q15" s="799">
        <f>IFERROR(MAX(0,IF(H15="Minimize",F15/G15,IF(F15&gt;0,G15/F15,IF(G15&gt;0,1.1,F15/G15)))),0)</f>
        <v>2.4285714285714284</v>
      </c>
      <c r="R15" s="800">
        <f>MIN(1.1*P15,Q15*P15)</f>
        <v>5.5</v>
      </c>
      <c r="T15" s="810">
        <v>3</v>
      </c>
      <c r="U15" s="823">
        <f>Q15</f>
        <v>2.4285714285714284</v>
      </c>
      <c r="V15" s="822">
        <f>MIN(1.1*T15,U15*T15)</f>
        <v>3.3000000000000003</v>
      </c>
      <c r="W15" s="810">
        <v>3</v>
      </c>
      <c r="X15" s="823">
        <f>Q15</f>
        <v>2.4285714285714284</v>
      </c>
      <c r="Y15" s="822">
        <f>MIN(1.1*W15,X15*W15)</f>
        <v>3.3000000000000003</v>
      </c>
      <c r="Z15" s="810">
        <v>3</v>
      </c>
      <c r="AA15" s="823">
        <f>Q15</f>
        <v>2.4285714285714284</v>
      </c>
      <c r="AB15" s="822">
        <f>MIN(1.1*Z15,AA15*Z15)</f>
        <v>3.3000000000000003</v>
      </c>
    </row>
    <row r="16" spans="1:28">
      <c r="A16" s="693">
        <v>9</v>
      </c>
      <c r="B16" s="587" t="s">
        <v>900</v>
      </c>
      <c r="C16" s="586" t="s">
        <v>388</v>
      </c>
      <c r="D16" s="587"/>
      <c r="E16" s="586" t="s">
        <v>899</v>
      </c>
      <c r="F16" s="591">
        <v>6</v>
      </c>
      <c r="G16" s="591">
        <v>7</v>
      </c>
      <c r="H16" s="590" t="s">
        <v>373</v>
      </c>
      <c r="I16" s="586">
        <v>5</v>
      </c>
      <c r="J16" s="8"/>
      <c r="K16" s="590">
        <f>IFERROR(MIN(1.1*I16,(G16/F16)*I16),0)</f>
        <v>5.5</v>
      </c>
      <c r="L16" s="7"/>
      <c r="N16" s="548">
        <f>F16</f>
        <v>6</v>
      </c>
      <c r="O16" s="548">
        <f>G16</f>
        <v>7</v>
      </c>
      <c r="P16" s="798">
        <f>I16</f>
        <v>5</v>
      </c>
      <c r="Q16" s="799">
        <f>IFERROR(MAX(0,IF(H16="Minimize",F16/G16,IF(F16&gt;0,G16/F16,IF(G16&gt;0,1.1,F16/G16)))),0)</f>
        <v>1.1666666666666667</v>
      </c>
      <c r="R16" s="800">
        <f>MIN(1.1*P16,Q16*P16)</f>
        <v>5.5</v>
      </c>
      <c r="T16" s="810">
        <v>3</v>
      </c>
      <c r="U16" s="823">
        <f>Q16</f>
        <v>1.1666666666666667</v>
      </c>
      <c r="V16" s="822">
        <f>MIN(1.1*T16,U16*T16)</f>
        <v>3.3000000000000003</v>
      </c>
      <c r="W16" s="810">
        <v>3</v>
      </c>
      <c r="X16" s="823">
        <f>Q16</f>
        <v>1.1666666666666667</v>
      </c>
      <c r="Y16" s="822">
        <f>MIN(1.1*W16,X16*W16)</f>
        <v>3.3000000000000003</v>
      </c>
      <c r="Z16" s="810">
        <v>3</v>
      </c>
      <c r="AA16" s="823">
        <f>Q16</f>
        <v>1.1666666666666667</v>
      </c>
      <c r="AB16" s="822">
        <f>MIN(1.1*Z16,AA16*Z16)</f>
        <v>3.3000000000000003</v>
      </c>
    </row>
    <row r="17" spans="1:28">
      <c r="A17" s="6">
        <v>2.4670496789455898</v>
      </c>
      <c r="B17" s="6"/>
      <c r="C17" s="6"/>
      <c r="D17" s="6"/>
      <c r="E17" s="6"/>
      <c r="F17" s="6"/>
      <c r="G17" s="6"/>
      <c r="H17" s="6"/>
      <c r="I17" s="6"/>
      <c r="J17" s="6"/>
      <c r="K17" s="6"/>
      <c r="L17" s="6"/>
      <c r="N17" s="548"/>
      <c r="O17" s="548"/>
      <c r="P17" s="798"/>
      <c r="Q17" s="799"/>
      <c r="R17" s="800"/>
      <c r="T17" s="810"/>
      <c r="U17" s="823"/>
      <c r="V17" s="822"/>
      <c r="W17" s="810"/>
      <c r="X17" s="823"/>
      <c r="Y17" s="822"/>
      <c r="Z17" s="810"/>
      <c r="AA17" s="823"/>
      <c r="AB17" s="822"/>
    </row>
    <row r="18" spans="1:28">
      <c r="A18" s="694">
        <v>10</v>
      </c>
      <c r="B18" s="587" t="s">
        <v>901</v>
      </c>
      <c r="C18" s="586" t="s">
        <v>371</v>
      </c>
      <c r="D18" s="587"/>
      <c r="E18" s="586" t="s">
        <v>885</v>
      </c>
      <c r="F18" s="591">
        <v>5</v>
      </c>
      <c r="G18" s="591">
        <v>7</v>
      </c>
      <c r="H18" s="586" t="s">
        <v>373</v>
      </c>
      <c r="I18" s="586">
        <v>4</v>
      </c>
      <c r="J18" s="8">
        <f>SUM(I18:I21)</f>
        <v>15</v>
      </c>
      <c r="K18" s="590">
        <f>IFERROR(MIN(1.1*I18,(G18/F18)*I18),0)</f>
        <v>4.4000000000000004</v>
      </c>
      <c r="L18" s="7">
        <f>SUM(K18:K21)</f>
        <v>15.75</v>
      </c>
      <c r="N18" s="548">
        <f t="shared" ref="N18:O21" si="2">F18</f>
        <v>5</v>
      </c>
      <c r="O18" s="548">
        <f t="shared" si="2"/>
        <v>7</v>
      </c>
      <c r="P18" s="798">
        <f>I18</f>
        <v>4</v>
      </c>
      <c r="Q18" s="799">
        <f>IFERROR(MAX(0,IF(H18="Minimize",F18/G18,IF(F18&gt;0,G18/F18,IF(G18&gt;0,1.1,F18/G18)))),0)</f>
        <v>1.4</v>
      </c>
      <c r="R18" s="800">
        <f>MIN(1.1*P18,Q18*P18)</f>
        <v>4.4000000000000004</v>
      </c>
      <c r="T18" s="810">
        <v>2</v>
      </c>
      <c r="U18" s="823">
        <f>Q18</f>
        <v>1.4</v>
      </c>
      <c r="V18" s="822">
        <f>MIN(1.1*T18,U18*T18)</f>
        <v>2.2000000000000002</v>
      </c>
      <c r="W18" s="810">
        <v>2</v>
      </c>
      <c r="X18" s="823">
        <f>Q18</f>
        <v>1.4</v>
      </c>
      <c r="Y18" s="822">
        <f>MIN(1.1*W18,X18*W18)</f>
        <v>2.2000000000000002</v>
      </c>
      <c r="Z18" s="810">
        <v>2</v>
      </c>
      <c r="AA18" s="823">
        <f>Q18</f>
        <v>1.4</v>
      </c>
      <c r="AB18" s="822">
        <f>MIN(1.1*Z18,AA18*Z18)</f>
        <v>2.2000000000000002</v>
      </c>
    </row>
    <row r="19" spans="1:28">
      <c r="A19" s="696">
        <v>11</v>
      </c>
      <c r="B19" s="587" t="s">
        <v>902</v>
      </c>
      <c r="C19" s="586" t="s">
        <v>371</v>
      </c>
      <c r="D19" s="587"/>
      <c r="E19" s="586" t="s">
        <v>899</v>
      </c>
      <c r="F19" s="591">
        <v>6</v>
      </c>
      <c r="G19" s="591">
        <v>9</v>
      </c>
      <c r="H19" s="586" t="s">
        <v>896</v>
      </c>
      <c r="I19" s="586">
        <v>4</v>
      </c>
      <c r="J19" s="8"/>
      <c r="K19" s="590">
        <f>IFERROR(MIN(1.1*I19,(G19/F19)*I19),0)</f>
        <v>4.4000000000000004</v>
      </c>
      <c r="L19" s="7"/>
      <c r="N19" s="548">
        <f t="shared" si="2"/>
        <v>6</v>
      </c>
      <c r="O19" s="548">
        <f t="shared" si="2"/>
        <v>9</v>
      </c>
      <c r="P19" s="798">
        <f>I19</f>
        <v>4</v>
      </c>
      <c r="Q19" s="799">
        <f>IFERROR(MAX(0,IF(H19="Minimize",F19/G19,IF(F19&gt;0,G19/F19,IF(G19&gt;0,1.1,F19/G19)))),0)</f>
        <v>1.5</v>
      </c>
      <c r="R19" s="800">
        <f>MIN(1.1*P19,Q19*P19)</f>
        <v>4.4000000000000004</v>
      </c>
      <c r="T19" s="810">
        <v>2</v>
      </c>
      <c r="U19" s="823">
        <f>Q19</f>
        <v>1.5</v>
      </c>
      <c r="V19" s="822">
        <f>MIN(1.1*T19,U19*T19)</f>
        <v>2.2000000000000002</v>
      </c>
      <c r="W19" s="810">
        <v>2</v>
      </c>
      <c r="X19" s="823">
        <f>Q19</f>
        <v>1.5</v>
      </c>
      <c r="Y19" s="822">
        <f>MIN(1.1*W19,X19*W19)</f>
        <v>2.2000000000000002</v>
      </c>
      <c r="Z19" s="810">
        <v>2</v>
      </c>
      <c r="AA19" s="823">
        <f>Q19</f>
        <v>1.5</v>
      </c>
      <c r="AB19" s="822">
        <f>MIN(1.1*Z19,AA19*Z19)</f>
        <v>2.2000000000000002</v>
      </c>
    </row>
    <row r="20" spans="1:28">
      <c r="A20" s="586">
        <v>12</v>
      </c>
      <c r="B20" s="587" t="s">
        <v>903</v>
      </c>
      <c r="C20" s="586" t="s">
        <v>371</v>
      </c>
      <c r="D20" s="587"/>
      <c r="E20" s="586" t="s">
        <v>904</v>
      </c>
      <c r="F20" s="591">
        <v>11</v>
      </c>
      <c r="G20" s="591">
        <v>11</v>
      </c>
      <c r="H20" s="586" t="s">
        <v>896</v>
      </c>
      <c r="I20" s="586">
        <v>4</v>
      </c>
      <c r="J20" s="8"/>
      <c r="K20" s="590">
        <f>IFERROR(MIN(1.1*I20,(G20/F20)*I20),0)</f>
        <v>4</v>
      </c>
      <c r="L20" s="7"/>
      <c r="N20" s="548">
        <f t="shared" si="2"/>
        <v>11</v>
      </c>
      <c r="O20" s="548">
        <f t="shared" si="2"/>
        <v>11</v>
      </c>
      <c r="P20" s="798">
        <f>I20</f>
        <v>4</v>
      </c>
      <c r="Q20" s="799">
        <f>IFERROR(MAX(0,IF(H20="Minimize",F20/G20,IF(F20&gt;0,G20/F20,IF(G20&gt;0,1.1,F20/G20)))),0)</f>
        <v>1</v>
      </c>
      <c r="R20" s="800">
        <f>MIN(1.1*P20,Q20*P20)</f>
        <v>4</v>
      </c>
      <c r="T20" s="810">
        <v>2</v>
      </c>
      <c r="U20" s="823">
        <f>Q20</f>
        <v>1</v>
      </c>
      <c r="V20" s="822">
        <f>MIN(1.1*T20,U20*T20)</f>
        <v>2</v>
      </c>
      <c r="W20" s="810">
        <v>2</v>
      </c>
      <c r="X20" s="823">
        <f>Q20</f>
        <v>1</v>
      </c>
      <c r="Y20" s="822">
        <f>MIN(1.1*W20,X20*W20)</f>
        <v>2</v>
      </c>
      <c r="Z20" s="810">
        <v>2</v>
      </c>
      <c r="AA20" s="823">
        <f>Q20</f>
        <v>1</v>
      </c>
      <c r="AB20" s="822">
        <f>MIN(1.1*Z20,AA20*Z20)</f>
        <v>2</v>
      </c>
    </row>
    <row r="21" spans="1:28">
      <c r="A21" s="694">
        <v>13</v>
      </c>
      <c r="B21" s="587" t="s">
        <v>514</v>
      </c>
      <c r="C21" s="586" t="s">
        <v>371</v>
      </c>
      <c r="D21" s="587"/>
      <c r="E21" s="586" t="s">
        <v>422</v>
      </c>
      <c r="F21" s="591">
        <v>12.6</v>
      </c>
      <c r="G21" s="697">
        <v>12.39</v>
      </c>
      <c r="H21" s="586" t="s">
        <v>373</v>
      </c>
      <c r="I21" s="604">
        <v>3</v>
      </c>
      <c r="J21" s="8"/>
      <c r="K21" s="590">
        <f>IFERROR(MIN(1.1*I21,(G21/F21)*I21),0)</f>
        <v>2.95</v>
      </c>
      <c r="L21" s="7"/>
      <c r="N21" s="548">
        <f t="shared" si="2"/>
        <v>12.6</v>
      </c>
      <c r="O21" s="925">
        <f t="shared" si="2"/>
        <v>12.39</v>
      </c>
      <c r="P21" s="798">
        <f>I21</f>
        <v>3</v>
      </c>
      <c r="Q21" s="799">
        <f>IFERROR(MAX(0,IF(H21="Minimize",F21/G21,IF(F21&gt;0,G21/F21,IF(G21&gt;0,1.1,F21/G21)))),0)</f>
        <v>0.98333333333333339</v>
      </c>
      <c r="R21" s="800">
        <f>MIN(1.1*P21,Q21*P21)</f>
        <v>2.95</v>
      </c>
      <c r="T21" s="810">
        <v>2</v>
      </c>
      <c r="U21" s="823">
        <f>Q21</f>
        <v>0.98333333333333339</v>
      </c>
      <c r="V21" s="822">
        <f>MIN(1.1*T21,U21*T21)</f>
        <v>1.9666666666666668</v>
      </c>
      <c r="W21" s="810">
        <v>2</v>
      </c>
      <c r="X21" s="823">
        <f>Q21</f>
        <v>0.98333333333333339</v>
      </c>
      <c r="Y21" s="822">
        <f>MIN(1.1*W21,X21*W21)</f>
        <v>1.9666666666666668</v>
      </c>
      <c r="Z21" s="810">
        <v>2</v>
      </c>
      <c r="AA21" s="823">
        <f>Q21</f>
        <v>0.98333333333333339</v>
      </c>
      <c r="AB21" s="822">
        <f>MIN(1.1*Z21,AA21*Z21)</f>
        <v>1.9666666666666668</v>
      </c>
    </row>
    <row r="22" spans="1:28">
      <c r="A22" s="6" t="s">
        <v>397</v>
      </c>
      <c r="B22" s="6"/>
      <c r="C22" s="6"/>
      <c r="D22" s="6"/>
      <c r="E22" s="6"/>
      <c r="F22" s="6"/>
      <c r="G22" s="6"/>
      <c r="H22" s="6"/>
      <c r="I22" s="6"/>
      <c r="J22" s="6"/>
      <c r="K22" s="6"/>
      <c r="L22" s="6"/>
      <c r="N22" s="548"/>
      <c r="O22" s="548"/>
      <c r="P22" s="798"/>
      <c r="Q22" s="799"/>
      <c r="R22" s="800"/>
      <c r="T22" s="810"/>
      <c r="U22" s="823"/>
      <c r="V22" s="822"/>
      <c r="W22" s="810"/>
      <c r="X22" s="823"/>
      <c r="Y22" s="822"/>
      <c r="Z22" s="810"/>
      <c r="AA22" s="823"/>
      <c r="AB22" s="822"/>
    </row>
    <row r="23" spans="1:28">
      <c r="A23" s="586">
        <v>14</v>
      </c>
      <c r="B23" s="587" t="s">
        <v>905</v>
      </c>
      <c r="C23" s="586" t="s">
        <v>371</v>
      </c>
      <c r="D23" s="788"/>
      <c r="E23" s="586" t="s">
        <v>906</v>
      </c>
      <c r="F23" s="591">
        <v>3.25</v>
      </c>
      <c r="G23" s="591">
        <v>2.88</v>
      </c>
      <c r="H23" s="586" t="s">
        <v>373</v>
      </c>
      <c r="I23" s="586">
        <v>4</v>
      </c>
      <c r="J23" s="789">
        <f>SUM(I23:I25)</f>
        <v>12</v>
      </c>
      <c r="K23" s="590">
        <f>IFERROR(MIN(1.1*I23,(G23/F23)*I23),0)</f>
        <v>3.5446153846153843</v>
      </c>
      <c r="L23" s="790">
        <f>SUM(K23:K25)</f>
        <v>11.944615384615386</v>
      </c>
      <c r="N23" s="548">
        <f t="shared" ref="N23:O25" si="3">F23</f>
        <v>3.25</v>
      </c>
      <c r="O23" s="548">
        <f t="shared" si="3"/>
        <v>2.88</v>
      </c>
      <c r="P23" s="798">
        <f>I23</f>
        <v>4</v>
      </c>
      <c r="Q23" s="799">
        <f>IFERROR(MAX(0,IF(H23="Minimize",F23/G23,IF(F23&gt;0,G23/F23,IF(G23&gt;0,1.1,F23/G23)))),0)</f>
        <v>0.88615384615384607</v>
      </c>
      <c r="R23" s="800">
        <f>MIN(1.1*P23,Q23*P23)</f>
        <v>3.5446153846153843</v>
      </c>
      <c r="T23" s="810">
        <v>2</v>
      </c>
      <c r="U23" s="823">
        <f>Q23</f>
        <v>0.88615384615384607</v>
      </c>
      <c r="V23" s="822">
        <f>MIN(1.1*T23,U23*T23)</f>
        <v>1.7723076923076921</v>
      </c>
      <c r="W23" s="810">
        <v>2</v>
      </c>
      <c r="X23" s="823">
        <f>Q23</f>
        <v>0.88615384615384607</v>
      </c>
      <c r="Y23" s="822">
        <f>MIN(1.1*W23,X23*W23)</f>
        <v>1.7723076923076921</v>
      </c>
      <c r="Z23" s="810">
        <v>2</v>
      </c>
      <c r="AA23" s="823">
        <f>Q23</f>
        <v>0.88615384615384607</v>
      </c>
      <c r="AB23" s="822">
        <f>MIN(1.1*Z23,AA23*Z23)</f>
        <v>1.7723076923076921</v>
      </c>
    </row>
    <row r="24" spans="1:28">
      <c r="A24" s="586">
        <v>15</v>
      </c>
      <c r="B24" s="587" t="s">
        <v>907</v>
      </c>
      <c r="C24" s="586" t="s">
        <v>371</v>
      </c>
      <c r="D24" s="788"/>
      <c r="E24" s="586" t="s">
        <v>908</v>
      </c>
      <c r="F24" s="591">
        <v>3</v>
      </c>
      <c r="G24" s="591">
        <v>4</v>
      </c>
      <c r="H24" s="586" t="s">
        <v>373</v>
      </c>
      <c r="I24" s="694">
        <v>4</v>
      </c>
      <c r="J24" s="789"/>
      <c r="K24" s="590">
        <f>IFERROR(MIN(1.1*I24,(G24/F24)*I24),0)</f>
        <v>4.4000000000000004</v>
      </c>
      <c r="L24" s="790"/>
      <c r="N24" s="548">
        <f t="shared" si="3"/>
        <v>3</v>
      </c>
      <c r="O24" s="548">
        <f t="shared" si="3"/>
        <v>4</v>
      </c>
      <c r="P24" s="798">
        <f>I24</f>
        <v>4</v>
      </c>
      <c r="Q24" s="799">
        <f>IFERROR(MAX(0,IF(H24="Minimize",F24/G24,IF(F24&gt;0,G24/F24,IF(G24&gt;0,1.1,F24/G24)))),0)</f>
        <v>1.3333333333333333</v>
      </c>
      <c r="R24" s="800">
        <f>MIN(1.1*P24,Q24*P24)</f>
        <v>4.4000000000000004</v>
      </c>
      <c r="T24" s="810">
        <v>2</v>
      </c>
      <c r="U24" s="823">
        <f>Q24</f>
        <v>1.3333333333333333</v>
      </c>
      <c r="V24" s="822">
        <f>MIN(1.1*T24,U24*T24)</f>
        <v>2.2000000000000002</v>
      </c>
      <c r="W24" s="810">
        <v>2</v>
      </c>
      <c r="X24" s="823">
        <f>Q24</f>
        <v>1.3333333333333333</v>
      </c>
      <c r="Y24" s="822">
        <f>MIN(1.1*W24,X24*W24)</f>
        <v>2.2000000000000002</v>
      </c>
      <c r="Z24" s="810">
        <v>2</v>
      </c>
      <c r="AA24" s="823">
        <f>Q24</f>
        <v>1.3333333333333333</v>
      </c>
      <c r="AB24" s="822">
        <f>MIN(1.1*Z24,AA24*Z24)</f>
        <v>2.2000000000000002</v>
      </c>
    </row>
    <row r="25" spans="1:28">
      <c r="A25" s="586">
        <v>16</v>
      </c>
      <c r="B25" s="587" t="s">
        <v>909</v>
      </c>
      <c r="C25" s="586" t="s">
        <v>371</v>
      </c>
      <c r="D25" s="788"/>
      <c r="E25" s="586" t="s">
        <v>372</v>
      </c>
      <c r="F25" s="591">
        <v>10</v>
      </c>
      <c r="G25" s="595">
        <v>10</v>
      </c>
      <c r="H25" s="586" t="s">
        <v>373</v>
      </c>
      <c r="I25" s="586">
        <v>4</v>
      </c>
      <c r="J25" s="789"/>
      <c r="K25" s="590">
        <f>IFERROR(MIN(1.1*I25,(G25/F25)*I25),0)</f>
        <v>4</v>
      </c>
      <c r="L25" s="790"/>
      <c r="N25" s="548">
        <f t="shared" si="3"/>
        <v>10</v>
      </c>
      <c r="O25" s="548">
        <f t="shared" si="3"/>
        <v>10</v>
      </c>
      <c r="P25" s="798">
        <f>I25</f>
        <v>4</v>
      </c>
      <c r="Q25" s="799">
        <f>IFERROR(MAX(0,IF(H25="Minimize",F25/G25,IF(F25&gt;0,G25/F25,IF(G25&gt;0,1.1,F25/G25)))),0)</f>
        <v>1</v>
      </c>
      <c r="R25" s="800">
        <f>MIN(1.1*P25,Q25*P25)</f>
        <v>4</v>
      </c>
      <c r="T25" s="810">
        <v>2</v>
      </c>
      <c r="U25" s="823">
        <f>Q25</f>
        <v>1</v>
      </c>
      <c r="V25" s="822">
        <f>MIN(1.1*T25,U25*T25)</f>
        <v>2</v>
      </c>
      <c r="W25" s="810">
        <v>2</v>
      </c>
      <c r="X25" s="823">
        <f>Q25</f>
        <v>1</v>
      </c>
      <c r="Y25" s="822">
        <f>MIN(1.1*W25,X25*W25)</f>
        <v>2</v>
      </c>
      <c r="Z25" s="810">
        <v>2</v>
      </c>
      <c r="AA25" s="823">
        <f>Q25</f>
        <v>1</v>
      </c>
      <c r="AB25" s="822">
        <f>MIN(1.1*Z25,AA25*Z25)</f>
        <v>2</v>
      </c>
    </row>
    <row r="26" spans="1:28">
      <c r="A26" s="791" t="s">
        <v>397</v>
      </c>
      <c r="B26" s="791"/>
      <c r="C26" s="791"/>
      <c r="D26" s="791"/>
      <c r="E26" s="791"/>
      <c r="F26" s="791"/>
      <c r="G26" s="791"/>
      <c r="H26" s="791"/>
      <c r="I26" s="791"/>
      <c r="J26" s="791"/>
      <c r="K26" s="791"/>
      <c r="L26" s="791"/>
      <c r="N26" s="548"/>
      <c r="O26" s="548"/>
      <c r="P26" s="798"/>
      <c r="Q26" s="799"/>
      <c r="R26" s="800"/>
      <c r="T26" s="810"/>
      <c r="U26" s="823"/>
      <c r="V26" s="822"/>
      <c r="W26" s="810"/>
      <c r="X26" s="823"/>
      <c r="Y26" s="822"/>
      <c r="Z26" s="810"/>
      <c r="AA26" s="823"/>
      <c r="AB26" s="822"/>
    </row>
    <row r="27" spans="1:28">
      <c r="A27" s="586">
        <v>17</v>
      </c>
      <c r="B27" s="587" t="s">
        <v>910</v>
      </c>
      <c r="C27" s="586" t="s">
        <v>371</v>
      </c>
      <c r="D27" s="587"/>
      <c r="E27" s="586" t="s">
        <v>390</v>
      </c>
      <c r="F27" s="591">
        <v>560.5</v>
      </c>
      <c r="G27" s="595">
        <v>36.11</v>
      </c>
      <c r="H27" s="586">
        <v>1.5</v>
      </c>
      <c r="I27" s="586">
        <v>6</v>
      </c>
      <c r="J27" s="789">
        <f>SUM(I27:I29)</f>
        <v>15</v>
      </c>
      <c r="K27" s="590">
        <f>IFERROR(MIN(1.1*I27,(G27/F27)*I27),0)</f>
        <v>0.38654772524531666</v>
      </c>
      <c r="L27" s="792">
        <f>SUM(K27:K29)</f>
        <v>8.057976296673889</v>
      </c>
      <c r="N27" s="548">
        <f t="shared" ref="N27:O29" si="4">F27</f>
        <v>560.5</v>
      </c>
      <c r="O27" s="548">
        <f t="shared" si="4"/>
        <v>36.11</v>
      </c>
      <c r="P27" s="798">
        <f>I27</f>
        <v>6</v>
      </c>
      <c r="Q27" s="799">
        <f>IFERROR(MAX(0,IF(H27="Minimize",F27/G27,IF(F27&gt;0,G27/F27,IF(G27&gt;0,1.1,F27/G27)))),0)</f>
        <v>6.4424620874219449E-2</v>
      </c>
      <c r="R27" s="800">
        <f>MIN(1.1*P27,Q27*P27)</f>
        <v>0.38654772524531666</v>
      </c>
      <c r="T27" s="810">
        <v>3</v>
      </c>
      <c r="U27" s="823">
        <f>Q27</f>
        <v>6.4424620874219449E-2</v>
      </c>
      <c r="V27" s="822">
        <f>MIN(1.1*T27,U27*T27)</f>
        <v>0.19327386262265833</v>
      </c>
      <c r="W27" s="810">
        <v>3</v>
      </c>
      <c r="X27" s="823">
        <f>Q27</f>
        <v>6.4424620874219449E-2</v>
      </c>
      <c r="Y27" s="822">
        <f>MIN(1.1*W27,X27*W27)</f>
        <v>0.19327386262265833</v>
      </c>
      <c r="Z27" s="810">
        <v>3</v>
      </c>
      <c r="AA27" s="823">
        <f>Q27</f>
        <v>6.4424620874219449E-2</v>
      </c>
      <c r="AB27" s="822">
        <f>MIN(1.1*Z27,AA27*Z27)</f>
        <v>0.19327386262265833</v>
      </c>
    </row>
    <row r="28" spans="1:28">
      <c r="A28" s="586">
        <v>18</v>
      </c>
      <c r="B28" s="587" t="s">
        <v>911</v>
      </c>
      <c r="C28" s="586" t="s">
        <v>371</v>
      </c>
      <c r="D28" s="698"/>
      <c r="E28" s="586" t="s">
        <v>390</v>
      </c>
      <c r="F28" s="591">
        <v>4.2</v>
      </c>
      <c r="G28" s="595">
        <v>1.5</v>
      </c>
      <c r="H28" s="586" t="s">
        <v>373</v>
      </c>
      <c r="I28" s="699">
        <v>3</v>
      </c>
      <c r="J28" s="789"/>
      <c r="K28" s="590">
        <f>IFERROR(MIN(1.1*I28,(G28/F28)*I28),0)</f>
        <v>1.0714285714285714</v>
      </c>
      <c r="L28" s="792"/>
      <c r="N28" s="548">
        <f t="shared" si="4"/>
        <v>4.2</v>
      </c>
      <c r="O28" s="548">
        <f t="shared" si="4"/>
        <v>1.5</v>
      </c>
      <c r="P28" s="798">
        <f>I28</f>
        <v>3</v>
      </c>
      <c r="Q28" s="799">
        <f>IFERROR(MAX(0,IF(H28="Minimize",F28/G28,IF(F28&gt;0,G28/F28,IF(G28&gt;0,1.1,F28/G28)))),0)</f>
        <v>0.35714285714285715</v>
      </c>
      <c r="R28" s="800">
        <f>MIN(1.1*P28,Q28*P28)</f>
        <v>1.0714285714285714</v>
      </c>
      <c r="T28" s="810">
        <v>2</v>
      </c>
      <c r="U28" s="823">
        <f>Q28</f>
        <v>0.35714285714285715</v>
      </c>
      <c r="V28" s="822">
        <f>MIN(1.1*T28,U28*T28)</f>
        <v>0.7142857142857143</v>
      </c>
      <c r="W28" s="810">
        <v>2</v>
      </c>
      <c r="X28" s="823">
        <f>Q28</f>
        <v>0.35714285714285715</v>
      </c>
      <c r="Y28" s="822">
        <f>MIN(1.1*W28,X28*W28)</f>
        <v>0.7142857142857143</v>
      </c>
      <c r="Z28" s="810">
        <v>2</v>
      </c>
      <c r="AA28" s="823">
        <f>Q28</f>
        <v>0.35714285714285715</v>
      </c>
      <c r="AB28" s="822">
        <f>MIN(1.1*Z28,AA28*Z28)</f>
        <v>0.7142857142857143</v>
      </c>
    </row>
    <row r="29" spans="1:28">
      <c r="A29" s="604">
        <v>19</v>
      </c>
      <c r="B29" s="700" t="s">
        <v>912</v>
      </c>
      <c r="C29" s="604" t="s">
        <v>371</v>
      </c>
      <c r="D29" s="587"/>
      <c r="E29" s="700" t="s">
        <v>913</v>
      </c>
      <c r="F29" s="700">
        <v>29.19</v>
      </c>
      <c r="G29" s="701">
        <v>41.99</v>
      </c>
      <c r="H29" s="586" t="s">
        <v>373</v>
      </c>
      <c r="I29" s="586">
        <v>6</v>
      </c>
      <c r="J29" s="789"/>
      <c r="K29" s="590">
        <f>IFERROR(MIN(1.1*I29,(G29/F29)*I29),0)</f>
        <v>6.6000000000000005</v>
      </c>
      <c r="L29" s="792"/>
      <c r="N29" s="548">
        <f t="shared" si="4"/>
        <v>29.19</v>
      </c>
      <c r="O29" s="797">
        <f t="shared" si="4"/>
        <v>41.99</v>
      </c>
      <c r="P29" s="798">
        <f>I29</f>
        <v>6</v>
      </c>
      <c r="Q29" s="799">
        <f>IFERROR(MAX(0,IF(H29="Minimize",F29/G29,IF(F29&gt;0,G29/F29,IF(G29&gt;0,1.1,F29/G29)))),0)</f>
        <v>1.4385063377869134</v>
      </c>
      <c r="R29" s="800">
        <f>MIN(1.1*P29,Q29*P29)</f>
        <v>6.6000000000000005</v>
      </c>
      <c r="T29" s="810">
        <v>3</v>
      </c>
      <c r="U29" s="823">
        <f>Q29</f>
        <v>1.4385063377869134</v>
      </c>
      <c r="V29" s="822">
        <f>MIN(1.1*T29,U29*T29)</f>
        <v>3.3000000000000003</v>
      </c>
      <c r="W29" s="810">
        <v>3</v>
      </c>
      <c r="X29" s="823">
        <f>Q29</f>
        <v>1.4385063377869134</v>
      </c>
      <c r="Y29" s="822">
        <f>MIN(1.1*W29,X29*W29)</f>
        <v>3.3000000000000003</v>
      </c>
      <c r="Z29" s="810">
        <v>3</v>
      </c>
      <c r="AA29" s="823">
        <f>Q29</f>
        <v>1.4385063377869134</v>
      </c>
      <c r="AB29" s="822">
        <f>MIN(1.1*Z29,AA29*Z29)</f>
        <v>3.3000000000000003</v>
      </c>
    </row>
    <row r="30" spans="1:28">
      <c r="A30" s="6" t="s">
        <v>402</v>
      </c>
      <c r="B30" s="6"/>
      <c r="C30" s="6"/>
      <c r="D30" s="6"/>
      <c r="E30" s="6"/>
      <c r="F30" s="6"/>
      <c r="G30" s="6"/>
      <c r="H30" s="6"/>
      <c r="I30" s="6"/>
      <c r="J30" s="6"/>
      <c r="K30" s="6"/>
      <c r="L30" s="6"/>
      <c r="N30" s="548"/>
      <c r="O30" s="548"/>
      <c r="P30" s="798"/>
      <c r="Q30" s="799"/>
      <c r="R30" s="800"/>
      <c r="T30" s="810"/>
      <c r="U30" s="823"/>
      <c r="V30" s="822"/>
      <c r="W30" s="810"/>
      <c r="X30" s="823"/>
      <c r="Y30" s="822"/>
      <c r="Z30" s="810"/>
      <c r="AA30" s="823"/>
      <c r="AB30" s="822"/>
    </row>
    <row r="31" spans="1:28">
      <c r="A31" s="586">
        <v>20</v>
      </c>
      <c r="B31" s="609" t="s">
        <v>914</v>
      </c>
      <c r="C31" s="586" t="s">
        <v>388</v>
      </c>
      <c r="D31" s="587"/>
      <c r="E31" s="586" t="s">
        <v>372</v>
      </c>
      <c r="F31" s="591">
        <v>20</v>
      </c>
      <c r="G31" s="595">
        <v>61</v>
      </c>
      <c r="H31" s="586" t="s">
        <v>373</v>
      </c>
      <c r="I31" s="586">
        <v>4</v>
      </c>
      <c r="J31" s="8">
        <f>SUM(I31:I32)</f>
        <v>8</v>
      </c>
      <c r="K31" s="590">
        <f>IFERROR(MIN(1.1*I31,(G31/F31)*I31),0)</f>
        <v>4.4000000000000004</v>
      </c>
      <c r="L31" s="790">
        <f>SUM(K31:K33)</f>
        <v>8.8000000000000007</v>
      </c>
      <c r="N31" s="548">
        <f>F31</f>
        <v>20</v>
      </c>
      <c r="O31" s="548">
        <f>G31</f>
        <v>61</v>
      </c>
      <c r="P31" s="798">
        <f>I31</f>
        <v>4</v>
      </c>
      <c r="Q31" s="799">
        <f>IFERROR(MAX(0,IF(H31="Minimize",F31/G31,IF(F31&gt;0,G31/F31,IF(G31&gt;0,1.1,F31/G31)))),0)</f>
        <v>3.05</v>
      </c>
      <c r="R31" s="800">
        <f>MIN(1.1*P31,Q31*P31)</f>
        <v>4.4000000000000004</v>
      </c>
      <c r="T31" s="810">
        <v>7</v>
      </c>
      <c r="U31" s="823">
        <f>Q31</f>
        <v>3.05</v>
      </c>
      <c r="V31" s="822">
        <f>MIN(1.1*T31,U31*T31)</f>
        <v>7.7000000000000011</v>
      </c>
      <c r="W31" s="810">
        <v>7</v>
      </c>
      <c r="X31" s="823">
        <f>Q31</f>
        <v>3.05</v>
      </c>
      <c r="Y31" s="822">
        <f>MIN(1.1*W31,X31*W31)</f>
        <v>7.7000000000000011</v>
      </c>
      <c r="Z31" s="810">
        <v>7</v>
      </c>
      <c r="AA31" s="823">
        <f>Q31</f>
        <v>3.05</v>
      </c>
      <c r="AB31" s="822">
        <f>MIN(1.1*Z31,AA31*Z31)</f>
        <v>7.7000000000000011</v>
      </c>
    </row>
    <row r="32" spans="1:28">
      <c r="A32" s="586">
        <v>21</v>
      </c>
      <c r="B32" s="609" t="s">
        <v>915</v>
      </c>
      <c r="C32" s="586" t="s">
        <v>388</v>
      </c>
      <c r="D32" s="587"/>
      <c r="E32" s="586" t="s">
        <v>781</v>
      </c>
      <c r="F32" s="591">
        <v>50</v>
      </c>
      <c r="G32" s="595">
        <v>695</v>
      </c>
      <c r="H32" s="586" t="s">
        <v>373</v>
      </c>
      <c r="I32" s="586">
        <v>4</v>
      </c>
      <c r="J32" s="8"/>
      <c r="K32" s="590">
        <f>IFERROR(MIN(1.1*I32,(G32/F32)*I32),0)</f>
        <v>4.4000000000000004</v>
      </c>
      <c r="L32" s="790"/>
      <c r="N32" s="548">
        <f>F32</f>
        <v>50</v>
      </c>
      <c r="O32" s="548">
        <f>G32</f>
        <v>695</v>
      </c>
      <c r="P32" s="798">
        <f>I32</f>
        <v>4</v>
      </c>
      <c r="Q32" s="799">
        <f>IFERROR(MAX(0,IF(H32="Minimize",F32/G32,IF(F32&gt;0,G32/F32,IF(G32&gt;0,1.1,F32/G32)))),0)</f>
        <v>13.9</v>
      </c>
      <c r="R32" s="800">
        <f>MIN(1.1*P32,Q32*P32)</f>
        <v>4.4000000000000004</v>
      </c>
      <c r="T32" s="810">
        <v>7</v>
      </c>
      <c r="U32" s="823">
        <f>Q32</f>
        <v>13.9</v>
      </c>
      <c r="V32" s="822">
        <f>MIN(1.1*T32,U32*T32)</f>
        <v>7.7000000000000011</v>
      </c>
      <c r="W32" s="810">
        <v>7</v>
      </c>
      <c r="X32" s="823">
        <f>Q32</f>
        <v>13.9</v>
      </c>
      <c r="Y32" s="822">
        <f>MIN(1.1*W32,X32*W32)</f>
        <v>7.7000000000000011</v>
      </c>
      <c r="Z32" s="810">
        <v>7</v>
      </c>
      <c r="AA32" s="823">
        <f>Q32</f>
        <v>13.9</v>
      </c>
      <c r="AB32" s="822">
        <f>MIN(1.1*Z32,AA32*Z32)</f>
        <v>7.7000000000000011</v>
      </c>
    </row>
    <row r="33" spans="1:28">
      <c r="A33" s="926"/>
      <c r="B33" s="888" t="s">
        <v>404</v>
      </c>
      <c r="C33" s="926"/>
      <c r="D33" s="926"/>
      <c r="E33" s="926"/>
      <c r="F33" s="926"/>
      <c r="G33" s="927"/>
      <c r="H33" s="926"/>
      <c r="I33" s="926"/>
      <c r="J33" s="613">
        <f>SUM(J6,J18,J23,J27,J31)</f>
        <v>100</v>
      </c>
      <c r="K33" s="614"/>
      <c r="L33" s="615">
        <f>SUM(L6,L18,L23,L27,L31)</f>
        <v>88.099316809536404</v>
      </c>
      <c r="P33" s="805">
        <f>SUM(P3:P32)</f>
        <v>100</v>
      </c>
      <c r="Q33" s="806">
        <f>IFERROR(R33/P33,0)</f>
        <v>0.88099316809536421</v>
      </c>
      <c r="R33" s="807">
        <f>SUM(R3:R32)</f>
        <v>88.099316809536418</v>
      </c>
      <c r="T33" s="805">
        <f>SUM(T6:T32)</f>
        <v>100</v>
      </c>
      <c r="U33" s="806">
        <f>IFERROR(V33/T33,0)</f>
        <v>0.88278607457606828</v>
      </c>
      <c r="V33" s="807">
        <f>SUM(V6:V32)</f>
        <v>88.278607457606824</v>
      </c>
      <c r="W33" s="805">
        <f>SUM(W6:W32)</f>
        <v>100</v>
      </c>
      <c r="X33" s="806">
        <f>IFERROR(Y33/W33,0)</f>
        <v>0.87009252516204749</v>
      </c>
      <c r="Y33" s="807">
        <f>SUM(Y6:Y32)</f>
        <v>87.009252516204754</v>
      </c>
      <c r="Z33" s="805">
        <f>SUM(Z6:Z32)</f>
        <v>100</v>
      </c>
      <c r="AA33" s="806">
        <f>IFERROR(AB33/Z33,0)</f>
        <v>0.87643837336658781</v>
      </c>
      <c r="AB33" s="807">
        <f>SUM(AB6:AB32)</f>
        <v>87.643837336658777</v>
      </c>
    </row>
    <row r="49" s="796" customFormat="1"/>
    <row r="50" s="796" customFormat="1"/>
    <row r="51" s="796" customFormat="1"/>
    <row r="52" s="796" customFormat="1"/>
    <row r="53" s="796" customFormat="1"/>
    <row r="54" s="796" customFormat="1"/>
    <row r="55" s="796" customFormat="1"/>
    <row r="56" s="796" customFormat="1"/>
    <row r="57" s="796" customFormat="1"/>
    <row r="58" s="796" customFormat="1"/>
    <row r="59" s="796" customFormat="1"/>
    <row r="60" s="796" customFormat="1"/>
    <row r="61" s="796" customFormat="1"/>
    <row r="62" s="796" customFormat="1"/>
    <row r="63" s="796" customFormat="1"/>
    <row r="64" s="796" customFormat="1"/>
    <row r="65" s="796" customFormat="1"/>
    <row r="66" s="796" customFormat="1"/>
    <row r="67" s="796" customFormat="1"/>
    <row r="68" s="796" customFormat="1"/>
    <row r="69" s="796" customFormat="1"/>
    <row r="70" s="796" customFormat="1"/>
    <row r="71" s="796" customFormat="1"/>
    <row r="72" s="796" customFormat="1"/>
    <row r="73" s="796" customFormat="1"/>
    <row r="74" s="796" customFormat="1"/>
    <row r="75" s="796" customFormat="1"/>
    <row r="76" s="796" customFormat="1"/>
    <row r="77" s="796" customFormat="1"/>
    <row r="78" s="796" customFormat="1"/>
    <row r="79" s="796" customFormat="1"/>
    <row r="80" s="796" customFormat="1"/>
    <row r="81" s="796" customFormat="1"/>
    <row r="82" s="796" customFormat="1"/>
    <row r="83" s="796" customFormat="1"/>
    <row r="84" s="796" customFormat="1"/>
    <row r="85" s="796" customFormat="1"/>
    <row r="86" s="796" customFormat="1"/>
    <row r="87" s="796" customFormat="1"/>
    <row r="88" s="796" customFormat="1"/>
    <row r="89" s="796" customFormat="1"/>
    <row r="90" s="796" customFormat="1"/>
    <row r="91" s="796" customFormat="1"/>
    <row r="92" s="796" customFormat="1"/>
    <row r="93" s="796" customFormat="1"/>
    <row r="94" s="796" customFormat="1"/>
    <row r="95" s="796" customFormat="1"/>
    <row r="96" s="796" customFormat="1"/>
    <row r="97" s="796" customFormat="1"/>
    <row r="98" s="796" customFormat="1"/>
    <row r="99" s="796" customFormat="1"/>
    <row r="100" s="796" customFormat="1"/>
    <row r="101" s="796" customFormat="1"/>
    <row r="102" s="796" customFormat="1"/>
    <row r="103" s="796" customFormat="1"/>
    <row r="104" s="796" customFormat="1"/>
    <row r="105" s="796" customFormat="1"/>
    <row r="106" s="796" customFormat="1"/>
    <row r="107" s="796" customFormat="1"/>
    <row r="108" s="796" customFormat="1"/>
    <row r="109" s="796" customFormat="1"/>
    <row r="110" s="796" customFormat="1"/>
    <row r="111" s="796" customFormat="1"/>
    <row r="112" s="796" customFormat="1"/>
    <row r="113" s="796" customFormat="1"/>
    <row r="114" s="796" customFormat="1"/>
    <row r="115" s="796" customFormat="1"/>
    <row r="116" s="796" customFormat="1"/>
    <row r="117" s="796" customFormat="1"/>
    <row r="118" s="796" customFormat="1"/>
    <row r="119" s="796" customFormat="1"/>
    <row r="120" s="796" customFormat="1"/>
    <row r="121" s="796" customFormat="1"/>
    <row r="122" s="796" customFormat="1"/>
    <row r="123" s="796" customFormat="1"/>
    <row r="124" s="796" customFormat="1"/>
    <row r="125" s="796" customFormat="1"/>
    <row r="126" s="796" customFormat="1"/>
    <row r="127" s="796" customFormat="1"/>
    <row r="128" s="796" customFormat="1"/>
    <row r="129" s="796" customFormat="1"/>
    <row r="130" s="796" customFormat="1"/>
    <row r="131" s="796" customFormat="1"/>
    <row r="132" s="796" customFormat="1"/>
    <row r="133" s="796" customFormat="1"/>
    <row r="134" s="796" customFormat="1"/>
    <row r="135" s="796" customFormat="1"/>
    <row r="136" s="796" customFormat="1"/>
    <row r="137" s="796" customFormat="1"/>
    <row r="138" s="796" customFormat="1"/>
    <row r="139" s="796" customFormat="1"/>
    <row r="140" s="796" customFormat="1"/>
    <row r="141" s="796" customFormat="1"/>
    <row r="142" s="796" customFormat="1"/>
    <row r="143" s="796" customFormat="1"/>
    <row r="144" s="796" customFormat="1"/>
    <row r="145" s="796" customFormat="1"/>
    <row r="146" s="796" customFormat="1"/>
    <row r="147" s="796" customFormat="1"/>
    <row r="148" s="796" customFormat="1"/>
    <row r="149" s="796" customFormat="1"/>
    <row r="150" s="796" customFormat="1"/>
    <row r="151" s="796" customFormat="1"/>
    <row r="152" s="796" customFormat="1"/>
    <row r="153" s="796" customFormat="1"/>
    <row r="154" s="796" customFormat="1"/>
    <row r="155" s="796" customFormat="1"/>
    <row r="156" s="796" customFormat="1"/>
    <row r="157" s="796" customFormat="1"/>
    <row r="158" s="796" customFormat="1"/>
    <row r="159" s="796" customFormat="1"/>
    <row r="160" s="796" customFormat="1"/>
    <row r="161" s="796" customFormat="1"/>
    <row r="162" s="796" customFormat="1"/>
    <row r="163" s="796" customFormat="1"/>
    <row r="164" s="796" customFormat="1"/>
    <row r="165" s="796" customFormat="1"/>
    <row r="166" s="796" customFormat="1"/>
    <row r="167" s="796" customFormat="1"/>
    <row r="168" s="796" customFormat="1"/>
    <row r="169" s="796" customFormat="1"/>
    <row r="170" s="796" customFormat="1"/>
    <row r="171" s="796" customFormat="1"/>
    <row r="172" s="796" customFormat="1"/>
    <row r="173" s="796" customFormat="1"/>
    <row r="174" s="796" customFormat="1"/>
    <row r="175" s="796" customFormat="1"/>
    <row r="176" s="796" customFormat="1"/>
    <row r="177" s="796" customFormat="1"/>
    <row r="178" s="796" customFormat="1"/>
    <row r="179" s="796" customFormat="1"/>
    <row r="180" s="796" customFormat="1"/>
    <row r="181" s="796" customFormat="1"/>
    <row r="182" s="796" customFormat="1"/>
    <row r="183" s="796" customFormat="1"/>
    <row r="184" s="796" customFormat="1"/>
    <row r="185" s="796" customFormat="1"/>
    <row r="186" s="796" customFormat="1"/>
    <row r="187" s="796" customFormat="1"/>
    <row r="188" s="796" customFormat="1"/>
    <row r="189" s="796" customFormat="1"/>
    <row r="190" s="796" customFormat="1"/>
    <row r="191" s="796" customFormat="1"/>
    <row r="192" s="796" customFormat="1"/>
    <row r="193" s="796" customFormat="1"/>
    <row r="194" s="796" customFormat="1"/>
    <row r="195" s="796" customFormat="1"/>
    <row r="196" s="796" customFormat="1"/>
    <row r="197" s="796" customFormat="1"/>
    <row r="198" s="796" customFormat="1"/>
    <row r="199" s="796" customFormat="1"/>
    <row r="200" s="796" customFormat="1"/>
    <row r="201" s="796" customFormat="1"/>
    <row r="202" s="796" customFormat="1"/>
    <row r="203" s="796" customFormat="1"/>
    <row r="204" s="796" customFormat="1"/>
    <row r="205" s="796" customFormat="1"/>
    <row r="206" s="796" customFormat="1"/>
    <row r="207" s="796" customFormat="1"/>
    <row r="208" s="796" customFormat="1"/>
    <row r="209" s="796" customFormat="1"/>
    <row r="210" s="796" customFormat="1"/>
    <row r="211" s="796" customFormat="1"/>
    <row r="212" s="796" customFormat="1"/>
    <row r="213" s="796" customFormat="1"/>
    <row r="214" s="796" customFormat="1"/>
    <row r="215" s="796" customFormat="1"/>
    <row r="216" s="796" customFormat="1"/>
    <row r="217" s="796" customFormat="1"/>
    <row r="218" s="796" customFormat="1"/>
    <row r="219" s="796" customFormat="1"/>
    <row r="220" s="796" customFormat="1"/>
    <row r="221" s="796" customFormat="1"/>
    <row r="222" s="796" customFormat="1"/>
    <row r="223" s="796" customFormat="1"/>
    <row r="224" s="796" customFormat="1"/>
    <row r="225" s="796" customFormat="1"/>
    <row r="226" s="796" customFormat="1"/>
    <row r="227" s="796" customFormat="1"/>
    <row r="228" s="796" customFormat="1"/>
    <row r="229" s="796" customFormat="1"/>
    <row r="230" s="796" customFormat="1"/>
    <row r="231" s="796" customFormat="1"/>
    <row r="232" s="796" customFormat="1"/>
    <row r="233" s="796" customFormat="1"/>
    <row r="234" s="796" customFormat="1"/>
    <row r="235" s="796" customFormat="1"/>
    <row r="236" s="796" customFormat="1"/>
    <row r="237" s="796" customFormat="1"/>
    <row r="238" s="796" customFormat="1"/>
    <row r="239" s="796" customFormat="1"/>
    <row r="240" s="796" customFormat="1"/>
    <row r="241" s="796" customFormat="1"/>
    <row r="242" s="796" customFormat="1"/>
    <row r="243" s="796" customFormat="1"/>
    <row r="244" s="796" customFormat="1"/>
    <row r="245" s="796" customFormat="1"/>
    <row r="246" s="796" customFormat="1"/>
    <row r="247" s="796" customFormat="1"/>
    <row r="248" s="796" customFormat="1"/>
    <row r="249" s="796" customFormat="1"/>
    <row r="250" s="796" customFormat="1"/>
    <row r="251" s="796" customFormat="1"/>
    <row r="252" s="796" customFormat="1"/>
    <row r="253" s="796" customFormat="1"/>
    <row r="254" s="796" customFormat="1"/>
    <row r="255" s="796" customFormat="1"/>
    <row r="256" s="796" customFormat="1"/>
    <row r="257" s="796" customFormat="1"/>
    <row r="258" s="796" customFormat="1"/>
    <row r="259" s="796" customFormat="1"/>
    <row r="260" s="796" customFormat="1"/>
    <row r="261" s="796" customFormat="1"/>
    <row r="262" s="796" customFormat="1"/>
    <row r="263" s="796" customFormat="1"/>
    <row r="264" s="796" customFormat="1"/>
    <row r="265" s="796" customFormat="1"/>
    <row r="266" s="796" customFormat="1"/>
    <row r="267" s="796" customFormat="1"/>
    <row r="268" s="796" customFormat="1"/>
    <row r="269" s="796" customFormat="1"/>
    <row r="270" s="796" customFormat="1"/>
    <row r="271" s="796" customFormat="1"/>
    <row r="272" s="796" customFormat="1"/>
    <row r="273" s="796" customFormat="1"/>
    <row r="274" s="796" customFormat="1"/>
    <row r="275" s="796" customFormat="1"/>
    <row r="276" s="796" customFormat="1"/>
    <row r="277" s="796" customFormat="1"/>
    <row r="278" s="796" customFormat="1"/>
    <row r="279" s="796" customFormat="1"/>
    <row r="280" s="796" customFormat="1"/>
    <row r="281" s="796" customFormat="1"/>
    <row r="282" s="796" customFormat="1"/>
    <row r="283" s="796" customFormat="1"/>
    <row r="284" s="796" customFormat="1"/>
    <row r="285" s="796" customFormat="1"/>
    <row r="286" s="796" customFormat="1"/>
    <row r="287" s="796" customFormat="1"/>
    <row r="288" s="796" customFormat="1"/>
    <row r="289" s="796" customFormat="1"/>
    <row r="290" s="796" customFormat="1"/>
    <row r="291" s="796" customFormat="1"/>
    <row r="292" s="796" customFormat="1"/>
    <row r="293" s="796" customFormat="1"/>
    <row r="294" s="796" customFormat="1"/>
    <row r="295" s="796" customFormat="1"/>
    <row r="296" s="796" customFormat="1"/>
    <row r="297" s="796" customFormat="1"/>
    <row r="298" s="796" customFormat="1"/>
    <row r="299" s="796" customFormat="1"/>
    <row r="300" s="796" customFormat="1"/>
    <row r="301" s="796" customFormat="1"/>
    <row r="302" s="796" customFormat="1"/>
    <row r="303" s="796" customFormat="1"/>
    <row r="304" s="796" customFormat="1"/>
    <row r="305" s="796" customFormat="1"/>
    <row r="306" s="796" customFormat="1"/>
    <row r="307" s="796" customFormat="1"/>
    <row r="308" s="796" customFormat="1"/>
    <row r="309" s="796" customFormat="1"/>
    <row r="310" s="796" customFormat="1"/>
    <row r="311" s="796" customFormat="1"/>
    <row r="312" s="796" customFormat="1"/>
    <row r="313" s="796" customFormat="1"/>
    <row r="314" s="796" customFormat="1"/>
    <row r="315" s="796" customFormat="1"/>
    <row r="316" s="796" customFormat="1"/>
    <row r="317" s="796" customFormat="1"/>
    <row r="318" s="796" customFormat="1"/>
    <row r="319" s="796" customFormat="1"/>
    <row r="320" s="796" customFormat="1"/>
    <row r="321" s="796" customFormat="1"/>
    <row r="322" s="796" customFormat="1"/>
    <row r="323" s="796" customFormat="1"/>
    <row r="324" s="796" customFormat="1"/>
    <row r="325" s="796" customFormat="1"/>
    <row r="326" s="796" customFormat="1"/>
    <row r="327" s="796" customFormat="1"/>
    <row r="328" s="796" customFormat="1"/>
    <row r="329" s="796" customFormat="1"/>
    <row r="330" s="796" customFormat="1"/>
    <row r="331" s="796" customFormat="1"/>
    <row r="332" s="796" customFormat="1"/>
    <row r="333" s="796" customFormat="1"/>
    <row r="334" s="796" customFormat="1"/>
    <row r="335" s="796" customFormat="1"/>
    <row r="336" s="796" customFormat="1"/>
    <row r="337" s="796" customFormat="1"/>
    <row r="338" s="796" customFormat="1"/>
    <row r="339" s="796" customFormat="1"/>
    <row r="340" s="796" customFormat="1"/>
    <row r="341" s="796" customFormat="1"/>
    <row r="342" s="796" customFormat="1"/>
    <row r="343" s="796" customFormat="1"/>
    <row r="344" s="796" customFormat="1"/>
    <row r="345" s="796" customFormat="1"/>
    <row r="346" s="796" customFormat="1"/>
    <row r="347" s="796" customFormat="1"/>
    <row r="348" s="796" customFormat="1"/>
    <row r="349" s="796" customFormat="1"/>
    <row r="350" s="796" customFormat="1"/>
    <row r="351" s="796" customFormat="1"/>
    <row r="352" s="796" customFormat="1"/>
    <row r="353" s="796" customFormat="1"/>
    <row r="354" s="796" customFormat="1"/>
    <row r="355" s="796" customFormat="1"/>
    <row r="356" s="796" customFormat="1"/>
    <row r="357" s="796" customFormat="1"/>
    <row r="358" s="796" customFormat="1"/>
    <row r="359" s="796" customFormat="1"/>
    <row r="360" s="796" customFormat="1"/>
    <row r="361" s="796" customFormat="1"/>
    <row r="362" s="796" customFormat="1"/>
    <row r="363" s="796" customFormat="1"/>
    <row r="364" s="796" customFormat="1"/>
    <row r="365" s="796" customFormat="1"/>
    <row r="366" s="796" customFormat="1"/>
    <row r="367" s="796" customFormat="1"/>
    <row r="368" s="796" customFormat="1"/>
    <row r="369" s="796" customFormat="1"/>
    <row r="370" s="796" customFormat="1"/>
    <row r="371" s="796" customFormat="1"/>
    <row r="372" s="796" customFormat="1"/>
    <row r="373" s="796" customFormat="1"/>
    <row r="374" s="796" customFormat="1"/>
    <row r="375" s="796" customFormat="1"/>
    <row r="376" s="796" customFormat="1"/>
    <row r="377" s="796" customFormat="1"/>
    <row r="378" s="796" customFormat="1"/>
    <row r="379" s="796" customFormat="1"/>
    <row r="380" s="796" customFormat="1"/>
    <row r="381" s="796" customFormat="1"/>
    <row r="382" s="796" customFormat="1"/>
    <row r="383" s="796" customFormat="1"/>
    <row r="384" s="796" customFormat="1"/>
    <row r="385" s="796" customFormat="1"/>
    <row r="386" s="796" customFormat="1"/>
    <row r="387" s="796" customFormat="1"/>
    <row r="388" s="796" customFormat="1"/>
    <row r="389" s="796" customFormat="1"/>
    <row r="390" s="796" customFormat="1"/>
    <row r="391" s="796" customFormat="1"/>
    <row r="392" s="796" customFormat="1"/>
    <row r="393" s="796" customFormat="1"/>
    <row r="394" s="796" customFormat="1"/>
    <row r="395" s="796" customFormat="1"/>
    <row r="396" s="796" customFormat="1"/>
    <row r="397" s="796" customFormat="1"/>
    <row r="398" s="796" customFormat="1"/>
    <row r="399" s="796" customFormat="1"/>
    <row r="400" s="796" customFormat="1"/>
    <row r="401" s="796" customFormat="1"/>
    <row r="402" s="796" customFormat="1"/>
    <row r="403" s="796" customFormat="1"/>
    <row r="404" s="796" customFormat="1"/>
    <row r="405" s="796" customFormat="1"/>
    <row r="406" s="796" customFormat="1"/>
    <row r="407" s="796" customFormat="1"/>
    <row r="408" s="796" customFormat="1"/>
    <row r="409" s="796" customFormat="1"/>
    <row r="410" s="796" customFormat="1"/>
    <row r="411" s="796" customFormat="1"/>
    <row r="412" s="796" customFormat="1"/>
    <row r="413" s="796" customFormat="1"/>
    <row r="414" s="796" customFormat="1"/>
    <row r="415" s="796" customFormat="1"/>
    <row r="416" s="796" customFormat="1"/>
    <row r="417" s="796" customFormat="1"/>
    <row r="418" s="796" customFormat="1"/>
    <row r="419" s="796" customFormat="1"/>
    <row r="420" s="796" customFormat="1"/>
    <row r="421" s="796" customFormat="1"/>
    <row r="422" s="796" customFormat="1"/>
    <row r="423" s="796" customFormat="1"/>
    <row r="424" s="796" customFormat="1"/>
    <row r="425" s="796" customFormat="1"/>
    <row r="426" s="796" customFormat="1"/>
    <row r="427" s="796" customFormat="1"/>
    <row r="428" s="796" customFormat="1"/>
    <row r="429" s="796" customFormat="1"/>
    <row r="430" s="796" customFormat="1"/>
    <row r="431" s="796" customFormat="1"/>
    <row r="432" s="796" customFormat="1"/>
    <row r="433" s="796" customFormat="1"/>
    <row r="434" s="796" customFormat="1"/>
    <row r="435" s="796" customFormat="1"/>
    <row r="436" s="796" customFormat="1"/>
    <row r="437" s="796" customFormat="1"/>
    <row r="438" s="796" customFormat="1"/>
    <row r="439" s="796" customFormat="1"/>
    <row r="440" s="796" customFormat="1"/>
    <row r="441" s="796" customFormat="1"/>
    <row r="442" s="796" customFormat="1"/>
    <row r="443" s="796" customFormat="1"/>
    <row r="444" s="796" customFormat="1"/>
    <row r="445" s="796" customFormat="1"/>
    <row r="446" s="796" customFormat="1"/>
    <row r="447" s="796" customFormat="1"/>
    <row r="448" s="796" customFormat="1"/>
    <row r="449" s="796" customFormat="1"/>
    <row r="450" s="796" customFormat="1"/>
    <row r="451" s="796" customFormat="1"/>
    <row r="452" s="796" customFormat="1"/>
    <row r="453" s="796" customFormat="1"/>
    <row r="454" s="796" customFormat="1"/>
    <row r="455" s="796" customFormat="1"/>
    <row r="456" s="796" customFormat="1"/>
    <row r="457" s="796" customFormat="1"/>
    <row r="458" s="796" customFormat="1"/>
    <row r="459" s="796" customFormat="1"/>
    <row r="460" s="796" customFormat="1"/>
    <row r="461" s="796" customFormat="1"/>
    <row r="462" s="796" customFormat="1"/>
    <row r="463" s="796" customFormat="1"/>
    <row r="464" s="796" customFormat="1"/>
    <row r="465" s="796" customFormat="1"/>
    <row r="466" s="796" customFormat="1"/>
    <row r="467" s="796" customFormat="1"/>
    <row r="468" s="796" customFormat="1"/>
    <row r="469" s="796" customFormat="1"/>
    <row r="470" s="796" customFormat="1"/>
    <row r="471" s="796" customFormat="1"/>
    <row r="472" s="796" customFormat="1"/>
    <row r="473" s="796" customFormat="1"/>
    <row r="474" s="796" customFormat="1"/>
    <row r="475" s="796" customFormat="1"/>
    <row r="476" s="796" customFormat="1"/>
    <row r="477" s="796" customFormat="1"/>
    <row r="478" s="796" customFormat="1"/>
    <row r="479" s="796" customFormat="1"/>
    <row r="480" s="796" customFormat="1"/>
    <row r="481" s="796" customFormat="1"/>
    <row r="482" s="796" customFormat="1"/>
    <row r="483" s="796" customFormat="1"/>
    <row r="484" s="796" customFormat="1"/>
    <row r="485" s="796" customFormat="1"/>
    <row r="486" s="796" customFormat="1"/>
    <row r="487" s="796" customFormat="1"/>
    <row r="488" s="796" customFormat="1"/>
    <row r="489" s="796" customFormat="1"/>
    <row r="490" s="796" customFormat="1"/>
    <row r="491" s="796" customFormat="1"/>
    <row r="492" s="796" customFormat="1"/>
    <row r="493" s="796" customFormat="1"/>
    <row r="494" s="796" customFormat="1"/>
    <row r="495" s="796" customFormat="1"/>
    <row r="496" s="796" customFormat="1"/>
    <row r="497" s="796" customFormat="1"/>
    <row r="498" s="796" customFormat="1"/>
    <row r="499" s="796" customFormat="1"/>
    <row r="500" s="796" customFormat="1"/>
    <row r="501" s="796" customFormat="1"/>
    <row r="502" s="796" customFormat="1"/>
    <row r="503" s="796" customFormat="1"/>
    <row r="504" s="796" customFormat="1"/>
    <row r="505" s="796" customFormat="1"/>
    <row r="506" s="796" customFormat="1"/>
    <row r="507" s="796" customFormat="1"/>
    <row r="508" s="796" customFormat="1"/>
    <row r="509" s="796" customFormat="1"/>
    <row r="510" s="796" customFormat="1"/>
    <row r="511" s="796" customFormat="1"/>
    <row r="512" s="796" customFormat="1"/>
    <row r="513" s="796" customFormat="1"/>
    <row r="514" s="796" customFormat="1"/>
    <row r="515" s="796" customFormat="1"/>
    <row r="516" s="796" customFormat="1"/>
    <row r="517" s="796" customFormat="1"/>
    <row r="518" s="796" customFormat="1"/>
    <row r="519" s="796" customFormat="1"/>
    <row r="520" s="796" customFormat="1"/>
    <row r="521" s="796" customFormat="1"/>
    <row r="522" s="796" customFormat="1"/>
    <row r="523" s="796" customFormat="1"/>
    <row r="524" s="796" customFormat="1"/>
    <row r="525" s="796" customFormat="1"/>
    <row r="526" s="796" customFormat="1"/>
    <row r="527" s="796" customFormat="1"/>
    <row r="528" s="796" customFormat="1"/>
    <row r="529" s="796" customFormat="1"/>
    <row r="530" s="796" customFormat="1"/>
    <row r="531" s="796" customFormat="1"/>
    <row r="532" s="796" customFormat="1"/>
    <row r="533" s="796" customFormat="1"/>
    <row r="534" s="796" customFormat="1"/>
    <row r="535" s="796" customFormat="1"/>
    <row r="536" s="796" customFormat="1"/>
    <row r="537" s="796" customFormat="1"/>
    <row r="538" s="796" customFormat="1"/>
    <row r="539" s="796" customFormat="1"/>
    <row r="540" s="796" customFormat="1"/>
    <row r="541" s="796" customFormat="1"/>
    <row r="542" s="796" customFormat="1"/>
    <row r="543" s="796" customFormat="1"/>
    <row r="544" s="796" customFormat="1"/>
    <row r="545" s="796" customFormat="1"/>
    <row r="546" s="796" customFormat="1"/>
    <row r="547" s="796" customFormat="1"/>
    <row r="548" s="796" customFormat="1"/>
    <row r="549" s="796" customFormat="1"/>
    <row r="550" s="796" customFormat="1"/>
    <row r="551" s="796" customFormat="1"/>
    <row r="552" s="796" customFormat="1"/>
    <row r="553" s="796" customFormat="1"/>
    <row r="554" s="796" customFormat="1"/>
    <row r="555" s="796" customFormat="1"/>
    <row r="556" s="796" customFormat="1"/>
    <row r="557" s="796" customFormat="1"/>
    <row r="558" s="796" customFormat="1"/>
    <row r="559" s="796" customFormat="1"/>
    <row r="560" s="796" customFormat="1"/>
    <row r="561" s="796" customFormat="1"/>
    <row r="562" s="796" customFormat="1"/>
    <row r="563" s="796" customFormat="1"/>
    <row r="564" s="796" customFormat="1"/>
    <row r="565" s="796" customFormat="1"/>
    <row r="566" s="796" customFormat="1"/>
    <row r="567" s="796" customFormat="1"/>
    <row r="568" s="796" customFormat="1"/>
    <row r="569" s="796" customFormat="1"/>
    <row r="570" s="796" customFormat="1"/>
    <row r="571" s="796" customFormat="1"/>
    <row r="572" s="796" customFormat="1"/>
    <row r="573" s="796" customFormat="1"/>
    <row r="574" s="796" customFormat="1"/>
    <row r="575" s="796" customFormat="1"/>
    <row r="576" s="796" customFormat="1"/>
    <row r="577" s="796" customFormat="1"/>
    <row r="578" s="796" customFormat="1"/>
    <row r="579" s="796" customFormat="1"/>
    <row r="580" s="796" customFormat="1"/>
    <row r="581" s="796" customFormat="1"/>
    <row r="582" s="796" customFormat="1"/>
    <row r="583" s="796" customFormat="1"/>
    <row r="584" s="796" customFormat="1"/>
    <row r="585" s="796" customFormat="1"/>
    <row r="586" s="796" customFormat="1"/>
    <row r="587" s="796" customFormat="1"/>
    <row r="588" s="796" customFormat="1"/>
    <row r="589" s="796" customFormat="1"/>
    <row r="590" s="796" customFormat="1"/>
    <row r="591" s="796" customFormat="1"/>
    <row r="592" s="796" customFormat="1"/>
    <row r="593" s="796" customFormat="1"/>
    <row r="594" s="796" customFormat="1"/>
    <row r="595" s="796" customFormat="1"/>
    <row r="596" s="796" customFormat="1"/>
    <row r="597" s="796" customFormat="1"/>
    <row r="598" s="796" customFormat="1"/>
    <row r="599" s="796" customFormat="1"/>
    <row r="600" s="796" customFormat="1"/>
    <row r="601" s="796" customFormat="1"/>
    <row r="602" s="796" customFormat="1"/>
    <row r="603" s="796" customFormat="1"/>
    <row r="604" s="796" customFormat="1"/>
    <row r="605" s="796" customFormat="1"/>
    <row r="606" s="796" customFormat="1"/>
    <row r="607" s="796" customFormat="1"/>
    <row r="608" s="796" customFormat="1"/>
    <row r="609" s="796" customFormat="1"/>
    <row r="610" s="796" customFormat="1"/>
    <row r="611" s="796" customFormat="1"/>
    <row r="612" s="796" customFormat="1"/>
    <row r="613" s="796" customFormat="1"/>
    <row r="614" s="796" customFormat="1"/>
    <row r="615" s="796" customFormat="1"/>
    <row r="616" s="796" customFormat="1"/>
    <row r="617" s="796" customFormat="1"/>
    <row r="618" s="796" customFormat="1"/>
    <row r="619" s="796" customFormat="1"/>
    <row r="620" s="796" customFormat="1"/>
    <row r="621" s="796" customFormat="1"/>
    <row r="622" s="796" customFormat="1"/>
    <row r="623" s="796" customFormat="1"/>
    <row r="624" s="796" customFormat="1"/>
    <row r="625" s="796" customFormat="1"/>
    <row r="626" s="796" customFormat="1"/>
    <row r="627" s="796" customFormat="1"/>
    <row r="628" s="796" customFormat="1"/>
    <row r="629" s="796" customFormat="1"/>
    <row r="630" s="796" customFormat="1"/>
    <row r="631" s="796" customFormat="1"/>
    <row r="632" s="796" customFormat="1"/>
    <row r="633" s="796" customFormat="1"/>
    <row r="634" s="796" customFormat="1"/>
    <row r="635" s="796" customFormat="1"/>
    <row r="636" s="796" customFormat="1"/>
    <row r="637" s="796" customFormat="1"/>
    <row r="638" s="796" customFormat="1"/>
    <row r="639" s="796" customFormat="1"/>
    <row r="640" s="796" customFormat="1"/>
    <row r="641" s="796" customFormat="1"/>
    <row r="642" s="796" customFormat="1"/>
    <row r="643" s="796" customFormat="1"/>
    <row r="644" s="796" customFormat="1"/>
    <row r="645" s="796" customFormat="1"/>
    <row r="646" s="796" customFormat="1"/>
    <row r="647" s="796" customFormat="1"/>
    <row r="648" s="796" customFormat="1"/>
    <row r="649" s="796" customFormat="1"/>
    <row r="650" s="796" customFormat="1"/>
    <row r="651" s="796" customFormat="1"/>
    <row r="652" s="796" customFormat="1"/>
    <row r="653" s="796" customFormat="1"/>
    <row r="654" s="796" customFormat="1"/>
    <row r="655" s="796" customFormat="1"/>
    <row r="656" s="796" customFormat="1"/>
    <row r="657" s="796" customFormat="1"/>
    <row r="658" s="796" customFormat="1"/>
    <row r="659" s="796" customFormat="1"/>
    <row r="660" s="796" customFormat="1"/>
    <row r="661" s="796" customFormat="1"/>
    <row r="662" s="796" customFormat="1"/>
    <row r="663" s="796" customFormat="1"/>
    <row r="664" s="796" customFormat="1"/>
    <row r="665" s="796" customFormat="1"/>
    <row r="666" s="796" customFormat="1"/>
    <row r="667" s="796" customFormat="1"/>
    <row r="668" s="796" customFormat="1"/>
    <row r="669" s="796" customFormat="1"/>
    <row r="670" s="796" customFormat="1"/>
    <row r="671" s="796" customFormat="1"/>
    <row r="672" s="796" customFormat="1"/>
    <row r="673" s="796" customFormat="1"/>
    <row r="674" s="796" customFormat="1"/>
    <row r="675" s="796" customFormat="1"/>
    <row r="676" s="796" customFormat="1"/>
    <row r="677" s="796" customFormat="1"/>
    <row r="678" s="796" customFormat="1"/>
    <row r="679" s="796" customFormat="1"/>
    <row r="680" s="796" customFormat="1"/>
    <row r="681" s="796" customFormat="1"/>
    <row r="682" s="796" customFormat="1"/>
    <row r="683" s="796" customFormat="1"/>
    <row r="684" s="796" customFormat="1"/>
    <row r="685" s="796" customFormat="1"/>
    <row r="686" s="796" customFormat="1"/>
    <row r="687" s="796" customFormat="1"/>
    <row r="688" s="796" customFormat="1"/>
    <row r="689" s="796" customFormat="1"/>
    <row r="690" s="796" customFormat="1"/>
    <row r="691" s="796" customFormat="1"/>
    <row r="692" s="796" customFormat="1"/>
    <row r="693" s="796" customFormat="1"/>
    <row r="694" s="796" customFormat="1"/>
    <row r="695" s="796" customFormat="1"/>
    <row r="696" s="796" customFormat="1"/>
    <row r="697" s="796" customFormat="1"/>
    <row r="698" s="796" customFormat="1"/>
    <row r="699" s="796" customFormat="1"/>
    <row r="700" s="796" customFormat="1"/>
    <row r="701" s="796" customFormat="1"/>
    <row r="702" s="796" customFormat="1"/>
    <row r="703" s="796" customFormat="1"/>
    <row r="704" s="796" customFormat="1"/>
    <row r="705" s="796" customFormat="1"/>
    <row r="706" s="796" customFormat="1"/>
    <row r="707" s="796" customFormat="1"/>
    <row r="708" s="796" customFormat="1"/>
    <row r="709" s="796" customFormat="1"/>
    <row r="710" s="796" customFormat="1"/>
    <row r="711" s="796" customFormat="1"/>
    <row r="712" s="796" customFormat="1"/>
    <row r="713" s="796" customFormat="1"/>
    <row r="714" s="796" customFormat="1"/>
    <row r="715" s="796" customFormat="1"/>
    <row r="716" s="796" customFormat="1"/>
    <row r="717" s="796" customFormat="1"/>
    <row r="718" s="796" customFormat="1"/>
    <row r="719" s="796" customFormat="1"/>
    <row r="720" s="796" customFormat="1"/>
    <row r="721" s="796" customFormat="1"/>
    <row r="722" s="796" customFormat="1"/>
    <row r="723" s="796" customFormat="1"/>
    <row r="724" s="796" customFormat="1"/>
    <row r="725" s="796" customFormat="1"/>
    <row r="726" s="796" customFormat="1"/>
    <row r="727" s="796" customFormat="1"/>
    <row r="728" s="796" customFormat="1"/>
    <row r="729" s="796" customFormat="1"/>
    <row r="730" s="796" customFormat="1"/>
    <row r="731" s="796" customFormat="1"/>
    <row r="732" s="796" customFormat="1"/>
    <row r="733" s="796" customFormat="1"/>
    <row r="734" s="796" customFormat="1"/>
    <row r="735" s="796" customFormat="1"/>
    <row r="736" s="796" customFormat="1"/>
    <row r="737" s="796" customFormat="1"/>
    <row r="738" s="796" customFormat="1"/>
    <row r="739" s="796" customFormat="1"/>
    <row r="740" s="796" customFormat="1"/>
    <row r="741" s="796" customFormat="1"/>
    <row r="742" s="796" customFormat="1"/>
    <row r="743" s="796" customFormat="1"/>
    <row r="744" s="796" customFormat="1"/>
    <row r="745" s="796" customFormat="1"/>
    <row r="746" s="796" customFormat="1"/>
    <row r="747" s="796" customFormat="1"/>
    <row r="748" s="796" customFormat="1"/>
    <row r="749" s="796" customFormat="1"/>
    <row r="750" s="796" customFormat="1"/>
    <row r="751" s="796" customFormat="1"/>
    <row r="752" s="796" customFormat="1"/>
    <row r="753" s="796" customFormat="1"/>
    <row r="754" s="796" customFormat="1"/>
    <row r="755" s="796" customFormat="1"/>
    <row r="756" s="796" customFormat="1"/>
    <row r="757" s="796" customFormat="1"/>
    <row r="758" s="796" customFormat="1"/>
    <row r="759" s="796" customFormat="1"/>
    <row r="760" s="796" customFormat="1"/>
    <row r="761" s="796" customFormat="1"/>
    <row r="762" s="796" customFormat="1"/>
    <row r="763" s="796" customFormat="1"/>
    <row r="764" s="796" customFormat="1"/>
    <row r="765" s="796" customFormat="1"/>
    <row r="766" s="796" customFormat="1"/>
    <row r="767" s="796" customFormat="1"/>
    <row r="768" s="796" customFormat="1"/>
    <row r="769" s="796" customFormat="1"/>
    <row r="770" s="796" customFormat="1"/>
    <row r="771" s="796" customFormat="1"/>
    <row r="772" s="796" customFormat="1"/>
    <row r="773" s="796" customFormat="1"/>
    <row r="774" s="796" customFormat="1"/>
    <row r="775" s="796" customFormat="1"/>
    <row r="776" s="796" customFormat="1"/>
    <row r="777" s="796" customFormat="1"/>
    <row r="778" s="796" customFormat="1"/>
    <row r="779" s="796" customFormat="1"/>
    <row r="780" s="796" customFormat="1"/>
    <row r="781" s="796" customFormat="1"/>
    <row r="782" s="796" customFormat="1"/>
    <row r="783" s="796" customFormat="1"/>
    <row r="784" s="796" customFormat="1"/>
    <row r="785" s="796" customFormat="1"/>
    <row r="786" s="796" customFormat="1"/>
    <row r="787" s="796" customFormat="1"/>
    <row r="788" s="796" customFormat="1"/>
    <row r="789" s="796" customFormat="1"/>
    <row r="790" s="796" customFormat="1"/>
    <row r="791" s="796" customFormat="1"/>
    <row r="792" s="796" customFormat="1"/>
    <row r="793" s="796" customFormat="1"/>
    <row r="794" s="796" customFormat="1"/>
    <row r="795" s="796" customFormat="1"/>
    <row r="796" s="796" customFormat="1"/>
    <row r="797" s="796" customFormat="1"/>
    <row r="798" s="796" customFormat="1"/>
    <row r="799" s="796" customFormat="1"/>
    <row r="800" s="796" customFormat="1"/>
    <row r="801" s="796" customFormat="1"/>
    <row r="802" s="796" customFormat="1"/>
    <row r="803" s="796" customFormat="1"/>
    <row r="804" s="796" customFormat="1"/>
    <row r="805" s="796" customFormat="1"/>
    <row r="806" s="796" customFormat="1"/>
    <row r="807" s="796" customFormat="1"/>
    <row r="808" s="796" customFormat="1"/>
    <row r="809" s="796" customFormat="1"/>
    <row r="810" s="796" customFormat="1"/>
    <row r="811" s="796" customFormat="1"/>
    <row r="812" s="796" customFormat="1"/>
    <row r="813" s="796" customFormat="1"/>
    <row r="814" s="796" customFormat="1"/>
    <row r="815" s="796" customFormat="1"/>
    <row r="816" s="796" customFormat="1"/>
    <row r="817" s="796" customFormat="1"/>
    <row r="818" s="796" customFormat="1"/>
    <row r="819" s="796" customFormat="1"/>
    <row r="820" s="796" customFormat="1"/>
    <row r="821" s="796" customFormat="1"/>
    <row r="822" s="796" customFormat="1"/>
    <row r="823" s="796" customFormat="1"/>
    <row r="824" s="796" customFormat="1"/>
    <row r="825" s="796" customFormat="1"/>
    <row r="826" s="796" customFormat="1"/>
    <row r="827" s="796" customFormat="1"/>
    <row r="828" s="796" customFormat="1"/>
    <row r="829" s="796" customFormat="1"/>
    <row r="830" s="796" customFormat="1"/>
    <row r="831" s="796" customFormat="1"/>
    <row r="832" s="796" customFormat="1"/>
    <row r="833" s="796" customFormat="1"/>
    <row r="834" s="796" customFormat="1"/>
    <row r="835" s="796" customFormat="1"/>
    <row r="836" s="796" customFormat="1"/>
    <row r="837" s="796" customFormat="1"/>
    <row r="838" s="796" customFormat="1"/>
    <row r="839" s="796" customFormat="1"/>
    <row r="840" s="796" customFormat="1"/>
    <row r="841" s="796" customFormat="1"/>
    <row r="842" s="796" customFormat="1"/>
    <row r="843" s="796" customFormat="1"/>
    <row r="844" s="796" customFormat="1"/>
    <row r="845" s="796" customFormat="1"/>
    <row r="846" s="796" customFormat="1"/>
    <row r="847" s="796" customFormat="1"/>
    <row r="848" s="796" customFormat="1"/>
    <row r="849" s="796" customFormat="1"/>
    <row r="850" s="796" customFormat="1"/>
    <row r="851" s="796" customFormat="1"/>
    <row r="852" s="796" customFormat="1"/>
    <row r="853" s="796" customFormat="1"/>
    <row r="854" s="796" customFormat="1"/>
    <row r="855" s="796" customFormat="1"/>
    <row r="856" s="796" customFormat="1"/>
    <row r="857" s="796" customFormat="1"/>
    <row r="858" s="796" customFormat="1"/>
    <row r="859" s="796" customFormat="1"/>
    <row r="860" s="796" customFormat="1"/>
    <row r="861" s="796" customFormat="1"/>
    <row r="862" s="796" customFormat="1"/>
    <row r="863" s="796" customFormat="1"/>
    <row r="864" s="796" customFormat="1"/>
    <row r="865" s="796" customFormat="1"/>
    <row r="866" s="796" customFormat="1"/>
    <row r="867" s="796" customFormat="1"/>
    <row r="868" s="796" customFormat="1"/>
    <row r="869" s="796" customFormat="1"/>
    <row r="870" s="796" customFormat="1"/>
    <row r="871" s="796" customFormat="1"/>
    <row r="872" s="796" customFormat="1"/>
    <row r="873" s="796" customFormat="1"/>
    <row r="874" s="796" customFormat="1"/>
    <row r="875" s="796" customFormat="1"/>
    <row r="876" s="796" customFormat="1"/>
    <row r="877" s="796" customFormat="1"/>
    <row r="878" s="796" customFormat="1"/>
    <row r="879" s="796" customFormat="1"/>
    <row r="880" s="796" customFormat="1"/>
    <row r="881" s="796" customFormat="1"/>
    <row r="882" s="796" customFormat="1"/>
    <row r="883" s="796" customFormat="1"/>
    <row r="884" s="796" customFormat="1"/>
    <row r="885" s="796" customFormat="1"/>
    <row r="886" s="796" customFormat="1"/>
    <row r="887" s="796" customFormat="1"/>
    <row r="888" s="796" customFormat="1"/>
    <row r="889" s="796" customFormat="1"/>
    <row r="890" s="796" customFormat="1"/>
    <row r="891" s="796" customFormat="1"/>
    <row r="892" s="796" customFormat="1"/>
    <row r="893" s="796" customFormat="1"/>
    <row r="894" s="796" customFormat="1"/>
    <row r="895" s="796" customFormat="1"/>
    <row r="896" s="796" customFormat="1"/>
    <row r="897" s="796" customFormat="1"/>
    <row r="898" s="796" customFormat="1"/>
    <row r="899" s="796" customFormat="1"/>
    <row r="900" s="796" customFormat="1"/>
    <row r="901" s="796" customFormat="1"/>
    <row r="902" s="796" customFormat="1"/>
    <row r="903" s="796" customFormat="1"/>
    <row r="904" s="796" customFormat="1"/>
    <row r="905" s="796" customFormat="1"/>
    <row r="906" s="796" customFormat="1"/>
    <row r="907" s="796" customFormat="1"/>
    <row r="908" s="796" customFormat="1"/>
    <row r="909" s="796" customFormat="1"/>
    <row r="910" s="796" customFormat="1"/>
    <row r="911" s="796" customFormat="1"/>
    <row r="912" s="796" customFormat="1"/>
    <row r="913" s="796" customFormat="1"/>
    <row r="914" s="796" customFormat="1"/>
    <row r="915" s="796" customFormat="1"/>
    <row r="916" s="796" customFormat="1"/>
    <row r="917" s="796" customFormat="1"/>
    <row r="918" s="796" customFormat="1"/>
    <row r="919" s="796" customFormat="1"/>
    <row r="920" s="796" customFormat="1"/>
    <row r="921" s="796" customFormat="1"/>
    <row r="922" s="796" customFormat="1"/>
    <row r="923" s="796" customFormat="1"/>
    <row r="924" s="796" customFormat="1"/>
    <row r="925" s="796" customFormat="1"/>
    <row r="926" s="796" customFormat="1"/>
    <row r="927" s="796" customFormat="1"/>
    <row r="928" s="796" customFormat="1"/>
    <row r="929" s="796" customFormat="1"/>
    <row r="930" s="796" customFormat="1"/>
    <row r="931" s="796" customFormat="1"/>
    <row r="932" s="796" customFormat="1"/>
    <row r="933" s="796" customFormat="1"/>
    <row r="934" s="796" customFormat="1"/>
    <row r="935" s="796" customFormat="1"/>
    <row r="936" s="796" customFormat="1"/>
    <row r="937" s="796" customFormat="1"/>
    <row r="938" s="796" customFormat="1"/>
    <row r="939" s="796" customFormat="1"/>
    <row r="940" s="796" customFormat="1"/>
    <row r="941" s="796" customFormat="1"/>
    <row r="942" s="796" customFormat="1"/>
    <row r="943" s="796" customFormat="1"/>
    <row r="944" s="796" customFormat="1"/>
    <row r="945" s="796" customFormat="1"/>
    <row r="946" s="796" customFormat="1"/>
    <row r="947" s="796" customFormat="1"/>
    <row r="948" s="796" customFormat="1"/>
    <row r="949" s="796" customFormat="1"/>
    <row r="950" s="796" customFormat="1"/>
    <row r="951" s="796" customFormat="1"/>
    <row r="952" s="796" customFormat="1"/>
    <row r="953" s="796" customFormat="1"/>
    <row r="954" s="796" customFormat="1"/>
    <row r="955" s="796" customFormat="1"/>
    <row r="956" s="796" customFormat="1"/>
    <row r="957" s="796" customFormat="1"/>
    <row r="958" s="796" customFormat="1"/>
    <row r="959" s="796" customFormat="1"/>
    <row r="960" s="796" customFormat="1"/>
    <row r="961" s="796" customFormat="1"/>
    <row r="962" s="796" customFormat="1"/>
    <row r="963" s="796" customFormat="1"/>
    <row r="964" s="796" customFormat="1"/>
    <row r="965" s="796" customFormat="1"/>
    <row r="966" s="796" customFormat="1"/>
    <row r="967" s="796" customFormat="1"/>
    <row r="968" s="796" customFormat="1"/>
    <row r="969" s="796" customFormat="1"/>
    <row r="970" s="796" customFormat="1"/>
    <row r="971" s="796" customFormat="1"/>
    <row r="972" s="796" customFormat="1"/>
    <row r="973" s="796" customFormat="1"/>
    <row r="974" s="796" customFormat="1"/>
    <row r="975" s="796" customFormat="1"/>
    <row r="976" s="796" customFormat="1"/>
    <row r="977" s="796" customFormat="1"/>
    <row r="978" s="796" customFormat="1"/>
    <row r="979" s="796" customFormat="1"/>
    <row r="980" s="796" customFormat="1"/>
    <row r="981" s="796" customFormat="1"/>
    <row r="982" s="796" customFormat="1"/>
    <row r="983" s="796" customFormat="1"/>
    <row r="984" s="796" customFormat="1"/>
    <row r="985" s="796" customFormat="1"/>
    <row r="986" s="796" customFormat="1"/>
    <row r="987" s="796" customFormat="1"/>
    <row r="988" s="796" customFormat="1"/>
    <row r="989" s="796" customFormat="1"/>
    <row r="990" s="796" customFormat="1"/>
    <row r="991" s="796" customFormat="1"/>
    <row r="992" s="796" customFormat="1"/>
    <row r="993" s="796" customFormat="1"/>
    <row r="994" s="796" customFormat="1"/>
    <row r="995" s="796" customFormat="1"/>
    <row r="996" s="796" customFormat="1"/>
    <row r="997" s="796" customFormat="1"/>
    <row r="998" s="796" customFormat="1"/>
    <row r="999" s="796" customFormat="1"/>
    <row r="1000" s="796" customFormat="1"/>
  </sheetData>
  <mergeCells count="34">
    <mergeCell ref="A26:L26"/>
    <mergeCell ref="J27:J29"/>
    <mergeCell ref="L27:L29"/>
    <mergeCell ref="A30:L30"/>
    <mergeCell ref="J31:J32"/>
    <mergeCell ref="L31:L32"/>
    <mergeCell ref="A17:L17"/>
    <mergeCell ref="J18:J21"/>
    <mergeCell ref="L18:L21"/>
    <mergeCell ref="A22:L22"/>
    <mergeCell ref="D23:D25"/>
    <mergeCell ref="J23:J25"/>
    <mergeCell ref="L23:L25"/>
    <mergeCell ref="D6:D8"/>
    <mergeCell ref="J6:J16"/>
    <mergeCell ref="L6:L16"/>
    <mergeCell ref="A9:I9"/>
    <mergeCell ref="A14:I14"/>
    <mergeCell ref="T2:V2"/>
    <mergeCell ref="W2:Y2"/>
    <mergeCell ref="Z2:AB2"/>
    <mergeCell ref="A4:L4"/>
    <mergeCell ref="A5:L5"/>
    <mergeCell ref="A1:L1"/>
    <mergeCell ref="A2:A3"/>
    <mergeCell ref="B2:B3"/>
    <mergeCell ref="C2:C3"/>
    <mergeCell ref="D2:D3"/>
    <mergeCell ref="E2:E3"/>
    <mergeCell ref="F2:F3"/>
    <mergeCell ref="G2:G3"/>
    <mergeCell ref="H2:H3"/>
    <mergeCell ref="I2:J2"/>
    <mergeCell ref="K2:L2"/>
  </mergeCells>
  <pageMargins left="0.7" right="0.7" top="0.75" bottom="0.75" header="0.511811023622047" footer="0.511811023622047"/>
  <pageSetup orientation="landscape" horizontalDpi="300" verticalDpi="30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B1000"/>
  <sheetViews>
    <sheetView zoomScaleNormal="100" workbookViewId="0">
      <selection activeCell="AE13" sqref="AE13"/>
    </sheetView>
  </sheetViews>
  <sheetFormatPr baseColWidth="10" defaultColWidth="12.6640625" defaultRowHeight="13"/>
  <cols>
    <col min="1" max="1" width="3.6640625" style="796" customWidth="1"/>
    <col min="2" max="2" width="35" style="796" bestFit="1" customWidth="1"/>
    <col min="3" max="4" width="3.5" style="796" customWidth="1"/>
    <col min="5" max="5" width="7.33203125" style="796" customWidth="1"/>
    <col min="6" max="7" width="6.6640625" style="796" customWidth="1"/>
    <col min="8" max="8" width="7.33203125" style="796" customWidth="1"/>
    <col min="9" max="10" width="4.6640625" style="796" customWidth="1"/>
    <col min="11" max="11" width="6.6640625" style="796" customWidth="1"/>
    <col min="12" max="12" width="7.1640625" style="796" customWidth="1"/>
    <col min="13" max="13" width="10.1640625" style="796" customWidth="1"/>
    <col min="14" max="14" width="11.6640625" style="796" customWidth="1"/>
    <col min="15" max="26" width="7.83203125" style="796" customWidth="1"/>
    <col min="27" max="16384" width="12.6640625" style="796"/>
  </cols>
  <sheetData>
    <row r="1" spans="1:28" ht="15">
      <c r="A1" s="882" t="s">
        <v>916</v>
      </c>
      <c r="B1" s="882"/>
      <c r="C1" s="882"/>
      <c r="D1" s="882"/>
      <c r="E1" s="882"/>
      <c r="F1" s="882"/>
      <c r="G1" s="882"/>
      <c r="H1" s="882"/>
      <c r="I1" s="882"/>
      <c r="J1" s="882"/>
      <c r="K1" s="882"/>
      <c r="L1" s="882"/>
    </row>
    <row r="2" spans="1:28" ht="15">
      <c r="A2" s="882" t="s">
        <v>344</v>
      </c>
      <c r="B2" s="882"/>
      <c r="C2" s="882"/>
      <c r="D2" s="882"/>
      <c r="E2" s="882"/>
      <c r="F2" s="882"/>
      <c r="G2" s="882"/>
      <c r="H2" s="882"/>
      <c r="I2" s="882"/>
      <c r="J2" s="882"/>
      <c r="K2" s="882"/>
      <c r="L2" s="882"/>
    </row>
    <row r="3" spans="1:28" ht="15">
      <c r="A3" s="896"/>
      <c r="B3" s="896"/>
      <c r="C3" s="896"/>
      <c r="D3" s="896"/>
      <c r="E3" s="896"/>
      <c r="F3" s="896"/>
      <c r="G3" s="896"/>
      <c r="H3" s="896"/>
      <c r="I3" s="896"/>
      <c r="J3" s="896"/>
      <c r="K3" s="896"/>
      <c r="L3" s="896"/>
    </row>
    <row r="4" spans="1:28" ht="42">
      <c r="A4" s="13" t="s">
        <v>346</v>
      </c>
      <c r="B4" s="13" t="s">
        <v>347</v>
      </c>
      <c r="C4" s="13" t="s">
        <v>348</v>
      </c>
      <c r="D4" s="13" t="s">
        <v>349</v>
      </c>
      <c r="E4" s="13" t="s">
        <v>350</v>
      </c>
      <c r="F4" s="13" t="s">
        <v>351</v>
      </c>
      <c r="G4" s="13" t="s">
        <v>892</v>
      </c>
      <c r="H4" s="13" t="s">
        <v>354</v>
      </c>
      <c r="I4" s="13" t="s">
        <v>355</v>
      </c>
      <c r="J4" s="13"/>
      <c r="K4" s="13" t="s">
        <v>357</v>
      </c>
      <c r="L4" s="13"/>
      <c r="N4" s="177" t="s">
        <v>358</v>
      </c>
      <c r="O4" s="323" t="s">
        <v>359</v>
      </c>
      <c r="P4" s="323" t="s">
        <v>360</v>
      </c>
      <c r="Q4" s="323" t="s">
        <v>361</v>
      </c>
      <c r="R4" s="323" t="s">
        <v>362</v>
      </c>
      <c r="T4" s="12" t="s">
        <v>57</v>
      </c>
      <c r="U4" s="12"/>
      <c r="V4" s="12"/>
      <c r="W4" s="12" t="s">
        <v>363</v>
      </c>
      <c r="X4" s="12"/>
      <c r="Y4" s="12"/>
      <c r="Z4" s="12" t="s">
        <v>364</v>
      </c>
      <c r="AA4" s="12"/>
      <c r="AB4" s="12"/>
    </row>
    <row r="5" spans="1:28">
      <c r="A5" s="13"/>
      <c r="B5" s="13"/>
      <c r="C5" s="13"/>
      <c r="D5" s="13"/>
      <c r="E5" s="13"/>
      <c r="F5" s="13"/>
      <c r="G5" s="13"/>
      <c r="H5" s="13"/>
      <c r="I5" s="585" t="s">
        <v>365</v>
      </c>
      <c r="J5" s="585" t="s">
        <v>366</v>
      </c>
      <c r="K5" s="585" t="s">
        <v>365</v>
      </c>
      <c r="L5" s="585" t="s">
        <v>366</v>
      </c>
      <c r="N5" s="548"/>
      <c r="O5" s="548"/>
      <c r="P5" s="798"/>
      <c r="Q5" s="799"/>
      <c r="R5" s="800"/>
      <c r="T5" s="819" t="s">
        <v>355</v>
      </c>
      <c r="U5" s="819" t="s">
        <v>367</v>
      </c>
      <c r="V5" s="819" t="s">
        <v>307</v>
      </c>
      <c r="W5" s="819" t="s">
        <v>355</v>
      </c>
      <c r="X5" s="819" t="s">
        <v>367</v>
      </c>
      <c r="Y5" s="819" t="s">
        <v>307</v>
      </c>
      <c r="Z5" s="819" t="s">
        <v>355</v>
      </c>
      <c r="AA5" s="819" t="s">
        <v>367</v>
      </c>
      <c r="AB5" s="819" t="s">
        <v>307</v>
      </c>
    </row>
    <row r="6" spans="1:28">
      <c r="A6" s="11" t="s">
        <v>368</v>
      </c>
      <c r="B6" s="11"/>
      <c r="C6" s="11"/>
      <c r="D6" s="11"/>
      <c r="E6" s="11"/>
      <c r="F6" s="11"/>
      <c r="G6" s="11"/>
      <c r="H6" s="11"/>
      <c r="I6" s="11"/>
      <c r="J6" s="11"/>
      <c r="K6" s="11"/>
      <c r="L6" s="11"/>
      <c r="N6" s="548"/>
      <c r="O6" s="548"/>
      <c r="P6" s="798"/>
      <c r="Q6" s="799"/>
      <c r="R6" s="800"/>
      <c r="T6" s="810"/>
      <c r="U6" s="823"/>
      <c r="V6" s="822"/>
      <c r="W6" s="810"/>
      <c r="X6" s="823"/>
      <c r="Y6" s="822"/>
      <c r="Z6" s="810"/>
      <c r="AA6" s="823"/>
      <c r="AB6" s="822"/>
    </row>
    <row r="7" spans="1:28">
      <c r="A7" s="6" t="s">
        <v>369</v>
      </c>
      <c r="B7" s="6"/>
      <c r="C7" s="6"/>
      <c r="D7" s="6"/>
      <c r="E7" s="6"/>
      <c r="F7" s="6"/>
      <c r="G7" s="6"/>
      <c r="H7" s="6"/>
      <c r="I7" s="6"/>
      <c r="J7" s="6"/>
      <c r="K7" s="6"/>
      <c r="L7" s="6"/>
      <c r="N7" s="548"/>
      <c r="O7" s="548"/>
      <c r="P7" s="798"/>
      <c r="Q7" s="799"/>
      <c r="R7" s="800"/>
      <c r="T7" s="810"/>
      <c r="U7" s="823"/>
      <c r="V7" s="822"/>
      <c r="W7" s="810"/>
      <c r="X7" s="823"/>
      <c r="Y7" s="822"/>
      <c r="Z7" s="810"/>
      <c r="AA7" s="823"/>
      <c r="AB7" s="822"/>
    </row>
    <row r="8" spans="1:28">
      <c r="A8" s="586">
        <v>1</v>
      </c>
      <c r="B8" s="587" t="s">
        <v>370</v>
      </c>
      <c r="C8" s="586" t="s">
        <v>371</v>
      </c>
      <c r="D8" s="793"/>
      <c r="E8" s="586" t="s">
        <v>372</v>
      </c>
      <c r="F8" s="589">
        <v>6.63</v>
      </c>
      <c r="G8" s="594">
        <v>14.3</v>
      </c>
      <c r="H8" s="586" t="s">
        <v>373</v>
      </c>
      <c r="I8" s="586">
        <v>5</v>
      </c>
      <c r="J8" s="8">
        <f>SUM(I8:I10,I13:I16,I18:I22,I24)</f>
        <v>50</v>
      </c>
      <c r="K8" s="590">
        <f>IFERROR(MIN(1.1*I8,(G8/F8)*I8),0)</f>
        <v>5.5</v>
      </c>
      <c r="L8" s="7">
        <f>SUM(K8:K10,K12:K22,K24)</f>
        <v>44.660027857142857</v>
      </c>
      <c r="N8" s="797">
        <f t="shared" ref="N8:O10" si="0">F8</f>
        <v>6.63</v>
      </c>
      <c r="O8" s="884">
        <f t="shared" si="0"/>
        <v>14.3</v>
      </c>
      <c r="P8" s="798">
        <f>I8</f>
        <v>5</v>
      </c>
      <c r="Q8" s="799">
        <f>IFERROR(MAX(0,IF(H8="Minimize",F8/G8,IF(F8&gt;0,G8/F8,IF(G8&gt;0,1.1,F8/G8)))),0)</f>
        <v>2.1568627450980395</v>
      </c>
      <c r="R8" s="800">
        <f>MIN(1.1*P8,Q8*P8)</f>
        <v>5.5</v>
      </c>
      <c r="T8" s="810">
        <v>6</v>
      </c>
      <c r="U8" s="823">
        <f>Q8</f>
        <v>2.1568627450980395</v>
      </c>
      <c r="V8" s="822">
        <f>MIN(1.1*T8,U8*T8)</f>
        <v>6.6000000000000005</v>
      </c>
      <c r="W8" s="810">
        <v>3</v>
      </c>
      <c r="X8" s="823">
        <f>Q8</f>
        <v>2.1568627450980395</v>
      </c>
      <c r="Y8" s="822">
        <f>MIN(1.1*W8,X8*W8)</f>
        <v>3.3000000000000003</v>
      </c>
      <c r="Z8" s="810">
        <v>9</v>
      </c>
      <c r="AA8" s="823">
        <f>Q8</f>
        <v>2.1568627450980395</v>
      </c>
      <c r="AB8" s="822">
        <f>MIN(1.1*Z8,AA8*Z8)</f>
        <v>9.9</v>
      </c>
    </row>
    <row r="9" spans="1:28">
      <c r="A9" s="586">
        <v>2</v>
      </c>
      <c r="B9" s="587" t="s">
        <v>814</v>
      </c>
      <c r="C9" s="586" t="s">
        <v>371</v>
      </c>
      <c r="D9" s="793"/>
      <c r="E9" s="586" t="s">
        <v>917</v>
      </c>
      <c r="F9" s="695">
        <v>10.4</v>
      </c>
      <c r="G9" s="591">
        <v>19.66</v>
      </c>
      <c r="H9" s="586" t="s">
        <v>373</v>
      </c>
      <c r="I9" s="586">
        <v>10</v>
      </c>
      <c r="J9" s="8"/>
      <c r="K9" s="590">
        <f>IFERROR(MIN(1.1*I9,(G9/F9)*I9),0)</f>
        <v>11</v>
      </c>
      <c r="L9" s="7"/>
      <c r="M9" s="928"/>
      <c r="N9" s="825">
        <f t="shared" si="0"/>
        <v>10.4</v>
      </c>
      <c r="O9" s="541">
        <f t="shared" si="0"/>
        <v>19.66</v>
      </c>
      <c r="P9" s="798">
        <f>I9</f>
        <v>10</v>
      </c>
      <c r="Q9" s="799">
        <f>IFERROR(MAX(0,IF(H9="Minimize",F9/G9,IF(F9&gt;0,G9/F9,IF(G9&gt;0,1.1,F9/G9)))),0)</f>
        <v>1.8903846153846153</v>
      </c>
      <c r="R9" s="800">
        <f>MIN(1.1*P9,Q9*P9)</f>
        <v>11</v>
      </c>
      <c r="T9" s="810">
        <v>11</v>
      </c>
      <c r="U9" s="823">
        <f>Q9</f>
        <v>1.8903846153846153</v>
      </c>
      <c r="V9" s="822">
        <f>MIN(1.1*T9,U9*T9)</f>
        <v>12.100000000000001</v>
      </c>
      <c r="W9" s="810">
        <v>6</v>
      </c>
      <c r="X9" s="823">
        <f>Q9</f>
        <v>1.8903846153846153</v>
      </c>
      <c r="Y9" s="822">
        <f>MIN(1.1*W9,X9*W9)</f>
        <v>6.6000000000000005</v>
      </c>
      <c r="Z9" s="810">
        <v>17</v>
      </c>
      <c r="AA9" s="823">
        <f>Q9</f>
        <v>1.8903846153846153</v>
      </c>
      <c r="AB9" s="822">
        <f>MIN(1.1*Z9,AA9*Z9)</f>
        <v>18.700000000000003</v>
      </c>
    </row>
    <row r="10" spans="1:28">
      <c r="A10" s="586">
        <v>3</v>
      </c>
      <c r="B10" s="587" t="s">
        <v>785</v>
      </c>
      <c r="C10" s="586" t="s">
        <v>371</v>
      </c>
      <c r="D10" s="793"/>
      <c r="E10" s="586" t="s">
        <v>377</v>
      </c>
      <c r="F10" s="592">
        <v>45747</v>
      </c>
      <c r="G10" s="594" t="s">
        <v>918</v>
      </c>
      <c r="H10" s="586" t="s">
        <v>379</v>
      </c>
      <c r="I10" s="586">
        <v>5</v>
      </c>
      <c r="J10" s="8"/>
      <c r="K10" s="590">
        <v>2</v>
      </c>
      <c r="L10" s="7"/>
      <c r="N10" s="883">
        <f t="shared" si="0"/>
        <v>45747</v>
      </c>
      <c r="O10" s="884" t="str">
        <f t="shared" si="0"/>
        <v>31 Mei</v>
      </c>
      <c r="P10" s="798">
        <f>I10</f>
        <v>5</v>
      </c>
      <c r="Q10" s="799"/>
      <c r="R10" s="800"/>
      <c r="T10" s="810">
        <v>6</v>
      </c>
      <c r="U10" s="823">
        <f>Q10</f>
        <v>0</v>
      </c>
      <c r="V10" s="822">
        <f>MIN(1.1*T10,U10*T10)</f>
        <v>0</v>
      </c>
      <c r="W10" s="810">
        <v>3</v>
      </c>
      <c r="X10" s="823">
        <f>Q10</f>
        <v>0</v>
      </c>
      <c r="Y10" s="822">
        <f>MIN(1.1*W10,X10*W10)</f>
        <v>0</v>
      </c>
      <c r="Z10" s="810">
        <v>9</v>
      </c>
      <c r="AA10" s="823">
        <f>Q10</f>
        <v>0</v>
      </c>
      <c r="AB10" s="822">
        <f>MIN(1.1*Z10,AA10*Z10)</f>
        <v>0</v>
      </c>
    </row>
    <row r="11" spans="1:28">
      <c r="A11" s="6" t="s">
        <v>380</v>
      </c>
      <c r="B11" s="6"/>
      <c r="C11" s="6"/>
      <c r="D11" s="6"/>
      <c r="E11" s="6"/>
      <c r="F11" s="6"/>
      <c r="G11" s="6"/>
      <c r="H11" s="6"/>
      <c r="I11" s="6"/>
      <c r="J11" s="8"/>
      <c r="K11" s="703"/>
      <c r="L11" s="7"/>
      <c r="N11" s="548"/>
      <c r="O11" s="548"/>
      <c r="P11" s="798"/>
      <c r="Q11" s="799"/>
      <c r="R11" s="800"/>
      <c r="T11" s="810"/>
      <c r="U11" s="823"/>
      <c r="V11" s="822"/>
      <c r="W11" s="810"/>
      <c r="X11" s="823"/>
      <c r="Y11" s="822"/>
      <c r="Z11" s="810"/>
      <c r="AA11" s="823"/>
      <c r="AB11" s="822"/>
    </row>
    <row r="12" spans="1:28">
      <c r="A12" s="586">
        <v>4</v>
      </c>
      <c r="B12" s="794" t="s">
        <v>919</v>
      </c>
      <c r="C12" s="794"/>
      <c r="D12" s="794"/>
      <c r="E12" s="794"/>
      <c r="F12" s="794"/>
      <c r="G12" s="794"/>
      <c r="H12" s="794"/>
      <c r="I12" s="794"/>
      <c r="J12" s="8"/>
      <c r="K12" s="590"/>
      <c r="L12" s="7"/>
      <c r="N12" s="541"/>
      <c r="O12" s="548"/>
      <c r="P12" s="798"/>
      <c r="Q12" s="799"/>
      <c r="R12" s="800"/>
      <c r="T12" s="810"/>
      <c r="U12" s="823"/>
      <c r="V12" s="822"/>
      <c r="W12" s="810"/>
      <c r="X12" s="823"/>
      <c r="Y12" s="822"/>
      <c r="Z12" s="810"/>
      <c r="AA12" s="823"/>
      <c r="AB12" s="822"/>
    </row>
    <row r="13" spans="1:28">
      <c r="A13" s="795"/>
      <c r="B13" s="587" t="s">
        <v>920</v>
      </c>
      <c r="C13" s="586" t="s">
        <v>371</v>
      </c>
      <c r="D13" s="702"/>
      <c r="E13" s="586" t="s">
        <v>781</v>
      </c>
      <c r="F13" s="598">
        <v>40000</v>
      </c>
      <c r="G13" s="598">
        <v>68.849999999999994</v>
      </c>
      <c r="H13" s="586" t="s">
        <v>373</v>
      </c>
      <c r="I13" s="586">
        <v>4</v>
      </c>
      <c r="J13" s="8"/>
      <c r="K13" s="590">
        <f>IFERROR(MIN(1.1*I13,(G13/F13)*I13),0)</f>
        <v>6.8849999999999996E-3</v>
      </c>
      <c r="L13" s="7"/>
      <c r="N13" s="836">
        <f t="shared" ref="N13:O16" si="1">F13</f>
        <v>40000</v>
      </c>
      <c r="O13" s="801">
        <f t="shared" si="1"/>
        <v>68.849999999999994</v>
      </c>
      <c r="P13" s="798">
        <f>I13</f>
        <v>4</v>
      </c>
      <c r="Q13" s="799">
        <f>IFERROR(MAX(0,IF(H13="Minimize",F13/G13,IF(F13&gt;0,G13/F13,IF(G13&gt;0,1.1,F13/G13)))),0)</f>
        <v>1.7212499999999999E-3</v>
      </c>
      <c r="R13" s="800">
        <f>MIN(1.1*P13,Q13*P13)</f>
        <v>6.8849999999999996E-3</v>
      </c>
      <c r="T13" s="810">
        <v>4</v>
      </c>
      <c r="U13" s="823">
        <f>Q13</f>
        <v>1.7212499999999999E-3</v>
      </c>
      <c r="V13" s="822">
        <f>MIN(1.1*T13,U13*T13)</f>
        <v>6.8849999999999996E-3</v>
      </c>
      <c r="W13" s="810">
        <v>5</v>
      </c>
      <c r="X13" s="823">
        <f>Q13</f>
        <v>1.7212499999999999E-3</v>
      </c>
      <c r="Y13" s="822">
        <f>MIN(1.1*W13,X13*W13)</f>
        <v>8.6062499999999993E-3</v>
      </c>
      <c r="Z13" s="810">
        <v>2</v>
      </c>
      <c r="AA13" s="823">
        <f>Q13</f>
        <v>1.7212499999999999E-3</v>
      </c>
      <c r="AB13" s="822">
        <f>MIN(1.1*Z13,AA13*Z13)</f>
        <v>3.4424999999999998E-3</v>
      </c>
    </row>
    <row r="14" spans="1:28">
      <c r="A14" s="795"/>
      <c r="B14" s="587" t="s">
        <v>921</v>
      </c>
      <c r="C14" s="586" t="s">
        <v>371</v>
      </c>
      <c r="D14" s="702"/>
      <c r="E14" s="586" t="s">
        <v>781</v>
      </c>
      <c r="F14" s="600">
        <v>5000</v>
      </c>
      <c r="G14" s="600">
        <v>6949</v>
      </c>
      <c r="H14" s="586" t="s">
        <v>896</v>
      </c>
      <c r="I14" s="586">
        <v>2</v>
      </c>
      <c r="J14" s="8"/>
      <c r="K14" s="590">
        <f>IFERROR(MIN(1.1*I14,(G14/F14)*I14),0)</f>
        <v>2.2000000000000002</v>
      </c>
      <c r="L14" s="7"/>
      <c r="N14" s="837">
        <f t="shared" si="1"/>
        <v>5000</v>
      </c>
      <c r="O14" s="852">
        <f t="shared" si="1"/>
        <v>6949</v>
      </c>
      <c r="P14" s="798">
        <f>I14</f>
        <v>2</v>
      </c>
      <c r="Q14" s="799">
        <f>IFERROR(MAX(0,IF(H14="Minimize",F14/G14,IF(F14&gt;0,G14/F14,IF(G14&gt;0,1.1,F14/G14)))),0)</f>
        <v>1.3897999999999999</v>
      </c>
      <c r="R14" s="800">
        <f>MIN(1.1*P14,Q14*P14)</f>
        <v>2.2000000000000002</v>
      </c>
      <c r="T14" s="810">
        <v>2</v>
      </c>
      <c r="U14" s="823">
        <f>Q14</f>
        <v>1.3897999999999999</v>
      </c>
      <c r="V14" s="822">
        <f>MIN(1.1*T14,U14*T14)</f>
        <v>2.2000000000000002</v>
      </c>
      <c r="W14" s="810">
        <v>3</v>
      </c>
      <c r="X14" s="823">
        <f>Q14</f>
        <v>1.3897999999999999</v>
      </c>
      <c r="Y14" s="822">
        <f>MIN(1.1*W14,X14*W14)</f>
        <v>3.3000000000000003</v>
      </c>
      <c r="Z14" s="810">
        <v>1</v>
      </c>
      <c r="AA14" s="823">
        <f>Q14</f>
        <v>1.3897999999999999</v>
      </c>
      <c r="AB14" s="822">
        <f>MIN(1.1*Z14,AA14*Z14)</f>
        <v>1.1000000000000001</v>
      </c>
    </row>
    <row r="15" spans="1:28">
      <c r="A15" s="795"/>
      <c r="B15" s="587" t="s">
        <v>922</v>
      </c>
      <c r="C15" s="586" t="s">
        <v>371</v>
      </c>
      <c r="D15" s="702"/>
      <c r="E15" s="586" t="s">
        <v>781</v>
      </c>
      <c r="F15" s="600">
        <v>5000</v>
      </c>
      <c r="G15" s="600">
        <v>11933</v>
      </c>
      <c r="H15" s="586" t="s">
        <v>373</v>
      </c>
      <c r="I15" s="586">
        <v>2</v>
      </c>
      <c r="J15" s="8"/>
      <c r="K15" s="590">
        <f>IFERROR(MIN(1.1*I15,(G15/F15)*I15),0)</f>
        <v>2.2000000000000002</v>
      </c>
      <c r="L15" s="7"/>
      <c r="N15" s="837">
        <f t="shared" si="1"/>
        <v>5000</v>
      </c>
      <c r="O15" s="852">
        <f t="shared" si="1"/>
        <v>11933</v>
      </c>
      <c r="P15" s="798">
        <f>I15</f>
        <v>2</v>
      </c>
      <c r="Q15" s="799">
        <f>IFERROR(MAX(0,IF(H15="Minimize",F15/G15,IF(F15&gt;0,G15/F15,IF(G15&gt;0,1.1,F15/G15)))),0)</f>
        <v>2.3866000000000001</v>
      </c>
      <c r="R15" s="800">
        <f>MIN(1.1*P15,Q15*P15)</f>
        <v>2.2000000000000002</v>
      </c>
      <c r="T15" s="810">
        <v>2</v>
      </c>
      <c r="U15" s="823">
        <f>Q15</f>
        <v>2.3866000000000001</v>
      </c>
      <c r="V15" s="822">
        <f>MIN(1.1*T15,U15*T15)</f>
        <v>2.2000000000000002</v>
      </c>
      <c r="W15" s="810">
        <v>3</v>
      </c>
      <c r="X15" s="823">
        <f>Q15</f>
        <v>2.3866000000000001</v>
      </c>
      <c r="Y15" s="822">
        <f>MIN(1.1*W15,X15*W15)</f>
        <v>3.3000000000000003</v>
      </c>
      <c r="Z15" s="810">
        <v>1</v>
      </c>
      <c r="AA15" s="823">
        <f>Q15</f>
        <v>2.3866000000000001</v>
      </c>
      <c r="AB15" s="822">
        <f>MIN(1.1*Z15,AA15*Z15)</f>
        <v>1.1000000000000001</v>
      </c>
    </row>
    <row r="16" spans="1:28">
      <c r="A16" s="795"/>
      <c r="B16" s="587" t="s">
        <v>923</v>
      </c>
      <c r="C16" s="586" t="s">
        <v>371</v>
      </c>
      <c r="D16" s="702"/>
      <c r="E16" s="586" t="s">
        <v>781</v>
      </c>
      <c r="F16" s="600">
        <v>3000</v>
      </c>
      <c r="G16" s="600">
        <v>8379</v>
      </c>
      <c r="H16" s="586" t="s">
        <v>896</v>
      </c>
      <c r="I16" s="586">
        <v>2</v>
      </c>
      <c r="J16" s="8"/>
      <c r="K16" s="590">
        <f>IFERROR(MIN(1.1*I16,(G16/F16)*I16),0)</f>
        <v>2.2000000000000002</v>
      </c>
      <c r="L16" s="7"/>
      <c r="N16" s="837">
        <f t="shared" si="1"/>
        <v>3000</v>
      </c>
      <c r="O16" s="852">
        <f t="shared" si="1"/>
        <v>8379</v>
      </c>
      <c r="P16" s="798">
        <f>I16</f>
        <v>2</v>
      </c>
      <c r="Q16" s="799">
        <f>IFERROR(MAX(0,IF(H16="Minimize",F16/G16,IF(F16&gt;0,G16/F16,IF(G16&gt;0,1.1,F16/G16)))),0)</f>
        <v>2.7930000000000001</v>
      </c>
      <c r="R16" s="800">
        <f>MIN(1.1*P16,Q16*P16)</f>
        <v>2.2000000000000002</v>
      </c>
      <c r="T16" s="810">
        <v>2</v>
      </c>
      <c r="U16" s="823">
        <f>Q16</f>
        <v>2.7930000000000001</v>
      </c>
      <c r="V16" s="822">
        <f>MIN(1.1*T16,U16*T16)</f>
        <v>2.2000000000000002</v>
      </c>
      <c r="W16" s="810">
        <v>3</v>
      </c>
      <c r="X16" s="823">
        <f>Q16</f>
        <v>2.7930000000000001</v>
      </c>
      <c r="Y16" s="822">
        <f>MIN(1.1*W16,X16*W16)</f>
        <v>3.3000000000000003</v>
      </c>
      <c r="Z16" s="810">
        <v>1</v>
      </c>
      <c r="AA16" s="823">
        <f>Q16</f>
        <v>2.7930000000000001</v>
      </c>
      <c r="AB16" s="822">
        <f>MIN(1.1*Z16,AA16*Z16)</f>
        <v>1.1000000000000001</v>
      </c>
    </row>
    <row r="17" spans="1:28">
      <c r="A17" s="586">
        <v>5</v>
      </c>
      <c r="B17" s="794" t="s">
        <v>924</v>
      </c>
      <c r="C17" s="794"/>
      <c r="D17" s="794"/>
      <c r="E17" s="794"/>
      <c r="F17" s="794"/>
      <c r="G17" s="794"/>
      <c r="H17" s="794"/>
      <c r="I17" s="794"/>
      <c r="J17" s="8"/>
      <c r="K17" s="590"/>
      <c r="L17" s="7"/>
      <c r="N17" s="548"/>
      <c r="O17" s="548"/>
      <c r="P17" s="798"/>
      <c r="Q17" s="799"/>
      <c r="R17" s="800"/>
      <c r="T17" s="810"/>
      <c r="U17" s="823"/>
      <c r="V17" s="822"/>
      <c r="W17" s="810"/>
      <c r="X17" s="823"/>
      <c r="Y17" s="822"/>
      <c r="Z17" s="810"/>
      <c r="AA17" s="823"/>
      <c r="AB17" s="822"/>
    </row>
    <row r="18" spans="1:28">
      <c r="A18" s="795"/>
      <c r="B18" s="587" t="s">
        <v>920</v>
      </c>
      <c r="C18" s="586" t="s">
        <v>371</v>
      </c>
      <c r="D18" s="702"/>
      <c r="E18" s="586" t="s">
        <v>372</v>
      </c>
      <c r="F18" s="591">
        <v>70</v>
      </c>
      <c r="G18" s="704">
        <v>69.599999999999994</v>
      </c>
      <c r="H18" s="590" t="s">
        <v>373</v>
      </c>
      <c r="I18" s="586">
        <v>4</v>
      </c>
      <c r="J18" s="8"/>
      <c r="K18" s="590">
        <f>IFERROR(MIN(1.1*I18,(G18/F18)*I18),0)</f>
        <v>3.9771428571428569</v>
      </c>
      <c r="L18" s="7"/>
      <c r="N18" s="548">
        <f t="shared" ref="N18:O22" si="2">F18</f>
        <v>70</v>
      </c>
      <c r="O18" s="849">
        <f t="shared" si="2"/>
        <v>69.599999999999994</v>
      </c>
      <c r="P18" s="798">
        <f>I18</f>
        <v>4</v>
      </c>
      <c r="Q18" s="799">
        <f>IFERROR(MAX(0,IF(H18="Minimize",F18/G18,IF(F18&gt;0,G18/F18,IF(G18&gt;0,1.1,F18/G18)))),0)</f>
        <v>0.99428571428571422</v>
      </c>
      <c r="R18" s="800">
        <f>MIN(1.1*P18,Q18*P18)</f>
        <v>3.9771428571428569</v>
      </c>
      <c r="T18" s="810">
        <v>3</v>
      </c>
      <c r="U18" s="823">
        <f>Q18</f>
        <v>0.99428571428571422</v>
      </c>
      <c r="V18" s="822">
        <f>MIN(1.1*T18,U18*T18)</f>
        <v>2.9828571428571427</v>
      </c>
      <c r="W18" s="810">
        <v>5</v>
      </c>
      <c r="X18" s="823">
        <f>Q18</f>
        <v>0.99428571428571422</v>
      </c>
      <c r="Y18" s="822">
        <f>MIN(1.1*W18,X18*W18)</f>
        <v>4.9714285714285715</v>
      </c>
      <c r="Z18" s="810">
        <v>2</v>
      </c>
      <c r="AA18" s="823">
        <f>Q18</f>
        <v>0.99428571428571422</v>
      </c>
      <c r="AB18" s="822">
        <f>MIN(1.1*Z18,AA18*Z18)</f>
        <v>1.9885714285714284</v>
      </c>
    </row>
    <row r="19" spans="1:28">
      <c r="A19" s="795"/>
      <c r="B19" s="587" t="s">
        <v>921</v>
      </c>
      <c r="C19" s="586" t="s">
        <v>371</v>
      </c>
      <c r="D19" s="702"/>
      <c r="E19" s="586" t="s">
        <v>372</v>
      </c>
      <c r="F19" s="591">
        <v>50</v>
      </c>
      <c r="G19" s="704">
        <v>38.799999999999997</v>
      </c>
      <c r="H19" s="586" t="s">
        <v>896</v>
      </c>
      <c r="I19" s="586">
        <v>2</v>
      </c>
      <c r="J19" s="8"/>
      <c r="K19" s="590">
        <f>IFERROR(MIN(1.1*I19,(G19/F19)*I19),0)</f>
        <v>1.5519999999999998</v>
      </c>
      <c r="L19" s="7"/>
      <c r="N19" s="548">
        <f t="shared" si="2"/>
        <v>50</v>
      </c>
      <c r="O19" s="849">
        <f t="shared" si="2"/>
        <v>38.799999999999997</v>
      </c>
      <c r="P19" s="798">
        <f>I19</f>
        <v>2</v>
      </c>
      <c r="Q19" s="799">
        <f>IFERROR(MAX(0,IF(H19="Minimize",F19/G19,IF(F19&gt;0,G19/F19,IF(G19&gt;0,1.1,F19/G19)))),0)</f>
        <v>0.77599999999999991</v>
      </c>
      <c r="R19" s="800">
        <f>MIN(1.1*P19,Q19*P19)</f>
        <v>1.5519999999999998</v>
      </c>
      <c r="T19" s="810">
        <v>2</v>
      </c>
      <c r="U19" s="823">
        <f>Q19</f>
        <v>0.77599999999999991</v>
      </c>
      <c r="V19" s="822">
        <f>MIN(1.1*T19,U19*T19)</f>
        <v>1.5519999999999998</v>
      </c>
      <c r="W19" s="810">
        <v>3</v>
      </c>
      <c r="X19" s="823">
        <f>Q19</f>
        <v>0.77599999999999991</v>
      </c>
      <c r="Y19" s="822">
        <f>MIN(1.1*W19,X19*W19)</f>
        <v>2.3279999999999998</v>
      </c>
      <c r="Z19" s="810">
        <v>1</v>
      </c>
      <c r="AA19" s="823">
        <f>Q19</f>
        <v>0.77599999999999991</v>
      </c>
      <c r="AB19" s="822">
        <f>MIN(1.1*Z19,AA19*Z19)</f>
        <v>0.77599999999999991</v>
      </c>
    </row>
    <row r="20" spans="1:28">
      <c r="A20" s="795"/>
      <c r="B20" s="587" t="s">
        <v>922</v>
      </c>
      <c r="C20" s="586" t="s">
        <v>371</v>
      </c>
      <c r="D20" s="702"/>
      <c r="E20" s="586" t="s">
        <v>372</v>
      </c>
      <c r="F20" s="591">
        <v>50</v>
      </c>
      <c r="G20" s="591">
        <v>73.599999999999994</v>
      </c>
      <c r="H20" s="586" t="s">
        <v>373</v>
      </c>
      <c r="I20" s="586">
        <v>2</v>
      </c>
      <c r="J20" s="8"/>
      <c r="K20" s="590">
        <f>IFERROR(MIN(1.1*I20,(G20/F20)*I20),0)</f>
        <v>2.2000000000000002</v>
      </c>
      <c r="L20" s="7"/>
      <c r="N20" s="548">
        <f t="shared" si="2"/>
        <v>50</v>
      </c>
      <c r="O20" s="548">
        <f t="shared" si="2"/>
        <v>73.599999999999994</v>
      </c>
      <c r="P20" s="798">
        <f>I20</f>
        <v>2</v>
      </c>
      <c r="Q20" s="799">
        <f>IFERROR(MAX(0,IF(H20="Minimize",F20/G20,IF(F20&gt;0,G20/F20,IF(G20&gt;0,1.1,F20/G20)))),0)</f>
        <v>1.472</v>
      </c>
      <c r="R20" s="800">
        <f>MIN(1.1*P20,Q20*P20)</f>
        <v>2.2000000000000002</v>
      </c>
      <c r="T20" s="810">
        <v>2</v>
      </c>
      <c r="U20" s="823">
        <f>Q20</f>
        <v>1.472</v>
      </c>
      <c r="V20" s="822">
        <f>MIN(1.1*T20,U20*T20)</f>
        <v>2.2000000000000002</v>
      </c>
      <c r="W20" s="810">
        <v>3</v>
      </c>
      <c r="X20" s="823">
        <f>Q20</f>
        <v>1.472</v>
      </c>
      <c r="Y20" s="822">
        <f>MIN(1.1*W20,X20*W20)</f>
        <v>3.3000000000000003</v>
      </c>
      <c r="Z20" s="810">
        <v>1</v>
      </c>
      <c r="AA20" s="823">
        <f>Q20</f>
        <v>1.472</v>
      </c>
      <c r="AB20" s="822">
        <f>MIN(1.1*Z20,AA20*Z20)</f>
        <v>1.1000000000000001</v>
      </c>
    </row>
    <row r="21" spans="1:28">
      <c r="A21" s="795"/>
      <c r="B21" s="587" t="s">
        <v>923</v>
      </c>
      <c r="C21" s="586" t="s">
        <v>371</v>
      </c>
      <c r="D21" s="702"/>
      <c r="E21" s="586" t="s">
        <v>372</v>
      </c>
      <c r="F21" s="591">
        <v>50</v>
      </c>
      <c r="G21" s="591">
        <v>33.1</v>
      </c>
      <c r="H21" s="586" t="s">
        <v>896</v>
      </c>
      <c r="I21" s="586">
        <v>2</v>
      </c>
      <c r="J21" s="8"/>
      <c r="K21" s="590">
        <f>IFERROR(MIN(1.1*I21,(G21/F21)*I21),0)</f>
        <v>1.3240000000000001</v>
      </c>
      <c r="L21" s="7"/>
      <c r="N21" s="548">
        <f t="shared" si="2"/>
        <v>50</v>
      </c>
      <c r="O21" s="548">
        <f t="shared" si="2"/>
        <v>33.1</v>
      </c>
      <c r="P21" s="798">
        <f>I21</f>
        <v>2</v>
      </c>
      <c r="Q21" s="799">
        <f>IFERROR(MAX(0,IF(H21="Minimize",F21/G21,IF(F21&gt;0,G21/F21,IF(G21&gt;0,1.1,F21/G21)))),0)</f>
        <v>0.66200000000000003</v>
      </c>
      <c r="R21" s="800">
        <f>MIN(1.1*P21,Q21*P21)</f>
        <v>1.3240000000000001</v>
      </c>
      <c r="T21" s="810">
        <v>2</v>
      </c>
      <c r="U21" s="823">
        <f>Q21</f>
        <v>0.66200000000000003</v>
      </c>
      <c r="V21" s="822">
        <f>MIN(1.1*T21,U21*T21)</f>
        <v>1.3240000000000001</v>
      </c>
      <c r="W21" s="810">
        <v>3</v>
      </c>
      <c r="X21" s="823">
        <f>Q21</f>
        <v>0.66200000000000003</v>
      </c>
      <c r="Y21" s="822">
        <f>MIN(1.1*W21,X21*W21)</f>
        <v>1.9860000000000002</v>
      </c>
      <c r="Z21" s="810">
        <v>1</v>
      </c>
      <c r="AA21" s="823">
        <f>Q21</f>
        <v>0.66200000000000003</v>
      </c>
      <c r="AB21" s="822">
        <f>MIN(1.1*Z21,AA21*Z21)</f>
        <v>0.66200000000000003</v>
      </c>
    </row>
    <row r="22" spans="1:28">
      <c r="A22" s="586">
        <v>6</v>
      </c>
      <c r="B22" s="587" t="s">
        <v>925</v>
      </c>
      <c r="C22" s="586" t="s">
        <v>376</v>
      </c>
      <c r="D22" s="702"/>
      <c r="E22" s="586" t="s">
        <v>372</v>
      </c>
      <c r="F22" s="591">
        <v>100</v>
      </c>
      <c r="G22" s="591">
        <v>100</v>
      </c>
      <c r="H22" s="586" t="s">
        <v>896</v>
      </c>
      <c r="I22" s="586">
        <v>5</v>
      </c>
      <c r="J22" s="8"/>
      <c r="K22" s="590">
        <f>IFERROR(MIN(1.1*I22,(G22/F22)*I22),0)</f>
        <v>5</v>
      </c>
      <c r="L22" s="7"/>
      <c r="N22" s="548">
        <f t="shared" si="2"/>
        <v>100</v>
      </c>
      <c r="O22" s="548">
        <f t="shared" si="2"/>
        <v>100</v>
      </c>
      <c r="P22" s="798">
        <f>I22</f>
        <v>5</v>
      </c>
      <c r="Q22" s="799">
        <f>IFERROR(MAX(0,IF(H22="Minimize",F22/G22,IF(F22&gt;0,G22/F22,IF(G22&gt;0,1.1,F22/G22)))),0)</f>
        <v>1</v>
      </c>
      <c r="R22" s="800">
        <f>MIN(1.1*P22,Q22*P22)</f>
        <v>5</v>
      </c>
      <c r="T22" s="810">
        <v>4</v>
      </c>
      <c r="U22" s="823">
        <f>Q22</f>
        <v>1</v>
      </c>
      <c r="V22" s="822">
        <f>MIN(1.1*T22,U22*T22)</f>
        <v>4</v>
      </c>
      <c r="W22" s="810">
        <v>7</v>
      </c>
      <c r="X22" s="823">
        <f>Q22</f>
        <v>1</v>
      </c>
      <c r="Y22" s="822">
        <f>MIN(1.1*W22,X22*W22)</f>
        <v>7</v>
      </c>
      <c r="Z22" s="810">
        <v>2</v>
      </c>
      <c r="AA22" s="823">
        <f>Q22</f>
        <v>1</v>
      </c>
      <c r="AB22" s="822">
        <f>MIN(1.1*Z22,AA22*Z22)</f>
        <v>2</v>
      </c>
    </row>
    <row r="23" spans="1:28">
      <c r="A23" s="6" t="s">
        <v>386</v>
      </c>
      <c r="B23" s="6"/>
      <c r="C23" s="6"/>
      <c r="D23" s="6"/>
      <c r="E23" s="6"/>
      <c r="F23" s="6"/>
      <c r="G23" s="6"/>
      <c r="H23" s="6"/>
      <c r="I23" s="6"/>
      <c r="J23" s="8"/>
      <c r="K23" s="929"/>
      <c r="L23" s="7"/>
      <c r="N23" s="548"/>
      <c r="O23" s="548"/>
      <c r="P23" s="798"/>
      <c r="Q23" s="799"/>
      <c r="R23" s="800"/>
      <c r="T23" s="810"/>
      <c r="U23" s="823"/>
      <c r="V23" s="822"/>
      <c r="W23" s="810"/>
      <c r="X23" s="823"/>
      <c r="Y23" s="822"/>
      <c r="Z23" s="810"/>
      <c r="AA23" s="823"/>
      <c r="AB23" s="822"/>
    </row>
    <row r="24" spans="1:28">
      <c r="A24" s="586">
        <v>7</v>
      </c>
      <c r="B24" s="587" t="s">
        <v>926</v>
      </c>
      <c r="C24" s="586" t="s">
        <v>388</v>
      </c>
      <c r="D24" s="702"/>
      <c r="E24" s="586" t="s">
        <v>830</v>
      </c>
      <c r="F24" s="600">
        <v>2</v>
      </c>
      <c r="G24" s="598">
        <v>4</v>
      </c>
      <c r="H24" s="586" t="s">
        <v>373</v>
      </c>
      <c r="I24" s="586">
        <v>5</v>
      </c>
      <c r="J24" s="8"/>
      <c r="K24" s="590">
        <f>IFERROR(MIN(1.1*I24,(G24/F24)*I24),0)</f>
        <v>5.5</v>
      </c>
      <c r="L24" s="7"/>
      <c r="N24" s="852">
        <f>F24</f>
        <v>2</v>
      </c>
      <c r="O24" s="801">
        <f>G24</f>
        <v>4</v>
      </c>
      <c r="P24" s="798">
        <f>I24</f>
        <v>5</v>
      </c>
      <c r="Q24" s="799">
        <f>IFERROR(MAX(0,IF(H24="Minimize",F24/G24,IF(F24&gt;0,G24/F24,IF(G24&gt;0,1.1,F24/G24)))),0)</f>
        <v>2</v>
      </c>
      <c r="R24" s="800">
        <f>MIN(1.1*P24,Q24*P24)</f>
        <v>5.5</v>
      </c>
      <c r="T24" s="810">
        <v>12</v>
      </c>
      <c r="U24" s="823">
        <f>Q24</f>
        <v>2</v>
      </c>
      <c r="V24" s="822">
        <f>MIN(1.1*T24,U24*T24)</f>
        <v>13.200000000000001</v>
      </c>
      <c r="W24" s="810">
        <v>12</v>
      </c>
      <c r="X24" s="823">
        <f>Q24</f>
        <v>2</v>
      </c>
      <c r="Y24" s="822">
        <f>MIN(1.1*W24,X24*W24)</f>
        <v>13.200000000000001</v>
      </c>
      <c r="Z24" s="810">
        <v>12</v>
      </c>
      <c r="AA24" s="823">
        <f>Q24</f>
        <v>2</v>
      </c>
      <c r="AB24" s="822">
        <f>MIN(1.1*Z24,AA24*Z24)</f>
        <v>13.200000000000001</v>
      </c>
    </row>
    <row r="25" spans="1:28">
      <c r="A25" s="6" t="s">
        <v>391</v>
      </c>
      <c r="B25" s="6"/>
      <c r="C25" s="6"/>
      <c r="D25" s="6"/>
      <c r="E25" s="6"/>
      <c r="F25" s="6"/>
      <c r="G25" s="6"/>
      <c r="H25" s="6"/>
      <c r="I25" s="6"/>
      <c r="J25" s="6"/>
      <c r="K25" s="6"/>
      <c r="L25" s="6"/>
      <c r="N25" s="548"/>
      <c r="O25" s="548"/>
      <c r="P25" s="798"/>
      <c r="Q25" s="799"/>
      <c r="R25" s="800"/>
      <c r="T25" s="810"/>
      <c r="U25" s="823"/>
      <c r="V25" s="822"/>
      <c r="W25" s="810"/>
      <c r="X25" s="823"/>
      <c r="Y25" s="822"/>
      <c r="Z25" s="810"/>
      <c r="AA25" s="823"/>
      <c r="AB25" s="822"/>
    </row>
    <row r="26" spans="1:28">
      <c r="A26" s="586">
        <v>1</v>
      </c>
      <c r="B26" s="587" t="s">
        <v>927</v>
      </c>
      <c r="C26" s="586" t="s">
        <v>371</v>
      </c>
      <c r="D26" s="793"/>
      <c r="E26" s="586" t="s">
        <v>830</v>
      </c>
      <c r="F26" s="600">
        <v>2</v>
      </c>
      <c r="G26" s="600">
        <v>4</v>
      </c>
      <c r="H26" s="586" t="s">
        <v>373</v>
      </c>
      <c r="I26" s="586">
        <v>3</v>
      </c>
      <c r="J26" s="8">
        <f>SUM(I26:I29)</f>
        <v>12</v>
      </c>
      <c r="K26" s="590">
        <f>IFERROR(MIN(1.1*I26,(G26/F26)*I26),0)</f>
        <v>3.3000000000000003</v>
      </c>
      <c r="L26" s="7">
        <f>SUM(K26:K29)</f>
        <v>12.900000000000002</v>
      </c>
      <c r="N26" s="852">
        <f t="shared" ref="N26:O29" si="3">F26</f>
        <v>2</v>
      </c>
      <c r="O26" s="852">
        <f t="shared" si="3"/>
        <v>4</v>
      </c>
      <c r="P26" s="798">
        <f>I26</f>
        <v>3</v>
      </c>
      <c r="Q26" s="799">
        <f>IFERROR(MAX(0,IF(H26="Minimize",F26/G26,IF(F26&gt;0,G26/F26,IF(G26&gt;0,1.1,F26/G26)))),0)</f>
        <v>2</v>
      </c>
      <c r="R26" s="800">
        <f>MIN(1.1*P26,Q26*P26)</f>
        <v>3.3000000000000003</v>
      </c>
      <c r="T26" s="810">
        <v>5</v>
      </c>
      <c r="U26" s="823">
        <f>Q26</f>
        <v>2</v>
      </c>
      <c r="V26" s="822">
        <f>MIN(1.1*T26,U26*T26)</f>
        <v>5.5</v>
      </c>
      <c r="W26" s="810">
        <v>5</v>
      </c>
      <c r="X26" s="823">
        <f>Q26</f>
        <v>2</v>
      </c>
      <c r="Y26" s="822">
        <f>MIN(1.1*W26,X26*W26)</f>
        <v>5.5</v>
      </c>
      <c r="Z26" s="810">
        <v>5</v>
      </c>
      <c r="AA26" s="823">
        <f>Q26</f>
        <v>2</v>
      </c>
      <c r="AB26" s="822">
        <f>MIN(1.1*Z26,AA26*Z26)</f>
        <v>5.5</v>
      </c>
    </row>
    <row r="27" spans="1:28">
      <c r="A27" s="586">
        <v>2</v>
      </c>
      <c r="B27" s="587" t="s">
        <v>928</v>
      </c>
      <c r="C27" s="586" t="s">
        <v>371</v>
      </c>
      <c r="D27" s="793"/>
      <c r="E27" s="586" t="s">
        <v>830</v>
      </c>
      <c r="F27" s="600">
        <v>5000</v>
      </c>
      <c r="G27" s="600">
        <v>21232</v>
      </c>
      <c r="H27" s="586" t="s">
        <v>373</v>
      </c>
      <c r="I27" s="694">
        <v>3</v>
      </c>
      <c r="J27" s="8"/>
      <c r="K27" s="590">
        <f>IFERROR(MIN(1.1*I27,(G27/F27)*I27),0)</f>
        <v>3.3000000000000003</v>
      </c>
      <c r="L27" s="7"/>
      <c r="N27" s="837">
        <f t="shared" si="3"/>
        <v>5000</v>
      </c>
      <c r="O27" s="852">
        <f t="shared" si="3"/>
        <v>21232</v>
      </c>
      <c r="P27" s="798">
        <f>I27</f>
        <v>3</v>
      </c>
      <c r="Q27" s="799">
        <f>IFERROR(MAX(0,IF(H27="Minimize",F27/G27,IF(F27&gt;0,G27/F27,IF(G27&gt;0,1.1,F27/G27)))),0)</f>
        <v>4.2464000000000004</v>
      </c>
      <c r="R27" s="800">
        <f>MIN(1.1*P27,Q27*P27)</f>
        <v>3.3000000000000003</v>
      </c>
      <c r="T27" s="810">
        <v>5</v>
      </c>
      <c r="U27" s="823">
        <f>Q27</f>
        <v>4.2464000000000004</v>
      </c>
      <c r="V27" s="822">
        <f>MIN(1.1*T27,U27*T27)</f>
        <v>5.5</v>
      </c>
      <c r="W27" s="810">
        <v>4</v>
      </c>
      <c r="X27" s="823">
        <f>Q27</f>
        <v>4.2464000000000004</v>
      </c>
      <c r="Y27" s="822">
        <f>MIN(1.1*W27,X27*W27)</f>
        <v>4.4000000000000004</v>
      </c>
      <c r="Z27" s="810">
        <v>4</v>
      </c>
      <c r="AA27" s="823">
        <f>Q27</f>
        <v>4.2464000000000004</v>
      </c>
      <c r="AB27" s="822">
        <f>MIN(1.1*Z27,AA27*Z27)</f>
        <v>4.4000000000000004</v>
      </c>
    </row>
    <row r="28" spans="1:28">
      <c r="A28" s="586">
        <v>3</v>
      </c>
      <c r="B28" s="587" t="s">
        <v>929</v>
      </c>
      <c r="C28" s="586" t="s">
        <v>371</v>
      </c>
      <c r="D28" s="793"/>
      <c r="E28" s="586" t="s">
        <v>830</v>
      </c>
      <c r="F28" s="600">
        <v>1</v>
      </c>
      <c r="G28" s="591">
        <v>1</v>
      </c>
      <c r="H28" s="586" t="s">
        <v>373</v>
      </c>
      <c r="I28" s="586">
        <v>3</v>
      </c>
      <c r="J28" s="8"/>
      <c r="K28" s="590">
        <f>IFERROR(MIN(1.1*I28,(G28/F28)*I28),0)</f>
        <v>3</v>
      </c>
      <c r="L28" s="7"/>
      <c r="N28" s="852">
        <f t="shared" si="3"/>
        <v>1</v>
      </c>
      <c r="O28" s="548">
        <f t="shared" si="3"/>
        <v>1</v>
      </c>
      <c r="P28" s="798">
        <f>I28</f>
        <v>3</v>
      </c>
      <c r="Q28" s="799">
        <f>IFERROR(MAX(0,IF(H28="Minimize",F28/G28,IF(F28&gt;0,G28/F28,IF(G28&gt;0,1.1,F28/G28)))),0)</f>
        <v>1</v>
      </c>
      <c r="R28" s="800">
        <f>MIN(1.1*P28,Q28*P28)</f>
        <v>3</v>
      </c>
      <c r="T28" s="810">
        <v>4</v>
      </c>
      <c r="U28" s="823">
        <f>Q28</f>
        <v>1</v>
      </c>
      <c r="V28" s="822">
        <f>MIN(1.1*T28,U28*T28)</f>
        <v>4</v>
      </c>
      <c r="W28" s="810">
        <v>4</v>
      </c>
      <c r="X28" s="823">
        <f>Q28</f>
        <v>1</v>
      </c>
      <c r="Y28" s="822">
        <f>MIN(1.1*W28,X28*W28)</f>
        <v>4</v>
      </c>
      <c r="Z28" s="810">
        <v>4</v>
      </c>
      <c r="AA28" s="823">
        <f>Q28</f>
        <v>1</v>
      </c>
      <c r="AB28" s="822">
        <f>MIN(1.1*Z28,AA28*Z28)</f>
        <v>4</v>
      </c>
    </row>
    <row r="29" spans="1:28">
      <c r="A29" s="586">
        <v>4</v>
      </c>
      <c r="B29" s="587" t="s">
        <v>930</v>
      </c>
      <c r="C29" s="586" t="s">
        <v>371</v>
      </c>
      <c r="D29" s="702"/>
      <c r="E29" s="586" t="s">
        <v>830</v>
      </c>
      <c r="F29" s="600">
        <v>1</v>
      </c>
      <c r="G29" s="591">
        <v>2</v>
      </c>
      <c r="H29" s="586" t="s">
        <v>373</v>
      </c>
      <c r="I29" s="586">
        <v>3</v>
      </c>
      <c r="J29" s="8"/>
      <c r="K29" s="590">
        <f>IFERROR(MIN(1.1*I29,(G29/F29)*I29),0)</f>
        <v>3.3000000000000003</v>
      </c>
      <c r="L29" s="7"/>
      <c r="N29" s="852">
        <f t="shared" si="3"/>
        <v>1</v>
      </c>
      <c r="O29" s="548">
        <f t="shared" si="3"/>
        <v>2</v>
      </c>
      <c r="P29" s="798">
        <f>I29</f>
        <v>3</v>
      </c>
      <c r="Q29" s="799">
        <f>IFERROR(MAX(0,IF(H29="Minimize",F29/G29,IF(F29&gt;0,G29/F29,IF(G29&gt;0,1.1,F29/G29)))),0)</f>
        <v>2</v>
      </c>
      <c r="R29" s="800">
        <f>MIN(1.1*P29,Q29*P29)</f>
        <v>3.3000000000000003</v>
      </c>
      <c r="T29" s="810">
        <v>4</v>
      </c>
      <c r="U29" s="823">
        <f>Q29</f>
        <v>2</v>
      </c>
      <c r="V29" s="822">
        <f>MIN(1.1*T29,U29*T29)</f>
        <v>4.4000000000000004</v>
      </c>
      <c r="W29" s="810">
        <v>4</v>
      </c>
      <c r="X29" s="823">
        <f>Q29</f>
        <v>2</v>
      </c>
      <c r="Y29" s="822">
        <f>MIN(1.1*W29,X29*W29)</f>
        <v>4.4000000000000004</v>
      </c>
      <c r="Z29" s="810">
        <v>4</v>
      </c>
      <c r="AA29" s="823">
        <f>Q29</f>
        <v>2</v>
      </c>
      <c r="AB29" s="822">
        <f>MIN(1.1*Z29,AA29*Z29)</f>
        <v>4.4000000000000004</v>
      </c>
    </row>
    <row r="30" spans="1:28">
      <c r="A30" s="6" t="s">
        <v>397</v>
      </c>
      <c r="B30" s="6"/>
      <c r="C30" s="6"/>
      <c r="D30" s="6"/>
      <c r="E30" s="6"/>
      <c r="F30" s="6"/>
      <c r="G30" s="6"/>
      <c r="H30" s="6"/>
      <c r="I30" s="6"/>
      <c r="J30" s="6"/>
      <c r="K30" s="602"/>
      <c r="L30" s="603"/>
      <c r="N30" s="548"/>
      <c r="O30" s="548"/>
      <c r="P30" s="798"/>
      <c r="Q30" s="799"/>
      <c r="R30" s="800"/>
      <c r="T30" s="810"/>
      <c r="U30" s="823"/>
      <c r="V30" s="822"/>
      <c r="W30" s="810"/>
      <c r="X30" s="823"/>
      <c r="Y30" s="822"/>
      <c r="Z30" s="810"/>
      <c r="AA30" s="823"/>
      <c r="AB30" s="822"/>
    </row>
    <row r="31" spans="1:28">
      <c r="A31" s="586">
        <v>1</v>
      </c>
      <c r="B31" s="587" t="s">
        <v>931</v>
      </c>
      <c r="C31" s="586" t="s">
        <v>371</v>
      </c>
      <c r="D31" s="587"/>
      <c r="E31" s="586" t="s">
        <v>394</v>
      </c>
      <c r="F31" s="600">
        <v>17</v>
      </c>
      <c r="G31" s="591">
        <v>17</v>
      </c>
      <c r="H31" s="586" t="s">
        <v>373</v>
      </c>
      <c r="I31" s="586">
        <v>5</v>
      </c>
      <c r="J31" s="8">
        <v>10</v>
      </c>
      <c r="K31" s="590">
        <f>IFERROR(MIN(1.1*I31,(G31/F31)*I31),0)</f>
        <v>5</v>
      </c>
      <c r="L31" s="7">
        <f>SUM(K31:K32)</f>
        <v>10</v>
      </c>
      <c r="N31" s="852">
        <f>F31</f>
        <v>17</v>
      </c>
      <c r="O31" s="548">
        <f>G31</f>
        <v>17</v>
      </c>
      <c r="P31" s="798">
        <f>I31</f>
        <v>5</v>
      </c>
      <c r="Q31" s="799">
        <f>IFERROR(MAX(0,IF(H31="Minimize",F31/G31,IF(F31&gt;0,G31/F31,IF(G31&gt;0,1.1,F31/G31)))),0)</f>
        <v>1</v>
      </c>
      <c r="R31" s="800">
        <f>MIN(1.1*P31,Q31*P31)</f>
        <v>5</v>
      </c>
      <c r="T31" s="810">
        <v>2</v>
      </c>
      <c r="U31" s="823">
        <f>Q31</f>
        <v>1</v>
      </c>
      <c r="V31" s="822">
        <f>MIN(1.1*T31,U31*T31)</f>
        <v>2</v>
      </c>
      <c r="W31" s="810">
        <v>2</v>
      </c>
      <c r="X31" s="823">
        <f>Q31</f>
        <v>1</v>
      </c>
      <c r="Y31" s="822">
        <f>MIN(1.1*W31,X31*W31)</f>
        <v>2</v>
      </c>
      <c r="Z31" s="810">
        <v>2</v>
      </c>
      <c r="AA31" s="823">
        <f>Q31</f>
        <v>1</v>
      </c>
      <c r="AB31" s="822">
        <f>MIN(1.1*Z31,AA31*Z31)</f>
        <v>2</v>
      </c>
    </row>
    <row r="32" spans="1:28">
      <c r="A32" s="586">
        <v>2</v>
      </c>
      <c r="B32" s="587" t="s">
        <v>932</v>
      </c>
      <c r="C32" s="586" t="s">
        <v>371</v>
      </c>
      <c r="D32" s="587"/>
      <c r="E32" s="586" t="s">
        <v>394</v>
      </c>
      <c r="F32" s="600">
        <v>4</v>
      </c>
      <c r="G32" s="591">
        <v>4</v>
      </c>
      <c r="H32" s="586" t="s">
        <v>373</v>
      </c>
      <c r="I32" s="586">
        <v>5</v>
      </c>
      <c r="J32" s="8"/>
      <c r="K32" s="590">
        <f>IFERROR(MIN(1.1*I32,(G32/F32)*I32),0)</f>
        <v>5</v>
      </c>
      <c r="L32" s="7"/>
      <c r="N32" s="852">
        <f>F32</f>
        <v>4</v>
      </c>
      <c r="O32" s="548">
        <f>G32</f>
        <v>4</v>
      </c>
      <c r="P32" s="798">
        <f>I32</f>
        <v>5</v>
      </c>
      <c r="Q32" s="799">
        <f>IFERROR(MAX(0,IF(H32="Minimize",F32/G32,IF(F32&gt;0,G32/F32,IF(G32&gt;0,1.1,F32/G32)))),0)</f>
        <v>1</v>
      </c>
      <c r="R32" s="800">
        <f>MIN(1.1*P32,Q32*P32)</f>
        <v>5</v>
      </c>
      <c r="T32" s="810">
        <v>2</v>
      </c>
      <c r="U32" s="823">
        <f>Q32</f>
        <v>1</v>
      </c>
      <c r="V32" s="822">
        <f>MIN(1.1*T32,U32*T32)</f>
        <v>2</v>
      </c>
      <c r="W32" s="810">
        <v>2</v>
      </c>
      <c r="X32" s="823">
        <f>Q32</f>
        <v>1</v>
      </c>
      <c r="Y32" s="822">
        <f>MIN(1.1*W32,X32*W32)</f>
        <v>2</v>
      </c>
      <c r="Z32" s="810">
        <v>2</v>
      </c>
      <c r="AA32" s="823">
        <f>Q32</f>
        <v>1</v>
      </c>
      <c r="AB32" s="822">
        <f>MIN(1.1*Z32,AA32*Z32)</f>
        <v>2</v>
      </c>
    </row>
    <row r="33" spans="1:28">
      <c r="A33" s="6"/>
      <c r="B33" s="6"/>
      <c r="C33" s="6"/>
      <c r="D33" s="6"/>
      <c r="E33" s="6"/>
      <c r="F33" s="6"/>
      <c r="G33" s="6"/>
      <c r="H33" s="6"/>
      <c r="I33" s="6"/>
      <c r="J33" s="6"/>
      <c r="K33" s="6"/>
      <c r="L33" s="6"/>
      <c r="N33" s="548"/>
      <c r="O33" s="548"/>
      <c r="P33" s="798"/>
      <c r="Q33" s="799"/>
      <c r="R33" s="800"/>
      <c r="T33" s="810"/>
      <c r="U33" s="823"/>
      <c r="V33" s="822"/>
      <c r="W33" s="810"/>
      <c r="X33" s="823"/>
      <c r="Y33" s="822"/>
      <c r="Z33" s="810"/>
      <c r="AA33" s="823"/>
      <c r="AB33" s="822"/>
    </row>
    <row r="34" spans="1:28">
      <c r="A34" s="586">
        <v>1</v>
      </c>
      <c r="B34" s="587" t="s">
        <v>933</v>
      </c>
      <c r="C34" s="586" t="s">
        <v>371</v>
      </c>
      <c r="D34" s="9"/>
      <c r="E34" s="586" t="s">
        <v>394</v>
      </c>
      <c r="F34" s="598">
        <v>4</v>
      </c>
      <c r="G34" s="591">
        <v>4</v>
      </c>
      <c r="H34" s="586" t="s">
        <v>373</v>
      </c>
      <c r="I34" s="586">
        <v>4</v>
      </c>
      <c r="J34" s="8">
        <v>15</v>
      </c>
      <c r="K34" s="590">
        <f>IFERROR(MIN(1.1*I34,(G34/F34)*I34),0)</f>
        <v>4</v>
      </c>
      <c r="L34" s="7">
        <f>SUM(K34:K37)</f>
        <v>15</v>
      </c>
      <c r="N34" s="801">
        <f t="shared" ref="N34:O37" si="4">F34</f>
        <v>4</v>
      </c>
      <c r="O34" s="548">
        <f t="shared" si="4"/>
        <v>4</v>
      </c>
      <c r="P34" s="798">
        <f>I34</f>
        <v>4</v>
      </c>
      <c r="Q34" s="799">
        <f>IFERROR(MAX(0,IF(H34="Minimize",F34/G34,IF(F34&gt;0,G34/F34,IF(G34&gt;0,1.1,F34/G34)))),0)</f>
        <v>1</v>
      </c>
      <c r="R34" s="800">
        <f>MIN(1.1*P34,Q34*P34)</f>
        <v>4</v>
      </c>
      <c r="T34" s="810">
        <v>2</v>
      </c>
      <c r="U34" s="823">
        <f>Q34</f>
        <v>1</v>
      </c>
      <c r="V34" s="822">
        <f>MIN(1.1*T34,U34*T34)</f>
        <v>2</v>
      </c>
      <c r="W34" s="810">
        <v>2</v>
      </c>
      <c r="X34" s="823">
        <f>Q34</f>
        <v>1</v>
      </c>
      <c r="Y34" s="822">
        <f>MIN(1.1*W34,X34*W34)</f>
        <v>2</v>
      </c>
      <c r="Z34" s="810">
        <v>2</v>
      </c>
      <c r="AA34" s="823">
        <f>Q34</f>
        <v>1</v>
      </c>
      <c r="AB34" s="822">
        <f>MIN(1.1*Z34,AA34*Z34)</f>
        <v>2</v>
      </c>
    </row>
    <row r="35" spans="1:28">
      <c r="A35" s="586">
        <v>2</v>
      </c>
      <c r="B35" s="587" t="s">
        <v>934</v>
      </c>
      <c r="C35" s="586" t="s">
        <v>371</v>
      </c>
      <c r="D35" s="9"/>
      <c r="E35" s="586" t="s">
        <v>394</v>
      </c>
      <c r="F35" s="598">
        <v>4</v>
      </c>
      <c r="G35" s="591">
        <v>4</v>
      </c>
      <c r="H35" s="586" t="s">
        <v>373</v>
      </c>
      <c r="I35" s="586">
        <v>4</v>
      </c>
      <c r="J35" s="8"/>
      <c r="K35" s="590">
        <f>IFERROR(MIN(1.1*I35,(G35/F35)*I35),0)</f>
        <v>4</v>
      </c>
      <c r="L35" s="7"/>
      <c r="N35" s="801">
        <f t="shared" si="4"/>
        <v>4</v>
      </c>
      <c r="O35" s="548">
        <f t="shared" si="4"/>
        <v>4</v>
      </c>
      <c r="P35" s="798">
        <f>I35</f>
        <v>4</v>
      </c>
      <c r="Q35" s="799">
        <f>IFERROR(MAX(0,IF(H35="Minimize",F35/G35,IF(F35&gt;0,G35/F35,IF(G35&gt;0,1.1,F35/G35)))),0)</f>
        <v>1</v>
      </c>
      <c r="R35" s="800">
        <f>MIN(1.1*P35,Q35*P35)</f>
        <v>4</v>
      </c>
      <c r="T35" s="810">
        <v>2</v>
      </c>
      <c r="U35" s="823">
        <f>Q35</f>
        <v>1</v>
      </c>
      <c r="V35" s="822">
        <f>MIN(1.1*T35,U35*T35)</f>
        <v>2</v>
      </c>
      <c r="W35" s="810">
        <v>2</v>
      </c>
      <c r="X35" s="823">
        <f>Q35</f>
        <v>1</v>
      </c>
      <c r="Y35" s="822">
        <f>MIN(1.1*W35,X35*W35)</f>
        <v>2</v>
      </c>
      <c r="Z35" s="810">
        <v>2</v>
      </c>
      <c r="AA35" s="823">
        <f>Q35</f>
        <v>1</v>
      </c>
      <c r="AB35" s="822">
        <f>MIN(1.1*Z35,AA35*Z35)</f>
        <v>2</v>
      </c>
    </row>
    <row r="36" spans="1:28">
      <c r="A36" s="586">
        <v>3</v>
      </c>
      <c r="B36" s="587" t="s">
        <v>935</v>
      </c>
      <c r="C36" s="586" t="s">
        <v>371</v>
      </c>
      <c r="D36" s="588"/>
      <c r="E36" s="586" t="s">
        <v>394</v>
      </c>
      <c r="F36" s="598">
        <v>4</v>
      </c>
      <c r="G36" s="591">
        <v>4</v>
      </c>
      <c r="H36" s="586" t="s">
        <v>373</v>
      </c>
      <c r="I36" s="586">
        <v>4</v>
      </c>
      <c r="J36" s="8"/>
      <c r="K36" s="590">
        <f>IFERROR(MIN(1.1*I36,(G36/F36)*I36),0)</f>
        <v>4</v>
      </c>
      <c r="L36" s="7"/>
      <c r="N36" s="801">
        <f t="shared" si="4"/>
        <v>4</v>
      </c>
      <c r="O36" s="548">
        <f t="shared" si="4"/>
        <v>4</v>
      </c>
      <c r="P36" s="798">
        <f>I36</f>
        <v>4</v>
      </c>
      <c r="Q36" s="799">
        <f>IFERROR(MAX(0,IF(H36="Minimize",F36/G36,IF(F36&gt;0,G36/F36,IF(G36&gt;0,1.1,F36/G36)))),0)</f>
        <v>1</v>
      </c>
      <c r="R36" s="800">
        <f>MIN(1.1*P36,Q36*P36)</f>
        <v>4</v>
      </c>
      <c r="T36" s="810">
        <v>2</v>
      </c>
      <c r="U36" s="823">
        <f>Q36</f>
        <v>1</v>
      </c>
      <c r="V36" s="822">
        <f>MIN(1.1*T36,U36*T36)</f>
        <v>2</v>
      </c>
      <c r="W36" s="810">
        <v>2</v>
      </c>
      <c r="X36" s="823">
        <f>Q36</f>
        <v>1</v>
      </c>
      <c r="Y36" s="822">
        <f>MIN(1.1*W36,X36*W36)</f>
        <v>2</v>
      </c>
      <c r="Z36" s="810">
        <v>2</v>
      </c>
      <c r="AA36" s="823">
        <f>Q36</f>
        <v>1</v>
      </c>
      <c r="AB36" s="822">
        <f>MIN(1.1*Z36,AA36*Z36)</f>
        <v>2</v>
      </c>
    </row>
    <row r="37" spans="1:28">
      <c r="A37" s="586">
        <v>4</v>
      </c>
      <c r="B37" s="587" t="s">
        <v>936</v>
      </c>
      <c r="C37" s="586" t="s">
        <v>371</v>
      </c>
      <c r="D37" s="588"/>
      <c r="E37" s="586" t="s">
        <v>394</v>
      </c>
      <c r="F37" s="598">
        <v>1</v>
      </c>
      <c r="G37" s="591">
        <v>1</v>
      </c>
      <c r="H37" s="586" t="s">
        <v>373</v>
      </c>
      <c r="I37" s="586">
        <v>3</v>
      </c>
      <c r="J37" s="8"/>
      <c r="K37" s="590">
        <f>IFERROR(MIN(1.1*I37,(G37/F37)*I37),0)</f>
        <v>3</v>
      </c>
      <c r="L37" s="7"/>
      <c r="N37" s="801">
        <f t="shared" si="4"/>
        <v>1</v>
      </c>
      <c r="O37" s="548">
        <f t="shared" si="4"/>
        <v>1</v>
      </c>
      <c r="P37" s="798">
        <f>I37</f>
        <v>3</v>
      </c>
      <c r="Q37" s="799">
        <f>IFERROR(MAX(0,IF(H37="Minimize",F37/G37,IF(F37&gt;0,G37/F37,IF(G37&gt;0,1.1,F37/G37)))),0)</f>
        <v>1</v>
      </c>
      <c r="R37" s="800">
        <f>MIN(1.1*P37,Q37*P37)</f>
        <v>3</v>
      </c>
      <c r="T37" s="810">
        <v>2</v>
      </c>
      <c r="U37" s="823">
        <f>Q37</f>
        <v>1</v>
      </c>
      <c r="V37" s="822">
        <f>MIN(1.1*T37,U37*T37)</f>
        <v>2</v>
      </c>
      <c r="W37" s="810">
        <v>2</v>
      </c>
      <c r="X37" s="823">
        <f>Q37</f>
        <v>1</v>
      </c>
      <c r="Y37" s="822">
        <f>MIN(1.1*W37,X37*W37)</f>
        <v>2</v>
      </c>
      <c r="Z37" s="810">
        <v>2</v>
      </c>
      <c r="AA37" s="823">
        <f>Q37</f>
        <v>1</v>
      </c>
      <c r="AB37" s="822">
        <f>MIN(1.1*Z37,AA37*Z37)</f>
        <v>2</v>
      </c>
    </row>
    <row r="38" spans="1:28">
      <c r="A38" s="6" t="s">
        <v>402</v>
      </c>
      <c r="B38" s="6"/>
      <c r="C38" s="6"/>
      <c r="D38" s="6"/>
      <c r="E38" s="6"/>
      <c r="F38" s="6"/>
      <c r="G38" s="6"/>
      <c r="H38" s="6"/>
      <c r="I38" s="6"/>
      <c r="J38" s="6"/>
      <c r="K38" s="6"/>
      <c r="L38" s="6"/>
      <c r="N38" s="548"/>
      <c r="O38" s="548"/>
      <c r="P38" s="798"/>
      <c r="Q38" s="799"/>
      <c r="R38" s="800"/>
      <c r="T38" s="810"/>
      <c r="U38" s="823"/>
      <c r="V38" s="822"/>
      <c r="W38" s="810"/>
      <c r="X38" s="823"/>
      <c r="Y38" s="822"/>
      <c r="Z38" s="810"/>
      <c r="AA38" s="823"/>
      <c r="AB38" s="822"/>
    </row>
    <row r="39" spans="1:28">
      <c r="A39" s="586">
        <v>1</v>
      </c>
      <c r="B39" s="609" t="s">
        <v>847</v>
      </c>
      <c r="C39" s="586" t="s">
        <v>388</v>
      </c>
      <c r="D39" s="588"/>
      <c r="E39" s="586" t="s">
        <v>372</v>
      </c>
      <c r="F39" s="600">
        <v>30</v>
      </c>
      <c r="G39" s="695">
        <v>92.32</v>
      </c>
      <c r="H39" s="586" t="s">
        <v>373</v>
      </c>
      <c r="I39" s="586">
        <v>4</v>
      </c>
      <c r="J39" s="8">
        <v>13</v>
      </c>
      <c r="K39" s="590">
        <f>IFERROR(MIN(1.1*I39,(G39/F39)*I39),0)</f>
        <v>4.4000000000000004</v>
      </c>
      <c r="L39" s="7">
        <f>SUM(K39:K41)</f>
        <v>10.466666666666667</v>
      </c>
      <c r="N39" s="852">
        <f t="shared" ref="N39:O41" si="5">F39</f>
        <v>30</v>
      </c>
      <c r="O39" s="850">
        <f t="shared" si="5"/>
        <v>92.32</v>
      </c>
      <c r="P39" s="798">
        <f>I39</f>
        <v>4</v>
      </c>
      <c r="Q39" s="799">
        <f>IFERROR(MAX(0,IF(H39="Minimize",F39/G39,IF(F39&gt;0,G39/F39,IF(G39&gt;0,1.1,F39/G39)))),0)</f>
        <v>3.0773333333333333</v>
      </c>
      <c r="R39" s="800">
        <f>MIN(1.1*P39,Q39*P39)</f>
        <v>4.4000000000000004</v>
      </c>
      <c r="T39" s="810">
        <v>4</v>
      </c>
      <c r="U39" s="823">
        <f>Q39</f>
        <v>3.0773333333333333</v>
      </c>
      <c r="V39" s="822">
        <f>MIN(1.1*T39,U39*T39)</f>
        <v>4.4000000000000004</v>
      </c>
      <c r="W39" s="810">
        <v>4</v>
      </c>
      <c r="X39" s="823">
        <f>Q39</f>
        <v>3.0773333333333333</v>
      </c>
      <c r="Y39" s="822">
        <f>MIN(1.1*W39,X39*W39)</f>
        <v>4.4000000000000004</v>
      </c>
      <c r="Z39" s="810">
        <v>4</v>
      </c>
      <c r="AA39" s="823">
        <f>Q39</f>
        <v>3.0773333333333333</v>
      </c>
      <c r="AB39" s="822">
        <f>MIN(1.1*Z39,AA39*Z39)</f>
        <v>4.4000000000000004</v>
      </c>
    </row>
    <row r="40" spans="1:28">
      <c r="A40" s="586">
        <v>2</v>
      </c>
      <c r="B40" s="609" t="s">
        <v>849</v>
      </c>
      <c r="C40" s="586" t="s">
        <v>388</v>
      </c>
      <c r="D40" s="588"/>
      <c r="E40" s="586" t="s">
        <v>372</v>
      </c>
      <c r="F40" s="600">
        <v>30</v>
      </c>
      <c r="G40" s="695">
        <v>93.9</v>
      </c>
      <c r="H40" s="586" t="s">
        <v>373</v>
      </c>
      <c r="I40" s="586">
        <v>4</v>
      </c>
      <c r="J40" s="8"/>
      <c r="K40" s="590">
        <f>IFERROR(MIN(1.1*I40,(G40/F40)*I40),0)</f>
        <v>4.4000000000000004</v>
      </c>
      <c r="L40" s="7"/>
      <c r="N40" s="852">
        <f t="shared" si="5"/>
        <v>30</v>
      </c>
      <c r="O40" s="850">
        <f t="shared" si="5"/>
        <v>93.9</v>
      </c>
      <c r="P40" s="798">
        <f>I40</f>
        <v>4</v>
      </c>
      <c r="Q40" s="799">
        <f>IFERROR(MAX(0,IF(H40="Minimize",F40/G40,IF(F40&gt;0,G40/F40,IF(G40&gt;0,1.1,F40/G40)))),0)</f>
        <v>3.1300000000000003</v>
      </c>
      <c r="R40" s="800">
        <f>MIN(1.1*P40,Q40*P40)</f>
        <v>4.4000000000000004</v>
      </c>
      <c r="T40" s="810">
        <v>4</v>
      </c>
      <c r="U40" s="823">
        <f>Q40</f>
        <v>3.1300000000000003</v>
      </c>
      <c r="V40" s="822">
        <f>MIN(1.1*T40,U40*T40)</f>
        <v>4.4000000000000004</v>
      </c>
      <c r="W40" s="810">
        <v>4</v>
      </c>
      <c r="X40" s="823">
        <f>Q40</f>
        <v>3.1300000000000003</v>
      </c>
      <c r="Y40" s="822">
        <f>MIN(1.1*W40,X40*W40)</f>
        <v>4.4000000000000004</v>
      </c>
      <c r="Z40" s="810">
        <v>4</v>
      </c>
      <c r="AA40" s="823">
        <f>Q40</f>
        <v>3.1300000000000003</v>
      </c>
      <c r="AB40" s="822">
        <f>MIN(1.1*Z40,AA40*Z40)</f>
        <v>4.4000000000000004</v>
      </c>
    </row>
    <row r="41" spans="1:28">
      <c r="A41" s="586">
        <v>3</v>
      </c>
      <c r="B41" s="609" t="s">
        <v>937</v>
      </c>
      <c r="C41" s="586" t="s">
        <v>388</v>
      </c>
      <c r="D41" s="588"/>
      <c r="E41" s="586" t="s">
        <v>781</v>
      </c>
      <c r="F41" s="600">
        <v>3</v>
      </c>
      <c r="G41" s="591">
        <v>1</v>
      </c>
      <c r="H41" s="586" t="s">
        <v>373</v>
      </c>
      <c r="I41" s="586">
        <v>5</v>
      </c>
      <c r="J41" s="8"/>
      <c r="K41" s="590">
        <f>IFERROR(MIN(1.1*I41,(G41/F41)*I41),0)</f>
        <v>1.6666666666666665</v>
      </c>
      <c r="L41" s="7"/>
      <c r="N41" s="852">
        <f t="shared" si="5"/>
        <v>3</v>
      </c>
      <c r="O41" s="548">
        <f t="shared" si="5"/>
        <v>1</v>
      </c>
      <c r="P41" s="798">
        <f>I41</f>
        <v>5</v>
      </c>
      <c r="Q41" s="799">
        <f>IFERROR(MAX(0,IF(H41="Minimize",F41/G41,IF(F41&gt;0,G41/F41,IF(G41&gt;0,1.1,F41/G41)))),0)</f>
        <v>0.33333333333333331</v>
      </c>
      <c r="R41" s="800">
        <f>MIN(1.1*P41,Q41*P41)</f>
        <v>1.6666666666666665</v>
      </c>
      <c r="T41" s="810">
        <v>4</v>
      </c>
      <c r="U41" s="823">
        <f>Q41</f>
        <v>0.33333333333333331</v>
      </c>
      <c r="V41" s="822">
        <f>MIN(1.1*T41,U41*T41)</f>
        <v>1.3333333333333333</v>
      </c>
      <c r="W41" s="810">
        <v>4</v>
      </c>
      <c r="X41" s="823">
        <f>Q41</f>
        <v>0.33333333333333331</v>
      </c>
      <c r="Y41" s="822">
        <f>MIN(1.1*W41,X41*W41)</f>
        <v>1.3333333333333333</v>
      </c>
      <c r="Z41" s="810">
        <v>4</v>
      </c>
      <c r="AA41" s="823">
        <f>Q41</f>
        <v>0.33333333333333331</v>
      </c>
      <c r="AB41" s="822">
        <f>MIN(1.1*Z41,AA41*Z41)</f>
        <v>1.3333333333333333</v>
      </c>
    </row>
    <row r="42" spans="1:28">
      <c r="A42" s="887"/>
      <c r="B42" s="888" t="s">
        <v>404</v>
      </c>
      <c r="C42" s="887"/>
      <c r="D42" s="887"/>
      <c r="E42" s="887"/>
      <c r="F42" s="887"/>
      <c r="G42" s="930"/>
      <c r="H42" s="887"/>
      <c r="I42" s="887"/>
      <c r="J42" s="613">
        <f>J8+J26+J31+J34+J39</f>
        <v>100</v>
      </c>
      <c r="K42" s="614"/>
      <c r="L42" s="615">
        <f>L8+L26+L31+L34+L39</f>
        <v>93.026694523809525</v>
      </c>
      <c r="P42" s="805">
        <f>SUM(P5:P41)</f>
        <v>100</v>
      </c>
      <c r="Q42" s="806">
        <f>IFERROR(R42/P42,0)</f>
        <v>0.91026694523809526</v>
      </c>
      <c r="R42" s="807">
        <f>SUM(R5:R41)</f>
        <v>91.026694523809525</v>
      </c>
      <c r="T42" s="805">
        <f>SUM(T8:T41)</f>
        <v>100</v>
      </c>
      <c r="U42" s="806">
        <f>IFERROR(V42/T42,0)</f>
        <v>0.92099075476190495</v>
      </c>
      <c r="V42" s="807">
        <f>SUM(V8:V41)</f>
        <v>92.099075476190492</v>
      </c>
      <c r="W42" s="805">
        <f>SUM(W8:W41)</f>
        <v>100</v>
      </c>
      <c r="X42" s="806">
        <f>IFERROR(Y42/W42,0)</f>
        <v>0.93027368154761914</v>
      </c>
      <c r="Y42" s="807">
        <f>SUM(Y8:Y41)</f>
        <v>93.027368154761916</v>
      </c>
      <c r="Z42" s="805">
        <f>SUM(Z8:Z41)</f>
        <v>100</v>
      </c>
      <c r="AA42" s="806">
        <f>IFERROR(AB42/Z42,0)</f>
        <v>0.92063347261904782</v>
      </c>
      <c r="AB42" s="807">
        <f>SUM(AB8:AB41)</f>
        <v>92.063347261904781</v>
      </c>
    </row>
    <row r="43" spans="1:28" ht="15">
      <c r="G43" s="931"/>
      <c r="K43" s="249"/>
    </row>
    <row r="44" spans="1:28" ht="15">
      <c r="G44" s="931"/>
      <c r="K44" s="663"/>
      <c r="L44" s="664"/>
    </row>
    <row r="45" spans="1:28" ht="15">
      <c r="G45" s="931"/>
      <c r="K45" s="663"/>
      <c r="L45" s="665"/>
    </row>
    <row r="46" spans="1:28" ht="15">
      <c r="G46" s="931"/>
      <c r="K46" s="663"/>
      <c r="L46" s="665"/>
    </row>
    <row r="47" spans="1:28" ht="15">
      <c r="G47" s="931"/>
      <c r="K47" s="663"/>
      <c r="L47" s="665"/>
    </row>
    <row r="48" spans="1:28" ht="15">
      <c r="G48" s="931"/>
      <c r="K48" s="705"/>
      <c r="L48" s="642"/>
    </row>
    <row r="49" spans="7:11" ht="15">
      <c r="G49" s="931"/>
      <c r="K49" s="249"/>
    </row>
    <row r="50" spans="7:11" ht="15">
      <c r="G50" s="931"/>
      <c r="K50" s="249"/>
    </row>
    <row r="51" spans="7:11" ht="15">
      <c r="G51" s="931"/>
      <c r="K51" s="249"/>
    </row>
    <row r="52" spans="7:11" ht="15">
      <c r="G52" s="931"/>
      <c r="K52" s="249"/>
    </row>
    <row r="53" spans="7:11" ht="15">
      <c r="G53" s="931"/>
      <c r="K53" s="249"/>
    </row>
    <row r="54" spans="7:11" ht="15">
      <c r="G54" s="931"/>
      <c r="K54" s="249"/>
    </row>
    <row r="55" spans="7:11" ht="15">
      <c r="G55" s="931"/>
      <c r="K55" s="249"/>
    </row>
    <row r="56" spans="7:11" ht="15">
      <c r="G56" s="931"/>
      <c r="K56" s="249"/>
    </row>
    <row r="57" spans="7:11" ht="15">
      <c r="G57" s="931"/>
      <c r="K57" s="249"/>
    </row>
    <row r="58" spans="7:11" ht="15">
      <c r="G58" s="931"/>
      <c r="K58" s="249"/>
    </row>
    <row r="59" spans="7:11" ht="15">
      <c r="G59" s="931"/>
      <c r="K59" s="249"/>
    </row>
    <row r="60" spans="7:11" ht="15">
      <c r="G60" s="931"/>
      <c r="K60" s="249"/>
    </row>
    <row r="61" spans="7:11" ht="15">
      <c r="G61" s="931"/>
      <c r="K61" s="249"/>
    </row>
    <row r="62" spans="7:11" ht="15">
      <c r="G62" s="931"/>
      <c r="K62" s="249"/>
    </row>
    <row r="63" spans="7:11" ht="15">
      <c r="G63" s="931"/>
      <c r="K63" s="249"/>
    </row>
    <row r="64" spans="7:11" ht="15">
      <c r="G64" s="931"/>
      <c r="K64" s="249"/>
    </row>
    <row r="65" spans="7:11" ht="15">
      <c r="G65" s="931"/>
      <c r="K65" s="249"/>
    </row>
    <row r="66" spans="7:11" ht="15">
      <c r="G66" s="931"/>
      <c r="K66" s="249"/>
    </row>
    <row r="67" spans="7:11" ht="15">
      <c r="G67" s="931"/>
      <c r="K67" s="249"/>
    </row>
    <row r="68" spans="7:11" ht="15">
      <c r="G68" s="931"/>
      <c r="K68" s="249"/>
    </row>
    <row r="69" spans="7:11" ht="15">
      <c r="G69" s="931"/>
      <c r="K69" s="249"/>
    </row>
    <row r="70" spans="7:11" ht="15">
      <c r="G70" s="931"/>
      <c r="K70" s="249"/>
    </row>
    <row r="71" spans="7:11" ht="15">
      <c r="G71" s="931"/>
      <c r="K71" s="249"/>
    </row>
    <row r="72" spans="7:11" ht="15">
      <c r="G72" s="931"/>
      <c r="K72" s="249"/>
    </row>
    <row r="73" spans="7:11" ht="15">
      <c r="G73" s="931"/>
      <c r="K73" s="249"/>
    </row>
    <row r="74" spans="7:11" ht="15">
      <c r="G74" s="931"/>
      <c r="K74" s="249"/>
    </row>
    <row r="75" spans="7:11" ht="15">
      <c r="G75" s="931"/>
      <c r="K75" s="249"/>
    </row>
    <row r="76" spans="7:11" ht="15">
      <c r="G76" s="931"/>
      <c r="K76" s="249"/>
    </row>
    <row r="77" spans="7:11" ht="15">
      <c r="G77" s="931"/>
      <c r="K77" s="249"/>
    </row>
    <row r="78" spans="7:11" ht="15">
      <c r="G78" s="931"/>
      <c r="K78" s="249"/>
    </row>
    <row r="79" spans="7:11" ht="15">
      <c r="G79" s="931"/>
      <c r="K79" s="249"/>
    </row>
    <row r="80" spans="7:11" ht="15">
      <c r="G80" s="931"/>
      <c r="K80" s="249"/>
    </row>
    <row r="81" spans="7:11" ht="15">
      <c r="G81" s="931"/>
      <c r="K81" s="249"/>
    </row>
    <row r="82" spans="7:11" ht="15">
      <c r="G82" s="931"/>
      <c r="K82" s="249"/>
    </row>
    <row r="83" spans="7:11" ht="15">
      <c r="G83" s="931"/>
      <c r="K83" s="249"/>
    </row>
    <row r="84" spans="7:11" ht="15">
      <c r="G84" s="931"/>
      <c r="K84" s="249"/>
    </row>
    <row r="85" spans="7:11" ht="15">
      <c r="G85" s="931"/>
      <c r="K85" s="249"/>
    </row>
    <row r="86" spans="7:11" ht="15">
      <c r="G86" s="931"/>
      <c r="K86" s="249"/>
    </row>
    <row r="87" spans="7:11" ht="15">
      <c r="G87" s="931"/>
      <c r="K87" s="249"/>
    </row>
    <row r="88" spans="7:11" ht="15">
      <c r="G88" s="931"/>
      <c r="K88" s="249"/>
    </row>
    <row r="89" spans="7:11" ht="15">
      <c r="G89" s="931"/>
      <c r="K89" s="249"/>
    </row>
    <row r="90" spans="7:11" ht="15">
      <c r="G90" s="931"/>
      <c r="K90" s="249"/>
    </row>
    <row r="91" spans="7:11" ht="15">
      <c r="G91" s="931"/>
      <c r="K91" s="249"/>
    </row>
    <row r="92" spans="7:11" ht="15">
      <c r="G92" s="931"/>
      <c r="K92" s="249"/>
    </row>
    <row r="93" spans="7:11" ht="15">
      <c r="G93" s="931"/>
      <c r="K93" s="249"/>
    </row>
    <row r="94" spans="7:11" ht="15">
      <c r="G94" s="931"/>
      <c r="K94" s="249"/>
    </row>
    <row r="95" spans="7:11" ht="15">
      <c r="G95" s="931"/>
      <c r="K95" s="249"/>
    </row>
    <row r="96" spans="7:11" ht="15">
      <c r="G96" s="931"/>
      <c r="K96" s="249"/>
    </row>
    <row r="97" spans="7:11" ht="15">
      <c r="G97" s="931"/>
      <c r="K97" s="249"/>
    </row>
    <row r="98" spans="7:11" ht="15">
      <c r="G98" s="931"/>
      <c r="K98" s="249"/>
    </row>
    <row r="99" spans="7:11" ht="15">
      <c r="G99" s="931"/>
      <c r="K99" s="249"/>
    </row>
    <row r="100" spans="7:11" ht="15">
      <c r="G100" s="931"/>
      <c r="K100" s="249"/>
    </row>
    <row r="101" spans="7:11" ht="15">
      <c r="G101" s="931"/>
      <c r="K101" s="249"/>
    </row>
    <row r="102" spans="7:11" ht="15">
      <c r="G102" s="931"/>
      <c r="K102" s="249"/>
    </row>
    <row r="103" spans="7:11" ht="15">
      <c r="G103" s="931"/>
      <c r="K103" s="249"/>
    </row>
    <row r="104" spans="7:11" ht="15">
      <c r="G104" s="931"/>
      <c r="K104" s="249"/>
    </row>
    <row r="105" spans="7:11" ht="15">
      <c r="G105" s="931"/>
      <c r="K105" s="249"/>
    </row>
    <row r="106" spans="7:11" ht="15">
      <c r="G106" s="931"/>
      <c r="K106" s="249"/>
    </row>
    <row r="107" spans="7:11" ht="15">
      <c r="G107" s="931"/>
      <c r="K107" s="249"/>
    </row>
    <row r="108" spans="7:11" ht="15">
      <c r="G108" s="931"/>
      <c r="K108" s="249"/>
    </row>
    <row r="109" spans="7:11" ht="15">
      <c r="G109" s="931"/>
      <c r="K109" s="249"/>
    </row>
    <row r="110" spans="7:11" ht="15">
      <c r="G110" s="931"/>
      <c r="K110" s="249"/>
    </row>
    <row r="111" spans="7:11" ht="15">
      <c r="G111" s="931"/>
      <c r="K111" s="249"/>
    </row>
    <row r="112" spans="7:11" ht="15">
      <c r="G112" s="931"/>
      <c r="K112" s="249"/>
    </row>
    <row r="113" spans="7:11" ht="15">
      <c r="G113" s="931"/>
      <c r="K113" s="249"/>
    </row>
    <row r="114" spans="7:11" ht="15">
      <c r="G114" s="931"/>
      <c r="K114" s="249"/>
    </row>
    <row r="115" spans="7:11" ht="15">
      <c r="G115" s="931"/>
      <c r="K115" s="249"/>
    </row>
    <row r="116" spans="7:11" ht="15">
      <c r="G116" s="931"/>
      <c r="K116" s="249"/>
    </row>
    <row r="117" spans="7:11" ht="15">
      <c r="G117" s="931"/>
      <c r="K117" s="249"/>
    </row>
    <row r="118" spans="7:11" ht="15">
      <c r="G118" s="931"/>
      <c r="K118" s="249"/>
    </row>
    <row r="119" spans="7:11" ht="15">
      <c r="G119" s="931"/>
      <c r="K119" s="249"/>
    </row>
    <row r="120" spans="7:11" ht="15">
      <c r="G120" s="931"/>
      <c r="K120" s="249"/>
    </row>
    <row r="121" spans="7:11" ht="15">
      <c r="G121" s="931"/>
      <c r="K121" s="249"/>
    </row>
    <row r="122" spans="7:11" ht="15">
      <c r="G122" s="931"/>
      <c r="K122" s="249"/>
    </row>
    <row r="123" spans="7:11" ht="15">
      <c r="G123" s="931"/>
      <c r="K123" s="249"/>
    </row>
    <row r="124" spans="7:11" ht="15">
      <c r="G124" s="931"/>
      <c r="K124" s="249"/>
    </row>
    <row r="125" spans="7:11" ht="15">
      <c r="G125" s="931"/>
      <c r="K125" s="249"/>
    </row>
    <row r="126" spans="7:11" ht="15">
      <c r="G126" s="931"/>
      <c r="K126" s="249"/>
    </row>
    <row r="127" spans="7:11" ht="15">
      <c r="G127" s="931"/>
      <c r="K127" s="249"/>
    </row>
    <row r="128" spans="7:11" ht="15">
      <c r="G128" s="931"/>
      <c r="K128" s="249"/>
    </row>
    <row r="129" spans="7:11" ht="15">
      <c r="G129" s="931"/>
      <c r="K129" s="249"/>
    </row>
    <row r="130" spans="7:11" ht="15">
      <c r="G130" s="931"/>
      <c r="K130" s="249"/>
    </row>
    <row r="131" spans="7:11" ht="15">
      <c r="G131" s="931"/>
      <c r="K131" s="249"/>
    </row>
    <row r="132" spans="7:11" ht="15">
      <c r="G132" s="931"/>
      <c r="K132" s="249"/>
    </row>
    <row r="133" spans="7:11" ht="15">
      <c r="G133" s="931"/>
      <c r="K133" s="249"/>
    </row>
    <row r="134" spans="7:11" ht="15">
      <c r="G134" s="931"/>
      <c r="K134" s="249"/>
    </row>
    <row r="135" spans="7:11" ht="15">
      <c r="G135" s="931"/>
      <c r="K135" s="249"/>
    </row>
    <row r="136" spans="7:11" ht="15">
      <c r="G136" s="931"/>
      <c r="K136" s="249"/>
    </row>
    <row r="137" spans="7:11" ht="15">
      <c r="G137" s="931"/>
      <c r="K137" s="249"/>
    </row>
    <row r="138" spans="7:11" ht="15">
      <c r="G138" s="931"/>
      <c r="K138" s="249"/>
    </row>
    <row r="139" spans="7:11" ht="15">
      <c r="G139" s="931"/>
      <c r="K139" s="249"/>
    </row>
    <row r="140" spans="7:11" ht="15">
      <c r="G140" s="931"/>
      <c r="K140" s="249"/>
    </row>
    <row r="141" spans="7:11" ht="15">
      <c r="G141" s="931"/>
      <c r="K141" s="249"/>
    </row>
    <row r="142" spans="7:11" ht="15">
      <c r="G142" s="931"/>
      <c r="K142" s="249"/>
    </row>
    <row r="143" spans="7:11" ht="15">
      <c r="G143" s="931"/>
      <c r="K143" s="249"/>
    </row>
    <row r="144" spans="7:11" ht="15">
      <c r="G144" s="931"/>
      <c r="K144" s="249"/>
    </row>
    <row r="145" spans="7:11" ht="15">
      <c r="G145" s="931"/>
      <c r="K145" s="249"/>
    </row>
    <row r="146" spans="7:11" ht="15">
      <c r="G146" s="931"/>
      <c r="K146" s="249"/>
    </row>
    <row r="147" spans="7:11" ht="15">
      <c r="G147" s="931"/>
      <c r="K147" s="249"/>
    </row>
    <row r="148" spans="7:11" ht="15">
      <c r="G148" s="931"/>
      <c r="K148" s="249"/>
    </row>
    <row r="149" spans="7:11" ht="15">
      <c r="G149" s="931"/>
      <c r="K149" s="249"/>
    </row>
    <row r="150" spans="7:11" ht="15">
      <c r="G150" s="931"/>
      <c r="K150" s="249"/>
    </row>
    <row r="151" spans="7:11" ht="15">
      <c r="G151" s="931"/>
      <c r="K151" s="249"/>
    </row>
    <row r="152" spans="7:11" ht="15">
      <c r="G152" s="931"/>
      <c r="K152" s="249"/>
    </row>
    <row r="153" spans="7:11" ht="15">
      <c r="G153" s="931"/>
      <c r="K153" s="249"/>
    </row>
    <row r="154" spans="7:11" ht="15">
      <c r="G154" s="931"/>
      <c r="K154" s="249"/>
    </row>
    <row r="155" spans="7:11" ht="15">
      <c r="G155" s="931"/>
      <c r="K155" s="249"/>
    </row>
    <row r="156" spans="7:11" ht="15">
      <c r="G156" s="931"/>
      <c r="K156" s="249"/>
    </row>
    <row r="157" spans="7:11" ht="15">
      <c r="G157" s="931"/>
      <c r="K157" s="249"/>
    </row>
    <row r="158" spans="7:11" ht="15">
      <c r="G158" s="931"/>
      <c r="K158" s="249"/>
    </row>
    <row r="159" spans="7:11" ht="15">
      <c r="G159" s="931"/>
      <c r="K159" s="249"/>
    </row>
    <row r="160" spans="7:11" ht="15">
      <c r="G160" s="931"/>
      <c r="K160" s="249"/>
    </row>
    <row r="161" spans="7:11" ht="15">
      <c r="G161" s="931"/>
      <c r="K161" s="249"/>
    </row>
    <row r="162" spans="7:11" ht="15">
      <c r="G162" s="931"/>
      <c r="K162" s="249"/>
    </row>
    <row r="163" spans="7:11" ht="15">
      <c r="G163" s="931"/>
      <c r="K163" s="249"/>
    </row>
    <row r="164" spans="7:11" ht="15">
      <c r="G164" s="931"/>
      <c r="K164" s="249"/>
    </row>
    <row r="165" spans="7:11" ht="15">
      <c r="G165" s="931"/>
      <c r="K165" s="249"/>
    </row>
    <row r="166" spans="7:11" ht="15">
      <c r="G166" s="931"/>
      <c r="K166" s="249"/>
    </row>
    <row r="167" spans="7:11" ht="15">
      <c r="G167" s="931"/>
      <c r="K167" s="249"/>
    </row>
    <row r="168" spans="7:11" ht="15">
      <c r="G168" s="931"/>
      <c r="K168" s="249"/>
    </row>
    <row r="169" spans="7:11" ht="15">
      <c r="G169" s="931"/>
      <c r="K169" s="249"/>
    </row>
    <row r="170" spans="7:11" ht="15">
      <c r="G170" s="931"/>
      <c r="K170" s="249"/>
    </row>
    <row r="171" spans="7:11" ht="15">
      <c r="G171" s="931"/>
      <c r="K171" s="249"/>
    </row>
    <row r="172" spans="7:11" ht="15">
      <c r="G172" s="931"/>
      <c r="K172" s="249"/>
    </row>
    <row r="173" spans="7:11" ht="15">
      <c r="G173" s="931"/>
      <c r="K173" s="249"/>
    </row>
    <row r="174" spans="7:11" ht="15">
      <c r="G174" s="931"/>
      <c r="K174" s="249"/>
    </row>
    <row r="175" spans="7:11" ht="15">
      <c r="G175" s="931"/>
      <c r="K175" s="249"/>
    </row>
    <row r="176" spans="7:11" ht="15">
      <c r="G176" s="931"/>
      <c r="K176" s="249"/>
    </row>
    <row r="177" spans="7:11" ht="15">
      <c r="G177" s="931"/>
      <c r="K177" s="249"/>
    </row>
    <row r="178" spans="7:11" ht="15">
      <c r="G178" s="931"/>
      <c r="K178" s="249"/>
    </row>
    <row r="179" spans="7:11" ht="15">
      <c r="G179" s="931"/>
      <c r="K179" s="249"/>
    </row>
    <row r="180" spans="7:11" ht="15">
      <c r="G180" s="931"/>
      <c r="K180" s="249"/>
    </row>
    <row r="181" spans="7:11" ht="15">
      <c r="G181" s="931"/>
      <c r="K181" s="249"/>
    </row>
    <row r="182" spans="7:11" ht="15">
      <c r="G182" s="931"/>
      <c r="K182" s="249"/>
    </row>
    <row r="183" spans="7:11" ht="15">
      <c r="G183" s="931"/>
      <c r="K183" s="249"/>
    </row>
    <row r="184" spans="7:11" ht="15">
      <c r="G184" s="931"/>
      <c r="K184" s="249"/>
    </row>
    <row r="185" spans="7:11" ht="15">
      <c r="G185" s="931"/>
      <c r="K185" s="249"/>
    </row>
    <row r="186" spans="7:11" ht="15">
      <c r="G186" s="931"/>
      <c r="K186" s="249"/>
    </row>
    <row r="187" spans="7:11" ht="15">
      <c r="G187" s="931"/>
      <c r="K187" s="249"/>
    </row>
    <row r="188" spans="7:11" ht="15">
      <c r="G188" s="931"/>
      <c r="K188" s="249"/>
    </row>
    <row r="189" spans="7:11" ht="15">
      <c r="G189" s="931"/>
      <c r="K189" s="249"/>
    </row>
    <row r="190" spans="7:11" ht="15">
      <c r="G190" s="931"/>
      <c r="K190" s="249"/>
    </row>
    <row r="191" spans="7:11" ht="15">
      <c r="G191" s="931"/>
      <c r="K191" s="249"/>
    </row>
    <row r="192" spans="7:11" ht="15">
      <c r="G192" s="931"/>
      <c r="K192" s="249"/>
    </row>
    <row r="193" spans="7:11" ht="15">
      <c r="G193" s="931"/>
      <c r="K193" s="249"/>
    </row>
    <row r="194" spans="7:11" ht="15">
      <c r="G194" s="931"/>
      <c r="K194" s="249"/>
    </row>
    <row r="195" spans="7:11" ht="15">
      <c r="G195" s="931"/>
      <c r="K195" s="249"/>
    </row>
    <row r="196" spans="7:11" ht="15">
      <c r="G196" s="931"/>
      <c r="K196" s="249"/>
    </row>
    <row r="197" spans="7:11" ht="15">
      <c r="G197" s="931"/>
      <c r="K197" s="249"/>
    </row>
    <row r="198" spans="7:11" ht="15">
      <c r="G198" s="931"/>
      <c r="K198" s="249"/>
    </row>
    <row r="199" spans="7:11" ht="15">
      <c r="G199" s="931"/>
      <c r="K199" s="249"/>
    </row>
    <row r="200" spans="7:11" ht="15">
      <c r="G200" s="931"/>
      <c r="K200" s="249"/>
    </row>
    <row r="201" spans="7:11" ht="15">
      <c r="G201" s="931"/>
      <c r="K201" s="249"/>
    </row>
    <row r="202" spans="7:11" ht="15">
      <c r="G202" s="931"/>
      <c r="K202" s="249"/>
    </row>
    <row r="203" spans="7:11" ht="15">
      <c r="G203" s="931"/>
      <c r="K203" s="249"/>
    </row>
    <row r="204" spans="7:11" ht="15">
      <c r="G204" s="931"/>
      <c r="K204" s="249"/>
    </row>
    <row r="205" spans="7:11" ht="15">
      <c r="G205" s="931"/>
      <c r="K205" s="249"/>
    </row>
    <row r="206" spans="7:11" ht="15">
      <c r="G206" s="931"/>
      <c r="K206" s="249"/>
    </row>
    <row r="207" spans="7:11" ht="15">
      <c r="G207" s="931"/>
      <c r="K207" s="249"/>
    </row>
    <row r="208" spans="7:11" ht="15">
      <c r="G208" s="931"/>
      <c r="K208" s="249"/>
    </row>
    <row r="209" spans="7:11" ht="15">
      <c r="G209" s="931"/>
      <c r="K209" s="249"/>
    </row>
    <row r="210" spans="7:11" ht="15">
      <c r="G210" s="931"/>
      <c r="K210" s="249"/>
    </row>
    <row r="211" spans="7:11" ht="15">
      <c r="G211" s="931"/>
      <c r="K211" s="249"/>
    </row>
    <row r="212" spans="7:11" ht="15">
      <c r="G212" s="931"/>
      <c r="K212" s="249"/>
    </row>
    <row r="213" spans="7:11" ht="15">
      <c r="G213" s="931"/>
      <c r="K213" s="249"/>
    </row>
    <row r="214" spans="7:11" ht="15">
      <c r="G214" s="931"/>
      <c r="K214" s="249"/>
    </row>
    <row r="215" spans="7:11" ht="15">
      <c r="G215" s="931"/>
      <c r="K215" s="249"/>
    </row>
    <row r="216" spans="7:11" ht="15">
      <c r="G216" s="931"/>
      <c r="K216" s="249"/>
    </row>
    <row r="217" spans="7:11" ht="15">
      <c r="G217" s="931"/>
      <c r="K217" s="249"/>
    </row>
    <row r="218" spans="7:11" ht="15">
      <c r="G218" s="931"/>
      <c r="K218" s="249"/>
    </row>
    <row r="219" spans="7:11" ht="15">
      <c r="G219" s="931"/>
      <c r="K219" s="249"/>
    </row>
    <row r="220" spans="7:11" ht="15">
      <c r="G220" s="931"/>
      <c r="K220" s="249"/>
    </row>
    <row r="221" spans="7:11" ht="15">
      <c r="G221" s="931"/>
      <c r="K221" s="249"/>
    </row>
    <row r="222" spans="7:11" ht="15">
      <c r="G222" s="931"/>
      <c r="K222" s="249"/>
    </row>
    <row r="223" spans="7:11" ht="15">
      <c r="G223" s="931"/>
      <c r="K223" s="249"/>
    </row>
    <row r="224" spans="7:11" ht="15">
      <c r="G224" s="931"/>
      <c r="K224" s="249"/>
    </row>
    <row r="225" spans="7:11" ht="15">
      <c r="G225" s="931"/>
      <c r="K225" s="249"/>
    </row>
    <row r="226" spans="7:11" ht="15">
      <c r="G226" s="931"/>
      <c r="K226" s="249"/>
    </row>
    <row r="227" spans="7:11" ht="15">
      <c r="G227" s="931"/>
      <c r="K227" s="249"/>
    </row>
    <row r="228" spans="7:11" ht="15">
      <c r="G228" s="931"/>
      <c r="K228" s="249"/>
    </row>
    <row r="229" spans="7:11" ht="15">
      <c r="G229" s="931"/>
      <c r="K229" s="249"/>
    </row>
    <row r="230" spans="7:11" ht="15">
      <c r="G230" s="931"/>
      <c r="K230" s="249"/>
    </row>
    <row r="231" spans="7:11" ht="15">
      <c r="G231" s="931"/>
      <c r="K231" s="249"/>
    </row>
    <row r="232" spans="7:11" ht="15">
      <c r="G232" s="931"/>
      <c r="K232" s="249"/>
    </row>
    <row r="233" spans="7:11" ht="15">
      <c r="G233" s="931"/>
      <c r="K233" s="249"/>
    </row>
    <row r="234" spans="7:11" ht="15">
      <c r="G234" s="931"/>
      <c r="K234" s="249"/>
    </row>
    <row r="235" spans="7:11" ht="15">
      <c r="G235" s="931"/>
      <c r="K235" s="249"/>
    </row>
    <row r="236" spans="7:11" ht="15">
      <c r="G236" s="931"/>
      <c r="K236" s="249"/>
    </row>
    <row r="237" spans="7:11" ht="15">
      <c r="G237" s="931"/>
      <c r="K237" s="249"/>
    </row>
    <row r="238" spans="7:11" ht="15">
      <c r="G238" s="931"/>
      <c r="K238" s="249"/>
    </row>
    <row r="239" spans="7:11" ht="15">
      <c r="G239" s="931"/>
      <c r="K239" s="249"/>
    </row>
    <row r="240" spans="7:11" ht="15">
      <c r="G240" s="931"/>
      <c r="K240" s="249"/>
    </row>
    <row r="241" spans="7:11" ht="15">
      <c r="G241" s="931"/>
      <c r="K241" s="249"/>
    </row>
    <row r="242" spans="7:11" ht="15">
      <c r="G242" s="931"/>
      <c r="K242" s="249"/>
    </row>
    <row r="243" spans="7:11" ht="15">
      <c r="G243" s="931"/>
      <c r="K243" s="249"/>
    </row>
    <row r="244" spans="7:11" ht="15">
      <c r="G244" s="931"/>
      <c r="K244" s="249"/>
    </row>
    <row r="245" spans="7:11" ht="15">
      <c r="G245" s="931"/>
      <c r="K245" s="249"/>
    </row>
    <row r="246" spans="7:11" ht="15">
      <c r="G246" s="931"/>
      <c r="K246" s="249"/>
    </row>
    <row r="247" spans="7:11" ht="15">
      <c r="G247" s="931"/>
      <c r="K247" s="249"/>
    </row>
    <row r="248" spans="7:11" ht="15">
      <c r="G248" s="931"/>
      <c r="K248" s="249"/>
    </row>
    <row r="249" spans="7:11" ht="15">
      <c r="G249" s="931"/>
      <c r="K249" s="249"/>
    </row>
    <row r="250" spans="7:11" ht="15">
      <c r="G250" s="931"/>
      <c r="K250" s="249"/>
    </row>
    <row r="251" spans="7:11" ht="15">
      <c r="G251" s="931"/>
      <c r="K251" s="249"/>
    </row>
    <row r="252" spans="7:11" ht="15">
      <c r="G252" s="931"/>
      <c r="K252" s="249"/>
    </row>
    <row r="253" spans="7:11" ht="15">
      <c r="G253" s="931"/>
      <c r="K253" s="249"/>
    </row>
    <row r="254" spans="7:11" ht="15">
      <c r="G254" s="931"/>
      <c r="K254" s="249"/>
    </row>
    <row r="255" spans="7:11" ht="15">
      <c r="G255" s="931"/>
      <c r="K255" s="249"/>
    </row>
    <row r="256" spans="7:11" ht="15">
      <c r="G256" s="931"/>
      <c r="K256" s="249"/>
    </row>
    <row r="257" spans="7:11" ht="15">
      <c r="G257" s="931"/>
      <c r="K257" s="249"/>
    </row>
    <row r="258" spans="7:11" ht="15">
      <c r="G258" s="931"/>
      <c r="K258" s="249"/>
    </row>
    <row r="259" spans="7:11" ht="15">
      <c r="G259" s="931"/>
      <c r="K259" s="249"/>
    </row>
    <row r="260" spans="7:11" ht="15">
      <c r="G260" s="931"/>
      <c r="K260" s="249"/>
    </row>
    <row r="261" spans="7:11" ht="15">
      <c r="G261" s="931"/>
      <c r="K261" s="249"/>
    </row>
    <row r="262" spans="7:11" ht="15">
      <c r="G262" s="931"/>
      <c r="K262" s="249"/>
    </row>
    <row r="263" spans="7:11" ht="15">
      <c r="G263" s="931"/>
      <c r="K263" s="249"/>
    </row>
    <row r="264" spans="7:11" ht="15">
      <c r="G264" s="931"/>
      <c r="K264" s="249"/>
    </row>
    <row r="265" spans="7:11" ht="15">
      <c r="G265" s="931"/>
      <c r="K265" s="249"/>
    </row>
    <row r="266" spans="7:11" ht="15">
      <c r="G266" s="931"/>
      <c r="K266" s="249"/>
    </row>
    <row r="267" spans="7:11" ht="15">
      <c r="G267" s="931"/>
      <c r="K267" s="249"/>
    </row>
    <row r="268" spans="7:11" ht="15">
      <c r="G268" s="931"/>
      <c r="K268" s="249"/>
    </row>
    <row r="269" spans="7:11" ht="15">
      <c r="G269" s="931"/>
      <c r="K269" s="249"/>
    </row>
    <row r="270" spans="7:11" ht="15">
      <c r="G270" s="931"/>
      <c r="K270" s="249"/>
    </row>
    <row r="271" spans="7:11" ht="15">
      <c r="G271" s="931"/>
      <c r="K271" s="249"/>
    </row>
    <row r="272" spans="7:11" ht="15">
      <c r="G272" s="931"/>
      <c r="K272" s="249"/>
    </row>
    <row r="273" spans="7:11" ht="15">
      <c r="G273" s="931"/>
      <c r="K273" s="249"/>
    </row>
    <row r="274" spans="7:11" ht="15">
      <c r="G274" s="931"/>
      <c r="K274" s="249"/>
    </row>
    <row r="275" spans="7:11" ht="15">
      <c r="G275" s="931"/>
      <c r="K275" s="249"/>
    </row>
    <row r="276" spans="7:11" ht="15">
      <c r="G276" s="931"/>
      <c r="K276" s="249"/>
    </row>
    <row r="277" spans="7:11" ht="15">
      <c r="G277" s="931"/>
      <c r="K277" s="249"/>
    </row>
    <row r="278" spans="7:11" ht="15">
      <c r="G278" s="931"/>
      <c r="K278" s="249"/>
    </row>
    <row r="279" spans="7:11" ht="15">
      <c r="G279" s="931"/>
      <c r="K279" s="249"/>
    </row>
    <row r="280" spans="7:11" ht="15">
      <c r="G280" s="931"/>
      <c r="K280" s="249"/>
    </row>
    <row r="281" spans="7:11" ht="15">
      <c r="G281" s="931"/>
      <c r="K281" s="249"/>
    </row>
    <row r="282" spans="7:11" ht="15">
      <c r="G282" s="931"/>
      <c r="K282" s="249"/>
    </row>
    <row r="283" spans="7:11" ht="15">
      <c r="G283" s="931"/>
      <c r="K283" s="249"/>
    </row>
    <row r="284" spans="7:11" ht="15">
      <c r="G284" s="931"/>
      <c r="K284" s="249"/>
    </row>
    <row r="285" spans="7:11" ht="15">
      <c r="G285" s="931"/>
      <c r="K285" s="249"/>
    </row>
    <row r="286" spans="7:11" ht="15">
      <c r="G286" s="931"/>
      <c r="K286" s="249"/>
    </row>
    <row r="287" spans="7:11" ht="15">
      <c r="G287" s="931"/>
      <c r="K287" s="249"/>
    </row>
    <row r="288" spans="7:11" ht="15">
      <c r="G288" s="931"/>
      <c r="K288" s="249"/>
    </row>
    <row r="289" spans="7:11" ht="15">
      <c r="G289" s="931"/>
      <c r="K289" s="249"/>
    </row>
    <row r="290" spans="7:11" ht="15">
      <c r="G290" s="931"/>
      <c r="K290" s="249"/>
    </row>
    <row r="291" spans="7:11" ht="15">
      <c r="G291" s="931"/>
      <c r="K291" s="249"/>
    </row>
    <row r="292" spans="7:11" ht="15">
      <c r="G292" s="931"/>
      <c r="K292" s="249"/>
    </row>
    <row r="293" spans="7:11" ht="15">
      <c r="G293" s="931"/>
      <c r="K293" s="249"/>
    </row>
    <row r="294" spans="7:11" ht="15">
      <c r="G294" s="931"/>
      <c r="K294" s="249"/>
    </row>
    <row r="295" spans="7:11" ht="15">
      <c r="G295" s="931"/>
      <c r="K295" s="249"/>
    </row>
    <row r="296" spans="7:11" ht="15">
      <c r="G296" s="931"/>
      <c r="K296" s="249"/>
    </row>
    <row r="297" spans="7:11" ht="15">
      <c r="G297" s="931"/>
      <c r="K297" s="249"/>
    </row>
    <row r="298" spans="7:11" ht="15">
      <c r="G298" s="931"/>
      <c r="K298" s="249"/>
    </row>
    <row r="299" spans="7:11" ht="15">
      <c r="G299" s="931"/>
      <c r="K299" s="249"/>
    </row>
    <row r="300" spans="7:11" ht="15">
      <c r="G300" s="931"/>
      <c r="K300" s="249"/>
    </row>
    <row r="301" spans="7:11" ht="15">
      <c r="G301" s="931"/>
      <c r="K301" s="249"/>
    </row>
    <row r="302" spans="7:11" ht="15">
      <c r="G302" s="931"/>
      <c r="K302" s="249"/>
    </row>
    <row r="303" spans="7:11" ht="15">
      <c r="G303" s="931"/>
      <c r="K303" s="249"/>
    </row>
    <row r="304" spans="7:11" ht="15">
      <c r="G304" s="931"/>
      <c r="K304" s="249"/>
    </row>
    <row r="305" spans="7:11" ht="15">
      <c r="G305" s="931"/>
      <c r="K305" s="249"/>
    </row>
    <row r="306" spans="7:11" ht="15">
      <c r="G306" s="931"/>
      <c r="K306" s="249"/>
    </row>
    <row r="307" spans="7:11" ht="15">
      <c r="G307" s="931"/>
      <c r="K307" s="249"/>
    </row>
    <row r="308" spans="7:11" ht="15">
      <c r="G308" s="931"/>
      <c r="K308" s="249"/>
    </row>
    <row r="309" spans="7:11" ht="15">
      <c r="G309" s="931"/>
      <c r="K309" s="249"/>
    </row>
    <row r="310" spans="7:11" ht="15">
      <c r="G310" s="931"/>
      <c r="K310" s="249"/>
    </row>
    <row r="311" spans="7:11" ht="15">
      <c r="G311" s="931"/>
      <c r="K311" s="249"/>
    </row>
    <row r="312" spans="7:11" ht="15">
      <c r="G312" s="931"/>
      <c r="K312" s="249"/>
    </row>
    <row r="313" spans="7:11" ht="15">
      <c r="G313" s="931"/>
      <c r="K313" s="249"/>
    </row>
    <row r="314" spans="7:11" ht="15">
      <c r="G314" s="931"/>
      <c r="K314" s="249"/>
    </row>
    <row r="315" spans="7:11" ht="15">
      <c r="G315" s="931"/>
      <c r="K315" s="249"/>
    </row>
    <row r="316" spans="7:11" ht="15">
      <c r="G316" s="931"/>
      <c r="K316" s="249"/>
    </row>
    <row r="317" spans="7:11" ht="15">
      <c r="G317" s="931"/>
      <c r="K317" s="249"/>
    </row>
    <row r="318" spans="7:11" ht="15">
      <c r="G318" s="931"/>
      <c r="K318" s="249"/>
    </row>
    <row r="319" spans="7:11" ht="15">
      <c r="G319" s="931"/>
      <c r="K319" s="249"/>
    </row>
    <row r="320" spans="7:11" ht="15">
      <c r="G320" s="931"/>
      <c r="K320" s="249"/>
    </row>
    <row r="321" spans="7:11" ht="15">
      <c r="G321" s="931"/>
      <c r="K321" s="249"/>
    </row>
    <row r="322" spans="7:11" ht="15">
      <c r="G322" s="931"/>
      <c r="K322" s="249"/>
    </row>
    <row r="323" spans="7:11" ht="15">
      <c r="G323" s="931"/>
      <c r="K323" s="249"/>
    </row>
    <row r="324" spans="7:11" ht="15">
      <c r="G324" s="931"/>
      <c r="K324" s="249"/>
    </row>
    <row r="325" spans="7:11" ht="15">
      <c r="G325" s="931"/>
      <c r="K325" s="249"/>
    </row>
    <row r="326" spans="7:11" ht="15">
      <c r="G326" s="931"/>
      <c r="K326" s="249"/>
    </row>
    <row r="327" spans="7:11" ht="15">
      <c r="G327" s="931"/>
      <c r="K327" s="249"/>
    </row>
    <row r="328" spans="7:11" ht="15">
      <c r="G328" s="931"/>
      <c r="K328" s="249"/>
    </row>
    <row r="329" spans="7:11" ht="15">
      <c r="G329" s="931"/>
      <c r="K329" s="249"/>
    </row>
    <row r="330" spans="7:11" ht="15">
      <c r="G330" s="931"/>
      <c r="K330" s="249"/>
    </row>
    <row r="331" spans="7:11" ht="15">
      <c r="G331" s="931"/>
      <c r="K331" s="249"/>
    </row>
    <row r="332" spans="7:11" ht="15">
      <c r="G332" s="931"/>
      <c r="K332" s="249"/>
    </row>
    <row r="333" spans="7:11" ht="15">
      <c r="G333" s="931"/>
      <c r="K333" s="249"/>
    </row>
    <row r="334" spans="7:11" ht="15">
      <c r="G334" s="931"/>
      <c r="K334" s="249"/>
    </row>
    <row r="335" spans="7:11" ht="15">
      <c r="G335" s="931"/>
      <c r="K335" s="249"/>
    </row>
    <row r="336" spans="7:11" ht="15">
      <c r="G336" s="931"/>
      <c r="K336" s="249"/>
    </row>
    <row r="337" spans="7:11" ht="15">
      <c r="G337" s="931"/>
      <c r="K337" s="249"/>
    </row>
    <row r="338" spans="7:11" ht="15">
      <c r="G338" s="931"/>
      <c r="K338" s="249"/>
    </row>
    <row r="339" spans="7:11" ht="15">
      <c r="G339" s="931"/>
      <c r="K339" s="249"/>
    </row>
    <row r="340" spans="7:11" ht="15">
      <c r="G340" s="931"/>
      <c r="K340" s="249"/>
    </row>
    <row r="341" spans="7:11" ht="15">
      <c r="G341" s="931"/>
      <c r="K341" s="249"/>
    </row>
    <row r="342" spans="7:11" ht="15">
      <c r="G342" s="931"/>
      <c r="K342" s="249"/>
    </row>
    <row r="343" spans="7:11" ht="15">
      <c r="G343" s="931"/>
      <c r="K343" s="249"/>
    </row>
    <row r="344" spans="7:11" ht="15">
      <c r="G344" s="931"/>
      <c r="K344" s="249"/>
    </row>
    <row r="345" spans="7:11" ht="15">
      <c r="G345" s="931"/>
      <c r="K345" s="249"/>
    </row>
    <row r="346" spans="7:11" ht="15">
      <c r="G346" s="931"/>
      <c r="K346" s="249"/>
    </row>
    <row r="347" spans="7:11" ht="15">
      <c r="G347" s="931"/>
      <c r="K347" s="249"/>
    </row>
    <row r="348" spans="7:11" ht="15">
      <c r="G348" s="931"/>
      <c r="K348" s="249"/>
    </row>
    <row r="349" spans="7:11" ht="15">
      <c r="G349" s="931"/>
      <c r="K349" s="249"/>
    </row>
    <row r="350" spans="7:11" ht="15">
      <c r="G350" s="931"/>
      <c r="K350" s="249"/>
    </row>
    <row r="351" spans="7:11" ht="15">
      <c r="G351" s="931"/>
      <c r="K351" s="249"/>
    </row>
    <row r="352" spans="7:11" ht="15">
      <c r="G352" s="931"/>
      <c r="K352" s="249"/>
    </row>
    <row r="353" spans="7:11" ht="15">
      <c r="G353" s="931"/>
      <c r="K353" s="249"/>
    </row>
    <row r="354" spans="7:11" ht="15">
      <c r="G354" s="931"/>
      <c r="K354" s="249"/>
    </row>
    <row r="355" spans="7:11" ht="15">
      <c r="G355" s="931"/>
      <c r="K355" s="249"/>
    </row>
    <row r="356" spans="7:11" ht="15">
      <c r="G356" s="931"/>
      <c r="K356" s="249"/>
    </row>
    <row r="357" spans="7:11" ht="15">
      <c r="G357" s="931"/>
      <c r="K357" s="249"/>
    </row>
    <row r="358" spans="7:11" ht="15">
      <c r="G358" s="931"/>
      <c r="K358" s="249"/>
    </row>
    <row r="359" spans="7:11" ht="15">
      <c r="G359" s="931"/>
      <c r="K359" s="249"/>
    </row>
    <row r="360" spans="7:11" ht="15">
      <c r="G360" s="931"/>
      <c r="K360" s="249"/>
    </row>
    <row r="361" spans="7:11" ht="15">
      <c r="G361" s="931"/>
      <c r="K361" s="249"/>
    </row>
    <row r="362" spans="7:11" ht="15">
      <c r="G362" s="931"/>
      <c r="K362" s="249"/>
    </row>
    <row r="363" spans="7:11" ht="15">
      <c r="G363" s="931"/>
      <c r="K363" s="249"/>
    </row>
    <row r="364" spans="7:11" ht="15">
      <c r="G364" s="931"/>
      <c r="K364" s="249"/>
    </row>
    <row r="365" spans="7:11" ht="15">
      <c r="G365" s="931"/>
      <c r="K365" s="249"/>
    </row>
    <row r="366" spans="7:11" ht="15">
      <c r="G366" s="931"/>
      <c r="K366" s="249"/>
    </row>
    <row r="367" spans="7:11" ht="15">
      <c r="G367" s="931"/>
      <c r="K367" s="249"/>
    </row>
    <row r="368" spans="7:11" ht="15">
      <c r="G368" s="931"/>
      <c r="K368" s="249"/>
    </row>
    <row r="369" spans="7:11" ht="15">
      <c r="G369" s="931"/>
      <c r="K369" s="249"/>
    </row>
    <row r="370" spans="7:11" ht="15">
      <c r="G370" s="931"/>
      <c r="K370" s="249"/>
    </row>
    <row r="371" spans="7:11" ht="15">
      <c r="G371" s="931"/>
      <c r="K371" s="249"/>
    </row>
    <row r="372" spans="7:11" ht="15">
      <c r="G372" s="931"/>
      <c r="K372" s="249"/>
    </row>
    <row r="373" spans="7:11" ht="15">
      <c r="G373" s="931"/>
      <c r="K373" s="249"/>
    </row>
    <row r="374" spans="7:11" ht="15">
      <c r="G374" s="931"/>
      <c r="K374" s="249"/>
    </row>
    <row r="375" spans="7:11" ht="15">
      <c r="G375" s="931"/>
      <c r="K375" s="249"/>
    </row>
    <row r="376" spans="7:11" ht="15">
      <c r="G376" s="931"/>
      <c r="K376" s="249"/>
    </row>
    <row r="377" spans="7:11" ht="15">
      <c r="G377" s="931"/>
      <c r="K377" s="249"/>
    </row>
    <row r="378" spans="7:11" ht="15">
      <c r="G378" s="931"/>
      <c r="K378" s="249"/>
    </row>
    <row r="379" spans="7:11" ht="15">
      <c r="G379" s="931"/>
      <c r="K379" s="249"/>
    </row>
    <row r="380" spans="7:11" ht="15">
      <c r="G380" s="931"/>
      <c r="K380" s="249"/>
    </row>
    <row r="381" spans="7:11" ht="15">
      <c r="G381" s="931"/>
      <c r="K381" s="249"/>
    </row>
    <row r="382" spans="7:11" ht="15">
      <c r="G382" s="931"/>
      <c r="K382" s="249"/>
    </row>
    <row r="383" spans="7:11" ht="15">
      <c r="G383" s="931"/>
      <c r="K383" s="249"/>
    </row>
    <row r="384" spans="7:11" ht="15">
      <c r="G384" s="931"/>
      <c r="K384" s="249"/>
    </row>
    <row r="385" spans="7:11" ht="15">
      <c r="G385" s="931"/>
      <c r="K385" s="249"/>
    </row>
    <row r="386" spans="7:11" ht="15">
      <c r="G386" s="931"/>
      <c r="K386" s="249"/>
    </row>
    <row r="387" spans="7:11" ht="15">
      <c r="G387" s="931"/>
      <c r="K387" s="249"/>
    </row>
    <row r="388" spans="7:11" ht="15">
      <c r="G388" s="931"/>
      <c r="K388" s="249"/>
    </row>
    <row r="389" spans="7:11" ht="15">
      <c r="G389" s="931"/>
      <c r="K389" s="249"/>
    </row>
    <row r="390" spans="7:11" ht="15">
      <c r="G390" s="931"/>
      <c r="K390" s="249"/>
    </row>
    <row r="391" spans="7:11" ht="15">
      <c r="G391" s="931"/>
      <c r="K391" s="249"/>
    </row>
    <row r="392" spans="7:11" ht="15">
      <c r="G392" s="931"/>
      <c r="K392" s="249"/>
    </row>
    <row r="393" spans="7:11" ht="15">
      <c r="G393" s="931"/>
      <c r="K393" s="249"/>
    </row>
    <row r="394" spans="7:11" ht="15">
      <c r="G394" s="931"/>
      <c r="K394" s="249"/>
    </row>
    <row r="395" spans="7:11" ht="15">
      <c r="G395" s="931"/>
      <c r="K395" s="249"/>
    </row>
    <row r="396" spans="7:11" ht="15">
      <c r="G396" s="931"/>
      <c r="K396" s="249"/>
    </row>
    <row r="397" spans="7:11" ht="15">
      <c r="G397" s="931"/>
      <c r="K397" s="249"/>
    </row>
    <row r="398" spans="7:11" ht="15">
      <c r="G398" s="931"/>
      <c r="K398" s="249"/>
    </row>
    <row r="399" spans="7:11" ht="15">
      <c r="G399" s="931"/>
      <c r="K399" s="249"/>
    </row>
    <row r="400" spans="7:11" ht="15">
      <c r="G400" s="931"/>
      <c r="K400" s="249"/>
    </row>
    <row r="401" spans="7:11" ht="15">
      <c r="G401" s="931"/>
      <c r="K401" s="249"/>
    </row>
    <row r="402" spans="7:11" ht="15">
      <c r="G402" s="931"/>
      <c r="K402" s="249"/>
    </row>
    <row r="403" spans="7:11" ht="15">
      <c r="G403" s="931"/>
      <c r="K403" s="249"/>
    </row>
    <row r="404" spans="7:11" ht="15">
      <c r="G404" s="931"/>
      <c r="K404" s="249"/>
    </row>
    <row r="405" spans="7:11" ht="15">
      <c r="G405" s="931"/>
      <c r="K405" s="249"/>
    </row>
    <row r="406" spans="7:11" ht="15">
      <c r="G406" s="931"/>
      <c r="K406" s="249"/>
    </row>
    <row r="407" spans="7:11" ht="15">
      <c r="G407" s="931"/>
      <c r="K407" s="249"/>
    </row>
    <row r="408" spans="7:11" ht="15">
      <c r="G408" s="931"/>
      <c r="K408" s="249"/>
    </row>
    <row r="409" spans="7:11" ht="15">
      <c r="G409" s="931"/>
      <c r="K409" s="249"/>
    </row>
    <row r="410" spans="7:11" ht="15">
      <c r="G410" s="931"/>
      <c r="K410" s="249"/>
    </row>
    <row r="411" spans="7:11" ht="15">
      <c r="G411" s="931"/>
      <c r="K411" s="249"/>
    </row>
    <row r="412" spans="7:11" ht="15">
      <c r="G412" s="931"/>
      <c r="K412" s="249"/>
    </row>
    <row r="413" spans="7:11" ht="15">
      <c r="G413" s="931"/>
      <c r="K413" s="249"/>
    </row>
    <row r="414" spans="7:11" ht="15">
      <c r="G414" s="931"/>
      <c r="K414" s="249"/>
    </row>
    <row r="415" spans="7:11" ht="15">
      <c r="G415" s="931"/>
      <c r="K415" s="249"/>
    </row>
    <row r="416" spans="7:11" ht="15">
      <c r="G416" s="931"/>
      <c r="K416" s="249"/>
    </row>
    <row r="417" spans="7:11" ht="15">
      <c r="G417" s="931"/>
      <c r="K417" s="249"/>
    </row>
    <row r="418" spans="7:11" ht="15">
      <c r="G418" s="931"/>
      <c r="K418" s="249"/>
    </row>
    <row r="419" spans="7:11" ht="15">
      <c r="G419" s="931"/>
      <c r="K419" s="249"/>
    </row>
    <row r="420" spans="7:11" ht="15">
      <c r="G420" s="931"/>
      <c r="K420" s="249"/>
    </row>
    <row r="421" spans="7:11" ht="15">
      <c r="G421" s="931"/>
      <c r="K421" s="249"/>
    </row>
    <row r="422" spans="7:11" ht="15">
      <c r="G422" s="931"/>
      <c r="K422" s="249"/>
    </row>
    <row r="423" spans="7:11" ht="15">
      <c r="G423" s="931"/>
      <c r="K423" s="249"/>
    </row>
    <row r="424" spans="7:11" ht="15">
      <c r="G424" s="931"/>
      <c r="K424" s="249"/>
    </row>
    <row r="425" spans="7:11" ht="15">
      <c r="G425" s="931"/>
      <c r="K425" s="249"/>
    </row>
    <row r="426" spans="7:11" ht="15">
      <c r="G426" s="931"/>
      <c r="K426" s="249"/>
    </row>
    <row r="427" spans="7:11" ht="15">
      <c r="G427" s="931"/>
      <c r="K427" s="249"/>
    </row>
    <row r="428" spans="7:11" ht="15">
      <c r="G428" s="931"/>
      <c r="K428" s="249"/>
    </row>
    <row r="429" spans="7:11" ht="15">
      <c r="G429" s="931"/>
      <c r="K429" s="249"/>
    </row>
    <row r="430" spans="7:11" ht="15">
      <c r="G430" s="931"/>
      <c r="K430" s="249"/>
    </row>
    <row r="431" spans="7:11" ht="15">
      <c r="G431" s="931"/>
      <c r="K431" s="249"/>
    </row>
    <row r="432" spans="7:11" ht="15">
      <c r="G432" s="931"/>
      <c r="K432" s="249"/>
    </row>
    <row r="433" spans="7:11" ht="15">
      <c r="G433" s="931"/>
      <c r="K433" s="249"/>
    </row>
    <row r="434" spans="7:11" ht="15">
      <c r="G434" s="931"/>
      <c r="K434" s="249"/>
    </row>
    <row r="435" spans="7:11" ht="15">
      <c r="G435" s="931"/>
      <c r="K435" s="249"/>
    </row>
    <row r="436" spans="7:11" ht="15">
      <c r="G436" s="931"/>
      <c r="K436" s="249"/>
    </row>
    <row r="437" spans="7:11" ht="15">
      <c r="G437" s="931"/>
      <c r="K437" s="249"/>
    </row>
    <row r="438" spans="7:11" ht="15">
      <c r="G438" s="931"/>
      <c r="K438" s="249"/>
    </row>
    <row r="439" spans="7:11" ht="15">
      <c r="G439" s="931"/>
      <c r="K439" s="249"/>
    </row>
    <row r="440" spans="7:11" ht="15">
      <c r="G440" s="931"/>
      <c r="K440" s="249"/>
    </row>
    <row r="441" spans="7:11" ht="15">
      <c r="G441" s="931"/>
      <c r="K441" s="249"/>
    </row>
    <row r="442" spans="7:11" ht="15">
      <c r="G442" s="931"/>
      <c r="K442" s="249"/>
    </row>
    <row r="443" spans="7:11" ht="15">
      <c r="G443" s="931"/>
      <c r="K443" s="249"/>
    </row>
    <row r="444" spans="7:11" ht="15">
      <c r="G444" s="931"/>
      <c r="K444" s="249"/>
    </row>
    <row r="445" spans="7:11" ht="15">
      <c r="G445" s="931"/>
      <c r="K445" s="249"/>
    </row>
    <row r="446" spans="7:11" ht="15">
      <c r="G446" s="931"/>
      <c r="K446" s="249"/>
    </row>
    <row r="447" spans="7:11" ht="15">
      <c r="G447" s="931"/>
      <c r="K447" s="249"/>
    </row>
    <row r="448" spans="7:11" ht="15">
      <c r="G448" s="931"/>
      <c r="K448" s="249"/>
    </row>
    <row r="449" spans="7:11" ht="15">
      <c r="G449" s="931"/>
      <c r="K449" s="249"/>
    </row>
    <row r="450" spans="7:11" ht="15">
      <c r="G450" s="931"/>
      <c r="K450" s="249"/>
    </row>
    <row r="451" spans="7:11" ht="15">
      <c r="G451" s="931"/>
      <c r="K451" s="249"/>
    </row>
    <row r="452" spans="7:11" ht="15">
      <c r="G452" s="931"/>
      <c r="K452" s="249"/>
    </row>
    <row r="453" spans="7:11" ht="15">
      <c r="G453" s="931"/>
      <c r="K453" s="249"/>
    </row>
    <row r="454" spans="7:11" ht="15">
      <c r="G454" s="931"/>
      <c r="K454" s="249"/>
    </row>
    <row r="455" spans="7:11" ht="15">
      <c r="G455" s="931"/>
      <c r="K455" s="249"/>
    </row>
    <row r="456" spans="7:11" ht="15">
      <c r="G456" s="931"/>
      <c r="K456" s="249"/>
    </row>
    <row r="457" spans="7:11" ht="15">
      <c r="G457" s="931"/>
      <c r="K457" s="249"/>
    </row>
    <row r="458" spans="7:11" ht="15">
      <c r="G458" s="931"/>
      <c r="K458" s="249"/>
    </row>
    <row r="459" spans="7:11" ht="15">
      <c r="G459" s="931"/>
      <c r="K459" s="249"/>
    </row>
    <row r="460" spans="7:11" ht="15">
      <c r="G460" s="931"/>
      <c r="K460" s="249"/>
    </row>
    <row r="461" spans="7:11" ht="15">
      <c r="G461" s="931"/>
      <c r="K461" s="249"/>
    </row>
    <row r="462" spans="7:11" ht="15">
      <c r="G462" s="931"/>
      <c r="K462" s="249"/>
    </row>
    <row r="463" spans="7:11" ht="15">
      <c r="G463" s="931"/>
      <c r="K463" s="249"/>
    </row>
    <row r="464" spans="7:11" ht="15">
      <c r="G464" s="931"/>
      <c r="K464" s="249"/>
    </row>
    <row r="465" spans="7:11" ht="15">
      <c r="G465" s="931"/>
      <c r="K465" s="249"/>
    </row>
    <row r="466" spans="7:11" ht="15">
      <c r="G466" s="931"/>
      <c r="K466" s="249"/>
    </row>
    <row r="467" spans="7:11" ht="15">
      <c r="G467" s="931"/>
      <c r="K467" s="249"/>
    </row>
    <row r="468" spans="7:11" ht="15">
      <c r="G468" s="931"/>
      <c r="K468" s="249"/>
    </row>
    <row r="469" spans="7:11" ht="15">
      <c r="G469" s="931"/>
      <c r="K469" s="249"/>
    </row>
    <row r="470" spans="7:11" ht="15">
      <c r="G470" s="931"/>
      <c r="K470" s="249"/>
    </row>
    <row r="471" spans="7:11" ht="15">
      <c r="G471" s="931"/>
      <c r="K471" s="249"/>
    </row>
    <row r="472" spans="7:11" ht="15">
      <c r="G472" s="931"/>
      <c r="K472" s="249"/>
    </row>
    <row r="473" spans="7:11" ht="15">
      <c r="G473" s="931"/>
      <c r="K473" s="249"/>
    </row>
    <row r="474" spans="7:11" ht="15">
      <c r="G474" s="931"/>
      <c r="K474" s="249"/>
    </row>
    <row r="475" spans="7:11" ht="15">
      <c r="G475" s="931"/>
      <c r="K475" s="249"/>
    </row>
    <row r="476" spans="7:11" ht="15">
      <c r="G476" s="931"/>
      <c r="K476" s="249"/>
    </row>
    <row r="477" spans="7:11" ht="15">
      <c r="G477" s="931"/>
      <c r="K477" s="249"/>
    </row>
    <row r="478" spans="7:11" ht="15">
      <c r="G478" s="931"/>
      <c r="K478" s="249"/>
    </row>
    <row r="479" spans="7:11" ht="15">
      <c r="G479" s="931"/>
      <c r="K479" s="249"/>
    </row>
    <row r="480" spans="7:11" ht="15">
      <c r="G480" s="931"/>
      <c r="K480" s="249"/>
    </row>
    <row r="481" spans="7:11" ht="15">
      <c r="G481" s="931"/>
      <c r="K481" s="249"/>
    </row>
    <row r="482" spans="7:11" ht="15">
      <c r="G482" s="931"/>
      <c r="K482" s="249"/>
    </row>
    <row r="483" spans="7:11" ht="15">
      <c r="G483" s="931"/>
      <c r="K483" s="249"/>
    </row>
    <row r="484" spans="7:11" ht="15">
      <c r="G484" s="931"/>
      <c r="K484" s="249"/>
    </row>
    <row r="485" spans="7:11" ht="15">
      <c r="G485" s="931"/>
      <c r="K485" s="249"/>
    </row>
    <row r="486" spans="7:11" ht="15">
      <c r="G486" s="931"/>
      <c r="K486" s="249"/>
    </row>
    <row r="487" spans="7:11" ht="15">
      <c r="G487" s="931"/>
      <c r="K487" s="249"/>
    </row>
    <row r="488" spans="7:11" ht="15">
      <c r="G488" s="931"/>
      <c r="K488" s="249"/>
    </row>
    <row r="489" spans="7:11" ht="15">
      <c r="G489" s="931"/>
      <c r="K489" s="249"/>
    </row>
    <row r="490" spans="7:11" ht="15">
      <c r="G490" s="931"/>
      <c r="K490" s="249"/>
    </row>
    <row r="491" spans="7:11" ht="15">
      <c r="G491" s="931"/>
      <c r="K491" s="249"/>
    </row>
    <row r="492" spans="7:11" ht="15">
      <c r="G492" s="931"/>
      <c r="K492" s="249"/>
    </row>
    <row r="493" spans="7:11" ht="15">
      <c r="G493" s="931"/>
      <c r="K493" s="249"/>
    </row>
    <row r="494" spans="7:11" ht="15">
      <c r="G494" s="931"/>
      <c r="K494" s="249"/>
    </row>
    <row r="495" spans="7:11" ht="15">
      <c r="G495" s="931"/>
      <c r="K495" s="249"/>
    </row>
    <row r="496" spans="7:11" ht="15">
      <c r="G496" s="931"/>
      <c r="K496" s="249"/>
    </row>
    <row r="497" spans="7:11" ht="15">
      <c r="G497" s="931"/>
      <c r="K497" s="249"/>
    </row>
    <row r="498" spans="7:11" ht="15">
      <c r="G498" s="931"/>
      <c r="K498" s="249"/>
    </row>
    <row r="499" spans="7:11" ht="15">
      <c r="G499" s="931"/>
      <c r="K499" s="249"/>
    </row>
    <row r="500" spans="7:11" ht="15">
      <c r="G500" s="931"/>
      <c r="K500" s="249"/>
    </row>
    <row r="501" spans="7:11" ht="15">
      <c r="G501" s="931"/>
      <c r="K501" s="249"/>
    </row>
    <row r="502" spans="7:11" ht="15">
      <c r="G502" s="931"/>
      <c r="K502" s="249"/>
    </row>
    <row r="503" spans="7:11" ht="15">
      <c r="G503" s="931"/>
      <c r="K503" s="249"/>
    </row>
    <row r="504" spans="7:11" ht="15">
      <c r="G504" s="931"/>
      <c r="K504" s="249"/>
    </row>
    <row r="505" spans="7:11" ht="15">
      <c r="G505" s="931"/>
      <c r="K505" s="249"/>
    </row>
    <row r="506" spans="7:11" ht="15">
      <c r="G506" s="931"/>
      <c r="K506" s="249"/>
    </row>
    <row r="507" spans="7:11" ht="15">
      <c r="G507" s="931"/>
      <c r="K507" s="249"/>
    </row>
    <row r="508" spans="7:11" ht="15">
      <c r="G508" s="931"/>
      <c r="K508" s="249"/>
    </row>
    <row r="509" spans="7:11" ht="15">
      <c r="G509" s="931"/>
      <c r="K509" s="249"/>
    </row>
    <row r="510" spans="7:11" ht="15">
      <c r="G510" s="931"/>
      <c r="K510" s="249"/>
    </row>
    <row r="511" spans="7:11" ht="15">
      <c r="G511" s="931"/>
      <c r="K511" s="249"/>
    </row>
    <row r="512" spans="7:11" ht="15">
      <c r="G512" s="931"/>
      <c r="K512" s="249"/>
    </row>
    <row r="513" spans="7:11" ht="15">
      <c r="G513" s="931"/>
      <c r="K513" s="249"/>
    </row>
    <row r="514" spans="7:11" ht="15">
      <c r="G514" s="931"/>
      <c r="K514" s="249"/>
    </row>
    <row r="515" spans="7:11" ht="15">
      <c r="G515" s="931"/>
      <c r="K515" s="249"/>
    </row>
    <row r="516" spans="7:11" ht="15">
      <c r="G516" s="931"/>
      <c r="K516" s="249"/>
    </row>
    <row r="517" spans="7:11" ht="15">
      <c r="G517" s="931"/>
      <c r="K517" s="249"/>
    </row>
    <row r="518" spans="7:11" ht="15">
      <c r="G518" s="931"/>
      <c r="K518" s="249"/>
    </row>
    <row r="519" spans="7:11" ht="15">
      <c r="G519" s="931"/>
      <c r="K519" s="249"/>
    </row>
    <row r="520" spans="7:11" ht="15">
      <c r="G520" s="931"/>
      <c r="K520" s="249"/>
    </row>
    <row r="521" spans="7:11" ht="15">
      <c r="G521" s="931"/>
      <c r="K521" s="249"/>
    </row>
    <row r="522" spans="7:11" ht="15">
      <c r="G522" s="931"/>
      <c r="K522" s="249"/>
    </row>
    <row r="523" spans="7:11" ht="15">
      <c r="G523" s="931"/>
      <c r="K523" s="249"/>
    </row>
    <row r="524" spans="7:11" ht="15">
      <c r="G524" s="931"/>
      <c r="K524" s="249"/>
    </row>
    <row r="525" spans="7:11" ht="15">
      <c r="G525" s="931"/>
      <c r="K525" s="249"/>
    </row>
    <row r="526" spans="7:11" ht="15">
      <c r="G526" s="931"/>
      <c r="K526" s="249"/>
    </row>
    <row r="527" spans="7:11" ht="15">
      <c r="G527" s="931"/>
      <c r="K527" s="249"/>
    </row>
    <row r="528" spans="7:11" ht="15">
      <c r="G528" s="931"/>
      <c r="K528" s="249"/>
    </row>
    <row r="529" spans="7:11" ht="15">
      <c r="G529" s="931"/>
      <c r="K529" s="249"/>
    </row>
    <row r="530" spans="7:11" ht="15">
      <c r="G530" s="931"/>
      <c r="K530" s="249"/>
    </row>
    <row r="531" spans="7:11" ht="15">
      <c r="G531" s="931"/>
      <c r="K531" s="249"/>
    </row>
    <row r="532" spans="7:11" ht="15">
      <c r="G532" s="931"/>
      <c r="K532" s="249"/>
    </row>
    <row r="533" spans="7:11" ht="15">
      <c r="G533" s="931"/>
      <c r="K533" s="249"/>
    </row>
    <row r="534" spans="7:11" ht="15">
      <c r="G534" s="931"/>
      <c r="K534" s="249"/>
    </row>
    <row r="535" spans="7:11" ht="15">
      <c r="G535" s="931"/>
      <c r="K535" s="249"/>
    </row>
    <row r="536" spans="7:11" ht="15">
      <c r="G536" s="931"/>
      <c r="K536" s="249"/>
    </row>
    <row r="537" spans="7:11" ht="15">
      <c r="G537" s="931"/>
      <c r="K537" s="249"/>
    </row>
    <row r="538" spans="7:11" ht="15">
      <c r="G538" s="931"/>
      <c r="K538" s="249"/>
    </row>
    <row r="539" spans="7:11" ht="15">
      <c r="G539" s="931"/>
      <c r="K539" s="249"/>
    </row>
    <row r="540" spans="7:11" ht="15">
      <c r="G540" s="931"/>
      <c r="K540" s="249"/>
    </row>
    <row r="541" spans="7:11" ht="15">
      <c r="G541" s="931"/>
      <c r="K541" s="249"/>
    </row>
    <row r="542" spans="7:11" ht="15">
      <c r="G542" s="931"/>
      <c r="K542" s="249"/>
    </row>
    <row r="543" spans="7:11" ht="15">
      <c r="G543" s="931"/>
      <c r="K543" s="249"/>
    </row>
    <row r="544" spans="7:11" ht="15">
      <c r="G544" s="931"/>
      <c r="K544" s="249"/>
    </row>
    <row r="545" spans="7:11" ht="15">
      <c r="G545" s="931"/>
      <c r="K545" s="249"/>
    </row>
    <row r="546" spans="7:11" ht="15">
      <c r="G546" s="931"/>
      <c r="K546" s="249"/>
    </row>
    <row r="547" spans="7:11" ht="15">
      <c r="G547" s="931"/>
      <c r="K547" s="249"/>
    </row>
    <row r="548" spans="7:11" ht="15">
      <c r="G548" s="931"/>
      <c r="K548" s="249"/>
    </row>
    <row r="549" spans="7:11" ht="15">
      <c r="G549" s="931"/>
      <c r="K549" s="249"/>
    </row>
    <row r="550" spans="7:11" ht="15">
      <c r="G550" s="931"/>
      <c r="K550" s="249"/>
    </row>
    <row r="551" spans="7:11" ht="15">
      <c r="G551" s="931"/>
      <c r="K551" s="249"/>
    </row>
    <row r="552" spans="7:11" ht="15">
      <c r="G552" s="931"/>
      <c r="K552" s="249"/>
    </row>
    <row r="553" spans="7:11" ht="15">
      <c r="G553" s="931"/>
      <c r="K553" s="249"/>
    </row>
    <row r="554" spans="7:11" ht="15">
      <c r="G554" s="931"/>
      <c r="K554" s="249"/>
    </row>
    <row r="555" spans="7:11" ht="15">
      <c r="G555" s="931"/>
      <c r="K555" s="249"/>
    </row>
    <row r="556" spans="7:11" ht="15">
      <c r="G556" s="931"/>
      <c r="K556" s="249"/>
    </row>
    <row r="557" spans="7:11" ht="15">
      <c r="G557" s="931"/>
      <c r="K557" s="249"/>
    </row>
    <row r="558" spans="7:11" ht="15">
      <c r="G558" s="931"/>
      <c r="K558" s="249"/>
    </row>
    <row r="559" spans="7:11" ht="15">
      <c r="G559" s="931"/>
      <c r="K559" s="249"/>
    </row>
    <row r="560" spans="7:11" ht="15">
      <c r="G560" s="931"/>
      <c r="K560" s="249"/>
    </row>
    <row r="561" spans="7:11" ht="15">
      <c r="G561" s="931"/>
      <c r="K561" s="249"/>
    </row>
    <row r="562" spans="7:11" ht="15">
      <c r="G562" s="931"/>
      <c r="K562" s="249"/>
    </row>
    <row r="563" spans="7:11" ht="15">
      <c r="G563" s="931"/>
      <c r="K563" s="249"/>
    </row>
    <row r="564" spans="7:11" ht="15">
      <c r="G564" s="931"/>
      <c r="K564" s="249"/>
    </row>
    <row r="565" spans="7:11" ht="15">
      <c r="G565" s="931"/>
      <c r="K565" s="249"/>
    </row>
    <row r="566" spans="7:11" ht="15">
      <c r="G566" s="931"/>
      <c r="K566" s="249"/>
    </row>
    <row r="567" spans="7:11" ht="15">
      <c r="G567" s="931"/>
      <c r="K567" s="249"/>
    </row>
    <row r="568" spans="7:11" ht="15">
      <c r="G568" s="931"/>
      <c r="K568" s="249"/>
    </row>
    <row r="569" spans="7:11" ht="15">
      <c r="G569" s="931"/>
      <c r="K569" s="249"/>
    </row>
    <row r="570" spans="7:11" ht="15">
      <c r="G570" s="931"/>
      <c r="K570" s="249"/>
    </row>
    <row r="571" spans="7:11" ht="15">
      <c r="G571" s="931"/>
      <c r="K571" s="249"/>
    </row>
    <row r="572" spans="7:11" ht="15">
      <c r="G572" s="931"/>
      <c r="K572" s="249"/>
    </row>
    <row r="573" spans="7:11" ht="15">
      <c r="G573" s="931"/>
      <c r="K573" s="249"/>
    </row>
    <row r="574" spans="7:11" ht="15">
      <c r="G574" s="931"/>
      <c r="K574" s="249"/>
    </row>
    <row r="575" spans="7:11" ht="15">
      <c r="G575" s="931"/>
      <c r="K575" s="249"/>
    </row>
    <row r="576" spans="7:11" ht="15">
      <c r="G576" s="931"/>
      <c r="K576" s="249"/>
    </row>
    <row r="577" spans="7:11" ht="15">
      <c r="G577" s="931"/>
      <c r="K577" s="249"/>
    </row>
    <row r="578" spans="7:11" ht="15">
      <c r="G578" s="931"/>
      <c r="K578" s="249"/>
    </row>
    <row r="579" spans="7:11" ht="15">
      <c r="G579" s="931"/>
      <c r="K579" s="249"/>
    </row>
    <row r="580" spans="7:11" ht="15">
      <c r="G580" s="931"/>
      <c r="K580" s="249"/>
    </row>
    <row r="581" spans="7:11" ht="15">
      <c r="G581" s="931"/>
      <c r="K581" s="249"/>
    </row>
    <row r="582" spans="7:11" ht="15">
      <c r="G582" s="931"/>
      <c r="K582" s="249"/>
    </row>
    <row r="583" spans="7:11" ht="15">
      <c r="G583" s="931"/>
      <c r="K583" s="249"/>
    </row>
    <row r="584" spans="7:11" ht="15">
      <c r="G584" s="931"/>
      <c r="K584" s="249"/>
    </row>
    <row r="585" spans="7:11" ht="15">
      <c r="G585" s="931"/>
      <c r="K585" s="249"/>
    </row>
    <row r="586" spans="7:11" ht="15">
      <c r="G586" s="931"/>
      <c r="K586" s="249"/>
    </row>
    <row r="587" spans="7:11" ht="15">
      <c r="G587" s="931"/>
      <c r="K587" s="249"/>
    </row>
    <row r="588" spans="7:11" ht="15">
      <c r="G588" s="931"/>
      <c r="K588" s="249"/>
    </row>
    <row r="589" spans="7:11" ht="15">
      <c r="G589" s="931"/>
      <c r="K589" s="249"/>
    </row>
    <row r="590" spans="7:11" ht="15">
      <c r="G590" s="931"/>
      <c r="K590" s="249"/>
    </row>
    <row r="591" spans="7:11" ht="15">
      <c r="G591" s="931"/>
      <c r="K591" s="249"/>
    </row>
    <row r="592" spans="7:11" ht="15">
      <c r="G592" s="931"/>
      <c r="K592" s="249"/>
    </row>
    <row r="593" spans="7:11" ht="15">
      <c r="G593" s="931"/>
      <c r="K593" s="249"/>
    </row>
    <row r="594" spans="7:11" ht="15">
      <c r="G594" s="931"/>
      <c r="K594" s="249"/>
    </row>
    <row r="595" spans="7:11" ht="15">
      <c r="G595" s="931"/>
      <c r="K595" s="249"/>
    </row>
    <row r="596" spans="7:11" ht="15">
      <c r="G596" s="931"/>
      <c r="K596" s="249"/>
    </row>
    <row r="597" spans="7:11" ht="15">
      <c r="G597" s="931"/>
      <c r="K597" s="249"/>
    </row>
    <row r="598" spans="7:11" ht="15">
      <c r="G598" s="931"/>
      <c r="K598" s="249"/>
    </row>
    <row r="599" spans="7:11" ht="15">
      <c r="G599" s="931"/>
      <c r="K599" s="249"/>
    </row>
    <row r="600" spans="7:11" ht="15">
      <c r="G600" s="931"/>
      <c r="K600" s="249"/>
    </row>
    <row r="601" spans="7:11" ht="15">
      <c r="G601" s="931"/>
      <c r="K601" s="249"/>
    </row>
    <row r="602" spans="7:11" ht="15">
      <c r="G602" s="931"/>
      <c r="K602" s="249"/>
    </row>
    <row r="603" spans="7:11" ht="15">
      <c r="G603" s="931"/>
      <c r="K603" s="249"/>
    </row>
    <row r="604" spans="7:11" ht="15">
      <c r="G604" s="931"/>
      <c r="K604" s="249"/>
    </row>
    <row r="605" spans="7:11" ht="15">
      <c r="G605" s="931"/>
      <c r="K605" s="249"/>
    </row>
    <row r="606" spans="7:11" ht="15">
      <c r="G606" s="931"/>
      <c r="K606" s="249"/>
    </row>
    <row r="607" spans="7:11" ht="15">
      <c r="G607" s="931"/>
      <c r="K607" s="249"/>
    </row>
    <row r="608" spans="7:11" ht="15">
      <c r="G608" s="931"/>
      <c r="K608" s="249"/>
    </row>
    <row r="609" spans="7:11" ht="15">
      <c r="G609" s="931"/>
      <c r="K609" s="249"/>
    </row>
    <row r="610" spans="7:11" ht="15">
      <c r="G610" s="931"/>
      <c r="K610" s="249"/>
    </row>
    <row r="611" spans="7:11" ht="15">
      <c r="G611" s="931"/>
      <c r="K611" s="249"/>
    </row>
    <row r="612" spans="7:11" ht="15">
      <c r="G612" s="931"/>
      <c r="K612" s="249"/>
    </row>
    <row r="613" spans="7:11" ht="15">
      <c r="G613" s="931"/>
      <c r="K613" s="249"/>
    </row>
    <row r="614" spans="7:11" ht="15">
      <c r="G614" s="931"/>
      <c r="K614" s="249"/>
    </row>
    <row r="615" spans="7:11" ht="15">
      <c r="G615" s="931"/>
      <c r="K615" s="249"/>
    </row>
    <row r="616" spans="7:11" ht="15">
      <c r="G616" s="931"/>
      <c r="K616" s="249"/>
    </row>
    <row r="617" spans="7:11" ht="15">
      <c r="G617" s="931"/>
      <c r="K617" s="249"/>
    </row>
    <row r="618" spans="7:11" ht="15">
      <c r="G618" s="931"/>
      <c r="K618" s="249"/>
    </row>
    <row r="619" spans="7:11" ht="15">
      <c r="G619" s="931"/>
      <c r="K619" s="249"/>
    </row>
    <row r="620" spans="7:11" ht="15">
      <c r="G620" s="931"/>
      <c r="K620" s="249"/>
    </row>
    <row r="621" spans="7:11" ht="15">
      <c r="G621" s="931"/>
      <c r="K621" s="249"/>
    </row>
    <row r="622" spans="7:11" ht="15">
      <c r="G622" s="931"/>
      <c r="K622" s="249"/>
    </row>
    <row r="623" spans="7:11" ht="15">
      <c r="G623" s="931"/>
      <c r="K623" s="249"/>
    </row>
    <row r="624" spans="7:11" ht="15">
      <c r="G624" s="931"/>
      <c r="K624" s="249"/>
    </row>
    <row r="625" spans="7:11" ht="15">
      <c r="G625" s="931"/>
      <c r="K625" s="249"/>
    </row>
    <row r="626" spans="7:11" ht="15">
      <c r="G626" s="931"/>
      <c r="K626" s="249"/>
    </row>
    <row r="627" spans="7:11" ht="15">
      <c r="G627" s="931"/>
      <c r="K627" s="249"/>
    </row>
    <row r="628" spans="7:11" ht="15">
      <c r="G628" s="931"/>
      <c r="K628" s="249"/>
    </row>
    <row r="629" spans="7:11" ht="15">
      <c r="G629" s="931"/>
      <c r="K629" s="249"/>
    </row>
    <row r="630" spans="7:11" ht="15">
      <c r="G630" s="931"/>
      <c r="K630" s="249"/>
    </row>
    <row r="631" spans="7:11" ht="15">
      <c r="G631" s="931"/>
      <c r="K631" s="249"/>
    </row>
    <row r="632" spans="7:11" ht="15">
      <c r="G632" s="931"/>
      <c r="K632" s="249"/>
    </row>
    <row r="633" spans="7:11" ht="15">
      <c r="G633" s="931"/>
      <c r="K633" s="249"/>
    </row>
    <row r="634" spans="7:11" ht="15">
      <c r="G634" s="931"/>
      <c r="K634" s="249"/>
    </row>
    <row r="635" spans="7:11" ht="15">
      <c r="G635" s="931"/>
      <c r="K635" s="249"/>
    </row>
    <row r="636" spans="7:11" ht="15">
      <c r="G636" s="931"/>
      <c r="K636" s="249"/>
    </row>
    <row r="637" spans="7:11" ht="15">
      <c r="G637" s="931"/>
      <c r="K637" s="249"/>
    </row>
    <row r="638" spans="7:11" ht="15">
      <c r="G638" s="931"/>
      <c r="K638" s="249"/>
    </row>
    <row r="639" spans="7:11" ht="15">
      <c r="G639" s="931"/>
      <c r="K639" s="249"/>
    </row>
    <row r="640" spans="7:11" ht="15">
      <c r="G640" s="931"/>
      <c r="K640" s="249"/>
    </row>
    <row r="641" spans="7:11" ht="15">
      <c r="G641" s="931"/>
      <c r="K641" s="249"/>
    </row>
    <row r="642" spans="7:11" ht="15">
      <c r="G642" s="931"/>
      <c r="K642" s="249"/>
    </row>
    <row r="643" spans="7:11" ht="15">
      <c r="G643" s="931"/>
      <c r="K643" s="249"/>
    </row>
    <row r="644" spans="7:11" ht="15">
      <c r="G644" s="931"/>
      <c r="K644" s="249"/>
    </row>
    <row r="645" spans="7:11" ht="15">
      <c r="G645" s="931"/>
      <c r="K645" s="249"/>
    </row>
    <row r="646" spans="7:11" ht="15">
      <c r="G646" s="931"/>
      <c r="K646" s="249"/>
    </row>
    <row r="647" spans="7:11" ht="15">
      <c r="G647" s="931"/>
      <c r="K647" s="249"/>
    </row>
    <row r="648" spans="7:11" ht="15">
      <c r="G648" s="931"/>
      <c r="K648" s="249"/>
    </row>
    <row r="649" spans="7:11" ht="15">
      <c r="G649" s="931"/>
      <c r="K649" s="249"/>
    </row>
    <row r="650" spans="7:11" ht="15">
      <c r="G650" s="931"/>
      <c r="K650" s="249"/>
    </row>
    <row r="651" spans="7:11" ht="15">
      <c r="G651" s="931"/>
      <c r="K651" s="249"/>
    </row>
    <row r="652" spans="7:11" ht="15">
      <c r="G652" s="931"/>
      <c r="K652" s="249"/>
    </row>
    <row r="653" spans="7:11" ht="15">
      <c r="G653" s="931"/>
      <c r="K653" s="249"/>
    </row>
    <row r="654" spans="7:11" ht="15">
      <c r="G654" s="931"/>
      <c r="K654" s="249"/>
    </row>
    <row r="655" spans="7:11" ht="15">
      <c r="G655" s="931"/>
      <c r="K655" s="249"/>
    </row>
    <row r="656" spans="7:11" ht="15">
      <c r="G656" s="931"/>
      <c r="K656" s="249"/>
    </row>
    <row r="657" spans="7:11" ht="15">
      <c r="G657" s="931"/>
      <c r="K657" s="249"/>
    </row>
    <row r="658" spans="7:11" ht="15">
      <c r="G658" s="931"/>
      <c r="K658" s="249"/>
    </row>
    <row r="659" spans="7:11" ht="15">
      <c r="G659" s="931"/>
      <c r="K659" s="249"/>
    </row>
    <row r="660" spans="7:11" ht="15">
      <c r="G660" s="931"/>
      <c r="K660" s="249"/>
    </row>
    <row r="661" spans="7:11" ht="15">
      <c r="G661" s="931"/>
      <c r="K661" s="249"/>
    </row>
    <row r="662" spans="7:11" ht="15">
      <c r="G662" s="931"/>
      <c r="K662" s="249"/>
    </row>
    <row r="663" spans="7:11" ht="15">
      <c r="G663" s="931"/>
      <c r="K663" s="249"/>
    </row>
    <row r="664" spans="7:11" ht="15">
      <c r="G664" s="931"/>
      <c r="K664" s="249"/>
    </row>
    <row r="665" spans="7:11" ht="15">
      <c r="G665" s="931"/>
      <c r="K665" s="249"/>
    </row>
    <row r="666" spans="7:11" ht="15">
      <c r="G666" s="931"/>
      <c r="K666" s="249"/>
    </row>
    <row r="667" spans="7:11" ht="15">
      <c r="G667" s="931"/>
      <c r="K667" s="249"/>
    </row>
    <row r="668" spans="7:11" ht="15">
      <c r="G668" s="931"/>
      <c r="K668" s="249"/>
    </row>
    <row r="669" spans="7:11" ht="15">
      <c r="G669" s="931"/>
      <c r="K669" s="249"/>
    </row>
    <row r="670" spans="7:11" ht="15">
      <c r="G670" s="931"/>
      <c r="K670" s="249"/>
    </row>
    <row r="671" spans="7:11" ht="15">
      <c r="G671" s="931"/>
      <c r="K671" s="249"/>
    </row>
    <row r="672" spans="7:11" ht="15">
      <c r="G672" s="931"/>
      <c r="K672" s="249"/>
    </row>
    <row r="673" spans="7:11" ht="15">
      <c r="G673" s="931"/>
      <c r="K673" s="249"/>
    </row>
    <row r="674" spans="7:11" ht="15">
      <c r="G674" s="931"/>
      <c r="K674" s="249"/>
    </row>
    <row r="675" spans="7:11" ht="15">
      <c r="G675" s="931"/>
      <c r="K675" s="249"/>
    </row>
    <row r="676" spans="7:11" ht="15">
      <c r="G676" s="931"/>
      <c r="K676" s="249"/>
    </row>
    <row r="677" spans="7:11" ht="15">
      <c r="G677" s="931"/>
      <c r="K677" s="249"/>
    </row>
    <row r="678" spans="7:11" ht="15">
      <c r="G678" s="931"/>
      <c r="K678" s="249"/>
    </row>
    <row r="679" spans="7:11" ht="15">
      <c r="G679" s="931"/>
      <c r="K679" s="249"/>
    </row>
    <row r="680" spans="7:11" ht="15">
      <c r="G680" s="931"/>
      <c r="K680" s="249"/>
    </row>
    <row r="681" spans="7:11" ht="15">
      <c r="G681" s="931"/>
      <c r="K681" s="249"/>
    </row>
    <row r="682" spans="7:11" ht="15">
      <c r="G682" s="931"/>
      <c r="K682" s="249"/>
    </row>
    <row r="683" spans="7:11" ht="15">
      <c r="G683" s="931"/>
      <c r="K683" s="249"/>
    </row>
    <row r="684" spans="7:11" ht="15">
      <c r="G684" s="931"/>
      <c r="K684" s="249"/>
    </row>
    <row r="685" spans="7:11" ht="15">
      <c r="G685" s="931"/>
      <c r="K685" s="249"/>
    </row>
    <row r="686" spans="7:11" ht="15">
      <c r="G686" s="931"/>
      <c r="K686" s="249"/>
    </row>
    <row r="687" spans="7:11" ht="15">
      <c r="G687" s="931"/>
      <c r="K687" s="249"/>
    </row>
    <row r="688" spans="7:11" ht="15">
      <c r="G688" s="931"/>
      <c r="K688" s="249"/>
    </row>
    <row r="689" spans="7:11" ht="15">
      <c r="G689" s="931"/>
      <c r="K689" s="249"/>
    </row>
    <row r="690" spans="7:11" ht="15">
      <c r="G690" s="931"/>
      <c r="K690" s="249"/>
    </row>
    <row r="691" spans="7:11" ht="15">
      <c r="G691" s="931"/>
      <c r="K691" s="249"/>
    </row>
    <row r="692" spans="7:11" ht="15">
      <c r="G692" s="931"/>
      <c r="K692" s="249"/>
    </row>
    <row r="693" spans="7:11" ht="15">
      <c r="G693" s="931"/>
      <c r="K693" s="249"/>
    </row>
    <row r="694" spans="7:11" ht="15">
      <c r="G694" s="931"/>
      <c r="K694" s="249"/>
    </row>
    <row r="695" spans="7:11" ht="15">
      <c r="G695" s="931"/>
      <c r="K695" s="249"/>
    </row>
    <row r="696" spans="7:11" ht="15">
      <c r="G696" s="931"/>
      <c r="K696" s="249"/>
    </row>
    <row r="697" spans="7:11" ht="15">
      <c r="G697" s="931"/>
      <c r="K697" s="249"/>
    </row>
    <row r="698" spans="7:11" ht="15">
      <c r="G698" s="931"/>
      <c r="K698" s="249"/>
    </row>
    <row r="699" spans="7:11" ht="15">
      <c r="G699" s="931"/>
      <c r="K699" s="249"/>
    </row>
    <row r="700" spans="7:11" ht="15">
      <c r="G700" s="931"/>
      <c r="K700" s="249"/>
    </row>
    <row r="701" spans="7:11" ht="15">
      <c r="G701" s="931"/>
      <c r="K701" s="249"/>
    </row>
    <row r="702" spans="7:11" ht="15">
      <c r="G702" s="931"/>
      <c r="K702" s="249"/>
    </row>
    <row r="703" spans="7:11" ht="15">
      <c r="G703" s="931"/>
      <c r="K703" s="249"/>
    </row>
    <row r="704" spans="7:11" ht="15">
      <c r="G704" s="931"/>
      <c r="K704" s="249"/>
    </row>
    <row r="705" spans="7:11" ht="15">
      <c r="G705" s="931"/>
      <c r="K705" s="249"/>
    </row>
    <row r="706" spans="7:11" ht="15">
      <c r="G706" s="931"/>
      <c r="K706" s="249"/>
    </row>
    <row r="707" spans="7:11" ht="15">
      <c r="G707" s="931"/>
      <c r="K707" s="249"/>
    </row>
    <row r="708" spans="7:11" ht="15">
      <c r="G708" s="931"/>
      <c r="K708" s="249"/>
    </row>
    <row r="709" spans="7:11" ht="15">
      <c r="G709" s="931"/>
      <c r="K709" s="249"/>
    </row>
    <row r="710" spans="7:11" ht="15">
      <c r="G710" s="931"/>
      <c r="K710" s="249"/>
    </row>
    <row r="711" spans="7:11" ht="15">
      <c r="G711" s="931"/>
      <c r="K711" s="249"/>
    </row>
    <row r="712" spans="7:11" ht="15">
      <c r="G712" s="931"/>
      <c r="K712" s="249"/>
    </row>
    <row r="713" spans="7:11" ht="15">
      <c r="G713" s="931"/>
      <c r="K713" s="249"/>
    </row>
    <row r="714" spans="7:11" ht="15">
      <c r="G714" s="931"/>
      <c r="K714" s="249"/>
    </row>
    <row r="715" spans="7:11" ht="15">
      <c r="G715" s="931"/>
      <c r="K715" s="249"/>
    </row>
    <row r="716" spans="7:11" ht="15">
      <c r="G716" s="931"/>
      <c r="K716" s="249"/>
    </row>
    <row r="717" spans="7:11" ht="15">
      <c r="G717" s="931"/>
      <c r="K717" s="249"/>
    </row>
    <row r="718" spans="7:11" ht="15">
      <c r="G718" s="931"/>
      <c r="K718" s="249"/>
    </row>
    <row r="719" spans="7:11" ht="15">
      <c r="G719" s="931"/>
      <c r="K719" s="249"/>
    </row>
    <row r="720" spans="7:11" ht="15">
      <c r="G720" s="931"/>
      <c r="K720" s="249"/>
    </row>
    <row r="721" spans="7:11" ht="15">
      <c r="G721" s="931"/>
      <c r="K721" s="249"/>
    </row>
    <row r="722" spans="7:11" ht="15">
      <c r="G722" s="931"/>
      <c r="K722" s="249"/>
    </row>
    <row r="723" spans="7:11" ht="15">
      <c r="G723" s="931"/>
      <c r="K723" s="249"/>
    </row>
    <row r="724" spans="7:11" ht="15">
      <c r="G724" s="931"/>
      <c r="K724" s="249"/>
    </row>
    <row r="725" spans="7:11" ht="15">
      <c r="G725" s="931"/>
      <c r="K725" s="249"/>
    </row>
    <row r="726" spans="7:11" ht="15">
      <c r="G726" s="931"/>
      <c r="K726" s="249"/>
    </row>
    <row r="727" spans="7:11" ht="15">
      <c r="G727" s="931"/>
      <c r="K727" s="249"/>
    </row>
    <row r="728" spans="7:11" ht="15">
      <c r="G728" s="931"/>
      <c r="K728" s="249"/>
    </row>
    <row r="729" spans="7:11" ht="15">
      <c r="G729" s="931"/>
      <c r="K729" s="249"/>
    </row>
    <row r="730" spans="7:11" ht="15">
      <c r="G730" s="931"/>
      <c r="K730" s="249"/>
    </row>
    <row r="731" spans="7:11" ht="15">
      <c r="G731" s="931"/>
      <c r="K731" s="249"/>
    </row>
    <row r="732" spans="7:11" ht="15">
      <c r="G732" s="931"/>
      <c r="K732" s="249"/>
    </row>
    <row r="733" spans="7:11" ht="15">
      <c r="G733" s="931"/>
      <c r="K733" s="249"/>
    </row>
    <row r="734" spans="7:11" ht="15">
      <c r="G734" s="931"/>
      <c r="K734" s="249"/>
    </row>
    <row r="735" spans="7:11" ht="15">
      <c r="G735" s="931"/>
      <c r="K735" s="249"/>
    </row>
    <row r="736" spans="7:11" ht="15">
      <c r="G736" s="931"/>
      <c r="K736" s="249"/>
    </row>
    <row r="737" spans="7:11" ht="15">
      <c r="G737" s="931"/>
      <c r="K737" s="249"/>
    </row>
    <row r="738" spans="7:11" ht="15">
      <c r="G738" s="931"/>
      <c r="K738" s="249"/>
    </row>
    <row r="739" spans="7:11" ht="15">
      <c r="G739" s="931"/>
      <c r="K739" s="249"/>
    </row>
    <row r="740" spans="7:11" ht="15">
      <c r="G740" s="931"/>
      <c r="K740" s="249"/>
    </row>
    <row r="741" spans="7:11" ht="15">
      <c r="G741" s="931"/>
      <c r="K741" s="249"/>
    </row>
    <row r="742" spans="7:11" ht="15">
      <c r="G742" s="931"/>
      <c r="K742" s="249"/>
    </row>
    <row r="743" spans="7:11" ht="15">
      <c r="G743" s="931"/>
      <c r="K743" s="249"/>
    </row>
    <row r="744" spans="7:11" ht="15">
      <c r="G744" s="931"/>
      <c r="K744" s="249"/>
    </row>
    <row r="745" spans="7:11" ht="15">
      <c r="G745" s="931"/>
      <c r="K745" s="249"/>
    </row>
    <row r="746" spans="7:11" ht="15">
      <c r="G746" s="931"/>
      <c r="K746" s="249"/>
    </row>
    <row r="747" spans="7:11" ht="15">
      <c r="G747" s="931"/>
      <c r="K747" s="249"/>
    </row>
    <row r="748" spans="7:11" ht="15">
      <c r="G748" s="931"/>
      <c r="K748" s="249"/>
    </row>
    <row r="749" spans="7:11" ht="15">
      <c r="G749" s="931"/>
      <c r="K749" s="249"/>
    </row>
    <row r="750" spans="7:11" ht="15">
      <c r="G750" s="931"/>
      <c r="K750" s="249"/>
    </row>
    <row r="751" spans="7:11" ht="15">
      <c r="G751" s="931"/>
      <c r="K751" s="249"/>
    </row>
    <row r="752" spans="7:11" ht="15">
      <c r="G752" s="931"/>
      <c r="K752" s="249"/>
    </row>
    <row r="753" spans="7:11" ht="15">
      <c r="G753" s="931"/>
      <c r="K753" s="249"/>
    </row>
    <row r="754" spans="7:11" ht="15">
      <c r="G754" s="931"/>
      <c r="K754" s="249"/>
    </row>
    <row r="755" spans="7:11" ht="15">
      <c r="G755" s="931"/>
      <c r="K755" s="249"/>
    </row>
    <row r="756" spans="7:11" ht="15">
      <c r="G756" s="931"/>
      <c r="K756" s="249"/>
    </row>
    <row r="757" spans="7:11" ht="15">
      <c r="G757" s="931"/>
      <c r="K757" s="249"/>
    </row>
    <row r="758" spans="7:11" ht="15">
      <c r="G758" s="931"/>
      <c r="K758" s="249"/>
    </row>
    <row r="759" spans="7:11" ht="15">
      <c r="G759" s="931"/>
      <c r="K759" s="249"/>
    </row>
    <row r="760" spans="7:11" ht="15">
      <c r="G760" s="931"/>
      <c r="K760" s="249"/>
    </row>
    <row r="761" spans="7:11" ht="15">
      <c r="G761" s="931"/>
      <c r="K761" s="249"/>
    </row>
    <row r="762" spans="7:11" ht="15">
      <c r="G762" s="931"/>
      <c r="K762" s="249"/>
    </row>
    <row r="763" spans="7:11" ht="15">
      <c r="G763" s="931"/>
      <c r="K763" s="249"/>
    </row>
    <row r="764" spans="7:11" ht="15">
      <c r="G764" s="931"/>
      <c r="K764" s="249"/>
    </row>
    <row r="765" spans="7:11" ht="15">
      <c r="G765" s="931"/>
      <c r="K765" s="249"/>
    </row>
    <row r="766" spans="7:11" ht="15">
      <c r="G766" s="931"/>
      <c r="K766" s="249"/>
    </row>
    <row r="767" spans="7:11" ht="15">
      <c r="G767" s="931"/>
      <c r="K767" s="249"/>
    </row>
    <row r="768" spans="7:11" ht="15">
      <c r="G768" s="931"/>
      <c r="K768" s="249"/>
    </row>
    <row r="769" spans="7:11" ht="15">
      <c r="G769" s="931"/>
      <c r="K769" s="249"/>
    </row>
    <row r="770" spans="7:11" ht="15">
      <c r="G770" s="931"/>
      <c r="K770" s="249"/>
    </row>
    <row r="771" spans="7:11" ht="15">
      <c r="G771" s="931"/>
      <c r="K771" s="249"/>
    </row>
    <row r="772" spans="7:11" ht="15">
      <c r="G772" s="931"/>
      <c r="K772" s="249"/>
    </row>
    <row r="773" spans="7:11" ht="15">
      <c r="G773" s="931"/>
      <c r="K773" s="249"/>
    </row>
    <row r="774" spans="7:11" ht="15">
      <c r="G774" s="931"/>
      <c r="K774" s="249"/>
    </row>
    <row r="775" spans="7:11" ht="15">
      <c r="G775" s="931"/>
      <c r="K775" s="249"/>
    </row>
    <row r="776" spans="7:11" ht="15">
      <c r="G776" s="931"/>
      <c r="K776" s="249"/>
    </row>
    <row r="777" spans="7:11" ht="15">
      <c r="G777" s="931"/>
      <c r="K777" s="249"/>
    </row>
    <row r="778" spans="7:11" ht="15">
      <c r="G778" s="931"/>
      <c r="K778" s="249"/>
    </row>
    <row r="779" spans="7:11" ht="15">
      <c r="G779" s="931"/>
      <c r="K779" s="249"/>
    </row>
    <row r="780" spans="7:11" ht="15">
      <c r="G780" s="931"/>
      <c r="K780" s="249"/>
    </row>
    <row r="781" spans="7:11" ht="15">
      <c r="G781" s="931"/>
      <c r="K781" s="249"/>
    </row>
    <row r="782" spans="7:11" ht="15">
      <c r="G782" s="931"/>
      <c r="K782" s="249"/>
    </row>
    <row r="783" spans="7:11" ht="15">
      <c r="G783" s="931"/>
      <c r="K783" s="249"/>
    </row>
    <row r="784" spans="7:11" ht="15">
      <c r="G784" s="931"/>
      <c r="K784" s="249"/>
    </row>
    <row r="785" spans="7:11" ht="15">
      <c r="G785" s="931"/>
      <c r="K785" s="249"/>
    </row>
    <row r="786" spans="7:11" ht="15">
      <c r="G786" s="931"/>
      <c r="K786" s="249"/>
    </row>
    <row r="787" spans="7:11" ht="15">
      <c r="G787" s="931"/>
      <c r="K787" s="249"/>
    </row>
    <row r="788" spans="7:11" ht="15">
      <c r="G788" s="931"/>
      <c r="K788" s="249"/>
    </row>
    <row r="789" spans="7:11" ht="15">
      <c r="G789" s="931"/>
      <c r="K789" s="249"/>
    </row>
    <row r="790" spans="7:11" ht="15">
      <c r="G790" s="931"/>
      <c r="K790" s="249"/>
    </row>
    <row r="791" spans="7:11" ht="15">
      <c r="G791" s="931"/>
      <c r="K791" s="249"/>
    </row>
    <row r="792" spans="7:11" ht="15">
      <c r="G792" s="931"/>
      <c r="K792" s="249"/>
    </row>
    <row r="793" spans="7:11" ht="15">
      <c r="G793" s="931"/>
      <c r="K793" s="249"/>
    </row>
    <row r="794" spans="7:11" ht="15">
      <c r="G794" s="931"/>
      <c r="K794" s="249"/>
    </row>
    <row r="795" spans="7:11" ht="15">
      <c r="G795" s="931"/>
      <c r="K795" s="249"/>
    </row>
    <row r="796" spans="7:11" ht="15">
      <c r="G796" s="931"/>
      <c r="K796" s="249"/>
    </row>
    <row r="797" spans="7:11" ht="15">
      <c r="G797" s="931"/>
      <c r="K797" s="249"/>
    </row>
    <row r="798" spans="7:11" ht="15">
      <c r="G798" s="931"/>
      <c r="K798" s="249"/>
    </row>
    <row r="799" spans="7:11" ht="15">
      <c r="G799" s="931"/>
      <c r="K799" s="249"/>
    </row>
    <row r="800" spans="7:11" ht="15">
      <c r="G800" s="931"/>
      <c r="K800" s="249"/>
    </row>
    <row r="801" spans="7:11" ht="15">
      <c r="G801" s="931"/>
      <c r="K801" s="249"/>
    </row>
    <row r="802" spans="7:11" ht="15">
      <c r="G802" s="931"/>
      <c r="K802" s="249"/>
    </row>
    <row r="803" spans="7:11" ht="15">
      <c r="G803" s="931"/>
      <c r="K803" s="249"/>
    </row>
    <row r="804" spans="7:11" ht="15">
      <c r="G804" s="931"/>
      <c r="K804" s="249"/>
    </row>
    <row r="805" spans="7:11" ht="15">
      <c r="G805" s="931"/>
      <c r="K805" s="249"/>
    </row>
    <row r="806" spans="7:11" ht="15">
      <c r="G806" s="931"/>
      <c r="K806" s="249"/>
    </row>
    <row r="807" spans="7:11" ht="15">
      <c r="G807" s="931"/>
      <c r="K807" s="249"/>
    </row>
    <row r="808" spans="7:11" ht="15">
      <c r="G808" s="931"/>
      <c r="K808" s="249"/>
    </row>
    <row r="809" spans="7:11" ht="15">
      <c r="G809" s="931"/>
      <c r="K809" s="249"/>
    </row>
    <row r="810" spans="7:11" ht="15">
      <c r="G810" s="931"/>
      <c r="K810" s="249"/>
    </row>
    <row r="811" spans="7:11" ht="15">
      <c r="G811" s="931"/>
      <c r="K811" s="249"/>
    </row>
    <row r="812" spans="7:11" ht="15">
      <c r="G812" s="931"/>
      <c r="K812" s="249"/>
    </row>
    <row r="813" spans="7:11" ht="15">
      <c r="G813" s="931"/>
      <c r="K813" s="249"/>
    </row>
    <row r="814" spans="7:11" ht="15">
      <c r="G814" s="931"/>
      <c r="K814" s="249"/>
    </row>
    <row r="815" spans="7:11" ht="15">
      <c r="G815" s="931"/>
      <c r="K815" s="249"/>
    </row>
    <row r="816" spans="7:11" ht="15">
      <c r="G816" s="931"/>
      <c r="K816" s="249"/>
    </row>
    <row r="817" spans="7:11" ht="15">
      <c r="G817" s="931"/>
      <c r="K817" s="249"/>
    </row>
    <row r="818" spans="7:11" ht="15">
      <c r="G818" s="931"/>
      <c r="K818" s="249"/>
    </row>
    <row r="819" spans="7:11" ht="15">
      <c r="G819" s="931"/>
      <c r="K819" s="249"/>
    </row>
    <row r="820" spans="7:11" ht="15">
      <c r="G820" s="931"/>
      <c r="K820" s="249"/>
    </row>
    <row r="821" spans="7:11" ht="15">
      <c r="G821" s="931"/>
      <c r="K821" s="249"/>
    </row>
    <row r="822" spans="7:11" ht="15">
      <c r="G822" s="931"/>
      <c r="K822" s="249"/>
    </row>
    <row r="823" spans="7:11" ht="15">
      <c r="G823" s="931"/>
      <c r="K823" s="249"/>
    </row>
    <row r="824" spans="7:11" ht="15">
      <c r="G824" s="931"/>
      <c r="K824" s="249"/>
    </row>
    <row r="825" spans="7:11" ht="15">
      <c r="G825" s="931"/>
      <c r="K825" s="249"/>
    </row>
    <row r="826" spans="7:11" ht="15">
      <c r="G826" s="931"/>
      <c r="K826" s="249"/>
    </row>
    <row r="827" spans="7:11" ht="15">
      <c r="G827" s="931"/>
      <c r="K827" s="249"/>
    </row>
    <row r="828" spans="7:11" ht="15">
      <c r="G828" s="931"/>
      <c r="K828" s="249"/>
    </row>
    <row r="829" spans="7:11" ht="15">
      <c r="G829" s="931"/>
      <c r="K829" s="249"/>
    </row>
    <row r="830" spans="7:11" ht="15">
      <c r="G830" s="931"/>
      <c r="K830" s="249"/>
    </row>
    <row r="831" spans="7:11" ht="15">
      <c r="G831" s="931"/>
      <c r="K831" s="249"/>
    </row>
    <row r="832" spans="7:11" ht="15">
      <c r="G832" s="931"/>
      <c r="K832" s="249"/>
    </row>
    <row r="833" spans="7:11" ht="15">
      <c r="G833" s="931"/>
      <c r="K833" s="249"/>
    </row>
    <row r="834" spans="7:11" ht="15">
      <c r="G834" s="931"/>
      <c r="K834" s="249"/>
    </row>
    <row r="835" spans="7:11" ht="15">
      <c r="G835" s="931"/>
      <c r="K835" s="249"/>
    </row>
    <row r="836" spans="7:11" ht="15">
      <c r="G836" s="931"/>
      <c r="K836" s="249"/>
    </row>
    <row r="837" spans="7:11" ht="15">
      <c r="G837" s="931"/>
      <c r="K837" s="249"/>
    </row>
    <row r="838" spans="7:11" ht="15">
      <c r="G838" s="931"/>
      <c r="K838" s="249"/>
    </row>
    <row r="839" spans="7:11" ht="15">
      <c r="G839" s="931"/>
      <c r="K839" s="249"/>
    </row>
    <row r="840" spans="7:11" ht="15">
      <c r="G840" s="931"/>
      <c r="K840" s="249"/>
    </row>
    <row r="841" spans="7:11" ht="15">
      <c r="G841" s="931"/>
      <c r="K841" s="249"/>
    </row>
    <row r="842" spans="7:11" ht="15">
      <c r="G842" s="931"/>
      <c r="K842" s="249"/>
    </row>
    <row r="843" spans="7:11" ht="15">
      <c r="G843" s="931"/>
      <c r="K843" s="249"/>
    </row>
    <row r="844" spans="7:11" ht="15">
      <c r="G844" s="931"/>
      <c r="K844" s="249"/>
    </row>
    <row r="845" spans="7:11" ht="15">
      <c r="G845" s="931"/>
      <c r="K845" s="249"/>
    </row>
    <row r="846" spans="7:11" ht="15">
      <c r="G846" s="931"/>
      <c r="K846" s="249"/>
    </row>
    <row r="847" spans="7:11" ht="15">
      <c r="G847" s="931"/>
      <c r="K847" s="249"/>
    </row>
    <row r="848" spans="7:11" ht="15">
      <c r="G848" s="931"/>
      <c r="K848" s="249"/>
    </row>
    <row r="849" spans="7:11" ht="15">
      <c r="G849" s="931"/>
      <c r="K849" s="249"/>
    </row>
    <row r="850" spans="7:11" ht="15">
      <c r="G850" s="931"/>
      <c r="K850" s="249"/>
    </row>
    <row r="851" spans="7:11" ht="15">
      <c r="G851" s="931"/>
      <c r="K851" s="249"/>
    </row>
    <row r="852" spans="7:11" ht="15">
      <c r="G852" s="931"/>
      <c r="K852" s="249"/>
    </row>
    <row r="853" spans="7:11" ht="15">
      <c r="G853" s="931"/>
      <c r="K853" s="249"/>
    </row>
    <row r="854" spans="7:11" ht="15">
      <c r="G854" s="931"/>
      <c r="K854" s="249"/>
    </row>
    <row r="855" spans="7:11" ht="15">
      <c r="G855" s="931"/>
      <c r="K855" s="249"/>
    </row>
    <row r="856" spans="7:11" ht="15">
      <c r="G856" s="931"/>
      <c r="K856" s="249"/>
    </row>
    <row r="857" spans="7:11" ht="15">
      <c r="G857" s="931"/>
      <c r="K857" s="249"/>
    </row>
    <row r="858" spans="7:11" ht="15">
      <c r="G858" s="931"/>
      <c r="K858" s="249"/>
    </row>
    <row r="859" spans="7:11" ht="15">
      <c r="G859" s="931"/>
      <c r="K859" s="249"/>
    </row>
    <row r="860" spans="7:11" ht="15">
      <c r="G860" s="931"/>
      <c r="K860" s="249"/>
    </row>
    <row r="861" spans="7:11" ht="15">
      <c r="G861" s="931"/>
      <c r="K861" s="249"/>
    </row>
    <row r="862" spans="7:11" ht="15">
      <c r="G862" s="931"/>
      <c r="K862" s="249"/>
    </row>
    <row r="863" spans="7:11" ht="15">
      <c r="G863" s="931"/>
      <c r="K863" s="249"/>
    </row>
    <row r="864" spans="7:11" ht="15">
      <c r="G864" s="931"/>
      <c r="K864" s="249"/>
    </row>
    <row r="865" spans="7:11" ht="15">
      <c r="G865" s="931"/>
      <c r="K865" s="249"/>
    </row>
    <row r="866" spans="7:11" ht="15">
      <c r="G866" s="931"/>
      <c r="K866" s="249"/>
    </row>
    <row r="867" spans="7:11" ht="15">
      <c r="G867" s="931"/>
      <c r="K867" s="249"/>
    </row>
    <row r="868" spans="7:11" ht="15">
      <c r="G868" s="931"/>
      <c r="K868" s="249"/>
    </row>
    <row r="869" spans="7:11" ht="15">
      <c r="G869" s="931"/>
      <c r="K869" s="249"/>
    </row>
    <row r="870" spans="7:11" ht="15">
      <c r="G870" s="931"/>
      <c r="K870" s="249"/>
    </row>
    <row r="871" spans="7:11" ht="15">
      <c r="G871" s="931"/>
      <c r="K871" s="249"/>
    </row>
    <row r="872" spans="7:11" ht="15">
      <c r="G872" s="931"/>
      <c r="K872" s="249"/>
    </row>
    <row r="873" spans="7:11" ht="15">
      <c r="G873" s="931"/>
      <c r="K873" s="249"/>
    </row>
    <row r="874" spans="7:11" ht="15">
      <c r="G874" s="931"/>
      <c r="K874" s="249"/>
    </row>
    <row r="875" spans="7:11" ht="15">
      <c r="G875" s="931"/>
      <c r="K875" s="249"/>
    </row>
    <row r="876" spans="7:11" ht="15">
      <c r="G876" s="931"/>
      <c r="K876" s="249"/>
    </row>
    <row r="877" spans="7:11" ht="15">
      <c r="G877" s="931"/>
      <c r="K877" s="249"/>
    </row>
    <row r="878" spans="7:11" ht="15">
      <c r="G878" s="931"/>
      <c r="K878" s="249"/>
    </row>
    <row r="879" spans="7:11" ht="15">
      <c r="G879" s="931"/>
      <c r="K879" s="249"/>
    </row>
    <row r="880" spans="7:11" ht="15">
      <c r="G880" s="931"/>
      <c r="K880" s="249"/>
    </row>
    <row r="881" spans="7:11" ht="15">
      <c r="G881" s="931"/>
      <c r="K881" s="249"/>
    </row>
    <row r="882" spans="7:11" ht="15">
      <c r="G882" s="931"/>
      <c r="K882" s="249"/>
    </row>
    <row r="883" spans="7:11" ht="15">
      <c r="G883" s="931"/>
      <c r="K883" s="249"/>
    </row>
    <row r="884" spans="7:11" ht="15">
      <c r="G884" s="931"/>
      <c r="K884" s="249"/>
    </row>
    <row r="885" spans="7:11" ht="15">
      <c r="G885" s="931"/>
      <c r="K885" s="249"/>
    </row>
    <row r="886" spans="7:11" ht="15">
      <c r="G886" s="931"/>
      <c r="K886" s="249"/>
    </row>
    <row r="887" spans="7:11" ht="15">
      <c r="G887" s="931"/>
      <c r="K887" s="249"/>
    </row>
    <row r="888" spans="7:11" ht="15">
      <c r="G888" s="931"/>
      <c r="K888" s="249"/>
    </row>
    <row r="889" spans="7:11" ht="15">
      <c r="G889" s="931"/>
      <c r="K889" s="249"/>
    </row>
    <row r="890" spans="7:11" ht="15">
      <c r="G890" s="931"/>
      <c r="K890" s="249"/>
    </row>
    <row r="891" spans="7:11" ht="15">
      <c r="G891" s="931"/>
      <c r="K891" s="249"/>
    </row>
    <row r="892" spans="7:11" ht="15">
      <c r="G892" s="931"/>
      <c r="K892" s="249"/>
    </row>
    <row r="893" spans="7:11" ht="15">
      <c r="G893" s="931"/>
      <c r="K893" s="249"/>
    </row>
    <row r="894" spans="7:11" ht="15">
      <c r="G894" s="931"/>
      <c r="K894" s="249"/>
    </row>
    <row r="895" spans="7:11" ht="15">
      <c r="G895" s="931"/>
      <c r="K895" s="249"/>
    </row>
    <row r="896" spans="7:11" ht="15">
      <c r="G896" s="931"/>
      <c r="K896" s="249"/>
    </row>
    <row r="897" spans="7:11" ht="15">
      <c r="G897" s="931"/>
      <c r="K897" s="249"/>
    </row>
    <row r="898" spans="7:11" ht="15">
      <c r="G898" s="931"/>
      <c r="K898" s="249"/>
    </row>
    <row r="899" spans="7:11" ht="15">
      <c r="G899" s="931"/>
      <c r="K899" s="249"/>
    </row>
    <row r="900" spans="7:11" ht="15">
      <c r="G900" s="931"/>
      <c r="K900" s="249"/>
    </row>
    <row r="901" spans="7:11" ht="15">
      <c r="G901" s="931"/>
      <c r="K901" s="249"/>
    </row>
    <row r="902" spans="7:11" ht="15">
      <c r="G902" s="931"/>
      <c r="K902" s="249"/>
    </row>
    <row r="903" spans="7:11" ht="15">
      <c r="G903" s="931"/>
      <c r="K903" s="249"/>
    </row>
    <row r="904" spans="7:11" ht="15">
      <c r="G904" s="931"/>
      <c r="K904" s="249"/>
    </row>
    <row r="905" spans="7:11" ht="15">
      <c r="G905" s="931"/>
      <c r="K905" s="249"/>
    </row>
    <row r="906" spans="7:11" ht="15">
      <c r="G906" s="931"/>
      <c r="K906" s="249"/>
    </row>
    <row r="907" spans="7:11" ht="15">
      <c r="G907" s="931"/>
      <c r="K907" s="249"/>
    </row>
    <row r="908" spans="7:11" ht="15">
      <c r="G908" s="931"/>
      <c r="K908" s="249"/>
    </row>
    <row r="909" spans="7:11" ht="15">
      <c r="G909" s="931"/>
      <c r="K909" s="249"/>
    </row>
    <row r="910" spans="7:11" ht="15">
      <c r="G910" s="931"/>
      <c r="K910" s="249"/>
    </row>
    <row r="911" spans="7:11" ht="15">
      <c r="G911" s="931"/>
      <c r="K911" s="249"/>
    </row>
    <row r="912" spans="7:11" ht="15">
      <c r="G912" s="931"/>
      <c r="K912" s="249"/>
    </row>
    <row r="913" spans="7:11" ht="15">
      <c r="G913" s="931"/>
      <c r="K913" s="249"/>
    </row>
    <row r="914" spans="7:11" ht="15">
      <c r="G914" s="931"/>
      <c r="K914" s="249"/>
    </row>
    <row r="915" spans="7:11" ht="15">
      <c r="G915" s="931"/>
      <c r="K915" s="249"/>
    </row>
    <row r="916" spans="7:11" ht="15">
      <c r="G916" s="931"/>
      <c r="K916" s="249"/>
    </row>
    <row r="917" spans="7:11" ht="15">
      <c r="G917" s="931"/>
      <c r="K917" s="249"/>
    </row>
    <row r="918" spans="7:11" ht="15">
      <c r="G918" s="931"/>
      <c r="K918" s="249"/>
    </row>
    <row r="919" spans="7:11" ht="15">
      <c r="G919" s="931"/>
      <c r="K919" s="249"/>
    </row>
    <row r="920" spans="7:11" ht="15">
      <c r="G920" s="931"/>
      <c r="K920" s="249"/>
    </row>
    <row r="921" spans="7:11" ht="15">
      <c r="G921" s="931"/>
      <c r="K921" s="249"/>
    </row>
    <row r="922" spans="7:11" ht="15">
      <c r="G922" s="931"/>
      <c r="K922" s="249"/>
    </row>
    <row r="923" spans="7:11" ht="15">
      <c r="G923" s="931"/>
      <c r="K923" s="249"/>
    </row>
    <row r="924" spans="7:11" ht="15">
      <c r="G924" s="931"/>
      <c r="K924" s="249"/>
    </row>
    <row r="925" spans="7:11" ht="15">
      <c r="G925" s="931"/>
      <c r="K925" s="249"/>
    </row>
    <row r="926" spans="7:11" ht="15">
      <c r="G926" s="931"/>
      <c r="K926" s="249"/>
    </row>
    <row r="927" spans="7:11" ht="15">
      <c r="G927" s="931"/>
      <c r="K927" s="249"/>
    </row>
    <row r="928" spans="7:11" ht="15">
      <c r="G928" s="931"/>
      <c r="K928" s="249"/>
    </row>
    <row r="929" spans="7:11" ht="15">
      <c r="G929" s="931"/>
      <c r="K929" s="249"/>
    </row>
    <row r="930" spans="7:11" ht="15">
      <c r="G930" s="931"/>
      <c r="K930" s="249"/>
    </row>
    <row r="931" spans="7:11" ht="15">
      <c r="G931" s="931"/>
      <c r="K931" s="249"/>
    </row>
    <row r="932" spans="7:11" ht="15">
      <c r="G932" s="931"/>
      <c r="K932" s="249"/>
    </row>
    <row r="933" spans="7:11" ht="15">
      <c r="G933" s="931"/>
      <c r="K933" s="249"/>
    </row>
    <row r="934" spans="7:11" ht="15">
      <c r="G934" s="931"/>
      <c r="K934" s="249"/>
    </row>
    <row r="935" spans="7:11" ht="15">
      <c r="G935" s="931"/>
      <c r="K935" s="249"/>
    </row>
    <row r="936" spans="7:11" ht="15">
      <c r="G936" s="931"/>
      <c r="K936" s="249"/>
    </row>
    <row r="937" spans="7:11" ht="15">
      <c r="G937" s="931"/>
      <c r="K937" s="249"/>
    </row>
    <row r="938" spans="7:11" ht="15">
      <c r="G938" s="931"/>
      <c r="K938" s="249"/>
    </row>
    <row r="939" spans="7:11" ht="15">
      <c r="G939" s="931"/>
      <c r="K939" s="249"/>
    </row>
    <row r="940" spans="7:11" ht="15">
      <c r="G940" s="931"/>
      <c r="K940" s="249"/>
    </row>
    <row r="941" spans="7:11" ht="15">
      <c r="G941" s="931"/>
      <c r="K941" s="249"/>
    </row>
    <row r="942" spans="7:11" ht="15">
      <c r="G942" s="931"/>
      <c r="K942" s="249"/>
    </row>
    <row r="943" spans="7:11" ht="15">
      <c r="G943" s="931"/>
      <c r="K943" s="249"/>
    </row>
    <row r="944" spans="7:11" ht="15">
      <c r="G944" s="931"/>
      <c r="K944" s="249"/>
    </row>
    <row r="945" spans="7:11" ht="15">
      <c r="G945" s="931"/>
      <c r="K945" s="249"/>
    </row>
    <row r="946" spans="7:11" ht="15">
      <c r="G946" s="931"/>
      <c r="K946" s="249"/>
    </row>
    <row r="947" spans="7:11" ht="15">
      <c r="G947" s="931"/>
      <c r="K947" s="249"/>
    </row>
    <row r="948" spans="7:11" ht="15">
      <c r="G948" s="931"/>
      <c r="K948" s="249"/>
    </row>
    <row r="949" spans="7:11" ht="15">
      <c r="G949" s="931"/>
      <c r="K949" s="249"/>
    </row>
    <row r="950" spans="7:11" ht="15">
      <c r="G950" s="931"/>
      <c r="K950" s="249"/>
    </row>
    <row r="951" spans="7:11" ht="15">
      <c r="G951" s="931"/>
      <c r="K951" s="249"/>
    </row>
    <row r="952" spans="7:11" ht="15">
      <c r="G952" s="931"/>
      <c r="K952" s="249"/>
    </row>
    <row r="953" spans="7:11" ht="15">
      <c r="G953" s="931"/>
      <c r="K953" s="249"/>
    </row>
    <row r="954" spans="7:11" ht="15">
      <c r="G954" s="931"/>
      <c r="K954" s="249"/>
    </row>
    <row r="955" spans="7:11" ht="15">
      <c r="G955" s="931"/>
      <c r="K955" s="249"/>
    </row>
    <row r="956" spans="7:11" ht="15">
      <c r="G956" s="931"/>
      <c r="K956" s="249"/>
    </row>
    <row r="957" spans="7:11" ht="15">
      <c r="G957" s="931"/>
      <c r="K957" s="249"/>
    </row>
    <row r="958" spans="7:11" ht="15">
      <c r="G958" s="931"/>
      <c r="K958" s="249"/>
    </row>
    <row r="959" spans="7:11" ht="15">
      <c r="G959" s="931"/>
      <c r="K959" s="249"/>
    </row>
    <row r="960" spans="7:11" ht="15">
      <c r="G960" s="931"/>
      <c r="K960" s="249"/>
    </row>
    <row r="961" spans="7:11" ht="15">
      <c r="G961" s="931"/>
      <c r="K961" s="249"/>
    </row>
    <row r="962" spans="7:11" ht="15">
      <c r="G962" s="931"/>
      <c r="K962" s="249"/>
    </row>
    <row r="963" spans="7:11" ht="15">
      <c r="G963" s="931"/>
      <c r="K963" s="249"/>
    </row>
    <row r="964" spans="7:11" ht="15">
      <c r="G964" s="931"/>
      <c r="K964" s="249"/>
    </row>
    <row r="965" spans="7:11" ht="15">
      <c r="G965" s="931"/>
      <c r="K965" s="249"/>
    </row>
    <row r="966" spans="7:11" ht="15">
      <c r="G966" s="931"/>
      <c r="K966" s="249"/>
    </row>
    <row r="967" spans="7:11" ht="15">
      <c r="G967" s="931"/>
      <c r="K967" s="249"/>
    </row>
    <row r="968" spans="7:11" ht="15">
      <c r="G968" s="931"/>
      <c r="K968" s="249"/>
    </row>
    <row r="969" spans="7:11" ht="15">
      <c r="G969" s="931"/>
      <c r="K969" s="249"/>
    </row>
    <row r="970" spans="7:11" ht="15">
      <c r="G970" s="931"/>
      <c r="K970" s="249"/>
    </row>
    <row r="971" spans="7:11" ht="15">
      <c r="G971" s="931"/>
      <c r="K971" s="249"/>
    </row>
    <row r="972" spans="7:11" ht="15">
      <c r="G972" s="931"/>
      <c r="K972" s="249"/>
    </row>
    <row r="973" spans="7:11" ht="15">
      <c r="G973" s="931"/>
      <c r="K973" s="249"/>
    </row>
    <row r="974" spans="7:11" ht="15">
      <c r="G974" s="931"/>
      <c r="K974" s="249"/>
    </row>
    <row r="975" spans="7:11" ht="15">
      <c r="G975" s="931"/>
      <c r="K975" s="249"/>
    </row>
    <row r="976" spans="7:11" ht="15">
      <c r="G976" s="931"/>
      <c r="K976" s="249"/>
    </row>
    <row r="977" spans="7:11" ht="15">
      <c r="G977" s="931"/>
      <c r="K977" s="249"/>
    </row>
    <row r="978" spans="7:11" ht="15">
      <c r="G978" s="931"/>
      <c r="K978" s="249"/>
    </row>
    <row r="979" spans="7:11" ht="15">
      <c r="G979" s="931"/>
      <c r="K979" s="249"/>
    </row>
    <row r="980" spans="7:11" ht="15">
      <c r="G980" s="931"/>
      <c r="K980" s="249"/>
    </row>
    <row r="981" spans="7:11" ht="15">
      <c r="G981" s="931"/>
      <c r="K981" s="249"/>
    </row>
    <row r="982" spans="7:11" ht="15">
      <c r="G982" s="931"/>
      <c r="K982" s="249"/>
    </row>
    <row r="983" spans="7:11" ht="15">
      <c r="G983" s="931"/>
      <c r="K983" s="249"/>
    </row>
    <row r="984" spans="7:11" ht="15">
      <c r="G984" s="931"/>
      <c r="K984" s="249"/>
    </row>
    <row r="985" spans="7:11" ht="15">
      <c r="G985" s="931"/>
      <c r="K985" s="249"/>
    </row>
    <row r="986" spans="7:11" ht="15">
      <c r="G986" s="931"/>
      <c r="K986" s="249"/>
    </row>
    <row r="987" spans="7:11" ht="15">
      <c r="G987" s="931"/>
      <c r="K987" s="249"/>
    </row>
    <row r="988" spans="7:11" ht="15">
      <c r="G988" s="931"/>
      <c r="K988" s="249"/>
    </row>
    <row r="989" spans="7:11" ht="15">
      <c r="G989" s="931"/>
      <c r="K989" s="249"/>
    </row>
    <row r="990" spans="7:11" ht="15">
      <c r="G990" s="931"/>
      <c r="K990" s="249"/>
    </row>
    <row r="991" spans="7:11" ht="15">
      <c r="G991" s="931"/>
      <c r="K991" s="249"/>
    </row>
    <row r="992" spans="7:11" ht="15">
      <c r="G992" s="931"/>
      <c r="K992" s="249"/>
    </row>
    <row r="993" spans="7:11" ht="15">
      <c r="G993" s="931"/>
      <c r="K993" s="249"/>
    </row>
    <row r="994" spans="7:11" ht="15">
      <c r="G994" s="931"/>
      <c r="K994" s="249"/>
    </row>
    <row r="995" spans="7:11" ht="15">
      <c r="G995" s="931"/>
      <c r="K995" s="249"/>
    </row>
    <row r="996" spans="7:11" ht="15">
      <c r="G996" s="931"/>
      <c r="K996" s="249"/>
    </row>
    <row r="997" spans="7:11" ht="15">
      <c r="G997" s="931"/>
      <c r="K997" s="249"/>
    </row>
    <row r="998" spans="7:11" ht="15">
      <c r="G998" s="931"/>
      <c r="K998" s="249"/>
    </row>
    <row r="999" spans="7:11" ht="15">
      <c r="G999" s="931"/>
      <c r="K999" s="249"/>
    </row>
    <row r="1000" spans="7:11" ht="15">
      <c r="G1000" s="931"/>
      <c r="K1000" s="249"/>
    </row>
  </sheetData>
  <mergeCells count="41">
    <mergeCell ref="A38:L38"/>
    <mergeCell ref="J39:J41"/>
    <mergeCell ref="L39:L41"/>
    <mergeCell ref="J31:J32"/>
    <mergeCell ref="L31:L32"/>
    <mergeCell ref="A33:L33"/>
    <mergeCell ref="D34:D35"/>
    <mergeCell ref="J34:J37"/>
    <mergeCell ref="L34:L37"/>
    <mergeCell ref="A25:L25"/>
    <mergeCell ref="D26:D28"/>
    <mergeCell ref="J26:J29"/>
    <mergeCell ref="L26:L29"/>
    <mergeCell ref="A30:J30"/>
    <mergeCell ref="D8:D10"/>
    <mergeCell ref="J8:J24"/>
    <mergeCell ref="L8:L24"/>
    <mergeCell ref="A11:I11"/>
    <mergeCell ref="B12:I12"/>
    <mergeCell ref="A13:A16"/>
    <mergeCell ref="B17:I17"/>
    <mergeCell ref="A18:A21"/>
    <mergeCell ref="A23:I23"/>
    <mergeCell ref="T4:V4"/>
    <mergeCell ref="W4:Y4"/>
    <mergeCell ref="Z4:AB4"/>
    <mergeCell ref="A6:L6"/>
    <mergeCell ref="A7:L7"/>
    <mergeCell ref="A1:L1"/>
    <mergeCell ref="A2:L2"/>
    <mergeCell ref="A3:L3"/>
    <mergeCell ref="A4:A5"/>
    <mergeCell ref="B4:B5"/>
    <mergeCell ref="C4:C5"/>
    <mergeCell ref="D4:D5"/>
    <mergeCell ref="E4:E5"/>
    <mergeCell ref="F4:F5"/>
    <mergeCell ref="G4:G5"/>
    <mergeCell ref="H4:H5"/>
    <mergeCell ref="I4:J4"/>
    <mergeCell ref="K4:L4"/>
  </mergeCells>
  <pageMargins left="0.2" right="0.2"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32</vt:i4>
      </vt:variant>
    </vt:vector>
  </HeadingPairs>
  <TitlesOfParts>
    <vt:vector size="32" baseType="lpstr">
      <vt:lpstr>Penjelasan Rumus</vt:lpstr>
      <vt:lpstr>Temuan &amp; Perbaikan</vt:lpstr>
      <vt:lpstr>Rekap</vt:lpstr>
      <vt:lpstr>List</vt:lpstr>
      <vt:lpstr>Kertas Kerja</vt:lpstr>
      <vt:lpstr>PTPN III (Persero)</vt:lpstr>
      <vt:lpstr>PTPN IV</vt:lpstr>
      <vt:lpstr>PTPN IV DIR</vt:lpstr>
      <vt:lpstr>PT SGN</vt:lpstr>
      <vt:lpstr>PTPN I DIR</vt:lpstr>
      <vt:lpstr>PTPN I</vt:lpstr>
      <vt:lpstr>N1R1</vt:lpstr>
      <vt:lpstr>N1R2</vt:lpstr>
      <vt:lpstr>N1R3</vt:lpstr>
      <vt:lpstr>N1R4</vt:lpstr>
      <vt:lpstr>N1R5</vt:lpstr>
      <vt:lpstr>N1R7</vt:lpstr>
      <vt:lpstr>N1R8</vt:lpstr>
      <vt:lpstr>N4R1</vt:lpstr>
      <vt:lpstr>N4R2</vt:lpstr>
      <vt:lpstr>N4R3</vt:lpstr>
      <vt:lpstr>N4R4</vt:lpstr>
      <vt:lpstr>N4R5</vt:lpstr>
      <vt:lpstr>N4R6</vt:lpstr>
      <vt:lpstr>N4R7</vt:lpstr>
      <vt:lpstr>BIN</vt:lpstr>
      <vt:lpstr>IKN</vt:lpstr>
      <vt:lpstr>KINRA</vt:lpstr>
      <vt:lpstr>KPBN</vt:lpstr>
      <vt:lpstr>LPP</vt:lpstr>
      <vt:lpstr>RPN</vt:lpstr>
      <vt:lpstr>SPMN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satrio.pradana</cp:lastModifiedBy>
  <cp:revision>0</cp:revision>
  <dcterms:created xsi:type="dcterms:W3CDTF">2026-06-26T04:50:00Z</dcterms:created>
  <dcterms:modified xsi:type="dcterms:W3CDTF">2026-06-30T07:37:53Z</dcterms:modified>
  <dc:language>en-US</dc:language>
</cp:coreProperties>
</file>