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树上的小肥鸡\Desktop\"/>
    </mc:Choice>
  </mc:AlternateContent>
  <xr:revisionPtr revIDLastSave="0" documentId="13_ncr:1_{4C3286D6-EB57-4D22-999D-08D20A3BDC88}" xr6:coauthVersionLast="47" xr6:coauthVersionMax="47" xr10:uidLastSave="{00000000-0000-0000-0000-000000000000}"/>
  <bookViews>
    <workbookView xWindow="22932" yWindow="-108" windowWidth="23256" windowHeight="12456" firstSheet="1" activeTab="1" xr2:uid="{00000000-000D-0000-FFFF-FFFF00000000}"/>
  </bookViews>
  <sheets>
    <sheet name="染色方块Dye" sheetId="11" r:id="rId1"/>
    <sheet name="建材Building" sheetId="7" r:id="rId2"/>
    <sheet name="食物Foods" sheetId="6" r:id="rId3"/>
    <sheet name="枪械Guns" sheetId="12" r:id="rId4"/>
    <sheet name="自然Natural" sheetId="5" r:id="rId5"/>
    <sheet name="矿物Ores" sheetId="4" r:id="rId6"/>
    <sheet name="倍率设置" sheetId="10" r:id="rId7"/>
    <sheet name="掉落物Drops" sheetId="3" r:id="rId8"/>
    <sheet name="农作物Farm" sheetId="1" r:id="rId9"/>
    <sheet name="星露谷Crops" sheetId="9" r:id="rId10"/>
    <sheet name="玩具Toys" sheetId="13" r:id="rId11"/>
  </sheets>
  <definedNames>
    <definedName name="sell_max">倍率设置!$B$2</definedName>
    <definedName name="sell_min">倍率设置!$A$2</definedName>
    <definedName name="sum">玩具Toys!$M$11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7" l="1"/>
  <c r="D18" i="7"/>
  <c r="E18" i="7"/>
  <c r="D17" i="7"/>
  <c r="E17" i="7"/>
  <c r="G17" i="7" s="1"/>
  <c r="D79" i="13"/>
  <c r="M11" i="13"/>
  <c r="D4" i="13" s="1"/>
  <c r="G3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2" i="12"/>
  <c r="G8" i="1"/>
  <c r="D8" i="1"/>
  <c r="E8" i="1"/>
  <c r="I24" i="6"/>
  <c r="I2" i="6"/>
  <c r="I22" i="6"/>
  <c r="F11" i="6"/>
  <c r="F26" i="6"/>
  <c r="F21" i="6"/>
  <c r="F15" i="6"/>
  <c r="I16" i="6"/>
  <c r="I6" i="6"/>
  <c r="F3" i="6"/>
  <c r="P4" i="6"/>
  <c r="F5" i="6"/>
  <c r="P7" i="6"/>
  <c r="Q7" i="6" s="1"/>
  <c r="F8" i="6"/>
  <c r="G8" i="6" s="1"/>
  <c r="F9" i="6"/>
  <c r="F10" i="6"/>
  <c r="F12" i="6"/>
  <c r="F13" i="6"/>
  <c r="F14" i="6"/>
  <c r="F17" i="6"/>
  <c r="F18" i="6"/>
  <c r="P19" i="6"/>
  <c r="P20" i="6"/>
  <c r="F22" i="6"/>
  <c r="P23" i="6"/>
  <c r="F24" i="6"/>
  <c r="F27" i="6"/>
  <c r="Q20" i="6"/>
  <c r="F2" i="6"/>
  <c r="M2" i="9"/>
  <c r="P2" i="9" s="1"/>
  <c r="N2" i="9"/>
  <c r="E4" i="9"/>
  <c r="H4" i="9" s="1"/>
  <c r="F4" i="9"/>
  <c r="M4" i="9"/>
  <c r="P4" i="9" s="1"/>
  <c r="N4" i="9"/>
  <c r="E6" i="9"/>
  <c r="H6" i="9" s="1"/>
  <c r="F6" i="9"/>
  <c r="M6" i="9"/>
  <c r="P6" i="9" s="1"/>
  <c r="N6" i="9"/>
  <c r="E8" i="9"/>
  <c r="H8" i="9" s="1"/>
  <c r="F8" i="9"/>
  <c r="M8" i="9"/>
  <c r="P8" i="9" s="1"/>
  <c r="N8" i="9"/>
  <c r="E10" i="9"/>
  <c r="H10" i="9" s="1"/>
  <c r="F10" i="9"/>
  <c r="M10" i="9"/>
  <c r="P10" i="9" s="1"/>
  <c r="N10" i="9"/>
  <c r="E12" i="9"/>
  <c r="H12" i="9" s="1"/>
  <c r="F12" i="9"/>
  <c r="M12" i="9"/>
  <c r="P12" i="9" s="1"/>
  <c r="N12" i="9"/>
  <c r="E15" i="9"/>
  <c r="H15" i="9" s="1"/>
  <c r="F15" i="9"/>
  <c r="M15" i="9"/>
  <c r="P15" i="9" s="1"/>
  <c r="N15" i="9"/>
  <c r="E17" i="9"/>
  <c r="H17" i="9" s="1"/>
  <c r="F17" i="9"/>
  <c r="E18" i="9"/>
  <c r="H18" i="9" s="1"/>
  <c r="F18" i="9"/>
  <c r="M20" i="9"/>
  <c r="P20" i="9" s="1"/>
  <c r="N20" i="9"/>
  <c r="E20" i="9"/>
  <c r="H20" i="9" s="1"/>
  <c r="F20" i="9"/>
  <c r="E21" i="9"/>
  <c r="H21" i="9" s="1"/>
  <c r="F21" i="9"/>
  <c r="M21" i="9"/>
  <c r="P21" i="9" s="1"/>
  <c r="N21" i="9"/>
  <c r="F2" i="9"/>
  <c r="E2" i="9"/>
  <c r="H2" i="9" s="1"/>
  <c r="D3" i="6"/>
  <c r="E3" i="6"/>
  <c r="N4" i="6"/>
  <c r="Q4" i="6" s="1"/>
  <c r="O4" i="6"/>
  <c r="D5" i="6"/>
  <c r="E5" i="6"/>
  <c r="D6" i="6"/>
  <c r="G6" i="6" s="1"/>
  <c r="E6" i="6"/>
  <c r="N7" i="6"/>
  <c r="O7" i="6"/>
  <c r="N8" i="6"/>
  <c r="O8" i="6"/>
  <c r="D9" i="6"/>
  <c r="E9" i="6"/>
  <c r="D10" i="6"/>
  <c r="E10" i="6"/>
  <c r="D11" i="6"/>
  <c r="E11" i="6"/>
  <c r="D12" i="6"/>
  <c r="G12" i="6" s="1"/>
  <c r="E12" i="6"/>
  <c r="D13" i="6"/>
  <c r="E13" i="6"/>
  <c r="D14" i="6"/>
  <c r="G14" i="6" s="1"/>
  <c r="E14" i="6"/>
  <c r="D15" i="6"/>
  <c r="G15" i="6" s="1"/>
  <c r="E15" i="6"/>
  <c r="D16" i="6"/>
  <c r="E16" i="6"/>
  <c r="D17" i="6"/>
  <c r="E17" i="6"/>
  <c r="D18" i="6"/>
  <c r="E18" i="6"/>
  <c r="N19" i="6"/>
  <c r="Q19" i="6" s="1"/>
  <c r="O19" i="6"/>
  <c r="N20" i="6"/>
  <c r="O20" i="6"/>
  <c r="D21" i="6"/>
  <c r="G21" i="6" s="1"/>
  <c r="E21" i="6"/>
  <c r="D22" i="6"/>
  <c r="G22" i="6" s="1"/>
  <c r="E22" i="6"/>
  <c r="N23" i="6"/>
  <c r="O23" i="6"/>
  <c r="D24" i="6"/>
  <c r="E24" i="6"/>
  <c r="N25" i="6"/>
  <c r="O25" i="6"/>
  <c r="D26" i="6"/>
  <c r="E26" i="6"/>
  <c r="D27" i="6"/>
  <c r="E27" i="6"/>
  <c r="E2" i="6"/>
  <c r="D2" i="6"/>
  <c r="G2" i="6" s="1"/>
  <c r="E3" i="7"/>
  <c r="G3" i="7" s="1"/>
  <c r="E4" i="7"/>
  <c r="G4" i="7" s="1"/>
  <c r="E5" i="7"/>
  <c r="E6" i="7"/>
  <c r="G6" i="7" s="1"/>
  <c r="E7" i="7"/>
  <c r="G7" i="7" s="1"/>
  <c r="E8" i="7"/>
  <c r="G8" i="7" s="1"/>
  <c r="E9" i="7"/>
  <c r="G9" i="7" s="1"/>
  <c r="E10" i="7"/>
  <c r="G10" i="7" s="1"/>
  <c r="E11" i="7"/>
  <c r="G11" i="7" s="1"/>
  <c r="E12" i="7"/>
  <c r="G12" i="7" s="1"/>
  <c r="E13" i="7"/>
  <c r="G13" i="7" s="1"/>
  <c r="E14" i="7"/>
  <c r="G14" i="7" s="1"/>
  <c r="E15" i="7"/>
  <c r="G15" i="7" s="1"/>
  <c r="E16" i="7"/>
  <c r="G16" i="7" s="1"/>
  <c r="E2" i="7"/>
  <c r="G2" i="7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2" i="7"/>
  <c r="G5" i="7"/>
  <c r="D5" i="5"/>
  <c r="E5" i="5"/>
  <c r="D6" i="5"/>
  <c r="E6" i="5"/>
  <c r="G6" i="5" s="1"/>
  <c r="D7" i="5"/>
  <c r="E7" i="5"/>
  <c r="G7" i="5" s="1"/>
  <c r="D11" i="5"/>
  <c r="E11" i="5"/>
  <c r="G11" i="5" s="1"/>
  <c r="D12" i="5"/>
  <c r="E12" i="5"/>
  <c r="D13" i="5"/>
  <c r="E13" i="5"/>
  <c r="G13" i="5" s="1"/>
  <c r="D14" i="5"/>
  <c r="E14" i="5"/>
  <c r="G14" i="5" s="1"/>
  <c r="D15" i="5"/>
  <c r="E15" i="5"/>
  <c r="G15" i="5" s="1"/>
  <c r="D16" i="5"/>
  <c r="E16" i="5"/>
  <c r="D17" i="5"/>
  <c r="E17" i="5"/>
  <c r="G17" i="5" s="1"/>
  <c r="D18" i="5"/>
  <c r="E18" i="5"/>
  <c r="G18" i="5" s="1"/>
  <c r="D19" i="5"/>
  <c r="E19" i="5"/>
  <c r="G19" i="5" s="1"/>
  <c r="D20" i="5"/>
  <c r="E20" i="5"/>
  <c r="D21" i="5"/>
  <c r="E21" i="5"/>
  <c r="D22" i="5"/>
  <c r="E22" i="5"/>
  <c r="D23" i="5"/>
  <c r="E23" i="5"/>
  <c r="D24" i="5"/>
  <c r="E24" i="5"/>
  <c r="D25" i="5"/>
  <c r="E25" i="5"/>
  <c r="G25" i="5" s="1"/>
  <c r="D26" i="5"/>
  <c r="E26" i="5"/>
  <c r="G26" i="5" s="1"/>
  <c r="D27" i="5"/>
  <c r="E27" i="5"/>
  <c r="G27" i="5" s="1"/>
  <c r="D28" i="5"/>
  <c r="E28" i="5"/>
  <c r="D29" i="5"/>
  <c r="E29" i="5"/>
  <c r="G29" i="5" s="1"/>
  <c r="D30" i="5"/>
  <c r="E30" i="5"/>
  <c r="G30" i="5" s="1"/>
  <c r="D31" i="5"/>
  <c r="E31" i="5"/>
  <c r="G31" i="5" s="1"/>
  <c r="D32" i="5"/>
  <c r="E32" i="5"/>
  <c r="D33" i="5"/>
  <c r="E33" i="5"/>
  <c r="D34" i="5"/>
  <c r="E34" i="5"/>
  <c r="G34" i="5" s="1"/>
  <c r="D35" i="5"/>
  <c r="E35" i="5"/>
  <c r="G35" i="5" s="1"/>
  <c r="D36" i="5"/>
  <c r="E36" i="5"/>
  <c r="D37" i="5"/>
  <c r="E37" i="5"/>
  <c r="D38" i="5"/>
  <c r="E38" i="5"/>
  <c r="G38" i="5" s="1"/>
  <c r="D39" i="5"/>
  <c r="E39" i="5"/>
  <c r="G39" i="5" s="1"/>
  <c r="D40" i="5"/>
  <c r="E40" i="5"/>
  <c r="G40" i="5" s="1"/>
  <c r="D41" i="5"/>
  <c r="E41" i="5"/>
  <c r="G41" i="5" s="1"/>
  <c r="D42" i="5"/>
  <c r="E42" i="5"/>
  <c r="G42" i="5" s="1"/>
  <c r="D43" i="5"/>
  <c r="E43" i="5"/>
  <c r="G43" i="5" s="1"/>
  <c r="D44" i="5"/>
  <c r="E44" i="5"/>
  <c r="G44" i="5" s="1"/>
  <c r="D45" i="5"/>
  <c r="E45" i="5"/>
  <c r="D46" i="5"/>
  <c r="E46" i="5"/>
  <c r="G46" i="5" s="1"/>
  <c r="G5" i="5"/>
  <c r="G12" i="5"/>
  <c r="G20" i="5"/>
  <c r="G23" i="5"/>
  <c r="G28" i="5"/>
  <c r="G36" i="5"/>
  <c r="G16" i="5"/>
  <c r="G21" i="5"/>
  <c r="G22" i="5"/>
  <c r="G24" i="5"/>
  <c r="G32" i="5"/>
  <c r="G33" i="5"/>
  <c r="G37" i="5"/>
  <c r="G45" i="5"/>
  <c r="D3" i="5"/>
  <c r="E3" i="5"/>
  <c r="G3" i="5" s="1"/>
  <c r="D4" i="5"/>
  <c r="E4" i="5"/>
  <c r="G4" i="5"/>
  <c r="E2" i="5"/>
  <c r="G2" i="5" s="1"/>
  <c r="D2" i="5"/>
  <c r="D7" i="11"/>
  <c r="E7" i="11"/>
  <c r="G7" i="11" s="1"/>
  <c r="D8" i="11"/>
  <c r="E8" i="11"/>
  <c r="G8" i="11" s="1"/>
  <c r="E6" i="11"/>
  <c r="G6" i="11" s="1"/>
  <c r="D6" i="11"/>
  <c r="E5" i="11"/>
  <c r="G5" i="11" s="1"/>
  <c r="D5" i="11"/>
  <c r="E4" i="11"/>
  <c r="G4" i="11" s="1"/>
  <c r="D4" i="11"/>
  <c r="E3" i="11"/>
  <c r="G3" i="11" s="1"/>
  <c r="D3" i="11"/>
  <c r="E2" i="11"/>
  <c r="G2" i="11" s="1"/>
  <c r="D2" i="11"/>
  <c r="E22" i="3"/>
  <c r="G22" i="3" s="1"/>
  <c r="D22" i="3"/>
  <c r="E21" i="3"/>
  <c r="G21" i="3" s="1"/>
  <c r="D21" i="3"/>
  <c r="E20" i="3"/>
  <c r="G20" i="3" s="1"/>
  <c r="D20" i="3"/>
  <c r="E19" i="3"/>
  <c r="G19" i="3" s="1"/>
  <c r="D19" i="3"/>
  <c r="E18" i="3"/>
  <c r="G18" i="3" s="1"/>
  <c r="D18" i="3"/>
  <c r="E15" i="3"/>
  <c r="G15" i="3" s="1"/>
  <c r="D15" i="3"/>
  <c r="E14" i="3"/>
  <c r="G14" i="3" s="1"/>
  <c r="D14" i="3"/>
  <c r="G13" i="3"/>
  <c r="E13" i="3"/>
  <c r="D13" i="3"/>
  <c r="E12" i="3"/>
  <c r="G12" i="3" s="1"/>
  <c r="D12" i="3"/>
  <c r="E11" i="3"/>
  <c r="G11" i="3" s="1"/>
  <c r="D11" i="3"/>
  <c r="E10" i="3"/>
  <c r="G10" i="3" s="1"/>
  <c r="D10" i="3"/>
  <c r="E9" i="3"/>
  <c r="G9" i="3" s="1"/>
  <c r="D9" i="3"/>
  <c r="E8" i="3"/>
  <c r="G8" i="3" s="1"/>
  <c r="D8" i="3"/>
  <c r="E7" i="3"/>
  <c r="G7" i="3" s="1"/>
  <c r="D7" i="3"/>
  <c r="E6" i="3"/>
  <c r="G6" i="3" s="1"/>
  <c r="D6" i="3"/>
  <c r="E5" i="3"/>
  <c r="G5" i="3" s="1"/>
  <c r="D5" i="3"/>
  <c r="E4" i="3"/>
  <c r="G4" i="3" s="1"/>
  <c r="D4" i="3"/>
  <c r="E3" i="3"/>
  <c r="G3" i="3" s="1"/>
  <c r="D3" i="3"/>
  <c r="E2" i="3"/>
  <c r="G2" i="3" s="1"/>
  <c r="D2" i="3"/>
  <c r="E2" i="1"/>
  <c r="G2" i="1" s="1"/>
  <c r="E4" i="1"/>
  <c r="G4" i="1" s="1"/>
  <c r="E5" i="1"/>
  <c r="G5" i="1" s="1"/>
  <c r="E6" i="1"/>
  <c r="G6" i="1" s="1"/>
  <c r="E7" i="1"/>
  <c r="G7" i="1" s="1"/>
  <c r="M8" i="1"/>
  <c r="O8" i="1" s="1"/>
  <c r="E9" i="1"/>
  <c r="G9" i="1" s="1"/>
  <c r="M10" i="1"/>
  <c r="O10" i="1" s="1"/>
  <c r="M11" i="1"/>
  <c r="O11" i="1" s="1"/>
  <c r="M12" i="1"/>
  <c r="O12" i="1" s="1"/>
  <c r="M13" i="1"/>
  <c r="O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D2" i="1"/>
  <c r="D4" i="1"/>
  <c r="D5" i="1"/>
  <c r="D6" i="1"/>
  <c r="D7" i="1"/>
  <c r="L8" i="1"/>
  <c r="D9" i="1"/>
  <c r="L10" i="1"/>
  <c r="L11" i="1"/>
  <c r="L12" i="1"/>
  <c r="L13" i="1"/>
  <c r="D14" i="1"/>
  <c r="D15" i="1"/>
  <c r="D16" i="1"/>
  <c r="D17" i="1"/>
  <c r="D18" i="1"/>
  <c r="D19" i="1"/>
  <c r="D20" i="1"/>
  <c r="D21" i="1"/>
  <c r="D22" i="1"/>
  <c r="D23" i="1"/>
  <c r="D24" i="1"/>
  <c r="E3" i="1"/>
  <c r="G3" i="1" s="1"/>
  <c r="D3" i="1"/>
  <c r="G4" i="4"/>
  <c r="G26" i="4"/>
  <c r="E4" i="4"/>
  <c r="E7" i="4"/>
  <c r="E8" i="4"/>
  <c r="E10" i="4"/>
  <c r="E13" i="4"/>
  <c r="E15" i="4"/>
  <c r="E18" i="4"/>
  <c r="E21" i="4"/>
  <c r="E22" i="4"/>
  <c r="E26" i="4"/>
  <c r="E27" i="4"/>
  <c r="E28" i="4"/>
  <c r="E29" i="4"/>
  <c r="E31" i="4"/>
  <c r="E3" i="4"/>
  <c r="G3" i="4" s="1"/>
  <c r="D3" i="4"/>
  <c r="D4" i="4"/>
  <c r="N5" i="4"/>
  <c r="N6" i="4"/>
  <c r="D7" i="4"/>
  <c r="G7" i="4" s="1"/>
  <c r="D8" i="4"/>
  <c r="G8" i="4" s="1"/>
  <c r="N9" i="4"/>
  <c r="D10" i="4"/>
  <c r="G10" i="4" s="1"/>
  <c r="N11" i="4"/>
  <c r="N12" i="4"/>
  <c r="D13" i="4"/>
  <c r="G13" i="4" s="1"/>
  <c r="N14" i="4"/>
  <c r="D15" i="4"/>
  <c r="G15" i="4" s="1"/>
  <c r="N16" i="4"/>
  <c r="N17" i="4"/>
  <c r="D18" i="4"/>
  <c r="G18" i="4" s="1"/>
  <c r="N19" i="4"/>
  <c r="N20" i="4"/>
  <c r="P20" i="4" s="1"/>
  <c r="D21" i="4"/>
  <c r="G21" i="4" s="1"/>
  <c r="D22" i="4"/>
  <c r="G22" i="4" s="1"/>
  <c r="N23" i="4"/>
  <c r="P23" i="4" s="1"/>
  <c r="N24" i="4"/>
  <c r="P24" i="4" s="1"/>
  <c r="N25" i="4"/>
  <c r="P25" i="4" s="1"/>
  <c r="D26" i="4"/>
  <c r="D27" i="4"/>
  <c r="G27" i="4" s="1"/>
  <c r="D28" i="4"/>
  <c r="G28" i="4" s="1"/>
  <c r="D29" i="4"/>
  <c r="G29" i="4" s="1"/>
  <c r="N30" i="4"/>
  <c r="P30" i="4" s="1"/>
  <c r="D31" i="4"/>
  <c r="G31" i="4" s="1"/>
  <c r="N2" i="4"/>
  <c r="L16" i="3"/>
  <c r="N16" i="3" s="1"/>
  <c r="L17" i="3"/>
  <c r="N17" i="3" s="1"/>
  <c r="H2" i="5" l="1"/>
  <c r="D76" i="13"/>
  <c r="D65" i="13"/>
  <c r="D43" i="13"/>
  <c r="D66" i="13"/>
  <c r="D42" i="13"/>
  <c r="D25" i="13"/>
  <c r="D19" i="13"/>
  <c r="D59" i="13"/>
  <c r="D41" i="13"/>
  <c r="D18" i="13"/>
  <c r="D58" i="13"/>
  <c r="D35" i="13"/>
  <c r="D17" i="13"/>
  <c r="D75" i="13"/>
  <c r="D57" i="13"/>
  <c r="D34" i="13"/>
  <c r="D11" i="13"/>
  <c r="D74" i="13"/>
  <c r="D51" i="13"/>
  <c r="D33" i="13"/>
  <c r="D10" i="13"/>
  <c r="D73" i="13"/>
  <c r="D50" i="13"/>
  <c r="D27" i="13"/>
  <c r="D9" i="13"/>
  <c r="D67" i="13"/>
  <c r="D49" i="13"/>
  <c r="D26" i="13"/>
  <c r="D3" i="13"/>
  <c r="D56" i="13"/>
  <c r="D40" i="13"/>
  <c r="D32" i="13"/>
  <c r="D24" i="13"/>
  <c r="D8" i="13"/>
  <c r="D71" i="13"/>
  <c r="D63" i="13"/>
  <c r="D47" i="13"/>
  <c r="D31" i="13"/>
  <c r="D7" i="13"/>
  <c r="D80" i="13"/>
  <c r="D70" i="13"/>
  <c r="D62" i="13"/>
  <c r="D54" i="13"/>
  <c r="D46" i="13"/>
  <c r="D38" i="13"/>
  <c r="D30" i="13"/>
  <c r="D22" i="13"/>
  <c r="D14" i="13"/>
  <c r="D6" i="13"/>
  <c r="D72" i="13"/>
  <c r="D48" i="13"/>
  <c r="D16" i="13"/>
  <c r="D2" i="13"/>
  <c r="D55" i="13"/>
  <c r="D39" i="13"/>
  <c r="D23" i="13"/>
  <c r="D15" i="13"/>
  <c r="D78" i="13"/>
  <c r="D69" i="13"/>
  <c r="D61" i="13"/>
  <c r="D53" i="13"/>
  <c r="D45" i="13"/>
  <c r="D37" i="13"/>
  <c r="D29" i="13"/>
  <c r="D21" i="13"/>
  <c r="D13" i="13"/>
  <c r="D5" i="13"/>
  <c r="D64" i="13"/>
  <c r="D77" i="13"/>
  <c r="D68" i="13"/>
  <c r="D60" i="13"/>
  <c r="D52" i="13"/>
  <c r="D44" i="13"/>
  <c r="D36" i="13"/>
  <c r="D28" i="13"/>
  <c r="D20" i="13"/>
  <c r="D12" i="13"/>
  <c r="G5" i="6"/>
  <c r="G27" i="6"/>
  <c r="G11" i="6"/>
  <c r="G18" i="6"/>
  <c r="G17" i="6"/>
  <c r="G13" i="6"/>
  <c r="Q25" i="6"/>
  <c r="G9" i="6"/>
  <c r="G3" i="6"/>
  <c r="G16" i="6"/>
  <c r="G26" i="6"/>
  <c r="J5" i="6" s="1"/>
  <c r="G10" i="6"/>
  <c r="G24" i="6"/>
  <c r="Q23" i="6"/>
  <c r="I3" i="9"/>
  <c r="J2" i="11"/>
  <c r="I2" i="1"/>
  <c r="J2" i="7"/>
  <c r="J2" i="3"/>
  <c r="P2" i="4"/>
  <c r="P6" i="4"/>
  <c r="P19" i="4"/>
  <c r="P17" i="4"/>
  <c r="P14" i="4"/>
  <c r="P5" i="4"/>
  <c r="P11" i="4"/>
  <c r="P16" i="4"/>
  <c r="P12" i="4"/>
  <c r="P9" i="4"/>
  <c r="J2" i="6" l="1"/>
  <c r="J2" i="4"/>
</calcChain>
</file>

<file path=xl/sharedStrings.xml><?xml version="1.0" encoding="utf-8"?>
<sst xmlns="http://schemas.openxmlformats.org/spreadsheetml/2006/main" count="638" uniqueCount="545">
  <si>
    <t>id</t>
    <phoneticPr fontId="1" type="noConversion"/>
  </si>
  <si>
    <t>CARROT</t>
  </si>
  <si>
    <t>BEETROOT</t>
    <phoneticPr fontId="1" type="noConversion"/>
  </si>
  <si>
    <t>BAMBOO</t>
  </si>
  <si>
    <t>APPLE</t>
    <phoneticPr fontId="1" type="noConversion"/>
  </si>
  <si>
    <t>COCOA_BEANS</t>
    <phoneticPr fontId="1" type="noConversion"/>
  </si>
  <si>
    <t>MELON_SLICE</t>
  </si>
  <si>
    <t>POTATO</t>
  </si>
  <si>
    <t>PUMPKIN</t>
  </si>
  <si>
    <t>SUGAR_CANE</t>
    <phoneticPr fontId="1" type="noConversion"/>
  </si>
  <si>
    <t>SWEET_BERRIES</t>
  </si>
  <si>
    <t>WHEAT</t>
  </si>
  <si>
    <t>苹果</t>
    <phoneticPr fontId="1" type="noConversion"/>
  </si>
  <si>
    <t>甜菜根</t>
    <phoneticPr fontId="1" type="noConversion"/>
  </si>
  <si>
    <t>南瓜</t>
    <phoneticPr fontId="1" type="noConversion"/>
  </si>
  <si>
    <t>小麦</t>
    <phoneticPr fontId="1" type="noConversion"/>
  </si>
  <si>
    <t>可可豆</t>
    <phoneticPr fontId="1" type="noConversion"/>
  </si>
  <si>
    <t>土豆</t>
    <phoneticPr fontId="1" type="noConversion"/>
  </si>
  <si>
    <t>甜浆果</t>
    <phoneticPr fontId="1" type="noConversion"/>
  </si>
  <si>
    <t>西瓜片</t>
    <phoneticPr fontId="1" type="noConversion"/>
  </si>
  <si>
    <t>甘蔗</t>
    <phoneticPr fontId="1" type="noConversion"/>
  </si>
  <si>
    <t>竹子</t>
    <phoneticPr fontId="1" type="noConversion"/>
  </si>
  <si>
    <t>备注</t>
    <phoneticPr fontId="1" type="noConversion"/>
  </si>
  <si>
    <t>ARROW</t>
  </si>
  <si>
    <t>BLAZE_ROD</t>
    <phoneticPr fontId="1" type="noConversion"/>
  </si>
  <si>
    <t>BONE</t>
    <phoneticPr fontId="1" type="noConversion"/>
  </si>
  <si>
    <t>EGG</t>
  </si>
  <si>
    <t>ENDER_PEARL</t>
  </si>
  <si>
    <t>FEATHER</t>
  </si>
  <si>
    <t>GHAST_TEAR</t>
  </si>
  <si>
    <t>GLOW_INK_SAC</t>
  </si>
  <si>
    <t>GUNPOWDER</t>
  </si>
  <si>
    <t>INK_SAC</t>
  </si>
  <si>
    <t>LEATHER</t>
    <phoneticPr fontId="1" type="noConversion"/>
  </si>
  <si>
    <t>MAGMA_CREAM</t>
  </si>
  <si>
    <t>PRISMARINE_CRYSTALS</t>
  </si>
  <si>
    <t>PRISMARINE_SHARD</t>
  </si>
  <si>
    <t>RABBIT_FOOT</t>
  </si>
  <si>
    <t>RABBIT_HIDE</t>
  </si>
  <si>
    <t>ROTTEN_FLESH</t>
  </si>
  <si>
    <t>SLIME_BALL</t>
  </si>
  <si>
    <t>SPIDER_EYE</t>
  </si>
  <si>
    <t>STRING</t>
  </si>
  <si>
    <t>箭</t>
    <phoneticPr fontId="1" type="noConversion"/>
  </si>
  <si>
    <t>烈焰棒</t>
    <phoneticPr fontId="1" type="noConversion"/>
  </si>
  <si>
    <t>骨头</t>
    <phoneticPr fontId="1" type="noConversion"/>
  </si>
  <si>
    <t>鸡蛋</t>
    <phoneticPr fontId="1" type="noConversion"/>
  </si>
  <si>
    <t>末影珍珠</t>
    <phoneticPr fontId="1" type="noConversion"/>
  </si>
  <si>
    <t>羽毛</t>
    <phoneticPr fontId="1" type="noConversion"/>
  </si>
  <si>
    <t>恶魂之泪</t>
    <phoneticPr fontId="1" type="noConversion"/>
  </si>
  <si>
    <t>发光墨囊</t>
    <phoneticPr fontId="1" type="noConversion"/>
  </si>
  <si>
    <t>火药</t>
    <phoneticPr fontId="1" type="noConversion"/>
  </si>
  <si>
    <t>墨囊</t>
    <phoneticPr fontId="1" type="noConversion"/>
  </si>
  <si>
    <t>岩浆膏</t>
    <phoneticPr fontId="1" type="noConversion"/>
  </si>
  <si>
    <t>海晶砂粒</t>
    <phoneticPr fontId="1" type="noConversion"/>
  </si>
  <si>
    <t>海晶碎片</t>
    <phoneticPr fontId="1" type="noConversion"/>
  </si>
  <si>
    <t>兔子脚</t>
    <phoneticPr fontId="1" type="noConversion"/>
  </si>
  <si>
    <t>兔子皮</t>
    <phoneticPr fontId="1" type="noConversion"/>
  </si>
  <si>
    <t>腐肉</t>
    <phoneticPr fontId="1" type="noConversion"/>
  </si>
  <si>
    <t>粘液球</t>
    <phoneticPr fontId="1" type="noConversion"/>
  </si>
  <si>
    <t>蜘蛛眼</t>
    <phoneticPr fontId="1" type="noConversion"/>
  </si>
  <si>
    <t>线</t>
    <phoneticPr fontId="1" type="noConversion"/>
  </si>
  <si>
    <t>COAL</t>
    <phoneticPr fontId="1" type="noConversion"/>
  </si>
  <si>
    <t>DIAMOND</t>
  </si>
  <si>
    <t>EMERALD</t>
    <phoneticPr fontId="1" type="noConversion"/>
  </si>
  <si>
    <t>GOLD_INGOT</t>
    <phoneticPr fontId="1" type="noConversion"/>
  </si>
  <si>
    <t>COPPER_INGOT</t>
    <phoneticPr fontId="1" type="noConversion"/>
  </si>
  <si>
    <t>IRON_INGOT</t>
  </si>
  <si>
    <t>LAPIS_LAZULI</t>
  </si>
  <si>
    <t>REDSTONE</t>
  </si>
  <si>
    <t>AMETHYST_SHARD</t>
  </si>
  <si>
    <t>GLOWSTONE_DUST</t>
  </si>
  <si>
    <t>煤炭</t>
    <phoneticPr fontId="1" type="noConversion"/>
  </si>
  <si>
    <t>钻石</t>
    <phoneticPr fontId="1" type="noConversion"/>
  </si>
  <si>
    <t>绿宝石</t>
    <phoneticPr fontId="1" type="noConversion"/>
  </si>
  <si>
    <t>金锭</t>
    <phoneticPr fontId="1" type="noConversion"/>
  </si>
  <si>
    <t>铜锭</t>
    <phoneticPr fontId="1" type="noConversion"/>
  </si>
  <si>
    <t>铁锭</t>
    <phoneticPr fontId="1" type="noConversion"/>
  </si>
  <si>
    <t>青金石</t>
    <phoneticPr fontId="1" type="noConversion"/>
  </si>
  <si>
    <t>红石</t>
    <phoneticPr fontId="1" type="noConversion"/>
  </si>
  <si>
    <t>石英</t>
    <phoneticPr fontId="1" type="noConversion"/>
  </si>
  <si>
    <t>紫水晶</t>
    <phoneticPr fontId="1" type="noConversion"/>
  </si>
  <si>
    <t>萤石</t>
    <phoneticPr fontId="1" type="noConversion"/>
  </si>
  <si>
    <t>最低出售</t>
    <phoneticPr fontId="1" type="noConversion"/>
  </si>
  <si>
    <t>最高出售</t>
    <phoneticPr fontId="1" type="noConversion"/>
  </si>
  <si>
    <t>购买单价</t>
    <phoneticPr fontId="1" type="noConversion"/>
  </si>
  <si>
    <t>数量</t>
    <phoneticPr fontId="1" type="noConversion"/>
  </si>
  <si>
    <t>最低倍率</t>
    <phoneticPr fontId="1" type="noConversion"/>
  </si>
  <si>
    <t>小麦种子</t>
  </si>
  <si>
    <t>西瓜种子</t>
    <phoneticPr fontId="1" type="noConversion"/>
  </si>
  <si>
    <t>甜菜种子</t>
    <phoneticPr fontId="1" type="noConversion"/>
  </si>
  <si>
    <t>下界疣</t>
    <phoneticPr fontId="1" type="noConversion"/>
  </si>
  <si>
    <t>发光浆果</t>
    <phoneticPr fontId="1" type="noConversion"/>
  </si>
  <si>
    <t>南瓜种子</t>
    <phoneticPr fontId="1" type="noConversion"/>
  </si>
  <si>
    <t>胡萝卜</t>
  </si>
  <si>
    <t>西瓜块</t>
    <phoneticPr fontId="1" type="noConversion"/>
  </si>
  <si>
    <t>毒土豆</t>
    <phoneticPr fontId="1" type="noConversion"/>
  </si>
  <si>
    <t>金苹果</t>
    <phoneticPr fontId="1" type="noConversion"/>
  </si>
  <si>
    <t>金西瓜</t>
    <phoneticPr fontId="1" type="noConversion"/>
  </si>
  <si>
    <t>金胡萝卜</t>
    <phoneticPr fontId="1" type="noConversion"/>
  </si>
  <si>
    <t>干草块</t>
    <phoneticPr fontId="1" type="noConversion"/>
  </si>
  <si>
    <t>GOLDEN_APPLE</t>
    <phoneticPr fontId="1" type="noConversion"/>
  </si>
  <si>
    <t>GOLDEN_CARROT</t>
    <phoneticPr fontId="1" type="noConversion"/>
  </si>
  <si>
    <t>MELON</t>
    <phoneticPr fontId="1" type="noConversion"/>
  </si>
  <si>
    <t>GLISTERING_MELON_SLICE</t>
    <phoneticPr fontId="1" type="noConversion"/>
  </si>
  <si>
    <t>POISONOUS_POTATO</t>
    <phoneticPr fontId="1" type="noConversion"/>
  </si>
  <si>
    <t>WHEAT_SEEDS</t>
    <phoneticPr fontId="1" type="noConversion"/>
  </si>
  <si>
    <t>MELON_SEEDS</t>
    <phoneticPr fontId="1" type="noConversion"/>
  </si>
  <si>
    <t>PUMPKIN_SEEDS</t>
    <phoneticPr fontId="1" type="noConversion"/>
  </si>
  <si>
    <t>NETHER_WART</t>
    <phoneticPr fontId="1" type="noConversion"/>
  </si>
  <si>
    <t>BEETROOT_SEEDS</t>
    <phoneticPr fontId="1" type="noConversion"/>
  </si>
  <si>
    <t>GLOW_BERRIES</t>
    <phoneticPr fontId="1" type="noConversion"/>
  </si>
  <si>
    <t>HAY_BLOCK</t>
    <phoneticPr fontId="1" type="noConversion"/>
  </si>
  <si>
    <t>COAL_BLOCK</t>
    <phoneticPr fontId="1" type="noConversion"/>
  </si>
  <si>
    <t>煤炭块</t>
    <phoneticPr fontId="1" type="noConversion"/>
  </si>
  <si>
    <t>DIAMOND_BLOCK</t>
    <phoneticPr fontId="1" type="noConversion"/>
  </si>
  <si>
    <t>钻石块</t>
    <phoneticPr fontId="1" type="noConversion"/>
  </si>
  <si>
    <t>绿宝石块</t>
    <phoneticPr fontId="1" type="noConversion"/>
  </si>
  <si>
    <t>EMERALD_BLOCK</t>
    <phoneticPr fontId="1" type="noConversion"/>
  </si>
  <si>
    <t>金块</t>
    <phoneticPr fontId="1" type="noConversion"/>
  </si>
  <si>
    <t>粗金</t>
    <phoneticPr fontId="1" type="noConversion"/>
  </si>
  <si>
    <t>粗铜</t>
    <phoneticPr fontId="1" type="noConversion"/>
  </si>
  <si>
    <t>粗铁</t>
    <phoneticPr fontId="1" type="noConversion"/>
  </si>
  <si>
    <t>铜块</t>
    <phoneticPr fontId="1" type="noConversion"/>
  </si>
  <si>
    <t>铁块</t>
    <phoneticPr fontId="1" type="noConversion"/>
  </si>
  <si>
    <t>GOLD_BLOCK</t>
    <phoneticPr fontId="1" type="noConversion"/>
  </si>
  <si>
    <t>IRON_BLOCK</t>
    <phoneticPr fontId="1" type="noConversion"/>
  </si>
  <si>
    <t>COPPER_BLOCK</t>
    <phoneticPr fontId="1" type="noConversion"/>
  </si>
  <si>
    <t>RAW_GOLD</t>
    <phoneticPr fontId="1" type="noConversion"/>
  </si>
  <si>
    <t>RAW_IRON</t>
    <phoneticPr fontId="1" type="noConversion"/>
  </si>
  <si>
    <t>RAW_COPPER</t>
    <phoneticPr fontId="1" type="noConversion"/>
  </si>
  <si>
    <t>金粒</t>
    <phoneticPr fontId="1" type="noConversion"/>
  </si>
  <si>
    <t>铁粒</t>
    <phoneticPr fontId="1" type="noConversion"/>
  </si>
  <si>
    <t>IRON_NUGGET</t>
    <phoneticPr fontId="1" type="noConversion"/>
  </si>
  <si>
    <t>GOLD_NUGGET</t>
    <phoneticPr fontId="1" type="noConversion"/>
  </si>
  <si>
    <t>紫水晶块</t>
    <phoneticPr fontId="1" type="noConversion"/>
  </si>
  <si>
    <t>AMETHYST_BLOCK</t>
    <phoneticPr fontId="1" type="noConversion"/>
  </si>
  <si>
    <t>青金石块</t>
    <phoneticPr fontId="1" type="noConversion"/>
  </si>
  <si>
    <t>LAPIS_BLOCK</t>
    <phoneticPr fontId="1" type="noConversion"/>
  </si>
  <si>
    <t>QUARTZ</t>
    <phoneticPr fontId="1" type="noConversion"/>
  </si>
  <si>
    <t>红石块</t>
    <phoneticPr fontId="1" type="noConversion"/>
  </si>
  <si>
    <t>REDSTONE_BLOCK</t>
    <phoneticPr fontId="1" type="noConversion"/>
  </si>
  <si>
    <t>粗铜块</t>
    <phoneticPr fontId="1" type="noConversion"/>
  </si>
  <si>
    <t>粗金块</t>
    <phoneticPr fontId="1" type="noConversion"/>
  </si>
  <si>
    <t>粗铁块</t>
    <phoneticPr fontId="1" type="noConversion"/>
  </si>
  <si>
    <t>RAW_COPPER_BLOCK</t>
    <phoneticPr fontId="1" type="noConversion"/>
  </si>
  <si>
    <t>RAW_GOLD_BLOCK</t>
    <phoneticPr fontId="1" type="noConversion"/>
  </si>
  <si>
    <t>RAW_IRON_BLOCK</t>
    <phoneticPr fontId="1" type="noConversion"/>
  </si>
  <si>
    <t>萤石块</t>
    <phoneticPr fontId="1" type="noConversion"/>
  </si>
  <si>
    <t>GLOWSTONE</t>
    <phoneticPr fontId="1" type="noConversion"/>
  </si>
  <si>
    <t>BREAD</t>
    <phoneticPr fontId="1" type="noConversion"/>
  </si>
  <si>
    <t>面包</t>
    <phoneticPr fontId="1" type="noConversion"/>
  </si>
  <si>
    <t>BAKED_POTATO</t>
  </si>
  <si>
    <t>BEEF</t>
  </si>
  <si>
    <t>CAKE</t>
  </si>
  <si>
    <t>BEETROOT_SOUP</t>
    <phoneticPr fontId="1" type="noConversion"/>
  </si>
  <si>
    <t>CHICKEN</t>
  </si>
  <si>
    <t>COD</t>
  </si>
  <si>
    <t>COOKED_BEEF</t>
  </si>
  <si>
    <t>COOKED_CHICKEN</t>
  </si>
  <si>
    <t>COOKED_COD</t>
    <phoneticPr fontId="1" type="noConversion"/>
  </si>
  <si>
    <t>COOKED_MUTTON</t>
    <phoneticPr fontId="1" type="noConversion"/>
  </si>
  <si>
    <t>COOKED_PORKCHOP</t>
  </si>
  <si>
    <t>COOKED_RABBIT</t>
  </si>
  <si>
    <t>COOKED_SALMON</t>
  </si>
  <si>
    <t>COOKIE</t>
  </si>
  <si>
    <t>DRIED_KELP</t>
    <phoneticPr fontId="1" type="noConversion"/>
  </si>
  <si>
    <t>HONEY_BOTTLE</t>
  </si>
  <si>
    <t>MUTTON</t>
  </si>
  <si>
    <t>PORKCHOP</t>
  </si>
  <si>
    <t>PUFFERFISH</t>
  </si>
  <si>
    <t>PUMPKIN_PIE</t>
  </si>
  <si>
    <t>RABBIT</t>
  </si>
  <si>
    <t>RABBIT_STEW</t>
  </si>
  <si>
    <t>SALMON</t>
  </si>
  <si>
    <t>TROPICAL_FISH</t>
  </si>
  <si>
    <t>MUSHROOM_STEW</t>
    <phoneticPr fontId="1" type="noConversion"/>
  </si>
  <si>
    <t>烤土豆</t>
    <phoneticPr fontId="1" type="noConversion"/>
  </si>
  <si>
    <t>生牛肉</t>
    <phoneticPr fontId="1" type="noConversion"/>
  </si>
  <si>
    <t>甜菜汤</t>
    <phoneticPr fontId="1" type="noConversion"/>
  </si>
  <si>
    <t>蛋糕</t>
    <phoneticPr fontId="1" type="noConversion"/>
  </si>
  <si>
    <t>生鸡肉</t>
    <phoneticPr fontId="1" type="noConversion"/>
  </si>
  <si>
    <t>生鳕鱼</t>
    <phoneticPr fontId="1" type="noConversion"/>
  </si>
  <si>
    <t>熟鸡肉</t>
    <phoneticPr fontId="1" type="noConversion"/>
  </si>
  <si>
    <t>熟鳕鱼</t>
    <phoneticPr fontId="1" type="noConversion"/>
  </si>
  <si>
    <t>熟羊肉</t>
    <phoneticPr fontId="1" type="noConversion"/>
  </si>
  <si>
    <t>熟兔肉</t>
    <phoneticPr fontId="1" type="noConversion"/>
  </si>
  <si>
    <t>熟鲑鱼</t>
    <phoneticPr fontId="1" type="noConversion"/>
  </si>
  <si>
    <t>曲奇</t>
    <phoneticPr fontId="1" type="noConversion"/>
  </si>
  <si>
    <t>干海带</t>
    <phoneticPr fontId="1" type="noConversion"/>
  </si>
  <si>
    <t>蜂蜜瓶</t>
    <phoneticPr fontId="1" type="noConversion"/>
  </si>
  <si>
    <t>生羊肉</t>
    <phoneticPr fontId="1" type="noConversion"/>
  </si>
  <si>
    <t>生猪肉</t>
    <phoneticPr fontId="1" type="noConversion"/>
  </si>
  <si>
    <t>河豚</t>
    <phoneticPr fontId="1" type="noConversion"/>
  </si>
  <si>
    <t>南瓜派</t>
    <phoneticPr fontId="1" type="noConversion"/>
  </si>
  <si>
    <t>生兔肉</t>
    <phoneticPr fontId="1" type="noConversion"/>
  </si>
  <si>
    <t>兔肉煲</t>
    <phoneticPr fontId="1" type="noConversion"/>
  </si>
  <si>
    <t>生鲑鱼</t>
    <phoneticPr fontId="1" type="noConversion"/>
  </si>
  <si>
    <t>热带鱼</t>
    <phoneticPr fontId="1" type="noConversion"/>
  </si>
  <si>
    <t>蘑菇煲</t>
    <phoneticPr fontId="1" type="noConversion"/>
  </si>
  <si>
    <t>ANDESITE</t>
    <phoneticPr fontId="1" type="noConversion"/>
  </si>
  <si>
    <t>BLACKSTONE</t>
  </si>
  <si>
    <t>CALCITE</t>
  </si>
  <si>
    <t>CLAY</t>
  </si>
  <si>
    <t>COBBLED_DEEPSLATE</t>
  </si>
  <si>
    <t>COBBLESTONE</t>
    <phoneticPr fontId="1" type="noConversion"/>
  </si>
  <si>
    <t>DIORITE</t>
  </si>
  <si>
    <t>DIRT</t>
  </si>
  <si>
    <t>GRANITE</t>
  </si>
  <si>
    <t>GRAVEL</t>
  </si>
  <si>
    <t>NETHERRACK</t>
  </si>
  <si>
    <t>RED_SAND</t>
  </si>
  <si>
    <t>SAND</t>
    <phoneticPr fontId="1" type="noConversion"/>
  </si>
  <si>
    <t>TUFF</t>
  </si>
  <si>
    <t>BASALT</t>
  </si>
  <si>
    <t>安山岩</t>
    <phoneticPr fontId="1" type="noConversion"/>
  </si>
  <si>
    <t>黑石</t>
    <phoneticPr fontId="1" type="noConversion"/>
  </si>
  <si>
    <t>方解石</t>
    <phoneticPr fontId="1" type="noConversion"/>
  </si>
  <si>
    <t>粘土块</t>
    <phoneticPr fontId="1" type="noConversion"/>
  </si>
  <si>
    <t>深层圆石</t>
    <phoneticPr fontId="1" type="noConversion"/>
  </si>
  <si>
    <t>圆石</t>
    <phoneticPr fontId="1" type="noConversion"/>
  </si>
  <si>
    <t>闪长岩</t>
    <phoneticPr fontId="1" type="noConversion"/>
  </si>
  <si>
    <t>泥土</t>
    <phoneticPr fontId="1" type="noConversion"/>
  </si>
  <si>
    <t>花岗岩</t>
    <phoneticPr fontId="1" type="noConversion"/>
  </si>
  <si>
    <t>沙砾</t>
    <phoneticPr fontId="1" type="noConversion"/>
  </si>
  <si>
    <t>下界岩</t>
    <phoneticPr fontId="1" type="noConversion"/>
  </si>
  <si>
    <t>红沙</t>
    <phoneticPr fontId="1" type="noConversion"/>
  </si>
  <si>
    <t>沙子</t>
    <phoneticPr fontId="1" type="noConversion"/>
  </si>
  <si>
    <t>凝灰岩</t>
    <phoneticPr fontId="1" type="noConversion"/>
  </si>
  <si>
    <t>玄武岩</t>
    <phoneticPr fontId="1" type="noConversion"/>
  </si>
  <si>
    <t>ALLIUM</t>
    <phoneticPr fontId="1" type="noConversion"/>
  </si>
  <si>
    <t>CACTUS</t>
  </si>
  <si>
    <t>DEAD_BUSH</t>
  </si>
  <si>
    <t>FERN</t>
  </si>
  <si>
    <t>GRASS</t>
  </si>
  <si>
    <t>MOSS_BLOCK</t>
  </si>
  <si>
    <t>ORANGE_TULIP</t>
    <phoneticPr fontId="1" type="noConversion"/>
  </si>
  <si>
    <t>PINK_TULIP</t>
  </si>
  <si>
    <t>POPPY</t>
  </si>
  <si>
    <t>RED_MUSHROOM</t>
  </si>
  <si>
    <t>RED_TULIP</t>
  </si>
  <si>
    <t>ROSE_BUSH</t>
  </si>
  <si>
    <t>SEA_PICKLE</t>
  </si>
  <si>
    <t>SPORE_BLOSSOM</t>
  </si>
  <si>
    <t>SUNFLOWER</t>
  </si>
  <si>
    <t>TWISTING_VINES</t>
  </si>
  <si>
    <t>VINE</t>
  </si>
  <si>
    <t>WEEPING_VINES</t>
  </si>
  <si>
    <t>WITHER_ROSE</t>
    <phoneticPr fontId="1" type="noConversion"/>
  </si>
  <si>
    <t>孢子花</t>
    <phoneticPr fontId="1" type="noConversion"/>
  </si>
  <si>
    <t>向日葵</t>
    <phoneticPr fontId="1" type="noConversion"/>
  </si>
  <si>
    <t>缠怨藤</t>
    <phoneticPr fontId="1" type="noConversion"/>
  </si>
  <si>
    <t>垂泪藤</t>
    <phoneticPr fontId="1" type="noConversion"/>
  </si>
  <si>
    <t>藤蔓</t>
    <phoneticPr fontId="1" type="noConversion"/>
  </si>
  <si>
    <t>凋零玫瑰</t>
    <phoneticPr fontId="1" type="noConversion"/>
  </si>
  <si>
    <t>WHITE_TULIP</t>
    <phoneticPr fontId="1" type="noConversion"/>
  </si>
  <si>
    <t>白色郁金香</t>
    <phoneticPr fontId="1" type="noConversion"/>
  </si>
  <si>
    <t>红色郁金香</t>
    <phoneticPr fontId="1" type="noConversion"/>
  </si>
  <si>
    <t>绒球葱</t>
    <phoneticPr fontId="1" type="noConversion"/>
  </si>
  <si>
    <t>AZURE_BLUET</t>
    <phoneticPr fontId="1" type="noConversion"/>
  </si>
  <si>
    <t>蓝花美尔草</t>
    <phoneticPr fontId="1" type="noConversion"/>
  </si>
  <si>
    <t>BLUE_ORCHID</t>
    <phoneticPr fontId="1" type="noConversion"/>
  </si>
  <si>
    <t>兰花</t>
    <phoneticPr fontId="1" type="noConversion"/>
  </si>
  <si>
    <t>仙人掌</t>
    <phoneticPr fontId="1" type="noConversion"/>
  </si>
  <si>
    <t>BROWN_MUSHROOM</t>
    <phoneticPr fontId="1" type="noConversion"/>
  </si>
  <si>
    <t>棕色蘑菇</t>
    <phoneticPr fontId="1" type="noConversion"/>
  </si>
  <si>
    <t>枯萎灌木</t>
    <phoneticPr fontId="1" type="noConversion"/>
  </si>
  <si>
    <t>蕨</t>
    <phoneticPr fontId="1" type="noConversion"/>
  </si>
  <si>
    <t>草</t>
    <phoneticPr fontId="1" type="noConversion"/>
  </si>
  <si>
    <t>CORNFLOWER</t>
    <phoneticPr fontId="1" type="noConversion"/>
  </si>
  <si>
    <t>矢车菊</t>
    <phoneticPr fontId="1" type="noConversion"/>
  </si>
  <si>
    <t>CRIMSON_FUNGUS</t>
    <phoneticPr fontId="1" type="noConversion"/>
  </si>
  <si>
    <t>绯红菌</t>
    <phoneticPr fontId="1" type="noConversion"/>
  </si>
  <si>
    <t>DANDELION</t>
    <phoneticPr fontId="1" type="noConversion"/>
  </si>
  <si>
    <t>蒲公英</t>
    <phoneticPr fontId="1" type="noConversion"/>
  </si>
  <si>
    <t>LILAC</t>
    <phoneticPr fontId="1" type="noConversion"/>
  </si>
  <si>
    <t>丁香</t>
    <phoneticPr fontId="1" type="noConversion"/>
  </si>
  <si>
    <t>LILY_OF_THE_VALLEY</t>
    <phoneticPr fontId="1" type="noConversion"/>
  </si>
  <si>
    <t>铃兰</t>
    <phoneticPr fontId="1" type="noConversion"/>
  </si>
  <si>
    <t>LILY_PAD</t>
    <phoneticPr fontId="1" type="noConversion"/>
  </si>
  <si>
    <t>睡莲</t>
    <phoneticPr fontId="1" type="noConversion"/>
  </si>
  <si>
    <t>苔藓块</t>
    <phoneticPr fontId="1" type="noConversion"/>
  </si>
  <si>
    <t>橙色郁金香</t>
    <phoneticPr fontId="1" type="noConversion"/>
  </si>
  <si>
    <t>OXEYE_DAISY</t>
    <phoneticPr fontId="1" type="noConversion"/>
  </si>
  <si>
    <t>滨菊</t>
    <phoneticPr fontId="1" type="noConversion"/>
  </si>
  <si>
    <t>PEONY</t>
    <phoneticPr fontId="1" type="noConversion"/>
  </si>
  <si>
    <t>牡丹</t>
    <phoneticPr fontId="1" type="noConversion"/>
  </si>
  <si>
    <t>粉色郁金香</t>
    <phoneticPr fontId="1" type="noConversion"/>
  </si>
  <si>
    <t>虞美人</t>
    <phoneticPr fontId="1" type="noConversion"/>
  </si>
  <si>
    <t>红色蘑菇</t>
    <phoneticPr fontId="1" type="noConversion"/>
  </si>
  <si>
    <t>玫瑰丛</t>
    <phoneticPr fontId="1" type="noConversion"/>
  </si>
  <si>
    <t>海草</t>
    <phoneticPr fontId="1" type="noConversion"/>
  </si>
  <si>
    <t>WARPED_FUNGUS</t>
    <phoneticPr fontId="1" type="noConversion"/>
  </si>
  <si>
    <t>诡异菌</t>
    <phoneticPr fontId="1" type="noConversion"/>
  </si>
  <si>
    <t>番茄</t>
    <phoneticPr fontId="1" type="noConversion"/>
  </si>
  <si>
    <t>tomato</t>
    <phoneticPr fontId="1" type="noConversion"/>
  </si>
  <si>
    <t>番茄种子</t>
    <phoneticPr fontId="1" type="noConversion"/>
  </si>
  <si>
    <t>tomato_seeds</t>
    <phoneticPr fontId="1" type="noConversion"/>
  </si>
  <si>
    <t>cabbage</t>
    <phoneticPr fontId="1" type="noConversion"/>
  </si>
  <si>
    <t>白菜</t>
    <phoneticPr fontId="1" type="noConversion"/>
  </si>
  <si>
    <t>白菜种子</t>
    <phoneticPr fontId="1" type="noConversion"/>
  </si>
  <si>
    <t>cabbage_seeds</t>
    <phoneticPr fontId="1" type="noConversion"/>
  </si>
  <si>
    <t>葡萄</t>
    <phoneticPr fontId="1" type="noConversion"/>
  </si>
  <si>
    <t>葡萄种子</t>
    <phoneticPr fontId="1" type="noConversion"/>
  </si>
  <si>
    <t>grape</t>
    <phoneticPr fontId="1" type="noConversion"/>
  </si>
  <si>
    <t>grape_seeds</t>
    <phoneticPr fontId="1" type="noConversion"/>
  </si>
  <si>
    <t>玉米</t>
    <phoneticPr fontId="1" type="noConversion"/>
  </si>
  <si>
    <t>玉米种子</t>
    <phoneticPr fontId="1" type="noConversion"/>
  </si>
  <si>
    <t>corn</t>
    <phoneticPr fontId="1" type="noConversion"/>
  </si>
  <si>
    <t>corn_seeds</t>
    <phoneticPr fontId="1" type="noConversion"/>
  </si>
  <si>
    <t>辣椒</t>
    <phoneticPr fontId="1" type="noConversion"/>
  </si>
  <si>
    <t>辣椒种子</t>
    <phoneticPr fontId="1" type="noConversion"/>
  </si>
  <si>
    <t>大蒜</t>
    <phoneticPr fontId="1" type="noConversion"/>
  </si>
  <si>
    <t>大蒜种子</t>
    <phoneticPr fontId="1" type="noConversion"/>
  </si>
  <si>
    <t>稻穗</t>
    <phoneticPr fontId="1" type="noConversion"/>
  </si>
  <si>
    <t>稻米种子</t>
    <phoneticPr fontId="1" type="noConversion"/>
  </si>
  <si>
    <t>rice_seed</t>
    <phoneticPr fontId="1" type="noConversion"/>
  </si>
  <si>
    <t>pepper</t>
    <phoneticPr fontId="1" type="noConversion"/>
  </si>
  <si>
    <t>pepper_seeds</t>
    <phoneticPr fontId="1" type="noConversion"/>
  </si>
  <si>
    <t>garlic</t>
    <phoneticPr fontId="1" type="noConversion"/>
  </si>
  <si>
    <t>garlic_seeds</t>
    <phoneticPr fontId="1" type="noConversion"/>
  </si>
  <si>
    <t>星星币</t>
    <phoneticPr fontId="1" type="noConversion"/>
  </si>
  <si>
    <t>crop_coin</t>
    <phoneticPr fontId="1" type="noConversion"/>
  </si>
  <si>
    <t>green_apple</t>
    <phoneticPr fontId="1" type="noConversion"/>
  </si>
  <si>
    <t>青苹果</t>
    <phoneticPr fontId="1" type="noConversion"/>
  </si>
  <si>
    <t>茄子</t>
    <phoneticPr fontId="1" type="noConversion"/>
  </si>
  <si>
    <t>eggplant_seeds</t>
    <phoneticPr fontId="1" type="noConversion"/>
  </si>
  <si>
    <t>eggplant</t>
    <phoneticPr fontId="1" type="noConversion"/>
  </si>
  <si>
    <t>茄子种子</t>
    <phoneticPr fontId="1" type="noConversion"/>
  </si>
  <si>
    <t>香蕉</t>
    <phoneticPr fontId="1" type="noConversion"/>
  </si>
  <si>
    <t>香蕉种子</t>
    <phoneticPr fontId="1" type="noConversion"/>
  </si>
  <si>
    <t>banana</t>
    <phoneticPr fontId="1" type="noConversion"/>
  </si>
  <si>
    <t>备注</t>
    <phoneticPr fontId="1" type="noConversion"/>
  </si>
  <si>
    <t>猪人塔刷*0.7</t>
    <phoneticPr fontId="1" type="noConversion"/>
  </si>
  <si>
    <t>刷铁机*0.7</t>
  </si>
  <si>
    <t>刷铁机*0.7</t>
    <phoneticPr fontId="1" type="noConversion"/>
  </si>
  <si>
    <t>远古残骸</t>
    <phoneticPr fontId="1" type="noConversion"/>
  </si>
  <si>
    <t>ANCIENT_DEBRIS</t>
    <phoneticPr fontId="1" type="noConversion"/>
  </si>
  <si>
    <t>rice_panicle</t>
    <phoneticPr fontId="1" type="noConversion"/>
  </si>
  <si>
    <t>盛开的杜鹃花丛</t>
    <phoneticPr fontId="1" type="noConversion"/>
  </si>
  <si>
    <t>垂根</t>
    <phoneticPr fontId="1" type="noConversion"/>
  </si>
  <si>
    <t>FLOWERING_AZALEA</t>
    <phoneticPr fontId="1" type="noConversion"/>
  </si>
  <si>
    <t>HANGING_ROOTS</t>
  </si>
  <si>
    <t>小型垂滴叶</t>
    <phoneticPr fontId="1" type="noConversion"/>
  </si>
  <si>
    <t>SMALL_DRIPLEAF</t>
  </si>
  <si>
    <t>溺尸塔*0.7</t>
    <phoneticPr fontId="1" type="noConversion"/>
  </si>
  <si>
    <t>皮革</t>
    <phoneticPr fontId="1" type="noConversion"/>
  </si>
  <si>
    <t>幻翼膜</t>
    <phoneticPr fontId="1" type="noConversion"/>
  </si>
  <si>
    <t>PHANTOM_MEMBRANE</t>
    <phoneticPr fontId="1" type="noConversion"/>
  </si>
  <si>
    <t>出售上限(个人)/天</t>
    <phoneticPr fontId="1" type="noConversion"/>
  </si>
  <si>
    <t>总共</t>
    <phoneticPr fontId="1" type="noConversion"/>
  </si>
  <si>
    <t>总计</t>
    <phoneticPr fontId="1" type="noConversion"/>
  </si>
  <si>
    <t>合计</t>
    <phoneticPr fontId="1" type="noConversion"/>
  </si>
  <si>
    <t>qq</t>
    <phoneticPr fontId="1" type="noConversion"/>
  </si>
  <si>
    <t>最高出售</t>
    <phoneticPr fontId="1" type="noConversion"/>
  </si>
  <si>
    <t>最低赚钱总计</t>
    <phoneticPr fontId="1" type="noConversion"/>
  </si>
  <si>
    <t>白色羊毛</t>
    <phoneticPr fontId="1" type="noConversion"/>
  </si>
  <si>
    <t>WHITE_WOOL</t>
    <phoneticPr fontId="1" type="noConversion"/>
  </si>
  <si>
    <t>其他染色羊毛</t>
    <phoneticPr fontId="1" type="noConversion"/>
  </si>
  <si>
    <t>陶瓦</t>
    <phoneticPr fontId="1" type="noConversion"/>
  </si>
  <si>
    <t>其他染色陶瓦</t>
    <phoneticPr fontId="1" type="noConversion"/>
  </si>
  <si>
    <t>TERRACOTTA</t>
    <phoneticPr fontId="1" type="noConversion"/>
  </si>
  <si>
    <t>COLORED_TERRACOTTA</t>
    <phoneticPr fontId="1" type="noConversion"/>
  </si>
  <si>
    <t>混凝土</t>
    <phoneticPr fontId="1" type="noConversion"/>
  </si>
  <si>
    <t>CONCRETE</t>
    <phoneticPr fontId="1" type="noConversion"/>
  </si>
  <si>
    <t>玻璃</t>
    <phoneticPr fontId="1" type="noConversion"/>
  </si>
  <si>
    <t>染色玻璃</t>
    <phoneticPr fontId="1" type="noConversion"/>
  </si>
  <si>
    <t>GLASS_PANE</t>
    <phoneticPr fontId="1" type="noConversion"/>
  </si>
  <si>
    <t>COLOR_STAIEND_GLASS_PANE</t>
    <phoneticPr fontId="1" type="noConversion"/>
  </si>
  <si>
    <t>COLORED_WOOL</t>
    <phoneticPr fontId="1" type="noConversion"/>
  </si>
  <si>
    <t>原木</t>
    <phoneticPr fontId="1" type="noConversion"/>
  </si>
  <si>
    <t>树苗</t>
    <phoneticPr fontId="1" type="noConversion"/>
  </si>
  <si>
    <t>树叶</t>
    <phoneticPr fontId="1" type="noConversion"/>
  </si>
  <si>
    <t>SAPLING</t>
    <phoneticPr fontId="1" type="noConversion"/>
  </si>
  <si>
    <t>LEAVES</t>
    <phoneticPr fontId="1" type="noConversion"/>
  </si>
  <si>
    <t>LOG</t>
    <phoneticPr fontId="1" type="noConversion"/>
  </si>
  <si>
    <t>杜鹃树叶</t>
    <phoneticPr fontId="1" type="noConversion"/>
  </si>
  <si>
    <t>盛开的杜鹃树叶</t>
    <phoneticPr fontId="1" type="noConversion"/>
  </si>
  <si>
    <t>杜鹃花丛</t>
    <phoneticPr fontId="1" type="noConversion"/>
  </si>
  <si>
    <t>盛开的杜鹃花从</t>
    <phoneticPr fontId="1" type="noConversion"/>
  </si>
  <si>
    <t>总计</t>
    <phoneticPr fontId="1" type="noConversion"/>
  </si>
  <si>
    <t>备注</t>
    <phoneticPr fontId="1" type="noConversion"/>
  </si>
  <si>
    <t>卖10组小麦也不过2300</t>
    <phoneticPr fontId="1" type="noConversion"/>
  </si>
  <si>
    <t>20组沙子1843</t>
    <phoneticPr fontId="1" type="noConversion"/>
  </si>
  <si>
    <t>建材得限制购买上限</t>
    <phoneticPr fontId="1" type="noConversion"/>
  </si>
  <si>
    <t>但也不能限制的太多</t>
    <phoneticPr fontId="1" type="noConversion"/>
  </si>
  <si>
    <t>刷怪塔问题，所有产物价格都降低</t>
    <phoneticPr fontId="1" type="noConversion"/>
  </si>
  <si>
    <t>建材只出售最基础的</t>
    <phoneticPr fontId="1" type="noConversion"/>
  </si>
  <si>
    <t>出售上限</t>
    <phoneticPr fontId="1" type="noConversion"/>
  </si>
  <si>
    <t>总计</t>
    <phoneticPr fontId="1" type="noConversion"/>
  </si>
  <si>
    <t>备注</t>
    <phoneticPr fontId="1" type="noConversion"/>
  </si>
  <si>
    <t>葡萄=1种子</t>
    <phoneticPr fontId="1" type="noConversion"/>
  </si>
  <si>
    <t>番茄=2种子</t>
    <phoneticPr fontId="1" type="noConversion"/>
  </si>
  <si>
    <t>玉米=2种子</t>
    <phoneticPr fontId="1" type="noConversion"/>
  </si>
  <si>
    <t>辣椒=1种子</t>
    <phoneticPr fontId="1" type="noConversion"/>
  </si>
  <si>
    <t>大蒜=2种子</t>
    <phoneticPr fontId="1" type="noConversion"/>
  </si>
  <si>
    <t>3小麦+2甘蔗+1鸡蛋</t>
    <phoneticPr fontId="1" type="noConversion"/>
  </si>
  <si>
    <t>2小麦+1可可豆</t>
    <phoneticPr fontId="1" type="noConversion"/>
  </si>
  <si>
    <t>鱼类总计</t>
    <phoneticPr fontId="1" type="noConversion"/>
  </si>
  <si>
    <t>南瓜+糖+鸡蛋</t>
    <phoneticPr fontId="1" type="noConversion"/>
  </si>
  <si>
    <t>3小麦</t>
    <phoneticPr fontId="1" type="noConversion"/>
  </si>
  <si>
    <t>熟兔肉+萝卜+土豆+蘑菇</t>
    <phoneticPr fontId="1" type="noConversion"/>
  </si>
  <si>
    <t>牛排</t>
    <phoneticPr fontId="1" type="noConversion"/>
  </si>
  <si>
    <t>熟猪排</t>
    <phoneticPr fontId="1" type="noConversion"/>
  </si>
  <si>
    <t>仙人掌</t>
    <phoneticPr fontId="1" type="noConversion"/>
  </si>
  <si>
    <t>CACTUS</t>
    <phoneticPr fontId="1" type="noConversion"/>
  </si>
  <si>
    <t>可以多次收成</t>
    <phoneticPr fontId="1" type="noConversion"/>
  </si>
  <si>
    <t>多次收成</t>
    <phoneticPr fontId="1" type="noConversion"/>
  </si>
  <si>
    <t>收获掉1-2个</t>
    <phoneticPr fontId="1" type="noConversion"/>
  </si>
  <si>
    <t>单次收成</t>
    <phoneticPr fontId="1" type="noConversion"/>
  </si>
  <si>
    <t>稻米=1种子</t>
    <phoneticPr fontId="1" type="noConversion"/>
  </si>
  <si>
    <t>80%掉落1~2个</t>
    <phoneticPr fontId="1" type="noConversion"/>
  </si>
  <si>
    <t>单次收获3~6</t>
    <phoneticPr fontId="1" type="noConversion"/>
  </si>
  <si>
    <t>单次收获1~3</t>
    <phoneticPr fontId="1" type="noConversion"/>
  </si>
  <si>
    <t>茄子=2种子</t>
    <phoneticPr fontId="1" type="noConversion"/>
  </si>
  <si>
    <t>种子合成</t>
    <phoneticPr fontId="1" type="noConversion"/>
  </si>
  <si>
    <t>收获</t>
    <phoneticPr fontId="1" type="noConversion"/>
  </si>
  <si>
    <t>葡萄</t>
    <phoneticPr fontId="1" type="noConversion"/>
  </si>
  <si>
    <t>辣椒</t>
    <phoneticPr fontId="1" type="noConversion"/>
  </si>
  <si>
    <t>大蒜</t>
    <phoneticPr fontId="1" type="noConversion"/>
  </si>
  <si>
    <t>香蕉</t>
    <phoneticPr fontId="1" type="noConversion"/>
  </si>
  <si>
    <t>等级</t>
    <phoneticPr fontId="1" type="noConversion"/>
  </si>
  <si>
    <t>辅助手枪</t>
    <phoneticPr fontId="1" type="noConversion"/>
  </si>
  <si>
    <t>r99冲锋枪</t>
    <phoneticPr fontId="1" type="noConversion"/>
  </si>
  <si>
    <t>喷火轻机枪</t>
    <phoneticPr fontId="1" type="noConversion"/>
  </si>
  <si>
    <t>r301</t>
    <phoneticPr fontId="1" type="noConversion"/>
  </si>
  <si>
    <t>和平捍卫者</t>
    <phoneticPr fontId="1" type="noConversion"/>
  </si>
  <si>
    <t>30-30</t>
    <phoneticPr fontId="1" type="noConversion"/>
  </si>
  <si>
    <t>克雷贝尔狙击枪</t>
    <phoneticPr fontId="1" type="noConversion"/>
  </si>
  <si>
    <t>轻型子弹</t>
    <phoneticPr fontId="1" type="noConversion"/>
  </si>
  <si>
    <t>根据合成物品的价值计算</t>
    <phoneticPr fontId="1" type="noConversion"/>
  </si>
  <si>
    <t>也可以自己合成</t>
    <phoneticPr fontId="1" type="noConversion"/>
  </si>
  <si>
    <t>重型子弹</t>
    <phoneticPr fontId="1" type="noConversion"/>
  </si>
  <si>
    <t>霰弹枪子弹</t>
    <phoneticPr fontId="1" type="noConversion"/>
  </si>
  <si>
    <t>狙击枪</t>
    <phoneticPr fontId="1" type="noConversion"/>
  </si>
  <si>
    <t>枪械抽奖箱</t>
    <phoneticPr fontId="1" type="noConversion"/>
  </si>
  <si>
    <t>名称</t>
    <phoneticPr fontId="1" type="noConversion"/>
  </si>
  <si>
    <t>权重</t>
    <phoneticPr fontId="1" type="noConversion"/>
  </si>
  <si>
    <t>实际概率</t>
    <phoneticPr fontId="1" type="noConversion"/>
  </si>
  <si>
    <t>回收价格</t>
    <phoneticPr fontId="1" type="noConversion"/>
  </si>
  <si>
    <t>虎斑猫</t>
    <phoneticPr fontId="1" type="noConversion"/>
  </si>
  <si>
    <t>逞罗猫</t>
    <phoneticPr fontId="1" type="noConversion"/>
  </si>
  <si>
    <t>红虎斑猫</t>
    <phoneticPr fontId="1" type="noConversion"/>
  </si>
  <si>
    <t>西服猫</t>
    <phoneticPr fontId="1" type="noConversion"/>
  </si>
  <si>
    <t>布偶猫</t>
    <phoneticPr fontId="1" type="noConversion"/>
  </si>
  <si>
    <t>豹猫</t>
    <phoneticPr fontId="1" type="noConversion"/>
  </si>
  <si>
    <t>Jellie猫</t>
    <phoneticPr fontId="1" type="noConversion"/>
  </si>
  <si>
    <t>花猫</t>
    <phoneticPr fontId="1" type="noConversion"/>
  </si>
  <si>
    <t>英国短毛猫</t>
    <phoneticPr fontId="1" type="noConversion"/>
  </si>
  <si>
    <t>黑猫</t>
    <phoneticPr fontId="1" type="noConversion"/>
  </si>
  <si>
    <t>白猫</t>
    <phoneticPr fontId="1" type="noConversion"/>
  </si>
  <si>
    <t>波斯猫</t>
    <phoneticPr fontId="1" type="noConversion"/>
  </si>
  <si>
    <t>老鼠</t>
    <phoneticPr fontId="1" type="noConversion"/>
  </si>
  <si>
    <t>蓝色小龙猫</t>
    <phoneticPr fontId="1" type="noConversion"/>
  </si>
  <si>
    <t>白色超小龙猫</t>
    <phoneticPr fontId="1" type="noConversion"/>
  </si>
  <si>
    <t>灰色超大龙猫</t>
    <phoneticPr fontId="1" type="noConversion"/>
  </si>
  <si>
    <t>犀牛</t>
    <phoneticPr fontId="1" type="noConversion"/>
  </si>
  <si>
    <t>斑马</t>
    <phoneticPr fontId="1" type="noConversion"/>
  </si>
  <si>
    <t>吃蜂蜜的熊</t>
    <phoneticPr fontId="1" type="noConversion"/>
  </si>
  <si>
    <t>小企鹅</t>
    <phoneticPr fontId="1" type="noConversion"/>
  </si>
  <si>
    <t>小野猪仔</t>
    <phoneticPr fontId="1" type="noConversion"/>
  </si>
  <si>
    <t>狮子</t>
    <phoneticPr fontId="1" type="noConversion"/>
  </si>
  <si>
    <t>寄居蟹</t>
    <phoneticPr fontId="1" type="noConversion"/>
  </si>
  <si>
    <t>小鹿</t>
    <phoneticPr fontId="1" type="noConversion"/>
  </si>
  <si>
    <t>秃鹫</t>
    <phoneticPr fontId="1" type="noConversion"/>
  </si>
  <si>
    <t>山羊</t>
    <phoneticPr fontId="1" type="noConversion"/>
  </si>
  <si>
    <t>熊猫</t>
    <phoneticPr fontId="1" type="noConversion"/>
  </si>
  <si>
    <t>蓝色美西螈</t>
    <phoneticPr fontId="1" type="noConversion"/>
  </si>
  <si>
    <t>青色美西螈</t>
    <phoneticPr fontId="1" type="noConversion"/>
  </si>
  <si>
    <t>金色美西螈</t>
    <phoneticPr fontId="1" type="noConversion"/>
  </si>
  <si>
    <t>粉红色美西螈</t>
    <phoneticPr fontId="1" type="noConversion"/>
  </si>
  <si>
    <t>棕色美西螈</t>
    <phoneticPr fontId="1" type="noConversion"/>
  </si>
  <si>
    <t>小羊玩具</t>
    <phoneticPr fontId="1" type="noConversion"/>
  </si>
  <si>
    <t>酣睡狐狸</t>
    <phoneticPr fontId="1" type="noConversion"/>
  </si>
  <si>
    <t>酣睡雪狐</t>
    <phoneticPr fontId="1" type="noConversion"/>
  </si>
  <si>
    <t>灰色青蛙</t>
    <phoneticPr fontId="1" type="noConversion"/>
  </si>
  <si>
    <t>绿色青蛙</t>
    <phoneticPr fontId="1" type="noConversion"/>
  </si>
  <si>
    <t>橙色青蛙</t>
    <phoneticPr fontId="1" type="noConversion"/>
  </si>
  <si>
    <t>愤怒的小蜜蜂</t>
    <phoneticPr fontId="1" type="noConversion"/>
  </si>
  <si>
    <t>发光鱿鱼</t>
    <phoneticPr fontId="1" type="noConversion"/>
  </si>
  <si>
    <t>僵尸</t>
    <phoneticPr fontId="1" type="noConversion"/>
  </si>
  <si>
    <t>骷髅</t>
    <phoneticPr fontId="1" type="noConversion"/>
  </si>
  <si>
    <t>苦力怕</t>
    <phoneticPr fontId="1" type="noConversion"/>
  </si>
  <si>
    <t>蜘蛛</t>
    <phoneticPr fontId="1" type="noConversion"/>
  </si>
  <si>
    <t>蝙蝠</t>
    <phoneticPr fontId="1" type="noConversion"/>
  </si>
  <si>
    <t>掠夺者</t>
    <phoneticPr fontId="1" type="noConversion"/>
  </si>
  <si>
    <t>末影人</t>
    <phoneticPr fontId="1" type="noConversion"/>
  </si>
  <si>
    <t>鲨鱼</t>
    <phoneticPr fontId="1" type="noConversion"/>
  </si>
  <si>
    <t>大鳄鱼</t>
    <phoneticPr fontId="1" type="noConversion"/>
  </si>
  <si>
    <t>鮟鱇鱼</t>
    <phoneticPr fontId="1" type="noConversion"/>
  </si>
  <si>
    <t>仙人掌村姑</t>
    <phoneticPr fontId="1" type="noConversion"/>
  </si>
  <si>
    <t>循声守卫</t>
    <phoneticPr fontId="1" type="noConversion"/>
  </si>
  <si>
    <t>恶魂</t>
    <phoneticPr fontId="1" type="noConversion"/>
  </si>
  <si>
    <t>棕色蘑菇怪</t>
    <phoneticPr fontId="1" type="noConversion"/>
  </si>
  <si>
    <t>红色蘑菇怪</t>
    <phoneticPr fontId="1" type="noConversion"/>
  </si>
  <si>
    <t>诡异菌怪</t>
    <phoneticPr fontId="1" type="noConversion"/>
  </si>
  <si>
    <t>绯红菌怪</t>
    <phoneticPr fontId="1" type="noConversion"/>
  </si>
  <si>
    <t>冰淇淋苦力怕(红)</t>
    <phoneticPr fontId="1" type="noConversion"/>
  </si>
  <si>
    <t>冰淇淋苦力怕(深蓝)</t>
    <phoneticPr fontId="1" type="noConversion"/>
  </si>
  <si>
    <t>冰淇淋苦力怕-绿</t>
    <phoneticPr fontId="1" type="noConversion"/>
  </si>
  <si>
    <t>冰淇淋苦力怕-彩色</t>
    <phoneticPr fontId="1" type="noConversion"/>
  </si>
  <si>
    <t>冰淇淋苦力怕-蓝白</t>
    <phoneticPr fontId="1" type="noConversion"/>
  </si>
  <si>
    <t>冰淇淋苦力怕-蓝粉</t>
    <phoneticPr fontId="1" type="noConversion"/>
  </si>
  <si>
    <t>悦灵</t>
    <phoneticPr fontId="1" type="noConversion"/>
  </si>
  <si>
    <t>怒目怪</t>
    <phoneticPr fontId="1" type="noConversion"/>
  </si>
  <si>
    <t>铜傀儡</t>
    <phoneticPr fontId="1" type="noConversion"/>
  </si>
  <si>
    <t>船长鹦鹉</t>
    <phoneticPr fontId="1" type="noConversion"/>
  </si>
  <si>
    <t>萨卡班甲鱼</t>
    <phoneticPr fontId="1" type="noConversion"/>
  </si>
  <si>
    <t>末影龙玩偶</t>
    <phoneticPr fontId="1" type="noConversion"/>
  </si>
  <si>
    <t>⭐</t>
  </si>
  <si>
    <t>1星</t>
    <phoneticPr fontId="1" type="noConversion"/>
  </si>
  <si>
    <t>2星</t>
    <phoneticPr fontId="1" type="noConversion"/>
  </si>
  <si>
    <t>3星</t>
  </si>
  <si>
    <t>4星</t>
  </si>
  <si>
    <t>5星</t>
  </si>
  <si>
    <t>⭐⭐</t>
    <phoneticPr fontId="1" type="noConversion"/>
  </si>
  <si>
    <t>⭐⭐⭐</t>
    <phoneticPr fontId="1" type="noConversion"/>
  </si>
  <si>
    <t>⭐⭐⭐⭐</t>
    <phoneticPr fontId="1" type="noConversion"/>
  </si>
  <si>
    <t>⭐⭐⭐⭐⭐</t>
    <phoneticPr fontId="1" type="noConversion"/>
  </si>
  <si>
    <t>权重</t>
    <phoneticPr fontId="1" type="noConversion"/>
  </si>
  <si>
    <t>出售价格</t>
    <phoneticPr fontId="1" type="noConversion"/>
  </si>
  <si>
    <t>星级</t>
    <phoneticPr fontId="1" type="noConversion"/>
  </si>
  <si>
    <t>说明</t>
    <phoneticPr fontId="1" type="noConversion"/>
  </si>
  <si>
    <t>大</t>
    <phoneticPr fontId="1" type="noConversion"/>
  </si>
  <si>
    <t>罕见可爱的原版生物</t>
    <phoneticPr fontId="1" type="noConversion"/>
  </si>
  <si>
    <t>普通常见的原版生物</t>
    <phoneticPr fontId="1" type="noConversion"/>
  </si>
  <si>
    <t>超级可爱，非常稀有</t>
    <phoneticPr fontId="1" type="noConversion"/>
  </si>
  <si>
    <t>原版没有的生物</t>
    <phoneticPr fontId="1" type="noConversion"/>
  </si>
  <si>
    <t>节日赠送的</t>
    <phoneticPr fontId="1" type="noConversion"/>
  </si>
  <si>
    <t>丰富动画</t>
    <phoneticPr fontId="1" type="noConversion"/>
  </si>
  <si>
    <t>史莱姆玩具</t>
    <phoneticPr fontId="1" type="noConversion"/>
  </si>
  <si>
    <t>嗅探兽玩具</t>
    <phoneticPr fontId="1" type="noConversion"/>
  </si>
  <si>
    <t>小鸡玩具</t>
    <phoneticPr fontId="1" type="noConversion"/>
  </si>
  <si>
    <t>烈焰人玩具</t>
    <phoneticPr fontId="1" type="noConversion"/>
  </si>
  <si>
    <t>铁傀儡玩具</t>
    <phoneticPr fontId="1" type="noConversion"/>
  </si>
  <si>
    <t>招潮蟹玩具</t>
    <phoneticPr fontId="1" type="noConversion"/>
  </si>
  <si>
    <t>犰狳玩具</t>
    <phoneticPr fontId="1" type="noConversion"/>
  </si>
  <si>
    <t>哞花玩具</t>
    <phoneticPr fontId="1" type="noConversion"/>
  </si>
  <si>
    <t>权重总和</t>
    <phoneticPr fontId="1" type="noConversion"/>
  </si>
  <si>
    <t>凝灰岩傀儡玩具</t>
    <phoneticPr fontId="1" type="noConversion"/>
  </si>
  <si>
    <t>泥泞小猪</t>
    <phoneticPr fontId="1" type="noConversion"/>
  </si>
  <si>
    <t>雪块</t>
    <phoneticPr fontId="1" type="noConversion"/>
  </si>
  <si>
    <t>SNOW_BLOCK</t>
    <phoneticPr fontId="1" type="noConversion"/>
  </si>
  <si>
    <t>石英</t>
    <phoneticPr fontId="1" type="noConversion"/>
  </si>
  <si>
    <t>QUARTZ_BLOCK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</si>
</sst>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.0_);[Red]\(0.0\)"/>
    <numFmt numFmtId="178" formatCode="0.0"/>
    <numFmt numFmtId="179" formatCode="0_);[Red]\(0\)"/>
    <numFmt numFmtId="180" formatCode="0.000_);[Red]\(0.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76" fontId="0" fillId="7" borderId="0" xfId="0" applyNumberFormat="1" applyFill="1"/>
    <xf numFmtId="0" fontId="0" fillId="8" borderId="0" xfId="0" applyFill="1"/>
    <xf numFmtId="0" fontId="0" fillId="9" borderId="0" xfId="0" applyFill="1"/>
    <xf numFmtId="176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177" fontId="0" fillId="0" borderId="0" xfId="0" applyNumberFormat="1"/>
    <xf numFmtId="0" fontId="0" fillId="13" borderId="0" xfId="0" applyFill="1"/>
    <xf numFmtId="0" fontId="0" fillId="14" borderId="0" xfId="0" applyFill="1"/>
    <xf numFmtId="178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15" borderId="0" xfId="0" applyFill="1"/>
    <xf numFmtId="0" fontId="0" fillId="16" borderId="0" xfId="0" applyFill="1"/>
    <xf numFmtId="179" fontId="0" fillId="0" borderId="0" xfId="0" applyNumberFormat="1"/>
    <xf numFmtId="0" fontId="0" fillId="17" borderId="0" xfId="0" applyFill="1"/>
    <xf numFmtId="176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3" fillId="21" borderId="0" xfId="0" applyFont="1" applyFill="1"/>
    <xf numFmtId="0" fontId="0" fillId="22" borderId="0" xfId="0" applyFill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72190-1315-49D9-B619-A795E334933A}">
  <dimension ref="A1:Q24"/>
  <sheetViews>
    <sheetView workbookViewId="0">
      <selection activeCell="G13" sqref="G13"/>
    </sheetView>
  </sheetViews>
  <sheetFormatPr defaultRowHeight="13.8" x14ac:dyDescent="0.25"/>
  <cols>
    <col min="1" max="1" width="15.109375" customWidth="1"/>
    <col min="2" max="2" width="28.44140625" customWidth="1"/>
    <col min="5" max="5" width="16.6640625" customWidth="1"/>
    <col min="6" max="6" width="12.77734375" customWidth="1"/>
    <col min="7" max="7" width="12.5546875" customWidth="1"/>
  </cols>
  <sheetData>
    <row r="1" spans="1:17" x14ac:dyDescent="0.25">
      <c r="A1" t="s">
        <v>22</v>
      </c>
      <c r="B1" t="s">
        <v>0</v>
      </c>
      <c r="C1" t="s">
        <v>85</v>
      </c>
      <c r="D1" s="15" t="s">
        <v>83</v>
      </c>
      <c r="E1" t="s">
        <v>84</v>
      </c>
      <c r="F1" s="1" t="s">
        <v>349</v>
      </c>
      <c r="G1" t="s">
        <v>355</v>
      </c>
      <c r="H1" t="s">
        <v>22</v>
      </c>
      <c r="J1" s="1" t="s">
        <v>351</v>
      </c>
      <c r="K1" s="1"/>
      <c r="P1" s="1"/>
      <c r="Q1" s="1"/>
    </row>
    <row r="2" spans="1:17" x14ac:dyDescent="0.25">
      <c r="A2" t="s">
        <v>356</v>
      </c>
      <c r="B2" t="s">
        <v>357</v>
      </c>
      <c r="C2" s="1">
        <v>15</v>
      </c>
      <c r="D2" s="15">
        <f t="shared" ref="D2:D8" si="0">C2*sell_min</f>
        <v>10.5</v>
      </c>
      <c r="E2" s="18">
        <f t="shared" ref="E2:E6" si="1">C2*sell_max</f>
        <v>13.5</v>
      </c>
      <c r="F2">
        <v>128</v>
      </c>
      <c r="G2">
        <f t="shared" ref="G2:G6" si="2">F2*E2</f>
        <v>1728</v>
      </c>
      <c r="J2" s="16">
        <f>SUM(G2:G8)*16</f>
        <v>163123.19999999998</v>
      </c>
    </row>
    <row r="3" spans="1:17" x14ac:dyDescent="0.25">
      <c r="A3" t="s">
        <v>358</v>
      </c>
      <c r="B3" t="s">
        <v>369</v>
      </c>
      <c r="C3" s="1">
        <v>17</v>
      </c>
      <c r="D3" s="15">
        <f t="shared" si="0"/>
        <v>11.899999999999999</v>
      </c>
      <c r="E3" s="18">
        <f t="shared" si="1"/>
        <v>15.3</v>
      </c>
      <c r="F3">
        <v>128</v>
      </c>
      <c r="G3">
        <f>F3*E3</f>
        <v>1958.4</v>
      </c>
    </row>
    <row r="4" spans="1:17" x14ac:dyDescent="0.25">
      <c r="A4" t="s">
        <v>359</v>
      </c>
      <c r="B4" t="s">
        <v>361</v>
      </c>
      <c r="C4" s="1">
        <v>9</v>
      </c>
      <c r="D4" s="15">
        <f t="shared" si="0"/>
        <v>6.3</v>
      </c>
      <c r="E4" s="18">
        <f t="shared" si="1"/>
        <v>8.1</v>
      </c>
      <c r="F4">
        <v>128</v>
      </c>
      <c r="G4">
        <f t="shared" si="2"/>
        <v>1036.8</v>
      </c>
    </row>
    <row r="5" spans="1:17" x14ac:dyDescent="0.25">
      <c r="A5" t="s">
        <v>360</v>
      </c>
      <c r="B5" t="s">
        <v>362</v>
      </c>
      <c r="C5" s="1">
        <v>11</v>
      </c>
      <c r="D5" s="15">
        <f t="shared" si="0"/>
        <v>7.6999999999999993</v>
      </c>
      <c r="E5" s="18">
        <f t="shared" si="1"/>
        <v>9.9</v>
      </c>
      <c r="F5">
        <v>128</v>
      </c>
      <c r="G5">
        <f t="shared" si="2"/>
        <v>1267.2</v>
      </c>
    </row>
    <row r="6" spans="1:17" x14ac:dyDescent="0.25">
      <c r="A6" t="s">
        <v>363</v>
      </c>
      <c r="B6" t="s">
        <v>364</v>
      </c>
      <c r="C6" s="1">
        <v>6</v>
      </c>
      <c r="D6" s="15">
        <f t="shared" si="0"/>
        <v>4.1999999999999993</v>
      </c>
      <c r="E6" s="18">
        <f t="shared" si="1"/>
        <v>5.4</v>
      </c>
      <c r="F6">
        <v>640</v>
      </c>
      <c r="G6">
        <f t="shared" si="2"/>
        <v>3456</v>
      </c>
    </row>
    <row r="7" spans="1:17" x14ac:dyDescent="0.25">
      <c r="A7" t="s">
        <v>365</v>
      </c>
      <c r="B7" t="s">
        <v>367</v>
      </c>
      <c r="C7" s="1">
        <v>1</v>
      </c>
      <c r="D7" s="15">
        <f t="shared" si="0"/>
        <v>0.7</v>
      </c>
      <c r="E7" s="18">
        <f t="shared" ref="E7:E8" si="3">C7*sell_max</f>
        <v>0.9</v>
      </c>
      <c r="F7">
        <v>640</v>
      </c>
      <c r="G7">
        <f t="shared" ref="G7" si="4">F7*E7</f>
        <v>576</v>
      </c>
    </row>
    <row r="8" spans="1:17" x14ac:dyDescent="0.25">
      <c r="A8" t="s">
        <v>366</v>
      </c>
      <c r="B8" t="s">
        <v>368</v>
      </c>
      <c r="C8" s="1">
        <v>1.5</v>
      </c>
      <c r="D8" s="15">
        <f t="shared" si="0"/>
        <v>1.0499999999999998</v>
      </c>
      <c r="E8" s="18">
        <f t="shared" si="3"/>
        <v>1.35</v>
      </c>
      <c r="F8">
        <v>128</v>
      </c>
      <c r="G8">
        <f>F8*E8</f>
        <v>172.8</v>
      </c>
    </row>
    <row r="9" spans="1:17" x14ac:dyDescent="0.25">
      <c r="C9" s="1"/>
      <c r="D9" s="15"/>
      <c r="E9" s="18"/>
    </row>
    <row r="10" spans="1:17" x14ac:dyDescent="0.25">
      <c r="C10" s="1"/>
      <c r="D10" s="15"/>
      <c r="E10" s="18"/>
    </row>
    <row r="11" spans="1:17" x14ac:dyDescent="0.25">
      <c r="C11" s="1"/>
      <c r="D11" s="15"/>
      <c r="E11" s="18"/>
    </row>
    <row r="12" spans="1:17" x14ac:dyDescent="0.25">
      <c r="C12" s="1"/>
      <c r="D12" s="15"/>
      <c r="E12" s="18"/>
    </row>
    <row r="13" spans="1:17" x14ac:dyDescent="0.25">
      <c r="C13" s="1"/>
      <c r="D13" s="15"/>
      <c r="E13" s="18"/>
    </row>
    <row r="14" spans="1:17" x14ac:dyDescent="0.25">
      <c r="C14" s="1"/>
      <c r="D14" s="15"/>
      <c r="E14" s="19"/>
    </row>
    <row r="15" spans="1:17" x14ac:dyDescent="0.25">
      <c r="D15" s="15"/>
      <c r="E15" s="19"/>
    </row>
    <row r="16" spans="1:17" x14ac:dyDescent="0.25">
      <c r="D16" s="15"/>
      <c r="E16" s="18"/>
      <c r="L16" s="15"/>
      <c r="M16" s="1"/>
    </row>
    <row r="17" spans="3:13" x14ac:dyDescent="0.25">
      <c r="D17" s="15"/>
      <c r="E17" s="18"/>
      <c r="K17" s="1"/>
      <c r="L17" s="15"/>
      <c r="M17" s="1"/>
    </row>
    <row r="18" spans="3:13" x14ac:dyDescent="0.25">
      <c r="C18" s="1"/>
      <c r="D18" s="15"/>
      <c r="E18" s="18"/>
    </row>
    <row r="19" spans="3:13" x14ac:dyDescent="0.25">
      <c r="C19" s="1"/>
      <c r="D19" s="15"/>
      <c r="E19" s="18"/>
    </row>
    <row r="20" spans="3:13" x14ac:dyDescent="0.25">
      <c r="D20" s="15"/>
      <c r="E20" s="19"/>
    </row>
    <row r="21" spans="3:13" x14ac:dyDescent="0.25">
      <c r="C21" s="1"/>
      <c r="D21" s="15"/>
      <c r="E21" s="18"/>
    </row>
    <row r="22" spans="3:13" x14ac:dyDescent="0.25">
      <c r="C22" s="1"/>
      <c r="D22" s="15"/>
      <c r="E22" s="18"/>
    </row>
    <row r="23" spans="3:13" x14ac:dyDescent="0.25">
      <c r="D23" s="15"/>
      <c r="E23" s="18"/>
    </row>
    <row r="24" spans="3:13" x14ac:dyDescent="0.25">
      <c r="D24" s="15"/>
      <c r="E2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A2B4-F4B1-4C96-A9E3-41F5ED2CEDED}">
  <dimension ref="A1:R22"/>
  <sheetViews>
    <sheetView topLeftCell="B1" workbookViewId="0">
      <selection activeCell="J27" sqref="J26:J27"/>
    </sheetView>
  </sheetViews>
  <sheetFormatPr defaultRowHeight="13.8" x14ac:dyDescent="0.25"/>
  <cols>
    <col min="1" max="1" width="28.88671875" customWidth="1"/>
    <col min="2" max="2" width="15" customWidth="1"/>
    <col min="3" max="3" width="12.109375" customWidth="1"/>
    <col min="4" max="4" width="9.5546875" customWidth="1"/>
    <col min="8" max="8" width="13.6640625" customWidth="1"/>
    <col min="9" max="9" width="16" customWidth="1"/>
    <col min="17" max="17" width="14.5546875" customWidth="1"/>
  </cols>
  <sheetData>
    <row r="1" spans="1:18" x14ac:dyDescent="0.25">
      <c r="A1" t="s">
        <v>22</v>
      </c>
      <c r="B1" t="s">
        <v>22</v>
      </c>
      <c r="C1" t="s">
        <v>0</v>
      </c>
      <c r="D1" t="s">
        <v>85</v>
      </c>
      <c r="E1" s="1" t="s">
        <v>83</v>
      </c>
      <c r="F1" s="1" t="s">
        <v>84</v>
      </c>
      <c r="G1" t="s">
        <v>388</v>
      </c>
      <c r="H1" t="s">
        <v>355</v>
      </c>
      <c r="I1" t="s">
        <v>390</v>
      </c>
      <c r="Q1" t="s">
        <v>415</v>
      </c>
      <c r="R1" t="s">
        <v>416</v>
      </c>
    </row>
    <row r="2" spans="1:18" x14ac:dyDescent="0.25">
      <c r="A2" t="s">
        <v>294</v>
      </c>
      <c r="B2" t="s">
        <v>294</v>
      </c>
      <c r="C2" t="s">
        <v>295</v>
      </c>
      <c r="D2" s="1">
        <v>20</v>
      </c>
      <c r="E2" s="15">
        <f t="shared" ref="E2:E12" si="0">D2*sell_min</f>
        <v>14</v>
      </c>
      <c r="F2" s="15">
        <f t="shared" ref="F2:F12" si="1">D2*sell_max</f>
        <v>18</v>
      </c>
      <c r="G2">
        <v>320</v>
      </c>
      <c r="H2">
        <f>E2*G2</f>
        <v>4480</v>
      </c>
      <c r="I2" t="s">
        <v>389</v>
      </c>
      <c r="J2" t="s">
        <v>296</v>
      </c>
      <c r="K2" t="s">
        <v>297</v>
      </c>
      <c r="L2" s="1">
        <v>5</v>
      </c>
      <c r="M2" s="15">
        <f>L2*sell_min</f>
        <v>3.5</v>
      </c>
      <c r="N2" s="15">
        <f>L2*sell_max</f>
        <v>4.5</v>
      </c>
      <c r="O2">
        <v>320</v>
      </c>
      <c r="P2">
        <f>M2*O2</f>
        <v>1120</v>
      </c>
      <c r="Q2" t="s">
        <v>392</v>
      </c>
      <c r="R2" t="s">
        <v>407</v>
      </c>
    </row>
    <row r="3" spans="1:18" x14ac:dyDescent="0.25">
      <c r="I3" s="17">
        <f>SUM(H2:H22)</f>
        <v>68544</v>
      </c>
    </row>
    <row r="4" spans="1:18" x14ac:dyDescent="0.25">
      <c r="A4" t="s">
        <v>299</v>
      </c>
      <c r="B4" t="s">
        <v>299</v>
      </c>
      <c r="C4" t="s">
        <v>298</v>
      </c>
      <c r="D4" s="1">
        <v>33</v>
      </c>
      <c r="E4" s="15">
        <f t="shared" si="0"/>
        <v>23.099999999999998</v>
      </c>
      <c r="F4" s="15">
        <f t="shared" si="1"/>
        <v>29.7</v>
      </c>
      <c r="G4">
        <v>320</v>
      </c>
      <c r="H4">
        <f t="shared" ref="H4:H21" si="2">E4*G4</f>
        <v>7391.9999999999991</v>
      </c>
      <c r="J4" t="s">
        <v>300</v>
      </c>
      <c r="K4" t="s">
        <v>301</v>
      </c>
      <c r="L4" s="1">
        <v>8</v>
      </c>
      <c r="M4" s="15">
        <f>L4*sell_min</f>
        <v>5.6</v>
      </c>
      <c r="N4" s="15">
        <f>L4*sell_max</f>
        <v>7.2</v>
      </c>
      <c r="O4">
        <v>320</v>
      </c>
      <c r="P4">
        <f>M4*O4</f>
        <v>1792</v>
      </c>
      <c r="Q4" t="s">
        <v>408</v>
      </c>
    </row>
    <row r="6" spans="1:18" x14ac:dyDescent="0.25">
      <c r="A6" t="s">
        <v>302</v>
      </c>
      <c r="B6" t="s">
        <v>417</v>
      </c>
      <c r="C6" t="s">
        <v>304</v>
      </c>
      <c r="D6" s="1">
        <v>20</v>
      </c>
      <c r="E6" s="15">
        <f t="shared" si="0"/>
        <v>14</v>
      </c>
      <c r="F6" s="15">
        <f t="shared" si="1"/>
        <v>18</v>
      </c>
      <c r="G6">
        <v>320</v>
      </c>
      <c r="H6">
        <f t="shared" si="2"/>
        <v>4480</v>
      </c>
      <c r="J6" t="s">
        <v>303</v>
      </c>
      <c r="K6" t="s">
        <v>305</v>
      </c>
      <c r="L6" s="1">
        <v>9</v>
      </c>
      <c r="M6" s="15">
        <f>L6*sell_min</f>
        <v>6.3</v>
      </c>
      <c r="N6" s="15">
        <f>L6*sell_max</f>
        <v>8.1</v>
      </c>
      <c r="O6">
        <v>320</v>
      </c>
      <c r="P6">
        <f>M6*O6</f>
        <v>2016</v>
      </c>
      <c r="Q6" t="s">
        <v>391</v>
      </c>
      <c r="R6" t="s">
        <v>406</v>
      </c>
    </row>
    <row r="8" spans="1:18" x14ac:dyDescent="0.25">
      <c r="A8" t="s">
        <v>306</v>
      </c>
      <c r="B8" t="s">
        <v>306</v>
      </c>
      <c r="C8" t="s">
        <v>308</v>
      </c>
      <c r="D8" s="1">
        <v>25</v>
      </c>
      <c r="E8" s="15">
        <f t="shared" si="0"/>
        <v>17.5</v>
      </c>
      <c r="F8" s="15">
        <f t="shared" si="1"/>
        <v>22.5</v>
      </c>
      <c r="G8">
        <v>320</v>
      </c>
      <c r="H8">
        <f t="shared" si="2"/>
        <v>5600</v>
      </c>
      <c r="J8" t="s">
        <v>307</v>
      </c>
      <c r="K8" t="s">
        <v>309</v>
      </c>
      <c r="L8" s="1">
        <v>13.5</v>
      </c>
      <c r="M8" s="15">
        <f>L8*sell_min</f>
        <v>9.4499999999999993</v>
      </c>
      <c r="N8" s="15">
        <f>L8*sell_max</f>
        <v>12.15</v>
      </c>
      <c r="O8">
        <v>320</v>
      </c>
      <c r="P8">
        <f>M8*O8</f>
        <v>3024</v>
      </c>
      <c r="Q8" t="s">
        <v>393</v>
      </c>
      <c r="R8" t="s">
        <v>409</v>
      </c>
    </row>
    <row r="10" spans="1:18" x14ac:dyDescent="0.25">
      <c r="A10" t="s">
        <v>310</v>
      </c>
      <c r="B10" t="s">
        <v>418</v>
      </c>
      <c r="C10" t="s">
        <v>317</v>
      </c>
      <c r="D10" s="1">
        <v>27</v>
      </c>
      <c r="E10" s="15">
        <f t="shared" si="0"/>
        <v>18.899999999999999</v>
      </c>
      <c r="F10" s="15">
        <f t="shared" si="1"/>
        <v>24.3</v>
      </c>
      <c r="G10">
        <v>320</v>
      </c>
      <c r="H10">
        <f t="shared" si="2"/>
        <v>6048</v>
      </c>
      <c r="J10" t="s">
        <v>311</v>
      </c>
      <c r="K10" t="s">
        <v>318</v>
      </c>
      <c r="L10" s="1">
        <v>27</v>
      </c>
      <c r="M10" s="15">
        <f>L10*sell_min</f>
        <v>18.899999999999999</v>
      </c>
      <c r="N10" s="15">
        <f>L10*sell_max</f>
        <v>24.3</v>
      </c>
      <c r="O10">
        <v>320</v>
      </c>
      <c r="P10">
        <f>M10*O10</f>
        <v>6048</v>
      </c>
      <c r="Q10" t="s">
        <v>394</v>
      </c>
      <c r="R10" t="s">
        <v>407</v>
      </c>
    </row>
    <row r="12" spans="1:18" x14ac:dyDescent="0.25">
      <c r="A12" t="s">
        <v>312</v>
      </c>
      <c r="B12" t="s">
        <v>419</v>
      </c>
      <c r="C12" t="s">
        <v>319</v>
      </c>
      <c r="D12" s="1">
        <v>27</v>
      </c>
      <c r="E12" s="15">
        <f t="shared" si="0"/>
        <v>18.899999999999999</v>
      </c>
      <c r="F12" s="15">
        <f t="shared" si="1"/>
        <v>24.3</v>
      </c>
      <c r="G12">
        <v>320</v>
      </c>
      <c r="H12">
        <f t="shared" si="2"/>
        <v>6048</v>
      </c>
      <c r="J12" t="s">
        <v>313</v>
      </c>
      <c r="K12" t="s">
        <v>320</v>
      </c>
      <c r="L12" s="1">
        <v>13.5</v>
      </c>
      <c r="M12" s="15">
        <f>L12*sell_min</f>
        <v>9.4499999999999993</v>
      </c>
      <c r="N12" s="15">
        <f>L12*sell_max</f>
        <v>12.15</v>
      </c>
      <c r="O12">
        <v>320</v>
      </c>
      <c r="P12">
        <f>M12*O12</f>
        <v>3024</v>
      </c>
      <c r="Q12" t="s">
        <v>395</v>
      </c>
      <c r="R12" t="s">
        <v>409</v>
      </c>
    </row>
    <row r="14" spans="1:18" x14ac:dyDescent="0.25">
      <c r="E14" s="15"/>
      <c r="F14" s="15"/>
    </row>
    <row r="15" spans="1:18" x14ac:dyDescent="0.25">
      <c r="A15" t="s">
        <v>314</v>
      </c>
      <c r="B15" t="s">
        <v>314</v>
      </c>
      <c r="C15" t="s">
        <v>338</v>
      </c>
      <c r="D15" s="1">
        <v>14</v>
      </c>
      <c r="E15" s="15">
        <f t="shared" ref="E15:E21" si="3">D15*sell_min</f>
        <v>9.7999999999999989</v>
      </c>
      <c r="F15" s="15">
        <f t="shared" ref="F15:F21" si="4">D15*sell_max</f>
        <v>12.6</v>
      </c>
      <c r="G15">
        <v>320</v>
      </c>
      <c r="H15">
        <f t="shared" si="2"/>
        <v>3135.9999999999995</v>
      </c>
      <c r="J15" t="s">
        <v>315</v>
      </c>
      <c r="K15" t="s">
        <v>316</v>
      </c>
      <c r="L15">
        <v>2.5</v>
      </c>
      <c r="M15" s="15">
        <f>L15*sell_min</f>
        <v>1.75</v>
      </c>
      <c r="N15" s="15">
        <f>L15*sell_max</f>
        <v>2.25</v>
      </c>
      <c r="O15">
        <v>320</v>
      </c>
      <c r="P15">
        <f>M15*O15</f>
        <v>560</v>
      </c>
      <c r="Q15" t="s">
        <v>410</v>
      </c>
      <c r="R15" t="s">
        <v>412</v>
      </c>
    </row>
    <row r="16" spans="1:18" x14ac:dyDescent="0.25">
      <c r="Q16" t="s">
        <v>411</v>
      </c>
    </row>
    <row r="17" spans="1:18" x14ac:dyDescent="0.25">
      <c r="A17" t="s">
        <v>321</v>
      </c>
      <c r="B17" t="s">
        <v>321</v>
      </c>
      <c r="C17" t="s">
        <v>322</v>
      </c>
      <c r="D17">
        <v>150</v>
      </c>
      <c r="E17" s="15">
        <f t="shared" si="3"/>
        <v>105</v>
      </c>
      <c r="F17" s="15">
        <f t="shared" si="4"/>
        <v>135</v>
      </c>
      <c r="G17">
        <v>128</v>
      </c>
      <c r="H17">
        <f t="shared" si="2"/>
        <v>13440</v>
      </c>
    </row>
    <row r="18" spans="1:18" x14ac:dyDescent="0.25">
      <c r="A18" t="s">
        <v>324</v>
      </c>
      <c r="B18" t="s">
        <v>324</v>
      </c>
      <c r="C18" t="s">
        <v>323</v>
      </c>
      <c r="D18">
        <v>40</v>
      </c>
      <c r="E18" s="15">
        <f t="shared" si="3"/>
        <v>28</v>
      </c>
      <c r="F18" s="15">
        <f t="shared" si="4"/>
        <v>36</v>
      </c>
      <c r="G18">
        <v>128</v>
      </c>
      <c r="H18">
        <f t="shared" si="2"/>
        <v>3584</v>
      </c>
    </row>
    <row r="20" spans="1:18" x14ac:dyDescent="0.25">
      <c r="A20" t="s">
        <v>325</v>
      </c>
      <c r="B20" t="s">
        <v>325</v>
      </c>
      <c r="C20" t="s">
        <v>327</v>
      </c>
      <c r="D20">
        <v>36</v>
      </c>
      <c r="E20" s="15">
        <f t="shared" si="3"/>
        <v>25.2</v>
      </c>
      <c r="F20" s="15">
        <f t="shared" si="4"/>
        <v>32.4</v>
      </c>
      <c r="G20">
        <v>320</v>
      </c>
      <c r="H20">
        <f t="shared" si="2"/>
        <v>8064</v>
      </c>
      <c r="J20" t="s">
        <v>328</v>
      </c>
      <c r="K20" t="s">
        <v>326</v>
      </c>
      <c r="L20">
        <v>15</v>
      </c>
      <c r="M20" s="15">
        <f>L20*sell_min</f>
        <v>10.5</v>
      </c>
      <c r="N20" s="15">
        <f>L20*sell_max</f>
        <v>13.5</v>
      </c>
      <c r="O20">
        <v>320</v>
      </c>
      <c r="P20">
        <f>M20*O20</f>
        <v>3360</v>
      </c>
      <c r="Q20" t="s">
        <v>414</v>
      </c>
      <c r="R20" t="s">
        <v>413</v>
      </c>
    </row>
    <row r="21" spans="1:18" x14ac:dyDescent="0.25">
      <c r="A21" t="s">
        <v>329</v>
      </c>
      <c r="B21" t="s">
        <v>420</v>
      </c>
      <c r="C21" t="s">
        <v>331</v>
      </c>
      <c r="D21">
        <v>28</v>
      </c>
      <c r="E21" s="15">
        <f t="shared" si="3"/>
        <v>19.599999999999998</v>
      </c>
      <c r="F21" s="15">
        <f t="shared" si="4"/>
        <v>25.2</v>
      </c>
      <c r="G21">
        <v>320</v>
      </c>
      <c r="H21">
        <f t="shared" si="2"/>
        <v>6271.9999999999991</v>
      </c>
      <c r="J21" t="s">
        <v>330</v>
      </c>
      <c r="K21" t="s">
        <v>331</v>
      </c>
      <c r="L21">
        <v>11</v>
      </c>
      <c r="M21" s="1">
        <f>L21*sell_min</f>
        <v>7.6999999999999993</v>
      </c>
      <c r="N21" s="1">
        <f>L21*sell_max</f>
        <v>9.9</v>
      </c>
      <c r="O21">
        <v>320</v>
      </c>
      <c r="P21">
        <f>M21*O21</f>
        <v>2464</v>
      </c>
    </row>
    <row r="22" spans="1:18" x14ac:dyDescent="0.25">
      <c r="E22" s="15"/>
      <c r="F22" s="1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50892-813B-4208-B5A7-29BAFCAED412}">
  <dimension ref="A1:S80"/>
  <sheetViews>
    <sheetView topLeftCell="A58" workbookViewId="0">
      <selection activeCell="K54" sqref="K54"/>
    </sheetView>
  </sheetViews>
  <sheetFormatPr defaultRowHeight="13.8" x14ac:dyDescent="0.25"/>
  <cols>
    <col min="1" max="2" width="17.6640625" customWidth="1"/>
    <col min="13" max="13" width="16.109375" customWidth="1"/>
    <col min="17" max="17" width="20.5546875" customWidth="1"/>
  </cols>
  <sheetData>
    <row r="1" spans="1:19" x14ac:dyDescent="0.25">
      <c r="A1" t="s">
        <v>436</v>
      </c>
      <c r="B1" t="s">
        <v>521</v>
      </c>
      <c r="C1" t="s">
        <v>437</v>
      </c>
      <c r="D1" t="s">
        <v>438</v>
      </c>
      <c r="E1" s="1"/>
      <c r="F1" s="1" t="s">
        <v>439</v>
      </c>
      <c r="O1" t="s">
        <v>519</v>
      </c>
      <c r="P1" t="s">
        <v>520</v>
      </c>
      <c r="Q1" t="s">
        <v>522</v>
      </c>
    </row>
    <row r="2" spans="1:19" x14ac:dyDescent="0.25">
      <c r="A2" t="s">
        <v>440</v>
      </c>
      <c r="B2">
        <v>1</v>
      </c>
      <c r="C2">
        <v>50</v>
      </c>
      <c r="D2" s="31">
        <f t="shared" ref="D2:D33" si="0">C2/sum</f>
        <v>2.6567481402763018E-2</v>
      </c>
      <c r="E2" s="15"/>
      <c r="F2">
        <v>200</v>
      </c>
      <c r="M2" s="29" t="s">
        <v>509</v>
      </c>
      <c r="N2" t="s">
        <v>510</v>
      </c>
      <c r="O2">
        <v>50</v>
      </c>
      <c r="P2">
        <v>200</v>
      </c>
      <c r="Q2" t="s">
        <v>525</v>
      </c>
    </row>
    <row r="3" spans="1:19" x14ac:dyDescent="0.25">
      <c r="A3" t="s">
        <v>441</v>
      </c>
      <c r="B3">
        <v>1</v>
      </c>
      <c r="C3">
        <v>50</v>
      </c>
      <c r="D3" s="31">
        <f t="shared" si="0"/>
        <v>2.6567481402763018E-2</v>
      </c>
      <c r="F3">
        <v>200</v>
      </c>
      <c r="M3" s="30" t="s">
        <v>515</v>
      </c>
      <c r="N3" t="s">
        <v>511</v>
      </c>
      <c r="O3">
        <v>25</v>
      </c>
      <c r="P3">
        <v>500</v>
      </c>
      <c r="Q3" t="s">
        <v>524</v>
      </c>
    </row>
    <row r="4" spans="1:19" x14ac:dyDescent="0.25">
      <c r="A4" t="s">
        <v>442</v>
      </c>
      <c r="B4">
        <v>1</v>
      </c>
      <c r="C4">
        <v>50</v>
      </c>
      <c r="D4" s="31">
        <f t="shared" si="0"/>
        <v>2.6567481402763018E-2</v>
      </c>
      <c r="E4" s="15"/>
      <c r="F4">
        <v>200</v>
      </c>
      <c r="M4" s="28" t="s">
        <v>516</v>
      </c>
      <c r="N4" t="s">
        <v>512</v>
      </c>
      <c r="O4">
        <v>10</v>
      </c>
      <c r="P4">
        <v>1000</v>
      </c>
      <c r="Q4" t="s">
        <v>527</v>
      </c>
    </row>
    <row r="5" spans="1:19" x14ac:dyDescent="0.25">
      <c r="A5" t="s">
        <v>443</v>
      </c>
      <c r="B5">
        <v>1</v>
      </c>
      <c r="C5">
        <v>50</v>
      </c>
      <c r="D5" s="31">
        <f t="shared" si="0"/>
        <v>2.6567481402763018E-2</v>
      </c>
      <c r="F5">
        <v>200</v>
      </c>
      <c r="M5" s="4" t="s">
        <v>517</v>
      </c>
      <c r="N5" t="s">
        <v>513</v>
      </c>
      <c r="O5">
        <v>5</v>
      </c>
      <c r="P5">
        <v>5000</v>
      </c>
      <c r="Q5" t="s">
        <v>526</v>
      </c>
      <c r="R5" t="s">
        <v>528</v>
      </c>
      <c r="S5" t="s">
        <v>529</v>
      </c>
    </row>
    <row r="6" spans="1:19" x14ac:dyDescent="0.25">
      <c r="A6" t="s">
        <v>444</v>
      </c>
      <c r="B6">
        <v>1</v>
      </c>
      <c r="C6">
        <v>50</v>
      </c>
      <c r="D6" s="31">
        <f t="shared" si="0"/>
        <v>2.6567481402763018E-2</v>
      </c>
      <c r="E6" s="15"/>
      <c r="F6">
        <v>200</v>
      </c>
      <c r="M6" s="17" t="s">
        <v>518</v>
      </c>
      <c r="N6" t="s">
        <v>514</v>
      </c>
      <c r="O6">
        <v>1</v>
      </c>
      <c r="P6">
        <v>20000</v>
      </c>
      <c r="Q6" t="s">
        <v>523</v>
      </c>
    </row>
    <row r="7" spans="1:19" x14ac:dyDescent="0.25">
      <c r="A7" t="s">
        <v>445</v>
      </c>
      <c r="B7">
        <v>1</v>
      </c>
      <c r="C7">
        <v>50</v>
      </c>
      <c r="D7" s="31">
        <f t="shared" si="0"/>
        <v>2.6567481402763018E-2</v>
      </c>
      <c r="F7">
        <v>200</v>
      </c>
    </row>
    <row r="8" spans="1:19" x14ac:dyDescent="0.25">
      <c r="A8" t="s">
        <v>446</v>
      </c>
      <c r="B8">
        <v>1</v>
      </c>
      <c r="C8">
        <v>50</v>
      </c>
      <c r="D8" s="31">
        <f t="shared" si="0"/>
        <v>2.6567481402763018E-2</v>
      </c>
      <c r="E8" s="15"/>
      <c r="F8">
        <v>200</v>
      </c>
    </row>
    <row r="9" spans="1:19" x14ac:dyDescent="0.25">
      <c r="A9" t="s">
        <v>447</v>
      </c>
      <c r="B9">
        <v>1</v>
      </c>
      <c r="C9">
        <v>50</v>
      </c>
      <c r="D9" s="31">
        <f t="shared" si="0"/>
        <v>2.6567481402763018E-2</v>
      </c>
      <c r="F9">
        <v>200</v>
      </c>
    </row>
    <row r="10" spans="1:19" x14ac:dyDescent="0.25">
      <c r="A10" t="s">
        <v>448</v>
      </c>
      <c r="B10">
        <v>1</v>
      </c>
      <c r="C10">
        <v>50</v>
      </c>
      <c r="D10" s="31">
        <f t="shared" si="0"/>
        <v>2.6567481402763018E-2</v>
      </c>
      <c r="E10" s="15"/>
      <c r="F10">
        <v>200</v>
      </c>
      <c r="M10" s="10" t="s">
        <v>538</v>
      </c>
    </row>
    <row r="11" spans="1:19" x14ac:dyDescent="0.25">
      <c r="A11" t="s">
        <v>449</v>
      </c>
      <c r="B11">
        <v>1</v>
      </c>
      <c r="C11">
        <v>50</v>
      </c>
      <c r="D11" s="31">
        <f t="shared" si="0"/>
        <v>2.6567481402763018E-2</v>
      </c>
      <c r="F11">
        <v>200</v>
      </c>
      <c r="M11" s="10">
        <f>SUM(C2:C224)</f>
        <v>1882</v>
      </c>
    </row>
    <row r="12" spans="1:19" x14ac:dyDescent="0.25">
      <c r="A12" t="s">
        <v>450</v>
      </c>
      <c r="B12">
        <v>1</v>
      </c>
      <c r="C12">
        <v>50</v>
      </c>
      <c r="D12" s="31">
        <f t="shared" si="0"/>
        <v>2.6567481402763018E-2</v>
      </c>
      <c r="E12" s="15"/>
      <c r="F12">
        <v>200</v>
      </c>
    </row>
    <row r="13" spans="1:19" x14ac:dyDescent="0.25">
      <c r="A13" t="s">
        <v>451</v>
      </c>
      <c r="B13">
        <v>1</v>
      </c>
      <c r="C13">
        <v>50</v>
      </c>
      <c r="D13" s="31">
        <f t="shared" si="0"/>
        <v>2.6567481402763018E-2</v>
      </c>
      <c r="F13">
        <v>200</v>
      </c>
    </row>
    <row r="14" spans="1:19" x14ac:dyDescent="0.25">
      <c r="A14" s="28" t="s">
        <v>452</v>
      </c>
      <c r="B14">
        <v>3</v>
      </c>
      <c r="C14">
        <v>10</v>
      </c>
      <c r="D14" s="31">
        <f t="shared" si="0"/>
        <v>5.3134962805526037E-3</v>
      </c>
      <c r="E14" s="15"/>
      <c r="F14">
        <v>1000</v>
      </c>
    </row>
    <row r="15" spans="1:19" x14ac:dyDescent="0.25">
      <c r="A15" s="4" t="s">
        <v>453</v>
      </c>
      <c r="B15">
        <v>4</v>
      </c>
      <c r="C15">
        <v>5</v>
      </c>
      <c r="D15" s="31">
        <f t="shared" si="0"/>
        <v>2.6567481402763019E-3</v>
      </c>
      <c r="E15" s="15"/>
      <c r="F15">
        <v>5000</v>
      </c>
    </row>
    <row r="16" spans="1:19" x14ac:dyDescent="0.25">
      <c r="A16" s="4" t="s">
        <v>454</v>
      </c>
      <c r="B16">
        <v>4</v>
      </c>
      <c r="C16">
        <v>5</v>
      </c>
      <c r="D16" s="31">
        <f t="shared" si="0"/>
        <v>2.6567481402763019E-3</v>
      </c>
      <c r="F16">
        <v>5000</v>
      </c>
    </row>
    <row r="17" spans="1:6" x14ac:dyDescent="0.25">
      <c r="A17" s="17" t="s">
        <v>455</v>
      </c>
      <c r="B17">
        <v>5</v>
      </c>
      <c r="C17">
        <v>1</v>
      </c>
      <c r="D17" s="31">
        <f t="shared" si="0"/>
        <v>5.3134962805526033E-4</v>
      </c>
      <c r="E17" s="15"/>
      <c r="F17">
        <v>20000</v>
      </c>
    </row>
    <row r="18" spans="1:6" x14ac:dyDescent="0.25">
      <c r="A18" s="28" t="s">
        <v>456</v>
      </c>
      <c r="B18">
        <v>2</v>
      </c>
      <c r="C18">
        <v>10</v>
      </c>
      <c r="D18" s="31">
        <f t="shared" si="0"/>
        <v>5.3134962805526037E-3</v>
      </c>
      <c r="E18" s="15"/>
      <c r="F18">
        <v>1000</v>
      </c>
    </row>
    <row r="19" spans="1:6" x14ac:dyDescent="0.25">
      <c r="A19" s="28" t="s">
        <v>457</v>
      </c>
      <c r="B19">
        <v>2</v>
      </c>
      <c r="C19">
        <v>10</v>
      </c>
      <c r="D19" s="31">
        <f t="shared" si="0"/>
        <v>5.3134962805526037E-3</v>
      </c>
      <c r="F19">
        <v>1000</v>
      </c>
    </row>
    <row r="20" spans="1:6" x14ac:dyDescent="0.25">
      <c r="A20" s="17" t="s">
        <v>458</v>
      </c>
      <c r="B20">
        <v>5</v>
      </c>
      <c r="C20">
        <v>1</v>
      </c>
      <c r="D20" s="31">
        <f t="shared" si="0"/>
        <v>5.3134962805526033E-4</v>
      </c>
      <c r="E20" s="15"/>
      <c r="F20">
        <v>20000</v>
      </c>
    </row>
    <row r="21" spans="1:6" x14ac:dyDescent="0.25">
      <c r="A21" s="28" t="s">
        <v>459</v>
      </c>
      <c r="B21">
        <v>3</v>
      </c>
      <c r="C21">
        <v>10</v>
      </c>
      <c r="D21" s="31">
        <f t="shared" si="0"/>
        <v>5.3134962805526037E-3</v>
      </c>
      <c r="E21" s="15"/>
      <c r="F21">
        <v>1000</v>
      </c>
    </row>
    <row r="22" spans="1:6" x14ac:dyDescent="0.25">
      <c r="A22" s="28" t="s">
        <v>460</v>
      </c>
      <c r="B22">
        <v>3</v>
      </c>
      <c r="C22">
        <v>10</v>
      </c>
      <c r="D22" s="31">
        <f t="shared" si="0"/>
        <v>5.3134962805526037E-3</v>
      </c>
      <c r="E22" s="15"/>
      <c r="F22">
        <v>1000</v>
      </c>
    </row>
    <row r="23" spans="1:6" x14ac:dyDescent="0.25">
      <c r="A23" s="28" t="s">
        <v>461</v>
      </c>
      <c r="B23">
        <v>3</v>
      </c>
      <c r="C23">
        <v>10</v>
      </c>
      <c r="D23" s="31">
        <f t="shared" si="0"/>
        <v>5.3134962805526037E-3</v>
      </c>
      <c r="F23">
        <v>1000</v>
      </c>
    </row>
    <row r="24" spans="1:6" x14ac:dyDescent="0.25">
      <c r="A24" s="28" t="s">
        <v>462</v>
      </c>
      <c r="B24">
        <v>3</v>
      </c>
      <c r="C24">
        <v>10</v>
      </c>
      <c r="D24" s="31">
        <f t="shared" si="0"/>
        <v>5.3134962805526037E-3</v>
      </c>
      <c r="F24">
        <v>1000</v>
      </c>
    </row>
    <row r="25" spans="1:6" x14ac:dyDescent="0.25">
      <c r="A25" s="28" t="s">
        <v>463</v>
      </c>
      <c r="B25">
        <v>3</v>
      </c>
      <c r="C25">
        <v>10</v>
      </c>
      <c r="D25" s="31">
        <f t="shared" si="0"/>
        <v>5.3134962805526037E-3</v>
      </c>
      <c r="F25">
        <v>1000</v>
      </c>
    </row>
    <row r="26" spans="1:6" x14ac:dyDescent="0.25">
      <c r="A26" s="28" t="s">
        <v>464</v>
      </c>
      <c r="B26">
        <v>3</v>
      </c>
      <c r="C26">
        <v>10</v>
      </c>
      <c r="D26" s="31">
        <f t="shared" si="0"/>
        <v>5.3134962805526037E-3</v>
      </c>
      <c r="F26">
        <v>1000</v>
      </c>
    </row>
    <row r="27" spans="1:6" x14ac:dyDescent="0.25">
      <c r="A27" s="30" t="s">
        <v>465</v>
      </c>
      <c r="B27">
        <v>2</v>
      </c>
      <c r="C27">
        <v>25</v>
      </c>
      <c r="D27" s="31">
        <f t="shared" si="0"/>
        <v>1.3283740701381509E-2</v>
      </c>
      <c r="F27">
        <v>500</v>
      </c>
    </row>
    <row r="28" spans="1:6" x14ac:dyDescent="0.25">
      <c r="A28" s="30" t="s">
        <v>466</v>
      </c>
      <c r="B28">
        <v>2</v>
      </c>
      <c r="C28">
        <v>25</v>
      </c>
      <c r="D28" s="31">
        <f t="shared" si="0"/>
        <v>1.3283740701381509E-2</v>
      </c>
      <c r="F28">
        <v>500</v>
      </c>
    </row>
    <row r="29" spans="1:6" x14ac:dyDescent="0.25">
      <c r="A29" s="30" t="s">
        <v>467</v>
      </c>
      <c r="B29">
        <v>2</v>
      </c>
      <c r="C29">
        <v>25</v>
      </c>
      <c r="D29" s="31">
        <f t="shared" si="0"/>
        <v>1.3283740701381509E-2</v>
      </c>
      <c r="F29">
        <v>500</v>
      </c>
    </row>
    <row r="30" spans="1:6" x14ac:dyDescent="0.25">
      <c r="A30" s="30" t="s">
        <v>468</v>
      </c>
      <c r="B30">
        <v>2</v>
      </c>
      <c r="C30">
        <v>25</v>
      </c>
      <c r="D30" s="31">
        <f t="shared" si="0"/>
        <v>1.3283740701381509E-2</v>
      </c>
      <c r="F30">
        <v>500</v>
      </c>
    </row>
    <row r="31" spans="1:6" x14ac:dyDescent="0.25">
      <c r="A31" s="30" t="s">
        <v>469</v>
      </c>
      <c r="B31">
        <v>2</v>
      </c>
      <c r="C31">
        <v>25</v>
      </c>
      <c r="D31" s="31">
        <f t="shared" si="0"/>
        <v>1.3283740701381509E-2</v>
      </c>
      <c r="F31">
        <v>500</v>
      </c>
    </row>
    <row r="32" spans="1:6" x14ac:dyDescent="0.25">
      <c r="A32" s="30" t="s">
        <v>470</v>
      </c>
      <c r="B32">
        <v>2</v>
      </c>
      <c r="C32">
        <v>25</v>
      </c>
      <c r="D32" s="31">
        <f t="shared" si="0"/>
        <v>1.3283740701381509E-2</v>
      </c>
      <c r="F32">
        <v>500</v>
      </c>
    </row>
    <row r="33" spans="1:6" x14ac:dyDescent="0.25">
      <c r="A33" s="30" t="s">
        <v>471</v>
      </c>
      <c r="B33">
        <v>2</v>
      </c>
      <c r="C33">
        <v>25</v>
      </c>
      <c r="D33" s="31">
        <f t="shared" si="0"/>
        <v>1.3283740701381509E-2</v>
      </c>
      <c r="F33">
        <v>500</v>
      </c>
    </row>
    <row r="34" spans="1:6" x14ac:dyDescent="0.25">
      <c r="A34" t="s">
        <v>472</v>
      </c>
      <c r="B34">
        <v>1</v>
      </c>
      <c r="C34">
        <v>50</v>
      </c>
      <c r="D34" s="31">
        <f t="shared" ref="D34:D65" si="1">C34/sum</f>
        <v>2.6567481402763018E-2</v>
      </c>
      <c r="F34">
        <v>200</v>
      </c>
    </row>
    <row r="35" spans="1:6" x14ac:dyDescent="0.25">
      <c r="A35" s="30" t="s">
        <v>473</v>
      </c>
      <c r="B35">
        <v>2</v>
      </c>
      <c r="C35">
        <v>25</v>
      </c>
      <c r="D35" s="31">
        <f t="shared" si="1"/>
        <v>1.3283740701381509E-2</v>
      </c>
      <c r="F35">
        <v>500</v>
      </c>
    </row>
    <row r="36" spans="1:6" x14ac:dyDescent="0.25">
      <c r="A36" s="30" t="s">
        <v>474</v>
      </c>
      <c r="B36">
        <v>2</v>
      </c>
      <c r="C36">
        <v>25</v>
      </c>
      <c r="D36" s="31">
        <f t="shared" si="1"/>
        <v>1.3283740701381509E-2</v>
      </c>
      <c r="F36">
        <v>500</v>
      </c>
    </row>
    <row r="37" spans="1:6" x14ac:dyDescent="0.25">
      <c r="A37" t="s">
        <v>475</v>
      </c>
      <c r="B37">
        <v>1</v>
      </c>
      <c r="C37">
        <v>50</v>
      </c>
      <c r="D37" s="31">
        <f t="shared" si="1"/>
        <v>2.6567481402763018E-2</v>
      </c>
      <c r="F37">
        <v>200</v>
      </c>
    </row>
    <row r="38" spans="1:6" x14ac:dyDescent="0.25">
      <c r="A38" t="s">
        <v>476</v>
      </c>
      <c r="B38">
        <v>1</v>
      </c>
      <c r="C38">
        <v>50</v>
      </c>
      <c r="D38" s="31">
        <f t="shared" si="1"/>
        <v>2.6567481402763018E-2</v>
      </c>
      <c r="F38">
        <v>200</v>
      </c>
    </row>
    <row r="39" spans="1:6" x14ac:dyDescent="0.25">
      <c r="A39" t="s">
        <v>477</v>
      </c>
      <c r="B39">
        <v>1</v>
      </c>
      <c r="C39">
        <v>50</v>
      </c>
      <c r="D39" s="31">
        <f t="shared" si="1"/>
        <v>2.6567481402763018E-2</v>
      </c>
      <c r="F39">
        <v>200</v>
      </c>
    </row>
    <row r="40" spans="1:6" x14ac:dyDescent="0.25">
      <c r="A40" t="s">
        <v>478</v>
      </c>
      <c r="B40">
        <v>1</v>
      </c>
      <c r="C40">
        <v>50</v>
      </c>
      <c r="D40" s="31">
        <f t="shared" si="1"/>
        <v>2.6567481402763018E-2</v>
      </c>
      <c r="F40">
        <v>200</v>
      </c>
    </row>
    <row r="41" spans="1:6" x14ac:dyDescent="0.25">
      <c r="A41" s="30" t="s">
        <v>479</v>
      </c>
      <c r="B41">
        <v>2</v>
      </c>
      <c r="C41">
        <v>25</v>
      </c>
      <c r="D41" s="31">
        <f t="shared" si="1"/>
        <v>1.3283740701381509E-2</v>
      </c>
      <c r="F41">
        <v>500</v>
      </c>
    </row>
    <row r="42" spans="1:6" x14ac:dyDescent="0.25">
      <c r="A42" t="s">
        <v>480</v>
      </c>
      <c r="B42">
        <v>1</v>
      </c>
      <c r="C42">
        <v>50</v>
      </c>
      <c r="D42" s="31">
        <f t="shared" si="1"/>
        <v>2.6567481402763018E-2</v>
      </c>
      <c r="F42">
        <v>200</v>
      </c>
    </row>
    <row r="43" spans="1:6" x14ac:dyDescent="0.25">
      <c r="A43" t="s">
        <v>481</v>
      </c>
      <c r="B43">
        <v>1</v>
      </c>
      <c r="C43">
        <v>50</v>
      </c>
      <c r="D43" s="31">
        <f t="shared" si="1"/>
        <v>2.6567481402763018E-2</v>
      </c>
      <c r="F43">
        <v>200</v>
      </c>
    </row>
    <row r="44" spans="1:6" x14ac:dyDescent="0.25">
      <c r="A44" t="s">
        <v>482</v>
      </c>
      <c r="B44">
        <v>1</v>
      </c>
      <c r="C44">
        <v>50</v>
      </c>
      <c r="D44" s="31">
        <f t="shared" si="1"/>
        <v>2.6567481402763018E-2</v>
      </c>
      <c r="F44">
        <v>200</v>
      </c>
    </row>
    <row r="45" spans="1:6" x14ac:dyDescent="0.25">
      <c r="A45" t="s">
        <v>483</v>
      </c>
      <c r="B45">
        <v>1</v>
      </c>
      <c r="C45">
        <v>50</v>
      </c>
      <c r="D45" s="31">
        <f t="shared" si="1"/>
        <v>2.6567481402763018E-2</v>
      </c>
      <c r="F45">
        <v>200</v>
      </c>
    </row>
    <row r="46" spans="1:6" x14ac:dyDescent="0.25">
      <c r="A46" t="s">
        <v>484</v>
      </c>
      <c r="B46">
        <v>1</v>
      </c>
      <c r="C46">
        <v>50</v>
      </c>
      <c r="D46" s="31">
        <f t="shared" si="1"/>
        <v>2.6567481402763018E-2</v>
      </c>
      <c r="F46">
        <v>200</v>
      </c>
    </row>
    <row r="47" spans="1:6" x14ac:dyDescent="0.25">
      <c r="A47" s="30" t="s">
        <v>485</v>
      </c>
      <c r="B47">
        <v>2</v>
      </c>
      <c r="C47">
        <v>25</v>
      </c>
      <c r="D47" s="31">
        <f t="shared" si="1"/>
        <v>1.3283740701381509E-2</v>
      </c>
      <c r="F47">
        <v>500</v>
      </c>
    </row>
    <row r="48" spans="1:6" x14ac:dyDescent="0.25">
      <c r="A48" s="30" t="s">
        <v>486</v>
      </c>
      <c r="B48">
        <v>2</v>
      </c>
      <c r="C48">
        <v>25</v>
      </c>
      <c r="D48" s="31">
        <f t="shared" si="1"/>
        <v>1.3283740701381509E-2</v>
      </c>
      <c r="F48">
        <v>500</v>
      </c>
    </row>
    <row r="49" spans="1:6" x14ac:dyDescent="0.25">
      <c r="A49" s="17" t="s">
        <v>487</v>
      </c>
      <c r="B49">
        <v>5</v>
      </c>
      <c r="C49">
        <v>1</v>
      </c>
      <c r="D49" s="31">
        <f t="shared" si="1"/>
        <v>5.3134962805526033E-4</v>
      </c>
      <c r="F49">
        <v>20000</v>
      </c>
    </row>
    <row r="50" spans="1:6" x14ac:dyDescent="0.25">
      <c r="A50" s="17" t="s">
        <v>488</v>
      </c>
      <c r="B50">
        <v>5</v>
      </c>
      <c r="C50">
        <v>1</v>
      </c>
      <c r="D50" s="31">
        <f t="shared" si="1"/>
        <v>5.3134962805526033E-4</v>
      </c>
      <c r="F50">
        <v>20000</v>
      </c>
    </row>
    <row r="51" spans="1:6" x14ac:dyDescent="0.25">
      <c r="A51" s="17" t="s">
        <v>489</v>
      </c>
      <c r="B51">
        <v>5</v>
      </c>
      <c r="C51">
        <v>1</v>
      </c>
      <c r="D51" s="31">
        <f t="shared" si="1"/>
        <v>5.3134962805526033E-4</v>
      </c>
      <c r="F51">
        <v>20000</v>
      </c>
    </row>
    <row r="52" spans="1:6" x14ac:dyDescent="0.25">
      <c r="A52" s="28" t="s">
        <v>490</v>
      </c>
      <c r="B52">
        <v>3</v>
      </c>
      <c r="C52">
        <v>10</v>
      </c>
      <c r="D52" s="31">
        <f t="shared" si="1"/>
        <v>5.3134962805526037E-3</v>
      </c>
      <c r="F52">
        <v>1000</v>
      </c>
    </row>
    <row r="53" spans="1:6" x14ac:dyDescent="0.25">
      <c r="A53" s="17" t="s">
        <v>491</v>
      </c>
      <c r="B53">
        <v>5</v>
      </c>
      <c r="C53">
        <v>1</v>
      </c>
      <c r="D53" s="31">
        <f t="shared" si="1"/>
        <v>5.3134962805526033E-4</v>
      </c>
      <c r="F53">
        <v>20000</v>
      </c>
    </row>
    <row r="54" spans="1:6" x14ac:dyDescent="0.25">
      <c r="A54" s="30" t="s">
        <v>492</v>
      </c>
      <c r="B54">
        <v>2</v>
      </c>
      <c r="C54">
        <v>25</v>
      </c>
      <c r="D54" s="31">
        <f t="shared" si="1"/>
        <v>1.3283740701381509E-2</v>
      </c>
      <c r="F54">
        <v>500</v>
      </c>
    </row>
    <row r="55" spans="1:6" x14ac:dyDescent="0.25">
      <c r="A55" s="28" t="s">
        <v>493</v>
      </c>
      <c r="B55">
        <v>3</v>
      </c>
      <c r="C55">
        <v>10</v>
      </c>
      <c r="D55" s="31">
        <f t="shared" si="1"/>
        <v>5.3134962805526037E-3</v>
      </c>
      <c r="F55">
        <v>1000</v>
      </c>
    </row>
    <row r="56" spans="1:6" x14ac:dyDescent="0.25">
      <c r="A56" s="28" t="s">
        <v>494</v>
      </c>
      <c r="B56">
        <v>3</v>
      </c>
      <c r="C56">
        <v>10</v>
      </c>
      <c r="D56" s="31">
        <f t="shared" si="1"/>
        <v>5.3134962805526037E-3</v>
      </c>
      <c r="F56">
        <v>1000</v>
      </c>
    </row>
    <row r="57" spans="1:6" x14ac:dyDescent="0.25">
      <c r="A57" s="28" t="s">
        <v>495</v>
      </c>
      <c r="B57">
        <v>3</v>
      </c>
      <c r="C57">
        <v>10</v>
      </c>
      <c r="D57" s="31">
        <f t="shared" si="1"/>
        <v>5.3134962805526037E-3</v>
      </c>
      <c r="F57">
        <v>1000</v>
      </c>
    </row>
    <row r="58" spans="1:6" x14ac:dyDescent="0.25">
      <c r="A58" s="28" t="s">
        <v>496</v>
      </c>
      <c r="B58">
        <v>3</v>
      </c>
      <c r="C58">
        <v>10</v>
      </c>
      <c r="D58" s="31">
        <f t="shared" si="1"/>
        <v>5.3134962805526037E-3</v>
      </c>
      <c r="F58">
        <v>1000</v>
      </c>
    </row>
    <row r="59" spans="1:6" x14ac:dyDescent="0.25">
      <c r="A59" s="28" t="s">
        <v>497</v>
      </c>
      <c r="B59">
        <v>3</v>
      </c>
      <c r="C59">
        <v>10</v>
      </c>
      <c r="D59" s="31">
        <f t="shared" si="1"/>
        <v>5.3134962805526037E-3</v>
      </c>
      <c r="F59">
        <v>1000</v>
      </c>
    </row>
    <row r="60" spans="1:6" x14ac:dyDescent="0.25">
      <c r="A60" s="28" t="s">
        <v>498</v>
      </c>
      <c r="B60">
        <v>3</v>
      </c>
      <c r="C60">
        <v>10</v>
      </c>
      <c r="D60" s="31">
        <f t="shared" si="1"/>
        <v>5.3134962805526037E-3</v>
      </c>
      <c r="F60">
        <v>1000</v>
      </c>
    </row>
    <row r="61" spans="1:6" x14ac:dyDescent="0.25">
      <c r="A61" s="28" t="s">
        <v>499</v>
      </c>
      <c r="B61">
        <v>3</v>
      </c>
      <c r="C61">
        <v>10</v>
      </c>
      <c r="D61" s="31">
        <f t="shared" si="1"/>
        <v>5.3134962805526037E-3</v>
      </c>
      <c r="F61">
        <v>1000</v>
      </c>
    </row>
    <row r="62" spans="1:6" x14ac:dyDescent="0.25">
      <c r="A62" s="28" t="s">
        <v>500</v>
      </c>
      <c r="B62">
        <v>3</v>
      </c>
      <c r="C62">
        <v>10</v>
      </c>
      <c r="D62" s="31">
        <f t="shared" si="1"/>
        <v>5.3134962805526037E-3</v>
      </c>
      <c r="F62">
        <v>1000</v>
      </c>
    </row>
    <row r="63" spans="1:6" x14ac:dyDescent="0.25">
      <c r="A63" s="28" t="s">
        <v>501</v>
      </c>
      <c r="B63">
        <v>3</v>
      </c>
      <c r="C63">
        <v>10</v>
      </c>
      <c r="D63" s="31">
        <f t="shared" si="1"/>
        <v>5.3134962805526037E-3</v>
      </c>
      <c r="F63">
        <v>1000</v>
      </c>
    </row>
    <row r="64" spans="1:6" x14ac:dyDescent="0.25">
      <c r="A64" s="28" t="s">
        <v>502</v>
      </c>
      <c r="B64">
        <v>3</v>
      </c>
      <c r="C64">
        <v>10</v>
      </c>
      <c r="D64" s="31">
        <f t="shared" si="1"/>
        <v>5.3134962805526037E-3</v>
      </c>
      <c r="F64">
        <v>1000</v>
      </c>
    </row>
    <row r="65" spans="1:6" x14ac:dyDescent="0.25">
      <c r="A65" s="30" t="s">
        <v>503</v>
      </c>
      <c r="B65">
        <v>2</v>
      </c>
      <c r="C65">
        <v>25</v>
      </c>
      <c r="D65" s="31">
        <f t="shared" si="1"/>
        <v>1.3283740701381509E-2</v>
      </c>
      <c r="F65">
        <v>500</v>
      </c>
    </row>
    <row r="66" spans="1:6" x14ac:dyDescent="0.25">
      <c r="A66" s="28" t="s">
        <v>504</v>
      </c>
      <c r="B66">
        <v>3</v>
      </c>
      <c r="C66">
        <v>10</v>
      </c>
      <c r="D66" s="31">
        <f t="shared" ref="D66:D80" si="2">C66/sum</f>
        <v>5.3134962805526037E-3</v>
      </c>
      <c r="F66">
        <v>1000</v>
      </c>
    </row>
    <row r="67" spans="1:6" x14ac:dyDescent="0.25">
      <c r="A67" s="28" t="s">
        <v>505</v>
      </c>
      <c r="B67">
        <v>3</v>
      </c>
      <c r="C67">
        <v>10</v>
      </c>
      <c r="D67" s="31">
        <f t="shared" si="2"/>
        <v>5.3134962805526037E-3</v>
      </c>
      <c r="F67">
        <v>1000</v>
      </c>
    </row>
    <row r="68" spans="1:6" x14ac:dyDescent="0.25">
      <c r="A68" s="28" t="s">
        <v>506</v>
      </c>
      <c r="B68">
        <v>3</v>
      </c>
      <c r="C68">
        <v>10</v>
      </c>
      <c r="D68" s="31">
        <f t="shared" si="2"/>
        <v>5.3134962805526037E-3</v>
      </c>
      <c r="F68">
        <v>1000</v>
      </c>
    </row>
    <row r="69" spans="1:6" x14ac:dyDescent="0.25">
      <c r="A69" s="28" t="s">
        <v>507</v>
      </c>
      <c r="B69">
        <v>3</v>
      </c>
      <c r="C69">
        <v>10</v>
      </c>
      <c r="D69" s="31">
        <f t="shared" si="2"/>
        <v>5.3134962805526037E-3</v>
      </c>
      <c r="F69">
        <v>1000</v>
      </c>
    </row>
    <row r="70" spans="1:6" x14ac:dyDescent="0.25">
      <c r="A70" s="4" t="s">
        <v>508</v>
      </c>
      <c r="B70">
        <v>4</v>
      </c>
      <c r="C70">
        <v>5</v>
      </c>
      <c r="D70" s="31">
        <f t="shared" si="2"/>
        <v>2.6567481402763019E-3</v>
      </c>
      <c r="F70">
        <v>5000</v>
      </c>
    </row>
    <row r="71" spans="1:6" x14ac:dyDescent="0.25">
      <c r="A71" s="30" t="s">
        <v>530</v>
      </c>
      <c r="B71">
        <v>2</v>
      </c>
      <c r="C71">
        <v>25</v>
      </c>
      <c r="D71" s="31">
        <f t="shared" si="2"/>
        <v>1.3283740701381509E-2</v>
      </c>
      <c r="F71">
        <v>500</v>
      </c>
    </row>
    <row r="72" spans="1:6" x14ac:dyDescent="0.25">
      <c r="A72" s="30" t="s">
        <v>531</v>
      </c>
      <c r="B72">
        <v>2</v>
      </c>
      <c r="C72">
        <v>25</v>
      </c>
      <c r="D72" s="31">
        <f t="shared" si="2"/>
        <v>1.3283740701381509E-2</v>
      </c>
      <c r="F72">
        <v>500</v>
      </c>
    </row>
    <row r="73" spans="1:6" x14ac:dyDescent="0.25">
      <c r="A73" t="s">
        <v>532</v>
      </c>
      <c r="B73">
        <v>1</v>
      </c>
      <c r="C73">
        <v>50</v>
      </c>
      <c r="D73" s="31">
        <f t="shared" si="2"/>
        <v>2.6567481402763018E-2</v>
      </c>
      <c r="F73">
        <v>200</v>
      </c>
    </row>
    <row r="74" spans="1:6" x14ac:dyDescent="0.25">
      <c r="A74" s="30" t="s">
        <v>533</v>
      </c>
      <c r="B74">
        <v>2</v>
      </c>
      <c r="C74">
        <v>25</v>
      </c>
      <c r="D74" s="31">
        <f t="shared" si="2"/>
        <v>1.3283740701381509E-2</v>
      </c>
      <c r="F74">
        <v>500</v>
      </c>
    </row>
    <row r="75" spans="1:6" x14ac:dyDescent="0.25">
      <c r="A75" s="17" t="s">
        <v>534</v>
      </c>
      <c r="B75">
        <v>5</v>
      </c>
      <c r="C75">
        <v>1</v>
      </c>
      <c r="D75" s="31">
        <f t="shared" si="2"/>
        <v>5.3134962805526033E-4</v>
      </c>
      <c r="F75">
        <v>20000</v>
      </c>
    </row>
    <row r="76" spans="1:6" x14ac:dyDescent="0.25">
      <c r="A76" s="6" t="s">
        <v>539</v>
      </c>
      <c r="B76">
        <v>3</v>
      </c>
      <c r="C76">
        <v>10</v>
      </c>
      <c r="D76" s="31">
        <f t="shared" si="2"/>
        <v>5.3134962805526037E-3</v>
      </c>
      <c r="F76">
        <v>1000</v>
      </c>
    </row>
    <row r="77" spans="1:6" x14ac:dyDescent="0.25">
      <c r="A77" s="6" t="s">
        <v>535</v>
      </c>
      <c r="B77">
        <v>3</v>
      </c>
      <c r="C77">
        <v>10</v>
      </c>
      <c r="D77" s="31">
        <f t="shared" si="2"/>
        <v>5.3134962805526037E-3</v>
      </c>
      <c r="F77">
        <v>1000</v>
      </c>
    </row>
    <row r="78" spans="1:6" x14ac:dyDescent="0.25">
      <c r="A78" s="6" t="s">
        <v>536</v>
      </c>
      <c r="B78">
        <v>3</v>
      </c>
      <c r="C78">
        <v>10</v>
      </c>
      <c r="D78" s="31">
        <f t="shared" si="2"/>
        <v>5.3134962805526037E-3</v>
      </c>
      <c r="F78">
        <v>1000</v>
      </c>
    </row>
    <row r="79" spans="1:6" x14ac:dyDescent="0.25">
      <c r="A79" s="6" t="s">
        <v>540</v>
      </c>
      <c r="B79">
        <v>3</v>
      </c>
      <c r="C79">
        <v>10</v>
      </c>
      <c r="D79" s="31">
        <f t="shared" si="2"/>
        <v>5.3134962805526037E-3</v>
      </c>
      <c r="F79">
        <v>1000</v>
      </c>
    </row>
    <row r="80" spans="1:6" x14ac:dyDescent="0.25">
      <c r="A80" s="4" t="s">
        <v>537</v>
      </c>
      <c r="B80">
        <v>4</v>
      </c>
      <c r="C80">
        <v>5</v>
      </c>
      <c r="D80" s="31">
        <f t="shared" si="2"/>
        <v>2.6567481402763019E-3</v>
      </c>
      <c r="F80"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33D6-8C8D-4F4D-95AA-1CDE0B889E5A}">
  <dimension ref="A1:Q62"/>
  <sheetViews>
    <sheetView tabSelected="1" workbookViewId="0">
      <selection activeCell="L8" sqref="L8"/>
    </sheetView>
  </sheetViews>
  <sheetFormatPr defaultRowHeight="13.8" x14ac:dyDescent="0.25"/>
  <cols>
    <col min="1" max="1" width="15.109375" customWidth="1"/>
    <col min="2" max="2" width="20.88671875" customWidth="1"/>
    <col min="7" max="7" width="15.88671875" customWidth="1"/>
    <col min="9" max="9" width="12.5546875" customWidth="1"/>
    <col min="12" max="12" width="19.21875" customWidth="1"/>
  </cols>
  <sheetData>
    <row r="1" spans="1:17" x14ac:dyDescent="0.25">
      <c r="A1" t="s">
        <v>22</v>
      </c>
      <c r="B1" t="s">
        <v>0</v>
      </c>
      <c r="C1" t="s">
        <v>85</v>
      </c>
      <c r="D1" s="15" t="s">
        <v>83</v>
      </c>
      <c r="E1" s="15" t="s">
        <v>84</v>
      </c>
      <c r="F1" s="1" t="s">
        <v>349</v>
      </c>
      <c r="G1" t="s">
        <v>355</v>
      </c>
      <c r="J1" t="s">
        <v>380</v>
      </c>
      <c r="P1" s="1"/>
      <c r="Q1" s="1"/>
    </row>
    <row r="2" spans="1:17" x14ac:dyDescent="0.25">
      <c r="A2" t="s">
        <v>215</v>
      </c>
      <c r="B2" t="s">
        <v>200</v>
      </c>
      <c r="C2">
        <v>2.4</v>
      </c>
      <c r="D2" s="15">
        <f t="shared" ref="D2:D16" si="0">C2*sell_min</f>
        <v>1.68</v>
      </c>
      <c r="E2" s="15">
        <f t="shared" ref="E2:E16" si="1">C2*sell_max</f>
        <v>2.16</v>
      </c>
      <c r="F2">
        <v>2560</v>
      </c>
      <c r="G2">
        <f t="shared" ref="G2:G7" si="2">F2*E2</f>
        <v>5529.6</v>
      </c>
      <c r="J2" s="17">
        <f>SUM(G2:G16)</f>
        <v>61747.199999999997</v>
      </c>
      <c r="P2" s="1"/>
      <c r="Q2" s="1"/>
    </row>
    <row r="3" spans="1:17" x14ac:dyDescent="0.25">
      <c r="A3" t="s">
        <v>229</v>
      </c>
      <c r="B3" t="s">
        <v>214</v>
      </c>
      <c r="C3">
        <v>0.6</v>
      </c>
      <c r="D3" s="15">
        <f t="shared" si="0"/>
        <v>0.42</v>
      </c>
      <c r="E3" s="15">
        <f t="shared" si="1"/>
        <v>0.54</v>
      </c>
      <c r="F3">
        <v>2560</v>
      </c>
      <c r="G3">
        <f>F3*E3</f>
        <v>1382.4</v>
      </c>
    </row>
    <row r="4" spans="1:17" x14ac:dyDescent="0.25">
      <c r="A4" t="s">
        <v>216</v>
      </c>
      <c r="B4" t="s">
        <v>201</v>
      </c>
      <c r="C4">
        <v>0.7</v>
      </c>
      <c r="D4" s="15">
        <f t="shared" si="0"/>
        <v>0.48999999999999994</v>
      </c>
      <c r="E4" s="15">
        <f t="shared" si="1"/>
        <v>0.63</v>
      </c>
      <c r="F4">
        <v>2560</v>
      </c>
      <c r="G4">
        <f t="shared" si="2"/>
        <v>1612.8</v>
      </c>
    </row>
    <row r="5" spans="1:17" x14ac:dyDescent="0.25">
      <c r="A5" t="s">
        <v>217</v>
      </c>
      <c r="B5" t="s">
        <v>202</v>
      </c>
      <c r="C5">
        <v>6</v>
      </c>
      <c r="D5" s="15">
        <f t="shared" si="0"/>
        <v>4.1999999999999993</v>
      </c>
      <c r="E5" s="15">
        <f t="shared" si="1"/>
        <v>5.4</v>
      </c>
      <c r="F5">
        <v>2560</v>
      </c>
      <c r="G5">
        <f t="shared" si="2"/>
        <v>13824</v>
      </c>
    </row>
    <row r="6" spans="1:17" x14ac:dyDescent="0.25">
      <c r="A6" t="s">
        <v>218</v>
      </c>
      <c r="B6" t="s">
        <v>203</v>
      </c>
      <c r="C6">
        <v>24</v>
      </c>
      <c r="D6" s="15">
        <f t="shared" si="0"/>
        <v>16.799999999999997</v>
      </c>
      <c r="E6" s="15">
        <f t="shared" si="1"/>
        <v>21.6</v>
      </c>
      <c r="F6">
        <v>640</v>
      </c>
      <c r="G6">
        <f t="shared" si="2"/>
        <v>13824</v>
      </c>
    </row>
    <row r="7" spans="1:17" x14ac:dyDescent="0.25">
      <c r="A7" t="s">
        <v>219</v>
      </c>
      <c r="B7" t="s">
        <v>204</v>
      </c>
      <c r="C7">
        <v>0.6</v>
      </c>
      <c r="D7" s="15">
        <f t="shared" si="0"/>
        <v>0.42</v>
      </c>
      <c r="E7" s="15">
        <f t="shared" si="1"/>
        <v>0.54</v>
      </c>
      <c r="F7">
        <v>2560</v>
      </c>
      <c r="G7">
        <f t="shared" si="2"/>
        <v>1382.4</v>
      </c>
    </row>
    <row r="8" spans="1:17" x14ac:dyDescent="0.25">
      <c r="A8" t="s">
        <v>220</v>
      </c>
      <c r="B8" t="s">
        <v>205</v>
      </c>
      <c r="C8">
        <v>0.5</v>
      </c>
      <c r="D8" s="15">
        <f t="shared" si="0"/>
        <v>0.35</v>
      </c>
      <c r="E8" s="15">
        <f t="shared" si="1"/>
        <v>0.45</v>
      </c>
      <c r="F8">
        <v>2560</v>
      </c>
      <c r="G8">
        <f>F8*E8</f>
        <v>1152</v>
      </c>
    </row>
    <row r="9" spans="1:17" x14ac:dyDescent="0.25">
      <c r="A9" t="s">
        <v>221</v>
      </c>
      <c r="B9" t="s">
        <v>206</v>
      </c>
      <c r="C9">
        <v>2</v>
      </c>
      <c r="D9" s="15">
        <f t="shared" si="0"/>
        <v>1.4</v>
      </c>
      <c r="E9" s="15">
        <f t="shared" si="1"/>
        <v>1.8</v>
      </c>
      <c r="F9">
        <v>2560</v>
      </c>
      <c r="G9">
        <f t="shared" ref="G9:G16" si="3">F9*E9</f>
        <v>4608</v>
      </c>
    </row>
    <row r="10" spans="1:17" x14ac:dyDescent="0.25">
      <c r="A10" t="s">
        <v>222</v>
      </c>
      <c r="B10" t="s">
        <v>207</v>
      </c>
      <c r="C10">
        <v>0.8</v>
      </c>
      <c r="D10" s="15">
        <f t="shared" si="0"/>
        <v>0.55999999999999994</v>
      </c>
      <c r="E10" s="15">
        <f t="shared" si="1"/>
        <v>0.72000000000000008</v>
      </c>
      <c r="F10">
        <v>2560</v>
      </c>
      <c r="G10">
        <f t="shared" si="3"/>
        <v>1843.2000000000003</v>
      </c>
    </row>
    <row r="11" spans="1:17" x14ac:dyDescent="0.25">
      <c r="A11" t="s">
        <v>223</v>
      </c>
      <c r="B11" t="s">
        <v>208</v>
      </c>
      <c r="C11">
        <v>2</v>
      </c>
      <c r="D11" s="15">
        <f t="shared" si="0"/>
        <v>1.4</v>
      </c>
      <c r="E11" s="15">
        <f t="shared" si="1"/>
        <v>1.8</v>
      </c>
      <c r="F11">
        <v>2560</v>
      </c>
      <c r="G11">
        <f t="shared" si="3"/>
        <v>4608</v>
      </c>
    </row>
    <row r="12" spans="1:17" x14ac:dyDescent="0.25">
      <c r="A12" t="s">
        <v>224</v>
      </c>
      <c r="B12" t="s">
        <v>209</v>
      </c>
      <c r="C12">
        <v>1.1000000000000001</v>
      </c>
      <c r="D12" s="15">
        <f t="shared" si="0"/>
        <v>0.77</v>
      </c>
      <c r="E12" s="15">
        <f t="shared" si="1"/>
        <v>0.9900000000000001</v>
      </c>
      <c r="F12">
        <v>2560</v>
      </c>
      <c r="G12">
        <f t="shared" si="3"/>
        <v>2534.4</v>
      </c>
    </row>
    <row r="13" spans="1:17" x14ac:dyDescent="0.25">
      <c r="A13" t="s">
        <v>225</v>
      </c>
      <c r="B13" t="s">
        <v>210</v>
      </c>
      <c r="C13">
        <v>0.5</v>
      </c>
      <c r="D13" s="15">
        <f t="shared" si="0"/>
        <v>0.35</v>
      </c>
      <c r="E13" s="15">
        <f t="shared" si="1"/>
        <v>0.45</v>
      </c>
      <c r="F13">
        <v>2560</v>
      </c>
      <c r="G13">
        <f t="shared" si="3"/>
        <v>1152</v>
      </c>
    </row>
    <row r="14" spans="1:17" x14ac:dyDescent="0.25">
      <c r="A14" t="s">
        <v>226</v>
      </c>
      <c r="B14" t="s">
        <v>211</v>
      </c>
      <c r="C14">
        <v>0.8</v>
      </c>
      <c r="D14" s="15">
        <f t="shared" si="0"/>
        <v>0.55999999999999994</v>
      </c>
      <c r="E14" s="15">
        <f t="shared" si="1"/>
        <v>0.72000000000000008</v>
      </c>
      <c r="F14">
        <v>2560</v>
      </c>
      <c r="G14">
        <f t="shared" si="3"/>
        <v>1843.2000000000003</v>
      </c>
      <c r="L14" t="s">
        <v>387</v>
      </c>
    </row>
    <row r="15" spans="1:17" x14ac:dyDescent="0.25">
      <c r="A15" t="s">
        <v>227</v>
      </c>
      <c r="B15" t="s">
        <v>212</v>
      </c>
      <c r="C15">
        <v>0.8</v>
      </c>
      <c r="D15" s="15">
        <f t="shared" si="0"/>
        <v>0.55999999999999994</v>
      </c>
      <c r="E15" s="15">
        <f t="shared" si="1"/>
        <v>0.72000000000000008</v>
      </c>
      <c r="F15">
        <v>2560</v>
      </c>
      <c r="G15">
        <f t="shared" si="3"/>
        <v>1843.2000000000003</v>
      </c>
      <c r="I15" t="s">
        <v>383</v>
      </c>
      <c r="L15" t="s">
        <v>384</v>
      </c>
    </row>
    <row r="16" spans="1:17" x14ac:dyDescent="0.25">
      <c r="A16" t="s">
        <v>228</v>
      </c>
      <c r="B16" t="s">
        <v>213</v>
      </c>
      <c r="C16">
        <v>2</v>
      </c>
      <c r="D16" s="15">
        <f t="shared" si="0"/>
        <v>1.4</v>
      </c>
      <c r="E16" s="15">
        <f t="shared" si="1"/>
        <v>1.8</v>
      </c>
      <c r="F16">
        <v>2560</v>
      </c>
      <c r="G16">
        <f t="shared" si="3"/>
        <v>4608</v>
      </c>
      <c r="L16" t="s">
        <v>385</v>
      </c>
    </row>
    <row r="17" spans="1:7" x14ac:dyDescent="0.25">
      <c r="A17" t="s">
        <v>541</v>
      </c>
      <c r="B17" t="s">
        <v>542</v>
      </c>
      <c r="C17">
        <v>2</v>
      </c>
      <c r="D17" s="15">
        <f t="shared" ref="D17" si="4">C17*sell_min</f>
        <v>1.4</v>
      </c>
      <c r="E17" s="15">
        <f t="shared" ref="E17" si="5">C17*sell_max</f>
        <v>1.8</v>
      </c>
      <c r="F17">
        <v>2560</v>
      </c>
      <c r="G17">
        <f t="shared" ref="G17:G18" si="6">F17*E17</f>
        <v>4608</v>
      </c>
    </row>
    <row r="18" spans="1:7" x14ac:dyDescent="0.25">
      <c r="A18" t="s">
        <v>543</v>
      </c>
      <c r="B18" t="s">
        <v>544</v>
      </c>
      <c r="C18" s="1">
        <v>10</v>
      </c>
      <c r="D18" s="15">
        <f t="shared" ref="D18" si="7">C18*sell_min</f>
        <v>7</v>
      </c>
      <c r="E18" s="15">
        <f t="shared" ref="E18" si="8">C18*sell_max</f>
        <v>9</v>
      </c>
      <c r="F18">
        <v>640</v>
      </c>
      <c r="G18">
        <f t="shared" si="6"/>
        <v>5760</v>
      </c>
    </row>
    <row r="19" spans="1:7" x14ac:dyDescent="0.25">
      <c r="C19" s="1"/>
      <c r="D19" s="1"/>
      <c r="E19" s="1"/>
    </row>
    <row r="20" spans="1:7" x14ac:dyDescent="0.25">
      <c r="D20" s="1"/>
      <c r="E20" s="1"/>
    </row>
    <row r="21" spans="1:7" x14ac:dyDescent="0.25">
      <c r="D21" s="1"/>
      <c r="E21" s="1"/>
    </row>
    <row r="22" spans="1:7" x14ac:dyDescent="0.25">
      <c r="D22" s="1"/>
      <c r="E22" s="1"/>
    </row>
    <row r="23" spans="1:7" x14ac:dyDescent="0.25">
      <c r="D23" s="1"/>
      <c r="E23" s="1"/>
    </row>
    <row r="24" spans="1:7" x14ac:dyDescent="0.25">
      <c r="D24" s="1"/>
      <c r="E24" s="1"/>
    </row>
    <row r="25" spans="1:7" x14ac:dyDescent="0.25">
      <c r="D25" s="1"/>
      <c r="E25" s="1"/>
    </row>
    <row r="26" spans="1:7" x14ac:dyDescent="0.25">
      <c r="D26" s="1"/>
      <c r="E26" s="1"/>
    </row>
    <row r="27" spans="1:7" x14ac:dyDescent="0.25">
      <c r="D27" s="1"/>
      <c r="E27" s="1"/>
    </row>
    <row r="28" spans="1:7" x14ac:dyDescent="0.25">
      <c r="D28" s="1"/>
      <c r="E28" s="1"/>
    </row>
    <row r="29" spans="1:7" x14ac:dyDescent="0.25">
      <c r="D29" s="1"/>
      <c r="E29" s="1"/>
    </row>
    <row r="30" spans="1:7" x14ac:dyDescent="0.25">
      <c r="D30" s="1"/>
      <c r="E30" s="1"/>
    </row>
    <row r="31" spans="1:7" x14ac:dyDescent="0.25">
      <c r="D31" s="1"/>
      <c r="E31" s="1"/>
    </row>
    <row r="32" spans="1:7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D35" s="1"/>
      <c r="E35" s="1"/>
    </row>
    <row r="36" spans="3:5" x14ac:dyDescent="0.25">
      <c r="C36" s="1"/>
      <c r="D36" s="1"/>
      <c r="E36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</sheetData>
  <sortState xmlns:xlrd2="http://schemas.microsoft.com/office/spreadsheetml/2017/richdata2" ref="A2:F16">
    <sortCondition ref="B1:B16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1516-9FB0-4296-9A27-D5294D68F99A}">
  <dimension ref="A1:Q63"/>
  <sheetViews>
    <sheetView workbookViewId="0">
      <selection sqref="A1:G27"/>
    </sheetView>
  </sheetViews>
  <sheetFormatPr defaultRowHeight="13.8" x14ac:dyDescent="0.25"/>
  <cols>
    <col min="1" max="1" width="15.109375" customWidth="1"/>
    <col min="2" max="2" width="20.88671875" customWidth="1"/>
    <col min="7" max="7" width="12.44140625" customWidth="1"/>
    <col min="8" max="8" width="24" customWidth="1"/>
  </cols>
  <sheetData>
    <row r="1" spans="1:17" x14ac:dyDescent="0.25">
      <c r="A1" t="s">
        <v>22</v>
      </c>
      <c r="B1" t="s">
        <v>0</v>
      </c>
      <c r="C1" t="s">
        <v>85</v>
      </c>
      <c r="D1" s="1" t="s">
        <v>83</v>
      </c>
      <c r="E1" s="1" t="s">
        <v>84</v>
      </c>
      <c r="F1" t="s">
        <v>86</v>
      </c>
      <c r="G1" t="s">
        <v>355</v>
      </c>
      <c r="J1" t="s">
        <v>389</v>
      </c>
      <c r="K1" s="1"/>
      <c r="P1" s="1"/>
      <c r="Q1" s="1"/>
    </row>
    <row r="2" spans="1:17" x14ac:dyDescent="0.25">
      <c r="A2" t="s">
        <v>151</v>
      </c>
      <c r="B2" t="s">
        <v>150</v>
      </c>
      <c r="C2">
        <v>24</v>
      </c>
      <c r="D2" s="1">
        <f t="shared" ref="D2:D6" si="0">C2*sell_min</f>
        <v>16.799999999999997</v>
      </c>
      <c r="E2" s="1">
        <f t="shared" ref="E2:E6" si="1">C2*sell_max</f>
        <v>21.6</v>
      </c>
      <c r="F2">
        <f>64*3</f>
        <v>192</v>
      </c>
      <c r="G2">
        <f>D2*F2</f>
        <v>3225.5999999999995</v>
      </c>
      <c r="H2" t="s">
        <v>400</v>
      </c>
      <c r="I2">
        <f>3*农作物Farm!C23</f>
        <v>12</v>
      </c>
      <c r="J2">
        <f>SUM(G2:G27)</f>
        <v>49369.599999999991</v>
      </c>
      <c r="K2" s="1"/>
      <c r="P2" s="1"/>
      <c r="Q2" s="1"/>
    </row>
    <row r="3" spans="1:17" x14ac:dyDescent="0.25">
      <c r="A3" t="s">
        <v>177</v>
      </c>
      <c r="B3" t="s">
        <v>152</v>
      </c>
      <c r="C3">
        <v>8</v>
      </c>
      <c r="D3" s="1">
        <f t="shared" si="0"/>
        <v>5.6</v>
      </c>
      <c r="E3" s="1">
        <f t="shared" si="1"/>
        <v>7.2</v>
      </c>
      <c r="F3">
        <f t="shared" ref="F3:P27" si="2">64*3</f>
        <v>192</v>
      </c>
      <c r="G3">
        <f t="shared" ref="G3:G27" si="3">D3*F3</f>
        <v>1075.1999999999998</v>
      </c>
    </row>
    <row r="4" spans="1:17" x14ac:dyDescent="0.25">
      <c r="J4" t="s">
        <v>398</v>
      </c>
      <c r="K4" t="s">
        <v>178</v>
      </c>
      <c r="L4" t="s">
        <v>153</v>
      </c>
      <c r="M4">
        <v>14</v>
      </c>
      <c r="N4" s="1">
        <f>M4*sell_min</f>
        <v>9.7999999999999989</v>
      </c>
      <c r="O4" s="1">
        <f>M4*sell_max</f>
        <v>12.6</v>
      </c>
      <c r="P4">
        <f t="shared" si="2"/>
        <v>192</v>
      </c>
      <c r="Q4">
        <f>N4*P4</f>
        <v>1881.6</v>
      </c>
    </row>
    <row r="5" spans="1:17" x14ac:dyDescent="0.25">
      <c r="A5" t="s">
        <v>179</v>
      </c>
      <c r="B5" t="s">
        <v>155</v>
      </c>
      <c r="C5">
        <v>16</v>
      </c>
      <c r="D5" s="1">
        <f t="shared" si="0"/>
        <v>11.2</v>
      </c>
      <c r="E5" s="1">
        <f t="shared" si="1"/>
        <v>14.4</v>
      </c>
      <c r="F5">
        <f t="shared" si="2"/>
        <v>192</v>
      </c>
      <c r="G5">
        <f t="shared" si="3"/>
        <v>2150.3999999999996</v>
      </c>
      <c r="J5">
        <f>G11+G15+G21+G26</f>
        <v>10304</v>
      </c>
    </row>
    <row r="6" spans="1:17" x14ac:dyDescent="0.25">
      <c r="A6" t="s">
        <v>180</v>
      </c>
      <c r="B6" t="s">
        <v>154</v>
      </c>
      <c r="C6">
        <v>54</v>
      </c>
      <c r="D6" s="1">
        <f t="shared" si="0"/>
        <v>37.799999999999997</v>
      </c>
      <c r="E6" s="1">
        <f t="shared" si="1"/>
        <v>48.6</v>
      </c>
      <c r="F6">
        <v>64</v>
      </c>
      <c r="G6">
        <f t="shared" si="3"/>
        <v>2419.1999999999998</v>
      </c>
      <c r="H6" t="s">
        <v>396</v>
      </c>
      <c r="I6">
        <f>3*农作物Farm!C23+2*农作物Farm!C21+1*掉落物Drops!C5</f>
        <v>27.2</v>
      </c>
    </row>
    <row r="7" spans="1:17" x14ac:dyDescent="0.25">
      <c r="K7" t="s">
        <v>181</v>
      </c>
      <c r="L7" t="s">
        <v>156</v>
      </c>
      <c r="M7">
        <v>10</v>
      </c>
      <c r="N7" s="1">
        <f>M7*sell_min</f>
        <v>7</v>
      </c>
      <c r="O7" s="1">
        <f>M7*sell_max</f>
        <v>9</v>
      </c>
      <c r="P7">
        <f t="shared" si="2"/>
        <v>192</v>
      </c>
      <c r="Q7">
        <f>N7*P7</f>
        <v>1344</v>
      </c>
    </row>
    <row r="8" spans="1:17" x14ac:dyDescent="0.25">
      <c r="F8">
        <f t="shared" si="2"/>
        <v>192</v>
      </c>
      <c r="G8">
        <f t="shared" si="3"/>
        <v>0</v>
      </c>
      <c r="K8" t="s">
        <v>182</v>
      </c>
      <c r="L8" t="s">
        <v>157</v>
      </c>
      <c r="M8">
        <v>4</v>
      </c>
      <c r="N8" s="1">
        <f>M8*sell_min</f>
        <v>2.8</v>
      </c>
      <c r="O8" s="1">
        <f>M8*sell_max</f>
        <v>3.6</v>
      </c>
      <c r="P8">
        <v>320</v>
      </c>
    </row>
    <row r="9" spans="1:17" x14ac:dyDescent="0.25">
      <c r="A9" t="s">
        <v>402</v>
      </c>
      <c r="B9" t="s">
        <v>158</v>
      </c>
      <c r="C9">
        <v>16</v>
      </c>
      <c r="D9" s="1">
        <f t="shared" ref="D9:D27" si="4">C9*sell_min</f>
        <v>11.2</v>
      </c>
      <c r="E9" s="1">
        <f t="shared" ref="E9:E27" si="5">C9*sell_max</f>
        <v>14.4</v>
      </c>
      <c r="F9">
        <f t="shared" si="2"/>
        <v>192</v>
      </c>
      <c r="G9">
        <f t="shared" si="3"/>
        <v>2150.3999999999996</v>
      </c>
    </row>
    <row r="10" spans="1:17" x14ac:dyDescent="0.25">
      <c r="A10" t="s">
        <v>183</v>
      </c>
      <c r="B10" t="s">
        <v>159</v>
      </c>
      <c r="C10">
        <v>12</v>
      </c>
      <c r="D10" s="1">
        <f t="shared" si="4"/>
        <v>8.3999999999999986</v>
      </c>
      <c r="E10" s="1">
        <f t="shared" si="5"/>
        <v>10.8</v>
      </c>
      <c r="F10">
        <f t="shared" si="2"/>
        <v>192</v>
      </c>
      <c r="G10">
        <f t="shared" si="3"/>
        <v>1612.7999999999997</v>
      </c>
    </row>
    <row r="11" spans="1:17" x14ac:dyDescent="0.25">
      <c r="A11" t="s">
        <v>184</v>
      </c>
      <c r="B11" t="s">
        <v>160</v>
      </c>
      <c r="C11">
        <v>6</v>
      </c>
      <c r="D11" s="1">
        <f t="shared" si="4"/>
        <v>4.1999999999999993</v>
      </c>
      <c r="E11" s="1">
        <f t="shared" si="5"/>
        <v>5.4</v>
      </c>
      <c r="F11">
        <f>64*5</f>
        <v>320</v>
      </c>
      <c r="G11">
        <f t="shared" si="3"/>
        <v>1343.9999999999998</v>
      </c>
    </row>
    <row r="12" spans="1:17" x14ac:dyDescent="0.25">
      <c r="A12" t="s">
        <v>185</v>
      </c>
      <c r="B12" t="s">
        <v>161</v>
      </c>
      <c r="C12">
        <v>12</v>
      </c>
      <c r="D12" s="1">
        <f t="shared" si="4"/>
        <v>8.3999999999999986</v>
      </c>
      <c r="E12" s="1">
        <f t="shared" si="5"/>
        <v>10.8</v>
      </c>
      <c r="F12">
        <f t="shared" si="2"/>
        <v>192</v>
      </c>
      <c r="G12">
        <f t="shared" si="3"/>
        <v>1612.7999999999997</v>
      </c>
    </row>
    <row r="13" spans="1:17" x14ac:dyDescent="0.25">
      <c r="A13" t="s">
        <v>403</v>
      </c>
      <c r="B13" t="s">
        <v>162</v>
      </c>
      <c r="C13">
        <v>16</v>
      </c>
      <c r="D13" s="1">
        <f t="shared" si="4"/>
        <v>11.2</v>
      </c>
      <c r="E13" s="1">
        <f t="shared" si="5"/>
        <v>14.4</v>
      </c>
      <c r="F13">
        <f t="shared" si="2"/>
        <v>192</v>
      </c>
      <c r="G13">
        <f t="shared" si="3"/>
        <v>2150.3999999999996</v>
      </c>
    </row>
    <row r="14" spans="1:17" x14ac:dyDescent="0.25">
      <c r="A14" t="s">
        <v>186</v>
      </c>
      <c r="B14" t="s">
        <v>163</v>
      </c>
      <c r="C14">
        <v>8</v>
      </c>
      <c r="D14" s="1">
        <f t="shared" si="4"/>
        <v>5.6</v>
      </c>
      <c r="E14" s="1">
        <f t="shared" si="5"/>
        <v>7.2</v>
      </c>
      <c r="F14">
        <f t="shared" si="2"/>
        <v>192</v>
      </c>
      <c r="G14">
        <f t="shared" si="3"/>
        <v>1075.1999999999998</v>
      </c>
    </row>
    <row r="15" spans="1:17" x14ac:dyDescent="0.25">
      <c r="A15" t="s">
        <v>187</v>
      </c>
      <c r="B15" t="s">
        <v>164</v>
      </c>
      <c r="C15">
        <v>12</v>
      </c>
      <c r="D15" s="1">
        <f t="shared" si="4"/>
        <v>8.3999999999999986</v>
      </c>
      <c r="E15" s="1">
        <f t="shared" si="5"/>
        <v>10.8</v>
      </c>
      <c r="F15">
        <f>64*5</f>
        <v>320</v>
      </c>
      <c r="G15">
        <f t="shared" si="3"/>
        <v>2687.9999999999995</v>
      </c>
    </row>
    <row r="16" spans="1:17" x14ac:dyDescent="0.25">
      <c r="A16" t="s">
        <v>188</v>
      </c>
      <c r="B16" t="s">
        <v>165</v>
      </c>
      <c r="C16">
        <v>3.2</v>
      </c>
      <c r="D16" s="1">
        <f t="shared" si="4"/>
        <v>2.2399999999999998</v>
      </c>
      <c r="E16" s="1">
        <f t="shared" si="5"/>
        <v>2.8800000000000003</v>
      </c>
      <c r="F16">
        <v>640</v>
      </c>
      <c r="G16">
        <f t="shared" si="3"/>
        <v>1433.6</v>
      </c>
      <c r="H16" t="s">
        <v>397</v>
      </c>
      <c r="I16">
        <f>(2*农作物Farm!C23+1*农作物Farm!C7)/8</f>
        <v>1.6</v>
      </c>
    </row>
    <row r="17" spans="1:17" x14ac:dyDescent="0.25">
      <c r="A17" t="s">
        <v>189</v>
      </c>
      <c r="B17" t="s">
        <v>166</v>
      </c>
      <c r="C17">
        <v>4</v>
      </c>
      <c r="D17" s="1">
        <f t="shared" si="4"/>
        <v>2.8</v>
      </c>
      <c r="E17" s="1">
        <f t="shared" si="5"/>
        <v>3.6</v>
      </c>
      <c r="F17">
        <f t="shared" si="2"/>
        <v>192</v>
      </c>
      <c r="G17">
        <f t="shared" si="3"/>
        <v>537.59999999999991</v>
      </c>
    </row>
    <row r="18" spans="1:17" x14ac:dyDescent="0.25">
      <c r="A18" t="s">
        <v>190</v>
      </c>
      <c r="B18" t="s">
        <v>167</v>
      </c>
      <c r="C18">
        <v>50</v>
      </c>
      <c r="D18" s="1">
        <f t="shared" si="4"/>
        <v>35</v>
      </c>
      <c r="E18" s="1">
        <f t="shared" si="5"/>
        <v>45</v>
      </c>
      <c r="F18">
        <f t="shared" si="2"/>
        <v>192</v>
      </c>
      <c r="G18">
        <f t="shared" si="3"/>
        <v>6720</v>
      </c>
    </row>
    <row r="19" spans="1:17" x14ac:dyDescent="0.25">
      <c r="K19" t="s">
        <v>191</v>
      </c>
      <c r="L19" t="s">
        <v>168</v>
      </c>
      <c r="M19" s="1">
        <v>10</v>
      </c>
      <c r="N19" s="1">
        <f>M19*sell_min</f>
        <v>7</v>
      </c>
      <c r="O19" s="1">
        <f>M19*sell_max</f>
        <v>9</v>
      </c>
      <c r="P19">
        <f t="shared" si="2"/>
        <v>192</v>
      </c>
      <c r="Q19">
        <f>N19*P19</f>
        <v>1344</v>
      </c>
    </row>
    <row r="20" spans="1:17" x14ac:dyDescent="0.25">
      <c r="K20" t="s">
        <v>192</v>
      </c>
      <c r="L20" t="s">
        <v>169</v>
      </c>
      <c r="M20" s="1">
        <v>14</v>
      </c>
      <c r="N20" s="1">
        <f>M20*sell_min</f>
        <v>9.7999999999999989</v>
      </c>
      <c r="O20" s="1">
        <f>M20*sell_max</f>
        <v>12.6</v>
      </c>
      <c r="P20">
        <f t="shared" si="2"/>
        <v>192</v>
      </c>
      <c r="Q20">
        <f>N20*P20</f>
        <v>1881.6</v>
      </c>
    </row>
    <row r="21" spans="1:17" x14ac:dyDescent="0.25">
      <c r="A21" t="s">
        <v>193</v>
      </c>
      <c r="B21" t="s">
        <v>170</v>
      </c>
      <c r="C21">
        <v>8</v>
      </c>
      <c r="D21" s="1">
        <f t="shared" si="4"/>
        <v>5.6</v>
      </c>
      <c r="E21" s="1">
        <f t="shared" si="5"/>
        <v>7.2</v>
      </c>
      <c r="F21">
        <f>64*5</f>
        <v>320</v>
      </c>
      <c r="G21">
        <f t="shared" si="3"/>
        <v>1792</v>
      </c>
    </row>
    <row r="22" spans="1:17" x14ac:dyDescent="0.25">
      <c r="A22" t="s">
        <v>194</v>
      </c>
      <c r="B22" t="s">
        <v>171</v>
      </c>
      <c r="C22">
        <v>43</v>
      </c>
      <c r="D22" s="1">
        <f t="shared" si="4"/>
        <v>30.099999999999998</v>
      </c>
      <c r="E22" s="1">
        <f t="shared" si="5"/>
        <v>38.700000000000003</v>
      </c>
      <c r="F22">
        <f t="shared" si="2"/>
        <v>192</v>
      </c>
      <c r="G22">
        <f t="shared" si="3"/>
        <v>5779.2</v>
      </c>
      <c r="H22" t="s">
        <v>399</v>
      </c>
      <c r="I22">
        <f>农作物Farm!C19+农作物Farm!C21+掉落物Drops!C5</f>
        <v>21.6</v>
      </c>
    </row>
    <row r="23" spans="1:17" x14ac:dyDescent="0.25">
      <c r="K23" t="s">
        <v>195</v>
      </c>
      <c r="L23" t="s">
        <v>172</v>
      </c>
      <c r="M23">
        <v>6</v>
      </c>
      <c r="N23" s="1">
        <f>M23*sell_min</f>
        <v>4.1999999999999993</v>
      </c>
      <c r="O23" s="1">
        <f>M23*sell_max</f>
        <v>5.4</v>
      </c>
      <c r="P23">
        <f t="shared" si="2"/>
        <v>192</v>
      </c>
      <c r="Q23">
        <f>N23*P23</f>
        <v>806.39999999999986</v>
      </c>
    </row>
    <row r="24" spans="1:17" x14ac:dyDescent="0.25">
      <c r="A24" t="s">
        <v>196</v>
      </c>
      <c r="B24" t="s">
        <v>173</v>
      </c>
      <c r="C24">
        <v>45</v>
      </c>
      <c r="D24" s="1">
        <f t="shared" si="4"/>
        <v>31.499999999999996</v>
      </c>
      <c r="E24" s="1">
        <f t="shared" si="5"/>
        <v>40.5</v>
      </c>
      <c r="F24">
        <f t="shared" si="2"/>
        <v>192</v>
      </c>
      <c r="G24">
        <f t="shared" si="3"/>
        <v>6047.9999999999991</v>
      </c>
      <c r="H24" t="s">
        <v>401</v>
      </c>
      <c r="I24">
        <f>C14+农作物Farm!C6+食物Foods!C3+自然Natural!C32</f>
        <v>25.5</v>
      </c>
    </row>
    <row r="25" spans="1:17" x14ac:dyDescent="0.25">
      <c r="K25" t="s">
        <v>197</v>
      </c>
      <c r="L25" t="s">
        <v>174</v>
      </c>
      <c r="M25">
        <v>10</v>
      </c>
      <c r="N25" s="1">
        <f>M25*sell_min</f>
        <v>7</v>
      </c>
      <c r="O25" s="1">
        <f>M25*sell_max</f>
        <v>9</v>
      </c>
      <c r="P25">
        <v>320</v>
      </c>
      <c r="Q25">
        <f>N25*P25</f>
        <v>2240</v>
      </c>
    </row>
    <row r="26" spans="1:17" x14ac:dyDescent="0.25">
      <c r="A26" t="s">
        <v>198</v>
      </c>
      <c r="B26" t="s">
        <v>175</v>
      </c>
      <c r="C26">
        <v>20</v>
      </c>
      <c r="D26" s="1">
        <f t="shared" si="4"/>
        <v>14</v>
      </c>
      <c r="E26" s="1">
        <f t="shared" si="5"/>
        <v>18</v>
      </c>
      <c r="F26">
        <f>64*5</f>
        <v>320</v>
      </c>
      <c r="G26">
        <f t="shared" si="3"/>
        <v>4480</v>
      </c>
    </row>
    <row r="27" spans="1:17" x14ac:dyDescent="0.25">
      <c r="A27" t="s">
        <v>199</v>
      </c>
      <c r="B27" t="s">
        <v>176</v>
      </c>
      <c r="C27">
        <v>8</v>
      </c>
      <c r="D27" s="1">
        <f t="shared" si="4"/>
        <v>5.6</v>
      </c>
      <c r="E27" s="1">
        <f t="shared" si="5"/>
        <v>7.2</v>
      </c>
      <c r="F27">
        <f t="shared" si="2"/>
        <v>192</v>
      </c>
      <c r="G27">
        <f t="shared" si="3"/>
        <v>1075.1999999999998</v>
      </c>
    </row>
    <row r="28" spans="1:17" x14ac:dyDescent="0.25">
      <c r="D28" s="1"/>
      <c r="E28" s="1"/>
    </row>
    <row r="29" spans="1:17" x14ac:dyDescent="0.25">
      <c r="D29" s="1"/>
      <c r="E29" s="1"/>
    </row>
    <row r="30" spans="1:17" x14ac:dyDescent="0.25">
      <c r="D30" s="1"/>
      <c r="E30" s="1"/>
    </row>
    <row r="31" spans="1:17" x14ac:dyDescent="0.25">
      <c r="D31" s="1"/>
      <c r="E31" s="1"/>
    </row>
    <row r="32" spans="1:17" x14ac:dyDescent="0.25"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D36" s="1"/>
      <c r="E36" s="1"/>
    </row>
    <row r="37" spans="3:5" x14ac:dyDescent="0.25">
      <c r="C37" s="1"/>
      <c r="D37" s="1"/>
      <c r="E37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6143-D904-462B-AED7-4336C4B89331}">
  <dimension ref="A1:M37"/>
  <sheetViews>
    <sheetView workbookViewId="0">
      <selection activeCell="L14" sqref="L14"/>
    </sheetView>
  </sheetViews>
  <sheetFormatPr defaultRowHeight="13.8" x14ac:dyDescent="0.25"/>
  <cols>
    <col min="1" max="1" width="16.33203125" customWidth="1"/>
    <col min="2" max="2" width="19.88671875" customWidth="1"/>
    <col min="4" max="4" width="10.5546875" bestFit="1" customWidth="1"/>
    <col min="10" max="10" width="13.33203125" customWidth="1"/>
    <col min="12" max="12" width="23.77734375" customWidth="1"/>
    <col min="13" max="13" width="17" customWidth="1"/>
  </cols>
  <sheetData>
    <row r="1" spans="1:13" x14ac:dyDescent="0.25">
      <c r="A1" t="s">
        <v>22</v>
      </c>
      <c r="B1" t="s">
        <v>421</v>
      </c>
      <c r="C1" t="s">
        <v>85</v>
      </c>
      <c r="D1" s="1" t="s">
        <v>83</v>
      </c>
      <c r="E1" s="1" t="s">
        <v>84</v>
      </c>
      <c r="F1" t="s">
        <v>86</v>
      </c>
      <c r="G1" t="s">
        <v>355</v>
      </c>
    </row>
    <row r="2" spans="1:13" x14ac:dyDescent="0.25">
      <c r="A2" t="s">
        <v>422</v>
      </c>
      <c r="B2">
        <v>1</v>
      </c>
      <c r="D2" s="23">
        <v>40000</v>
      </c>
      <c r="E2" s="1"/>
      <c r="F2">
        <v>1</v>
      </c>
      <c r="G2">
        <f>D2*F2</f>
        <v>40000</v>
      </c>
      <c r="J2" s="26" t="s">
        <v>429</v>
      </c>
      <c r="K2" s="26">
        <v>3.3</v>
      </c>
      <c r="L2" t="s">
        <v>430</v>
      </c>
      <c r="M2" t="s">
        <v>431</v>
      </c>
    </row>
    <row r="3" spans="1:13" x14ac:dyDescent="0.25">
      <c r="A3" s="21" t="s">
        <v>422</v>
      </c>
      <c r="B3">
        <v>2</v>
      </c>
      <c r="D3" s="23">
        <v>60000</v>
      </c>
      <c r="E3" s="1"/>
      <c r="F3">
        <v>2</v>
      </c>
      <c r="G3">
        <f>D3*F3</f>
        <v>120000</v>
      </c>
      <c r="J3" s="26" t="s">
        <v>432</v>
      </c>
      <c r="K3" s="26">
        <v>5.3</v>
      </c>
    </row>
    <row r="4" spans="1:13" x14ac:dyDescent="0.25">
      <c r="A4" s="4" t="s">
        <v>422</v>
      </c>
      <c r="B4">
        <v>3</v>
      </c>
      <c r="D4" s="23">
        <v>90000</v>
      </c>
      <c r="G4">
        <f>D4*F4</f>
        <v>0</v>
      </c>
      <c r="J4" s="26" t="s">
        <v>433</v>
      </c>
      <c r="K4" s="26">
        <v>19</v>
      </c>
    </row>
    <row r="5" spans="1:13" x14ac:dyDescent="0.25">
      <c r="A5" s="22" t="s">
        <v>422</v>
      </c>
      <c r="B5">
        <v>4</v>
      </c>
      <c r="D5" s="23">
        <v>160000</v>
      </c>
      <c r="E5" s="1"/>
      <c r="G5">
        <f t="shared" ref="G5:G35" si="0">D5*F5</f>
        <v>0</v>
      </c>
      <c r="J5" s="26" t="s">
        <v>434</v>
      </c>
      <c r="K5" s="26">
        <v>18.7</v>
      </c>
    </row>
    <row r="6" spans="1:13" x14ac:dyDescent="0.25">
      <c r="A6" s="24"/>
      <c r="B6" s="24"/>
      <c r="C6" s="24"/>
      <c r="D6" s="25"/>
      <c r="E6" s="1"/>
      <c r="G6">
        <f t="shared" si="0"/>
        <v>0</v>
      </c>
    </row>
    <row r="7" spans="1:13" x14ac:dyDescent="0.25">
      <c r="A7" t="s">
        <v>423</v>
      </c>
      <c r="B7">
        <v>1</v>
      </c>
      <c r="D7" s="23">
        <v>48000</v>
      </c>
      <c r="F7">
        <v>3</v>
      </c>
      <c r="G7">
        <f t="shared" si="0"/>
        <v>144000</v>
      </c>
      <c r="J7" s="27" t="s">
        <v>435</v>
      </c>
      <c r="K7" s="27">
        <v>200000</v>
      </c>
    </row>
    <row r="8" spans="1:13" x14ac:dyDescent="0.25">
      <c r="A8" s="21" t="s">
        <v>423</v>
      </c>
      <c r="B8">
        <v>2</v>
      </c>
      <c r="D8" s="23">
        <v>67500</v>
      </c>
      <c r="F8">
        <v>3</v>
      </c>
      <c r="G8">
        <f t="shared" si="0"/>
        <v>202500</v>
      </c>
    </row>
    <row r="9" spans="1:13" x14ac:dyDescent="0.25">
      <c r="A9" s="4" t="s">
        <v>423</v>
      </c>
      <c r="B9">
        <v>3</v>
      </c>
      <c r="D9" s="23">
        <v>93000</v>
      </c>
      <c r="E9" s="1"/>
      <c r="F9">
        <v>1</v>
      </c>
      <c r="G9">
        <f t="shared" si="0"/>
        <v>93000</v>
      </c>
    </row>
    <row r="10" spans="1:13" x14ac:dyDescent="0.25">
      <c r="A10" s="22" t="s">
        <v>423</v>
      </c>
      <c r="B10">
        <v>4</v>
      </c>
      <c r="D10" s="23">
        <v>148000</v>
      </c>
      <c r="E10" s="1"/>
      <c r="G10">
        <f t="shared" si="0"/>
        <v>0</v>
      </c>
    </row>
    <row r="11" spans="1:13" x14ac:dyDescent="0.25">
      <c r="A11" s="24"/>
      <c r="B11" s="24"/>
      <c r="C11" s="24"/>
      <c r="D11" s="25"/>
      <c r="E11" s="1"/>
      <c r="G11">
        <f t="shared" si="0"/>
        <v>0</v>
      </c>
    </row>
    <row r="12" spans="1:13" x14ac:dyDescent="0.25">
      <c r="A12" t="s">
        <v>424</v>
      </c>
      <c r="B12">
        <v>1</v>
      </c>
      <c r="D12" s="23">
        <v>48000</v>
      </c>
      <c r="E12" s="1"/>
      <c r="F12">
        <v>6</v>
      </c>
      <c r="G12">
        <f t="shared" si="0"/>
        <v>288000</v>
      </c>
    </row>
    <row r="13" spans="1:13" x14ac:dyDescent="0.25">
      <c r="A13" s="21" t="s">
        <v>424</v>
      </c>
      <c r="B13">
        <v>2</v>
      </c>
      <c r="D13" s="23">
        <v>67500</v>
      </c>
      <c r="E13" s="1"/>
      <c r="F13">
        <v>2</v>
      </c>
      <c r="G13">
        <f t="shared" si="0"/>
        <v>135000</v>
      </c>
    </row>
    <row r="14" spans="1:13" x14ac:dyDescent="0.25">
      <c r="A14" s="4" t="s">
        <v>424</v>
      </c>
      <c r="B14">
        <v>3</v>
      </c>
      <c r="D14" s="23">
        <v>93000</v>
      </c>
      <c r="E14" s="1"/>
      <c r="F14">
        <v>2</v>
      </c>
      <c r="G14">
        <f t="shared" si="0"/>
        <v>186000</v>
      </c>
    </row>
    <row r="15" spans="1:13" x14ac:dyDescent="0.25">
      <c r="A15" s="22" t="s">
        <v>424</v>
      </c>
      <c r="B15">
        <v>4</v>
      </c>
      <c r="D15" s="23">
        <v>148000</v>
      </c>
      <c r="E15" s="1"/>
      <c r="G15">
        <f t="shared" si="0"/>
        <v>0</v>
      </c>
    </row>
    <row r="16" spans="1:13" x14ac:dyDescent="0.25">
      <c r="A16" s="24"/>
      <c r="B16" s="24"/>
      <c r="C16" s="24"/>
      <c r="D16" s="25"/>
      <c r="E16" s="1"/>
      <c r="G16">
        <f t="shared" si="0"/>
        <v>0</v>
      </c>
    </row>
    <row r="17" spans="1:7" x14ac:dyDescent="0.25">
      <c r="A17" t="s">
        <v>425</v>
      </c>
      <c r="B17">
        <v>1</v>
      </c>
      <c r="D17" s="23">
        <v>60000</v>
      </c>
      <c r="E17" s="1"/>
      <c r="F17">
        <v>2</v>
      </c>
      <c r="G17">
        <f>D17*F17</f>
        <v>120000</v>
      </c>
    </row>
    <row r="18" spans="1:7" x14ac:dyDescent="0.25">
      <c r="A18" s="21" t="s">
        <v>425</v>
      </c>
      <c r="B18">
        <v>2</v>
      </c>
      <c r="D18" s="23">
        <v>87000</v>
      </c>
      <c r="E18" s="1"/>
      <c r="F18">
        <v>1</v>
      </c>
      <c r="G18">
        <f>D18*F18</f>
        <v>87000</v>
      </c>
    </row>
    <row r="19" spans="1:7" x14ac:dyDescent="0.25">
      <c r="A19" s="4" t="s">
        <v>425</v>
      </c>
      <c r="B19">
        <v>3</v>
      </c>
      <c r="D19" s="23">
        <v>12900</v>
      </c>
      <c r="F19">
        <v>1</v>
      </c>
      <c r="G19">
        <f>D19*F19</f>
        <v>12900</v>
      </c>
    </row>
    <row r="20" spans="1:7" x14ac:dyDescent="0.25">
      <c r="A20" s="22" t="s">
        <v>425</v>
      </c>
      <c r="B20">
        <v>4</v>
      </c>
      <c r="D20" s="23">
        <v>216000</v>
      </c>
      <c r="G20">
        <f t="shared" si="0"/>
        <v>0</v>
      </c>
    </row>
    <row r="21" spans="1:7" x14ac:dyDescent="0.25">
      <c r="A21" s="24"/>
      <c r="B21" s="24"/>
      <c r="C21" s="24"/>
      <c r="D21" s="25"/>
      <c r="E21" s="1"/>
      <c r="G21">
        <f t="shared" si="0"/>
        <v>0</v>
      </c>
    </row>
    <row r="22" spans="1:7" x14ac:dyDescent="0.25">
      <c r="A22" t="s">
        <v>426</v>
      </c>
      <c r="B22">
        <v>1</v>
      </c>
      <c r="D22" s="23">
        <v>74000</v>
      </c>
      <c r="E22" s="1"/>
      <c r="F22">
        <v>3</v>
      </c>
      <c r="G22">
        <f t="shared" si="0"/>
        <v>222000</v>
      </c>
    </row>
    <row r="23" spans="1:7" x14ac:dyDescent="0.25">
      <c r="A23" s="21" t="s">
        <v>426</v>
      </c>
      <c r="B23">
        <v>2</v>
      </c>
      <c r="D23" s="23">
        <v>107500</v>
      </c>
      <c r="F23">
        <v>1</v>
      </c>
      <c r="G23">
        <f t="shared" si="0"/>
        <v>107500</v>
      </c>
    </row>
    <row r="24" spans="1:7" x14ac:dyDescent="0.25">
      <c r="A24" s="4" t="s">
        <v>426</v>
      </c>
      <c r="B24">
        <v>3</v>
      </c>
      <c r="D24" s="23">
        <v>150000</v>
      </c>
      <c r="E24" s="1"/>
      <c r="F24">
        <v>2</v>
      </c>
      <c r="G24">
        <f t="shared" si="0"/>
        <v>300000</v>
      </c>
    </row>
    <row r="25" spans="1:7" x14ac:dyDescent="0.25">
      <c r="A25" s="22" t="s">
        <v>426</v>
      </c>
      <c r="B25">
        <v>4</v>
      </c>
      <c r="D25" s="23">
        <v>240000</v>
      </c>
      <c r="G25">
        <f t="shared" si="0"/>
        <v>0</v>
      </c>
    </row>
    <row r="26" spans="1:7" x14ac:dyDescent="0.25">
      <c r="A26" s="24"/>
      <c r="B26" s="24"/>
      <c r="C26" s="24"/>
      <c r="D26" s="25"/>
      <c r="E26" s="1"/>
      <c r="G26">
        <f t="shared" si="0"/>
        <v>0</v>
      </c>
    </row>
    <row r="27" spans="1:7" x14ac:dyDescent="0.25">
      <c r="A27" t="s">
        <v>427</v>
      </c>
      <c r="B27">
        <v>1</v>
      </c>
      <c r="D27" s="23">
        <v>80000</v>
      </c>
      <c r="E27" s="1"/>
      <c r="G27">
        <f t="shared" si="0"/>
        <v>0</v>
      </c>
    </row>
    <row r="28" spans="1:7" x14ac:dyDescent="0.25">
      <c r="A28" s="21" t="s">
        <v>427</v>
      </c>
      <c r="B28">
        <v>2</v>
      </c>
      <c r="D28" s="23">
        <v>115000</v>
      </c>
      <c r="F28">
        <v>3</v>
      </c>
      <c r="G28">
        <f t="shared" si="0"/>
        <v>345000</v>
      </c>
    </row>
    <row r="29" spans="1:7" x14ac:dyDescent="0.25">
      <c r="A29" s="4" t="s">
        <v>427</v>
      </c>
      <c r="B29">
        <v>3</v>
      </c>
      <c r="D29" s="23">
        <v>162000</v>
      </c>
      <c r="F29">
        <v>1</v>
      </c>
      <c r="G29">
        <f t="shared" si="0"/>
        <v>162000</v>
      </c>
    </row>
    <row r="30" spans="1:7" x14ac:dyDescent="0.25">
      <c r="A30" s="22" t="s">
        <v>427</v>
      </c>
      <c r="B30">
        <v>4</v>
      </c>
      <c r="D30" s="23">
        <v>264000</v>
      </c>
      <c r="G30">
        <f t="shared" si="0"/>
        <v>0</v>
      </c>
    </row>
    <row r="31" spans="1:7" x14ac:dyDescent="0.25">
      <c r="A31" s="24"/>
      <c r="B31" s="24"/>
      <c r="C31" s="24"/>
      <c r="D31" s="25"/>
      <c r="G31">
        <f t="shared" si="0"/>
        <v>0</v>
      </c>
    </row>
    <row r="32" spans="1:7" x14ac:dyDescent="0.25">
      <c r="A32" t="s">
        <v>428</v>
      </c>
      <c r="B32">
        <v>1</v>
      </c>
      <c r="D32" s="23">
        <v>86000</v>
      </c>
      <c r="F32">
        <v>1</v>
      </c>
      <c r="G32">
        <f t="shared" si="0"/>
        <v>86000</v>
      </c>
    </row>
    <row r="33" spans="1:7" x14ac:dyDescent="0.25">
      <c r="A33" s="21" t="s">
        <v>428</v>
      </c>
      <c r="B33">
        <v>2</v>
      </c>
      <c r="D33" s="23">
        <v>125000</v>
      </c>
      <c r="F33">
        <v>2</v>
      </c>
      <c r="G33">
        <f t="shared" si="0"/>
        <v>250000</v>
      </c>
    </row>
    <row r="34" spans="1:7" x14ac:dyDescent="0.25">
      <c r="A34" s="4" t="s">
        <v>428</v>
      </c>
      <c r="B34">
        <v>3</v>
      </c>
      <c r="D34" s="23">
        <v>180000</v>
      </c>
      <c r="F34">
        <v>2</v>
      </c>
      <c r="G34">
        <f t="shared" si="0"/>
        <v>360000</v>
      </c>
    </row>
    <row r="35" spans="1:7" x14ac:dyDescent="0.25">
      <c r="A35" s="22" t="s">
        <v>428</v>
      </c>
      <c r="B35">
        <v>4</v>
      </c>
      <c r="D35" s="23">
        <v>300000</v>
      </c>
      <c r="G35">
        <f t="shared" si="0"/>
        <v>0</v>
      </c>
    </row>
    <row r="37" spans="1:7" x14ac:dyDescent="0.25">
      <c r="G37">
        <f>SUM(G2:G35)</f>
        <v>3260900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0AC6-9A8C-4988-A4F2-2E60CD70FE05}">
  <dimension ref="A1:Q63"/>
  <sheetViews>
    <sheetView topLeftCell="A28" workbookViewId="0">
      <selection activeCell="I32" sqref="I32"/>
    </sheetView>
  </sheetViews>
  <sheetFormatPr defaultRowHeight="13.8" x14ac:dyDescent="0.25"/>
  <cols>
    <col min="1" max="1" width="15.109375" customWidth="1"/>
    <col min="2" max="2" width="20.88671875" customWidth="1"/>
    <col min="7" max="7" width="16.109375" customWidth="1"/>
  </cols>
  <sheetData>
    <row r="1" spans="1:17" x14ac:dyDescent="0.25">
      <c r="A1" t="s">
        <v>22</v>
      </c>
      <c r="B1" t="s">
        <v>0</v>
      </c>
      <c r="C1" t="s">
        <v>85</v>
      </c>
      <c r="D1" s="15" t="s">
        <v>83</v>
      </c>
      <c r="E1" t="s">
        <v>84</v>
      </c>
      <c r="F1" s="1" t="s">
        <v>349</v>
      </c>
      <c r="G1" t="s">
        <v>355</v>
      </c>
      <c r="H1" t="s">
        <v>380</v>
      </c>
      <c r="J1" s="1"/>
      <c r="K1" s="1"/>
      <c r="P1" s="1"/>
      <c r="Q1" s="1"/>
    </row>
    <row r="2" spans="1:17" x14ac:dyDescent="0.25">
      <c r="A2" t="s">
        <v>370</v>
      </c>
      <c r="B2" t="s">
        <v>375</v>
      </c>
      <c r="C2" s="1">
        <v>5</v>
      </c>
      <c r="D2" s="15">
        <f t="shared" ref="D2" si="0">C2*sell_min</f>
        <v>3.5</v>
      </c>
      <c r="E2" s="18">
        <f t="shared" ref="E2" si="1">C2*sell_max</f>
        <v>4.5</v>
      </c>
      <c r="F2">
        <v>1280</v>
      </c>
      <c r="G2">
        <f t="shared" ref="G2:G5" si="2">F2*E2</f>
        <v>5760</v>
      </c>
      <c r="H2" s="17">
        <f>SUM(G2:G46)</f>
        <v>107193.60000000001</v>
      </c>
      <c r="J2" s="1"/>
      <c r="K2" s="1"/>
      <c r="P2" s="1"/>
      <c r="Q2" s="1"/>
    </row>
    <row r="3" spans="1:17" x14ac:dyDescent="0.25">
      <c r="A3" t="s">
        <v>372</v>
      </c>
      <c r="B3" t="s">
        <v>374</v>
      </c>
      <c r="C3" s="1">
        <v>2</v>
      </c>
      <c r="D3" s="15">
        <f t="shared" ref="D3:D5" si="3">C3*sell_min</f>
        <v>1.4</v>
      </c>
      <c r="E3" s="18">
        <f t="shared" ref="E3:E5" si="4">C3*sell_max</f>
        <v>1.8</v>
      </c>
      <c r="F3">
        <v>640</v>
      </c>
      <c r="G3">
        <f t="shared" ref="G3:G7" si="5">F3*E3</f>
        <v>1152</v>
      </c>
    </row>
    <row r="4" spans="1:17" x14ac:dyDescent="0.25">
      <c r="A4" t="s">
        <v>371</v>
      </c>
      <c r="B4" t="s">
        <v>373</v>
      </c>
      <c r="C4" s="1">
        <v>8</v>
      </c>
      <c r="D4" s="15">
        <f t="shared" si="3"/>
        <v>5.6</v>
      </c>
      <c r="E4" s="18">
        <f t="shared" si="4"/>
        <v>7.2</v>
      </c>
      <c r="F4">
        <v>640</v>
      </c>
      <c r="G4">
        <f t="shared" si="5"/>
        <v>4608</v>
      </c>
    </row>
    <row r="5" spans="1:17" x14ac:dyDescent="0.25">
      <c r="A5" t="s">
        <v>376</v>
      </c>
      <c r="C5" s="1"/>
      <c r="D5" s="15">
        <f t="shared" si="3"/>
        <v>0</v>
      </c>
      <c r="E5" s="18">
        <f t="shared" si="4"/>
        <v>0</v>
      </c>
      <c r="G5">
        <f t="shared" si="2"/>
        <v>0</v>
      </c>
    </row>
    <row r="6" spans="1:17" x14ac:dyDescent="0.25">
      <c r="A6" t="s">
        <v>377</v>
      </c>
      <c r="C6" s="1"/>
      <c r="D6" s="15">
        <f t="shared" ref="D6:D7" si="6">C6*sell_min</f>
        <v>0</v>
      </c>
      <c r="E6" s="18">
        <f t="shared" ref="E6:E7" si="7">C6*sell_max</f>
        <v>0</v>
      </c>
      <c r="G6">
        <f t="shared" si="5"/>
        <v>0</v>
      </c>
    </row>
    <row r="7" spans="1:17" x14ac:dyDescent="0.25">
      <c r="A7" t="s">
        <v>378</v>
      </c>
      <c r="C7" s="1"/>
      <c r="D7" s="15">
        <f t="shared" si="6"/>
        <v>0</v>
      </c>
      <c r="E7" s="18">
        <f t="shared" si="7"/>
        <v>0</v>
      </c>
      <c r="G7">
        <f t="shared" si="5"/>
        <v>0</v>
      </c>
    </row>
    <row r="11" spans="1:17" x14ac:dyDescent="0.25">
      <c r="A11" t="s">
        <v>379</v>
      </c>
      <c r="C11" s="1"/>
      <c r="D11" s="15">
        <f t="shared" ref="D11:D46" si="8">C11*sell_min</f>
        <v>0</v>
      </c>
      <c r="E11" s="18">
        <f t="shared" ref="E11:E46" si="9">C11*sell_max</f>
        <v>0</v>
      </c>
      <c r="G11">
        <f t="shared" ref="G11:G46" si="10">F11*E11</f>
        <v>0</v>
      </c>
    </row>
    <row r="12" spans="1:17" x14ac:dyDescent="0.25">
      <c r="A12" t="s">
        <v>258</v>
      </c>
      <c r="B12" t="s">
        <v>230</v>
      </c>
      <c r="C12">
        <v>4.5</v>
      </c>
      <c r="D12" s="15">
        <f t="shared" si="8"/>
        <v>3.15</v>
      </c>
      <c r="E12" s="18">
        <f t="shared" si="9"/>
        <v>4.05</v>
      </c>
      <c r="F12">
        <v>640</v>
      </c>
      <c r="G12">
        <f t="shared" si="10"/>
        <v>2592</v>
      </c>
    </row>
    <row r="13" spans="1:17" x14ac:dyDescent="0.25">
      <c r="A13" t="s">
        <v>260</v>
      </c>
      <c r="B13" t="s">
        <v>259</v>
      </c>
      <c r="C13">
        <v>4.5</v>
      </c>
      <c r="D13" s="15">
        <f t="shared" si="8"/>
        <v>3.15</v>
      </c>
      <c r="E13" s="18">
        <f t="shared" si="9"/>
        <v>4.05</v>
      </c>
      <c r="F13">
        <v>640</v>
      </c>
      <c r="G13">
        <f t="shared" si="10"/>
        <v>2592</v>
      </c>
    </row>
    <row r="14" spans="1:17" x14ac:dyDescent="0.25">
      <c r="A14" t="s">
        <v>262</v>
      </c>
      <c r="B14" t="s">
        <v>261</v>
      </c>
      <c r="C14">
        <v>4.5</v>
      </c>
      <c r="D14" s="15">
        <f t="shared" si="8"/>
        <v>3.15</v>
      </c>
      <c r="E14" s="18">
        <f t="shared" si="9"/>
        <v>4.05</v>
      </c>
      <c r="F14">
        <v>640</v>
      </c>
      <c r="G14">
        <f t="shared" si="10"/>
        <v>2592</v>
      </c>
    </row>
    <row r="15" spans="1:17" x14ac:dyDescent="0.25">
      <c r="A15" t="s">
        <v>265</v>
      </c>
      <c r="B15" t="s">
        <v>264</v>
      </c>
      <c r="C15">
        <v>4.5</v>
      </c>
      <c r="D15" s="15">
        <f t="shared" si="8"/>
        <v>3.15</v>
      </c>
      <c r="E15" s="18">
        <f t="shared" si="9"/>
        <v>4.05</v>
      </c>
      <c r="F15">
        <v>640</v>
      </c>
      <c r="G15">
        <f t="shared" si="10"/>
        <v>2592</v>
      </c>
    </row>
    <row r="16" spans="1:17" x14ac:dyDescent="0.25">
      <c r="A16" t="s">
        <v>263</v>
      </c>
      <c r="B16" t="s">
        <v>231</v>
      </c>
      <c r="C16">
        <v>4</v>
      </c>
      <c r="D16" s="15">
        <f t="shared" si="8"/>
        <v>2.8</v>
      </c>
      <c r="E16" s="18">
        <f t="shared" si="9"/>
        <v>3.6</v>
      </c>
      <c r="F16">
        <v>640</v>
      </c>
      <c r="G16">
        <f t="shared" si="10"/>
        <v>2304</v>
      </c>
    </row>
    <row r="17" spans="1:7" x14ac:dyDescent="0.25">
      <c r="A17" t="s">
        <v>270</v>
      </c>
      <c r="B17" t="s">
        <v>269</v>
      </c>
      <c r="C17">
        <v>4.5</v>
      </c>
      <c r="D17" s="15">
        <f t="shared" si="8"/>
        <v>3.15</v>
      </c>
      <c r="E17" s="18">
        <f t="shared" si="9"/>
        <v>4.05</v>
      </c>
      <c r="F17">
        <v>640</v>
      </c>
      <c r="G17">
        <f t="shared" si="10"/>
        <v>2592</v>
      </c>
    </row>
    <row r="18" spans="1:7" x14ac:dyDescent="0.25">
      <c r="A18" t="s">
        <v>272</v>
      </c>
      <c r="B18" t="s">
        <v>271</v>
      </c>
      <c r="C18">
        <v>4.5</v>
      </c>
      <c r="D18" s="15">
        <f t="shared" si="8"/>
        <v>3.15</v>
      </c>
      <c r="E18" s="18">
        <f t="shared" si="9"/>
        <v>4.05</v>
      </c>
      <c r="F18">
        <v>640</v>
      </c>
      <c r="G18">
        <f t="shared" si="10"/>
        <v>2592</v>
      </c>
    </row>
    <row r="19" spans="1:7" x14ac:dyDescent="0.25">
      <c r="A19" t="s">
        <v>274</v>
      </c>
      <c r="B19" t="s">
        <v>273</v>
      </c>
      <c r="C19">
        <v>4.5</v>
      </c>
      <c r="D19" s="15">
        <f t="shared" si="8"/>
        <v>3.15</v>
      </c>
      <c r="E19" s="18">
        <f t="shared" si="9"/>
        <v>4.05</v>
      </c>
      <c r="F19">
        <v>640</v>
      </c>
      <c r="G19">
        <f t="shared" si="10"/>
        <v>2592</v>
      </c>
    </row>
    <row r="20" spans="1:7" x14ac:dyDescent="0.25">
      <c r="A20" t="s">
        <v>266</v>
      </c>
      <c r="B20" t="s">
        <v>232</v>
      </c>
      <c r="C20">
        <v>4.5</v>
      </c>
      <c r="D20" s="15">
        <f t="shared" si="8"/>
        <v>3.15</v>
      </c>
      <c r="E20" s="18">
        <f t="shared" si="9"/>
        <v>4.05</v>
      </c>
      <c r="F20">
        <v>640</v>
      </c>
      <c r="G20">
        <f t="shared" si="10"/>
        <v>2592</v>
      </c>
    </row>
    <row r="21" spans="1:7" x14ac:dyDescent="0.25">
      <c r="A21" t="s">
        <v>267</v>
      </c>
      <c r="B21" t="s">
        <v>233</v>
      </c>
      <c r="C21">
        <v>4.5</v>
      </c>
      <c r="D21" s="15">
        <f t="shared" si="8"/>
        <v>3.15</v>
      </c>
      <c r="E21" s="18">
        <f t="shared" si="9"/>
        <v>4.05</v>
      </c>
      <c r="F21">
        <v>640</v>
      </c>
      <c r="G21">
        <f t="shared" si="10"/>
        <v>2592</v>
      </c>
    </row>
    <row r="22" spans="1:7" x14ac:dyDescent="0.25">
      <c r="A22" t="s">
        <v>268</v>
      </c>
      <c r="B22" t="s">
        <v>234</v>
      </c>
      <c r="C22">
        <v>4.5</v>
      </c>
      <c r="D22" s="15">
        <f t="shared" si="8"/>
        <v>3.15</v>
      </c>
      <c r="E22" s="18">
        <f t="shared" si="9"/>
        <v>4.05</v>
      </c>
      <c r="F22">
        <v>640</v>
      </c>
      <c r="G22">
        <f t="shared" si="10"/>
        <v>2592</v>
      </c>
    </row>
    <row r="23" spans="1:7" x14ac:dyDescent="0.25">
      <c r="A23" t="s">
        <v>276</v>
      </c>
      <c r="B23" t="s">
        <v>275</v>
      </c>
      <c r="C23">
        <v>4.5</v>
      </c>
      <c r="D23" s="15">
        <f t="shared" si="8"/>
        <v>3.15</v>
      </c>
      <c r="E23" s="18">
        <f t="shared" si="9"/>
        <v>4.05</v>
      </c>
      <c r="F23">
        <v>640</v>
      </c>
      <c r="G23">
        <f t="shared" si="10"/>
        <v>2592</v>
      </c>
    </row>
    <row r="24" spans="1:7" x14ac:dyDescent="0.25">
      <c r="A24" t="s">
        <v>278</v>
      </c>
      <c r="B24" t="s">
        <v>277</v>
      </c>
      <c r="C24">
        <v>4.5</v>
      </c>
      <c r="D24" s="15">
        <f t="shared" si="8"/>
        <v>3.15</v>
      </c>
      <c r="E24" s="18">
        <f t="shared" si="9"/>
        <v>4.05</v>
      </c>
      <c r="F24">
        <v>640</v>
      </c>
      <c r="G24">
        <f t="shared" si="10"/>
        <v>2592</v>
      </c>
    </row>
    <row r="25" spans="1:7" x14ac:dyDescent="0.25">
      <c r="A25" t="s">
        <v>280</v>
      </c>
      <c r="B25" t="s">
        <v>279</v>
      </c>
      <c r="C25">
        <v>4.5</v>
      </c>
      <c r="D25" s="15">
        <f t="shared" si="8"/>
        <v>3.15</v>
      </c>
      <c r="E25" s="18">
        <f t="shared" si="9"/>
        <v>4.05</v>
      </c>
      <c r="F25">
        <v>640</v>
      </c>
      <c r="G25">
        <f t="shared" si="10"/>
        <v>2592</v>
      </c>
    </row>
    <row r="26" spans="1:7" x14ac:dyDescent="0.25">
      <c r="A26" t="s">
        <v>281</v>
      </c>
      <c r="B26" t="s">
        <v>235</v>
      </c>
      <c r="C26">
        <v>4.5</v>
      </c>
      <c r="D26" s="15">
        <f t="shared" si="8"/>
        <v>3.15</v>
      </c>
      <c r="E26" s="18">
        <f t="shared" si="9"/>
        <v>4.05</v>
      </c>
      <c r="F26">
        <v>640</v>
      </c>
      <c r="G26">
        <f t="shared" si="10"/>
        <v>2592</v>
      </c>
    </row>
    <row r="27" spans="1:7" x14ac:dyDescent="0.25">
      <c r="A27" t="s">
        <v>282</v>
      </c>
      <c r="B27" t="s">
        <v>236</v>
      </c>
      <c r="C27">
        <v>4.5</v>
      </c>
      <c r="D27" s="15">
        <f t="shared" si="8"/>
        <v>3.15</v>
      </c>
      <c r="E27" s="18">
        <f t="shared" si="9"/>
        <v>4.05</v>
      </c>
      <c r="F27">
        <v>640</v>
      </c>
      <c r="G27">
        <f t="shared" si="10"/>
        <v>2592</v>
      </c>
    </row>
    <row r="28" spans="1:7" x14ac:dyDescent="0.25">
      <c r="A28" t="s">
        <v>284</v>
      </c>
      <c r="B28" t="s">
        <v>283</v>
      </c>
      <c r="C28">
        <v>4.5</v>
      </c>
      <c r="D28" s="15">
        <f t="shared" si="8"/>
        <v>3.15</v>
      </c>
      <c r="E28" s="18">
        <f t="shared" si="9"/>
        <v>4.05</v>
      </c>
      <c r="F28">
        <v>640</v>
      </c>
      <c r="G28">
        <f t="shared" si="10"/>
        <v>2592</v>
      </c>
    </row>
    <row r="29" spans="1:7" x14ac:dyDescent="0.25">
      <c r="A29" t="s">
        <v>286</v>
      </c>
      <c r="B29" t="s">
        <v>285</v>
      </c>
      <c r="C29">
        <v>4.5</v>
      </c>
      <c r="D29" s="15">
        <f t="shared" si="8"/>
        <v>3.15</v>
      </c>
      <c r="E29" s="18">
        <f t="shared" si="9"/>
        <v>4.05</v>
      </c>
      <c r="F29">
        <v>640</v>
      </c>
      <c r="G29">
        <f t="shared" si="10"/>
        <v>2592</v>
      </c>
    </row>
    <row r="30" spans="1:7" x14ac:dyDescent="0.25">
      <c r="A30" t="s">
        <v>287</v>
      </c>
      <c r="B30" t="s">
        <v>237</v>
      </c>
      <c r="C30">
        <v>4.5</v>
      </c>
      <c r="D30" s="15">
        <f t="shared" si="8"/>
        <v>3.15</v>
      </c>
      <c r="E30" s="18">
        <f t="shared" si="9"/>
        <v>4.05</v>
      </c>
      <c r="F30">
        <v>640</v>
      </c>
      <c r="G30">
        <f t="shared" si="10"/>
        <v>2592</v>
      </c>
    </row>
    <row r="31" spans="1:7" x14ac:dyDescent="0.25">
      <c r="A31" t="s">
        <v>288</v>
      </c>
      <c r="B31" t="s">
        <v>238</v>
      </c>
      <c r="C31">
        <v>4.5</v>
      </c>
      <c r="D31" s="15">
        <f t="shared" si="8"/>
        <v>3.15</v>
      </c>
      <c r="E31" s="18">
        <f t="shared" si="9"/>
        <v>4.05</v>
      </c>
      <c r="F31">
        <v>640</v>
      </c>
      <c r="G31">
        <f t="shared" si="10"/>
        <v>2592</v>
      </c>
    </row>
    <row r="32" spans="1:7" x14ac:dyDescent="0.25">
      <c r="A32" t="s">
        <v>289</v>
      </c>
      <c r="B32" t="s">
        <v>239</v>
      </c>
      <c r="C32">
        <v>4.5</v>
      </c>
      <c r="D32" s="15">
        <f t="shared" si="8"/>
        <v>3.15</v>
      </c>
      <c r="E32" s="18">
        <f t="shared" si="9"/>
        <v>4.05</v>
      </c>
      <c r="F32">
        <v>640</v>
      </c>
      <c r="G32">
        <f t="shared" si="10"/>
        <v>2592</v>
      </c>
    </row>
    <row r="33" spans="1:7" x14ac:dyDescent="0.25">
      <c r="A33" t="s">
        <v>257</v>
      </c>
      <c r="B33" t="s">
        <v>240</v>
      </c>
      <c r="C33">
        <v>4.5</v>
      </c>
      <c r="D33" s="15">
        <f t="shared" si="8"/>
        <v>3.15</v>
      </c>
      <c r="E33" s="18">
        <f t="shared" si="9"/>
        <v>4.05</v>
      </c>
      <c r="F33">
        <v>640</v>
      </c>
      <c r="G33">
        <f t="shared" si="10"/>
        <v>2592</v>
      </c>
    </row>
    <row r="34" spans="1:7" x14ac:dyDescent="0.25">
      <c r="A34" t="s">
        <v>290</v>
      </c>
      <c r="B34" t="s">
        <v>241</v>
      </c>
      <c r="C34">
        <v>4.5</v>
      </c>
      <c r="D34" s="15">
        <f t="shared" si="8"/>
        <v>3.15</v>
      </c>
      <c r="E34" s="18">
        <f t="shared" si="9"/>
        <v>4.05</v>
      </c>
      <c r="F34">
        <v>640</v>
      </c>
      <c r="G34">
        <f t="shared" si="10"/>
        <v>2592</v>
      </c>
    </row>
    <row r="35" spans="1:7" x14ac:dyDescent="0.25">
      <c r="A35" t="s">
        <v>291</v>
      </c>
      <c r="B35" t="s">
        <v>242</v>
      </c>
      <c r="C35">
        <v>4.5</v>
      </c>
      <c r="D35" s="15">
        <f t="shared" si="8"/>
        <v>3.15</v>
      </c>
      <c r="E35" s="18">
        <f t="shared" si="9"/>
        <v>4.05</v>
      </c>
      <c r="F35">
        <v>640</v>
      </c>
      <c r="G35">
        <f t="shared" si="10"/>
        <v>2592</v>
      </c>
    </row>
    <row r="36" spans="1:7" x14ac:dyDescent="0.25">
      <c r="A36" t="s">
        <v>249</v>
      </c>
      <c r="B36" t="s">
        <v>243</v>
      </c>
      <c r="C36">
        <v>4.5</v>
      </c>
      <c r="D36" s="15">
        <f t="shared" si="8"/>
        <v>3.15</v>
      </c>
      <c r="E36" s="18">
        <f t="shared" si="9"/>
        <v>4.05</v>
      </c>
      <c r="F36">
        <v>640</v>
      </c>
      <c r="G36">
        <f t="shared" si="10"/>
        <v>2592</v>
      </c>
    </row>
    <row r="37" spans="1:7" x14ac:dyDescent="0.25">
      <c r="A37" t="s">
        <v>250</v>
      </c>
      <c r="B37" t="s">
        <v>244</v>
      </c>
      <c r="C37">
        <v>2</v>
      </c>
      <c r="D37" s="15">
        <f t="shared" si="8"/>
        <v>1.4</v>
      </c>
      <c r="E37" s="18">
        <f t="shared" si="9"/>
        <v>1.8</v>
      </c>
      <c r="F37">
        <v>640</v>
      </c>
      <c r="G37">
        <f t="shared" si="10"/>
        <v>1152</v>
      </c>
    </row>
    <row r="38" spans="1:7" x14ac:dyDescent="0.25">
      <c r="A38" t="s">
        <v>251</v>
      </c>
      <c r="B38" t="s">
        <v>245</v>
      </c>
      <c r="C38">
        <v>1.3</v>
      </c>
      <c r="D38" s="15">
        <f t="shared" si="8"/>
        <v>0.90999999999999992</v>
      </c>
      <c r="E38" s="18">
        <f t="shared" si="9"/>
        <v>1.1700000000000002</v>
      </c>
      <c r="F38">
        <v>640</v>
      </c>
      <c r="G38">
        <f t="shared" si="10"/>
        <v>748.80000000000007</v>
      </c>
    </row>
    <row r="39" spans="1:7" x14ac:dyDescent="0.25">
      <c r="A39" t="s">
        <v>253</v>
      </c>
      <c r="B39" t="s">
        <v>246</v>
      </c>
      <c r="C39">
        <v>1</v>
      </c>
      <c r="D39" s="15">
        <f t="shared" si="8"/>
        <v>0.7</v>
      </c>
      <c r="E39" s="18">
        <f t="shared" si="9"/>
        <v>0.9</v>
      </c>
      <c r="F39">
        <v>640</v>
      </c>
      <c r="G39">
        <f t="shared" si="10"/>
        <v>576</v>
      </c>
    </row>
    <row r="40" spans="1:7" x14ac:dyDescent="0.25">
      <c r="A40" t="s">
        <v>293</v>
      </c>
      <c r="B40" t="s">
        <v>292</v>
      </c>
      <c r="C40">
        <v>4.5</v>
      </c>
      <c r="D40" s="15">
        <f t="shared" si="8"/>
        <v>3.15</v>
      </c>
      <c r="E40" s="18">
        <f t="shared" si="9"/>
        <v>4.05</v>
      </c>
      <c r="F40">
        <v>640</v>
      </c>
      <c r="G40">
        <f t="shared" si="10"/>
        <v>2592</v>
      </c>
    </row>
    <row r="41" spans="1:7" x14ac:dyDescent="0.25">
      <c r="A41" t="s">
        <v>252</v>
      </c>
      <c r="B41" t="s">
        <v>247</v>
      </c>
      <c r="C41">
        <v>1.3</v>
      </c>
      <c r="D41" s="15">
        <f t="shared" si="8"/>
        <v>0.90999999999999992</v>
      </c>
      <c r="E41" s="18">
        <f t="shared" si="9"/>
        <v>1.1700000000000002</v>
      </c>
      <c r="F41">
        <v>640</v>
      </c>
      <c r="G41">
        <f t="shared" si="10"/>
        <v>748.80000000000007</v>
      </c>
    </row>
    <row r="42" spans="1:7" x14ac:dyDescent="0.25">
      <c r="A42" t="s">
        <v>256</v>
      </c>
      <c r="B42" t="s">
        <v>255</v>
      </c>
      <c r="C42">
        <v>4.5</v>
      </c>
      <c r="D42" s="15">
        <f t="shared" si="8"/>
        <v>3.15</v>
      </c>
      <c r="E42" s="18">
        <f t="shared" si="9"/>
        <v>4.05</v>
      </c>
      <c r="F42">
        <v>640</v>
      </c>
      <c r="G42">
        <f t="shared" si="10"/>
        <v>2592</v>
      </c>
    </row>
    <row r="43" spans="1:7" x14ac:dyDescent="0.25">
      <c r="A43" t="s">
        <v>254</v>
      </c>
      <c r="B43" t="s">
        <v>248</v>
      </c>
      <c r="C43">
        <v>25</v>
      </c>
      <c r="D43" s="15">
        <f t="shared" si="8"/>
        <v>17.5</v>
      </c>
      <c r="E43" s="18">
        <f t="shared" si="9"/>
        <v>22.5</v>
      </c>
      <c r="F43">
        <v>640</v>
      </c>
      <c r="G43">
        <f t="shared" si="10"/>
        <v>14400</v>
      </c>
    </row>
    <row r="44" spans="1:7" x14ac:dyDescent="0.25">
      <c r="A44" t="s">
        <v>339</v>
      </c>
      <c r="B44" t="s">
        <v>341</v>
      </c>
      <c r="C44" s="1">
        <v>5</v>
      </c>
      <c r="D44" s="15">
        <f t="shared" si="8"/>
        <v>3.5</v>
      </c>
      <c r="E44" s="18">
        <f t="shared" si="9"/>
        <v>4.5</v>
      </c>
      <c r="F44">
        <v>640</v>
      </c>
      <c r="G44">
        <f t="shared" si="10"/>
        <v>2880</v>
      </c>
    </row>
    <row r="45" spans="1:7" x14ac:dyDescent="0.25">
      <c r="A45" t="s">
        <v>340</v>
      </c>
      <c r="B45" t="s">
        <v>342</v>
      </c>
      <c r="C45">
        <v>2</v>
      </c>
      <c r="D45" s="15">
        <f t="shared" si="8"/>
        <v>1.4</v>
      </c>
      <c r="E45" s="18">
        <f t="shared" si="9"/>
        <v>1.8</v>
      </c>
      <c r="F45">
        <v>640</v>
      </c>
      <c r="G45">
        <f t="shared" si="10"/>
        <v>1152</v>
      </c>
    </row>
    <row r="46" spans="1:7" x14ac:dyDescent="0.25">
      <c r="A46" t="s">
        <v>343</v>
      </c>
      <c r="B46" t="s">
        <v>344</v>
      </c>
      <c r="C46" s="1">
        <v>7.5</v>
      </c>
      <c r="D46" s="15">
        <f t="shared" si="8"/>
        <v>5.25</v>
      </c>
      <c r="E46" s="18">
        <f t="shared" si="9"/>
        <v>6.75</v>
      </c>
      <c r="F46">
        <v>640</v>
      </c>
      <c r="G46">
        <f t="shared" si="10"/>
        <v>4320</v>
      </c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E8BF-C7CC-4BB3-802D-154286911B0D}">
  <dimension ref="A1:Q62"/>
  <sheetViews>
    <sheetView topLeftCell="A4" workbookViewId="0">
      <selection activeCell="G6" sqref="G6"/>
    </sheetView>
  </sheetViews>
  <sheetFormatPr defaultRowHeight="13.8" x14ac:dyDescent="0.25"/>
  <cols>
    <col min="1" max="1" width="15.109375" customWidth="1"/>
    <col min="2" max="2" width="20.88671875" customWidth="1"/>
    <col min="7" max="7" width="16" customWidth="1"/>
    <col min="11" max="11" width="11.5546875" customWidth="1"/>
  </cols>
  <sheetData>
    <row r="1" spans="1:17" x14ac:dyDescent="0.25">
      <c r="A1" t="s">
        <v>22</v>
      </c>
      <c r="B1" t="s">
        <v>0</v>
      </c>
      <c r="C1" t="s">
        <v>85</v>
      </c>
      <c r="D1" s="15" t="s">
        <v>83</v>
      </c>
      <c r="E1" t="s">
        <v>354</v>
      </c>
      <c r="F1" s="1" t="s">
        <v>349</v>
      </c>
      <c r="G1" t="s">
        <v>355</v>
      </c>
      <c r="H1" s="1" t="s">
        <v>332</v>
      </c>
      <c r="I1" t="s">
        <v>87</v>
      </c>
      <c r="J1" s="1" t="s">
        <v>352</v>
      </c>
      <c r="P1" s="1"/>
      <c r="Q1" s="1"/>
    </row>
    <row r="2" spans="1:17" x14ac:dyDescent="0.25">
      <c r="D2" s="15"/>
      <c r="H2" s="1"/>
      <c r="J2" s="17">
        <f>SUM(G3:G31)</f>
        <v>196684.79999999999</v>
      </c>
      <c r="K2" s="4" t="s">
        <v>135</v>
      </c>
      <c r="L2" s="4" t="s">
        <v>136</v>
      </c>
      <c r="M2" s="4">
        <v>76</v>
      </c>
      <c r="N2" s="1">
        <f>M2*sell_min</f>
        <v>53.199999999999996</v>
      </c>
      <c r="O2" s="1">
        <v>640</v>
      </c>
      <c r="P2">
        <f>O2*N2</f>
        <v>34048</v>
      </c>
      <c r="Q2" s="1"/>
    </row>
    <row r="3" spans="1:17" x14ac:dyDescent="0.25">
      <c r="A3" s="4" t="s">
        <v>81</v>
      </c>
      <c r="B3" s="4" t="s">
        <v>70</v>
      </c>
      <c r="C3">
        <v>95</v>
      </c>
      <c r="D3" s="15">
        <f>C3*sell_min</f>
        <v>66.5</v>
      </c>
      <c r="E3">
        <f>C3*sell_max</f>
        <v>85.5</v>
      </c>
      <c r="F3" s="1">
        <v>128</v>
      </c>
      <c r="G3">
        <f>F3*E3</f>
        <v>10944</v>
      </c>
      <c r="I3">
        <v>0.7</v>
      </c>
    </row>
    <row r="4" spans="1:17" x14ac:dyDescent="0.25">
      <c r="A4" s="5" t="s">
        <v>72</v>
      </c>
      <c r="B4" s="5" t="s">
        <v>62</v>
      </c>
      <c r="C4">
        <v>8</v>
      </c>
      <c r="D4" s="15">
        <f>C4*sell_min</f>
        <v>5.6</v>
      </c>
      <c r="E4">
        <f>C4*sell_max</f>
        <v>7.2</v>
      </c>
      <c r="F4" s="1">
        <v>640</v>
      </c>
      <c r="G4">
        <f>F4*D4</f>
        <v>3584</v>
      </c>
    </row>
    <row r="5" spans="1:17" x14ac:dyDescent="0.25">
      <c r="D5" s="15"/>
      <c r="K5" s="5" t="s">
        <v>114</v>
      </c>
      <c r="L5" s="5" t="s">
        <v>113</v>
      </c>
      <c r="M5" s="5">
        <v>72</v>
      </c>
      <c r="N5" s="1">
        <f>M5*sell_min</f>
        <v>50.4</v>
      </c>
      <c r="O5" s="1">
        <v>640</v>
      </c>
      <c r="P5">
        <f>O5*N5</f>
        <v>32256</v>
      </c>
    </row>
    <row r="6" spans="1:17" x14ac:dyDescent="0.25">
      <c r="D6" s="15"/>
      <c r="K6" s="3" t="s">
        <v>123</v>
      </c>
      <c r="L6" s="3" t="s">
        <v>127</v>
      </c>
      <c r="M6" s="3">
        <v>50.4</v>
      </c>
      <c r="N6" s="1">
        <f>M6*sell_min</f>
        <v>35.279999999999994</v>
      </c>
      <c r="O6" s="1">
        <v>640</v>
      </c>
      <c r="P6">
        <f>O6*N6</f>
        <v>22579.199999999997</v>
      </c>
    </row>
    <row r="7" spans="1:17" x14ac:dyDescent="0.25">
      <c r="A7" s="3" t="s">
        <v>76</v>
      </c>
      <c r="B7" s="3" t="s">
        <v>66</v>
      </c>
      <c r="C7">
        <v>5.6</v>
      </c>
      <c r="D7" s="15">
        <f>C7*sell_min</f>
        <v>3.9199999999999995</v>
      </c>
      <c r="E7" s="18">
        <f>C7*sell_max</f>
        <v>5.04</v>
      </c>
      <c r="F7" s="1">
        <v>640</v>
      </c>
      <c r="G7">
        <f>F7*D7</f>
        <v>2508.7999999999997</v>
      </c>
      <c r="H7" t="s">
        <v>345</v>
      </c>
    </row>
    <row r="8" spans="1:17" x14ac:dyDescent="0.25">
      <c r="A8" s="6" t="s">
        <v>73</v>
      </c>
      <c r="B8" s="6" t="s">
        <v>63</v>
      </c>
      <c r="C8">
        <v>250</v>
      </c>
      <c r="D8" s="15">
        <f>C8*sell_min</f>
        <v>175</v>
      </c>
      <c r="E8">
        <f>C8*sell_max</f>
        <v>225</v>
      </c>
      <c r="F8" s="1">
        <v>192</v>
      </c>
      <c r="G8">
        <f>F8*D8</f>
        <v>33600</v>
      </c>
      <c r="H8" t="s">
        <v>353</v>
      </c>
    </row>
    <row r="9" spans="1:17" x14ac:dyDescent="0.25">
      <c r="D9" s="15"/>
      <c r="K9" s="6" t="s">
        <v>116</v>
      </c>
      <c r="L9" s="6" t="s">
        <v>115</v>
      </c>
      <c r="M9" s="6">
        <v>2250</v>
      </c>
      <c r="N9" s="1">
        <f>M9*sell_min</f>
        <v>1575</v>
      </c>
      <c r="O9" s="1">
        <v>640</v>
      </c>
      <c r="P9">
        <f>O9*N9</f>
        <v>1008000</v>
      </c>
    </row>
    <row r="10" spans="1:17" x14ac:dyDescent="0.25">
      <c r="A10" s="14" t="s">
        <v>74</v>
      </c>
      <c r="B10" s="14" t="s">
        <v>64</v>
      </c>
      <c r="C10">
        <v>15</v>
      </c>
      <c r="D10" s="15">
        <f>C10*sell_min</f>
        <v>10.5</v>
      </c>
      <c r="E10">
        <f>C10*sell_max</f>
        <v>13.5</v>
      </c>
      <c r="F10" s="1">
        <v>640</v>
      </c>
      <c r="G10">
        <f>F10*D10</f>
        <v>6720</v>
      </c>
    </row>
    <row r="11" spans="1:17" x14ac:dyDescent="0.25">
      <c r="D11" s="15"/>
      <c r="K11" s="14" t="s">
        <v>117</v>
      </c>
      <c r="L11" s="14" t="s">
        <v>118</v>
      </c>
      <c r="M11" s="14">
        <v>135</v>
      </c>
      <c r="N11" s="1">
        <f>M11*sell_min</f>
        <v>94.5</v>
      </c>
      <c r="O11" s="1">
        <v>640</v>
      </c>
      <c r="P11">
        <f>O11*N11</f>
        <v>60480</v>
      </c>
    </row>
    <row r="12" spans="1:17" x14ac:dyDescent="0.25">
      <c r="D12" s="15"/>
      <c r="K12" s="13" t="s">
        <v>148</v>
      </c>
      <c r="L12" s="13" t="s">
        <v>149</v>
      </c>
      <c r="M12" s="13">
        <v>96</v>
      </c>
      <c r="N12" s="1">
        <f>M12*sell_min</f>
        <v>67.199999999999989</v>
      </c>
      <c r="O12" s="1">
        <v>640</v>
      </c>
      <c r="P12">
        <f>O12*N12</f>
        <v>43007.999999999993</v>
      </c>
    </row>
    <row r="13" spans="1:17" x14ac:dyDescent="0.25">
      <c r="A13" s="13" t="s">
        <v>82</v>
      </c>
      <c r="B13" s="13" t="s">
        <v>71</v>
      </c>
      <c r="C13">
        <v>24</v>
      </c>
      <c r="D13" s="15">
        <f>C13*sell_min</f>
        <v>16.799999999999997</v>
      </c>
      <c r="E13">
        <f>C13*sell_max</f>
        <v>21.6</v>
      </c>
      <c r="F13" s="1">
        <v>640</v>
      </c>
      <c r="G13">
        <f>F13*D13</f>
        <v>10751.999999999998</v>
      </c>
    </row>
    <row r="14" spans="1:17" x14ac:dyDescent="0.25">
      <c r="D14" s="15"/>
      <c r="K14" s="2" t="s">
        <v>119</v>
      </c>
      <c r="L14" s="2" t="s">
        <v>125</v>
      </c>
      <c r="M14" s="2">
        <v>162</v>
      </c>
      <c r="N14" s="1">
        <f>M14*sell_min</f>
        <v>113.39999999999999</v>
      </c>
      <c r="O14" s="1">
        <v>640</v>
      </c>
      <c r="P14">
        <f>O14*N14</f>
        <v>72576</v>
      </c>
      <c r="Q14" t="s">
        <v>333</v>
      </c>
    </row>
    <row r="15" spans="1:17" x14ac:dyDescent="0.25">
      <c r="A15" s="2" t="s">
        <v>75</v>
      </c>
      <c r="B15" s="2" t="s">
        <v>65</v>
      </c>
      <c r="C15">
        <v>18</v>
      </c>
      <c r="D15" s="15">
        <f>C15*sell_min</f>
        <v>12.6</v>
      </c>
      <c r="E15">
        <f>C15*sell_max</f>
        <v>16.2</v>
      </c>
      <c r="F15" s="1">
        <v>640</v>
      </c>
      <c r="G15">
        <f>F15*D15</f>
        <v>8064</v>
      </c>
      <c r="H15" t="s">
        <v>333</v>
      </c>
    </row>
    <row r="16" spans="1:17" x14ac:dyDescent="0.25">
      <c r="D16" s="15"/>
      <c r="K16" s="2" t="s">
        <v>131</v>
      </c>
      <c r="L16" s="2" t="s">
        <v>134</v>
      </c>
      <c r="M16" s="2">
        <v>2</v>
      </c>
      <c r="N16" s="1">
        <f>M16*sell_min</f>
        <v>1.4</v>
      </c>
      <c r="O16" s="1">
        <v>640</v>
      </c>
      <c r="P16">
        <f>O16*N16</f>
        <v>896</v>
      </c>
      <c r="Q16" t="s">
        <v>333</v>
      </c>
    </row>
    <row r="17" spans="1:17" x14ac:dyDescent="0.25">
      <c r="D17" s="15"/>
      <c r="K17" s="10" t="s">
        <v>124</v>
      </c>
      <c r="L17" s="10" t="s">
        <v>126</v>
      </c>
      <c r="M17" s="10">
        <v>100</v>
      </c>
      <c r="N17" s="1">
        <f>M17*sell_min</f>
        <v>70</v>
      </c>
      <c r="O17" s="1">
        <v>640</v>
      </c>
      <c r="P17">
        <f>O17*N17</f>
        <v>44800</v>
      </c>
      <c r="Q17" t="s">
        <v>334</v>
      </c>
    </row>
    <row r="18" spans="1:17" x14ac:dyDescent="0.25">
      <c r="A18" s="10" t="s">
        <v>77</v>
      </c>
      <c r="B18" s="10" t="s">
        <v>67</v>
      </c>
      <c r="C18">
        <v>11</v>
      </c>
      <c r="D18" s="15">
        <f>C18*sell_min</f>
        <v>7.6999999999999993</v>
      </c>
      <c r="E18">
        <f>C18*sell_max</f>
        <v>9.9</v>
      </c>
      <c r="F18" s="1">
        <v>640</v>
      </c>
      <c r="G18">
        <f>F18*D18</f>
        <v>4928</v>
      </c>
      <c r="H18" t="s">
        <v>335</v>
      </c>
    </row>
    <row r="19" spans="1:17" x14ac:dyDescent="0.25">
      <c r="D19" s="15"/>
      <c r="K19" s="10" t="s">
        <v>132</v>
      </c>
      <c r="L19" s="10" t="s">
        <v>133</v>
      </c>
      <c r="M19" s="11">
        <v>1</v>
      </c>
      <c r="N19" s="1">
        <f>M19*sell_min</f>
        <v>0.7</v>
      </c>
      <c r="O19" s="1">
        <v>640</v>
      </c>
      <c r="P19">
        <f>O19*N19</f>
        <v>448</v>
      </c>
      <c r="Q19" t="s">
        <v>334</v>
      </c>
    </row>
    <row r="20" spans="1:17" x14ac:dyDescent="0.25">
      <c r="D20" s="15"/>
      <c r="K20" s="7" t="s">
        <v>137</v>
      </c>
      <c r="L20" s="7" t="s">
        <v>138</v>
      </c>
      <c r="M20" s="8">
        <v>90</v>
      </c>
      <c r="N20" s="1">
        <f>M20*sell_min</f>
        <v>62.999999999999993</v>
      </c>
      <c r="O20" s="1">
        <v>640</v>
      </c>
      <c r="P20">
        <f>O20*N20</f>
        <v>40319.999999999993</v>
      </c>
    </row>
    <row r="21" spans="1:17" x14ac:dyDescent="0.25">
      <c r="A21" s="7" t="s">
        <v>78</v>
      </c>
      <c r="B21" s="7" t="s">
        <v>68</v>
      </c>
      <c r="C21">
        <v>10</v>
      </c>
      <c r="D21" s="15">
        <f>C21*sell_min</f>
        <v>7</v>
      </c>
      <c r="E21">
        <f>C21*sell_max</f>
        <v>9</v>
      </c>
      <c r="F21" s="1">
        <v>640</v>
      </c>
      <c r="G21">
        <f>F21*D21</f>
        <v>4480</v>
      </c>
    </row>
    <row r="22" spans="1:17" x14ac:dyDescent="0.25">
      <c r="A22" t="s">
        <v>80</v>
      </c>
      <c r="B22" t="s">
        <v>139</v>
      </c>
      <c r="C22">
        <v>13</v>
      </c>
      <c r="D22" s="15">
        <f>C22*sell_min</f>
        <v>9.1</v>
      </c>
      <c r="E22">
        <f>C22*sell_max</f>
        <v>11.700000000000001</v>
      </c>
      <c r="F22" s="1">
        <v>640</v>
      </c>
      <c r="G22">
        <f>F22*D22</f>
        <v>5824</v>
      </c>
    </row>
    <row r="23" spans="1:17" x14ac:dyDescent="0.25">
      <c r="D23" s="15"/>
      <c r="K23" s="3" t="s">
        <v>142</v>
      </c>
      <c r="L23" s="3" t="s">
        <v>145</v>
      </c>
      <c r="M23" s="3">
        <v>72</v>
      </c>
      <c r="N23" s="1">
        <f>M23*sell_min</f>
        <v>50.4</v>
      </c>
      <c r="O23" s="1">
        <v>640</v>
      </c>
      <c r="P23">
        <f>O23*N23</f>
        <v>32256</v>
      </c>
    </row>
    <row r="24" spans="1:17" x14ac:dyDescent="0.25">
      <c r="D24" s="15"/>
      <c r="K24" s="2" t="s">
        <v>143</v>
      </c>
      <c r="L24" s="2" t="s">
        <v>146</v>
      </c>
      <c r="M24" s="2">
        <v>225</v>
      </c>
      <c r="N24" s="1">
        <f>M24*sell_min</f>
        <v>157.5</v>
      </c>
      <c r="O24" s="1">
        <v>640</v>
      </c>
      <c r="P24">
        <f>O24*N24</f>
        <v>100800</v>
      </c>
    </row>
    <row r="25" spans="1:17" x14ac:dyDescent="0.25">
      <c r="D25" s="15"/>
      <c r="K25" s="10" t="s">
        <v>144</v>
      </c>
      <c r="L25" s="10" t="s">
        <v>147</v>
      </c>
      <c r="M25" s="10">
        <v>135</v>
      </c>
      <c r="N25" s="1">
        <f>M25*sell_min</f>
        <v>94.5</v>
      </c>
      <c r="O25" s="1">
        <v>640</v>
      </c>
      <c r="P25">
        <f>O25*N25</f>
        <v>60480</v>
      </c>
    </row>
    <row r="26" spans="1:17" x14ac:dyDescent="0.25">
      <c r="A26" s="3" t="s">
        <v>121</v>
      </c>
      <c r="B26" s="3" t="s">
        <v>130</v>
      </c>
      <c r="C26">
        <v>8</v>
      </c>
      <c r="D26" s="15">
        <f>C26*sell_min</f>
        <v>5.6</v>
      </c>
      <c r="E26">
        <f>C26*sell_max</f>
        <v>7.2</v>
      </c>
      <c r="F26" s="1">
        <v>640</v>
      </c>
      <c r="G26">
        <f>F26*D26</f>
        <v>3584</v>
      </c>
    </row>
    <row r="27" spans="1:17" x14ac:dyDescent="0.25">
      <c r="A27" s="2" t="s">
        <v>120</v>
      </c>
      <c r="B27" s="2" t="s">
        <v>128</v>
      </c>
      <c r="C27">
        <v>25</v>
      </c>
      <c r="D27" s="15">
        <f>C27*sell_min</f>
        <v>17.5</v>
      </c>
      <c r="E27">
        <f>C27*sell_max</f>
        <v>22.5</v>
      </c>
      <c r="F27" s="1">
        <v>640</v>
      </c>
      <c r="G27">
        <f>F27*D27</f>
        <v>11200</v>
      </c>
    </row>
    <row r="28" spans="1:17" x14ac:dyDescent="0.25">
      <c r="A28" s="10" t="s">
        <v>122</v>
      </c>
      <c r="B28" s="10" t="s">
        <v>129</v>
      </c>
      <c r="C28">
        <v>15</v>
      </c>
      <c r="D28" s="15">
        <f>C28*sell_min</f>
        <v>10.5</v>
      </c>
      <c r="E28">
        <f>C28*sell_max</f>
        <v>13.5</v>
      </c>
      <c r="F28" s="1">
        <v>640</v>
      </c>
      <c r="G28">
        <f>F28*D28</f>
        <v>6720</v>
      </c>
    </row>
    <row r="29" spans="1:17" x14ac:dyDescent="0.25">
      <c r="A29" s="9" t="s">
        <v>79</v>
      </c>
      <c r="B29" s="9" t="s">
        <v>69</v>
      </c>
      <c r="C29">
        <v>12</v>
      </c>
      <c r="D29" s="15">
        <f>C29*sell_min</f>
        <v>8.3999999999999986</v>
      </c>
      <c r="E29">
        <f>C29*sell_max</f>
        <v>10.8</v>
      </c>
      <c r="F29" s="1">
        <v>640</v>
      </c>
      <c r="G29">
        <f>F29*D29</f>
        <v>5375.9999999999991</v>
      </c>
    </row>
    <row r="30" spans="1:17" x14ac:dyDescent="0.25">
      <c r="D30" s="15"/>
      <c r="K30" s="9" t="s">
        <v>140</v>
      </c>
      <c r="L30" s="9" t="s">
        <v>141</v>
      </c>
      <c r="M30" s="9">
        <v>108</v>
      </c>
      <c r="N30" s="1">
        <f>M30*sell_min</f>
        <v>75.599999999999994</v>
      </c>
      <c r="O30" s="1">
        <v>640</v>
      </c>
      <c r="P30">
        <f>O30*N30</f>
        <v>48384</v>
      </c>
    </row>
    <row r="31" spans="1:17" x14ac:dyDescent="0.25">
      <c r="A31" s="12" t="s">
        <v>336</v>
      </c>
      <c r="B31" s="12" t="s">
        <v>337</v>
      </c>
      <c r="C31">
        <v>1750</v>
      </c>
      <c r="D31" s="15">
        <f>C31*sell_min</f>
        <v>1225</v>
      </c>
      <c r="E31">
        <f>C31*sell_max</f>
        <v>1575</v>
      </c>
      <c r="F31" s="1">
        <v>64</v>
      </c>
      <c r="G31" s="20">
        <f>F31*D31</f>
        <v>78400</v>
      </c>
    </row>
    <row r="32" spans="1:17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D35" s="1"/>
      <c r="E35" s="1"/>
    </row>
    <row r="36" spans="3:5" x14ac:dyDescent="0.25">
      <c r="C36" s="1"/>
      <c r="D36" s="1"/>
      <c r="E36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</sheetData>
  <sortState xmlns:xlrd2="http://schemas.microsoft.com/office/spreadsheetml/2017/richdata2" ref="A2:F21">
    <sortCondition ref="B2:B21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0A83-C325-46A7-9F6B-9AC58C5E0C67}">
  <dimension ref="A1:B2"/>
  <sheetViews>
    <sheetView workbookViewId="0">
      <selection activeCell="H12" sqref="H12"/>
    </sheetView>
  </sheetViews>
  <sheetFormatPr defaultRowHeight="13.8" x14ac:dyDescent="0.25"/>
  <sheetData>
    <row r="1" spans="1:2" x14ac:dyDescent="0.25">
      <c r="A1" t="s">
        <v>83</v>
      </c>
      <c r="B1" t="s">
        <v>84</v>
      </c>
    </row>
    <row r="2" spans="1:2" x14ac:dyDescent="0.25">
      <c r="A2">
        <v>0.7</v>
      </c>
      <c r="B2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1275-7E3F-49DA-A074-FF2E214D854F}">
  <dimension ref="A1:Q24"/>
  <sheetViews>
    <sheetView workbookViewId="0">
      <selection activeCell="C25" sqref="C25"/>
    </sheetView>
  </sheetViews>
  <sheetFormatPr defaultRowHeight="13.8" x14ac:dyDescent="0.25"/>
  <cols>
    <col min="1" max="1" width="15.109375" customWidth="1"/>
    <col min="2" max="2" width="20.88671875" customWidth="1"/>
    <col min="5" max="5" width="16.6640625" customWidth="1"/>
    <col min="6" max="6" width="12.77734375" customWidth="1"/>
    <col min="7" max="7" width="12.5546875" customWidth="1"/>
  </cols>
  <sheetData>
    <row r="1" spans="1:17" x14ac:dyDescent="0.25">
      <c r="A1" t="s">
        <v>22</v>
      </c>
      <c r="B1" t="s">
        <v>0</v>
      </c>
      <c r="C1" t="s">
        <v>85</v>
      </c>
      <c r="D1" s="15" t="s">
        <v>83</v>
      </c>
      <c r="E1" t="s">
        <v>354</v>
      </c>
      <c r="F1" s="1" t="s">
        <v>349</v>
      </c>
      <c r="G1" t="s">
        <v>355</v>
      </c>
      <c r="J1" s="1" t="s">
        <v>351</v>
      </c>
      <c r="K1" s="1"/>
      <c r="P1" s="1"/>
      <c r="Q1" s="1"/>
    </row>
    <row r="2" spans="1:17" x14ac:dyDescent="0.25">
      <c r="A2" t="s">
        <v>43</v>
      </c>
      <c r="B2" t="s">
        <v>23</v>
      </c>
      <c r="C2" s="1">
        <v>3.5</v>
      </c>
      <c r="D2" s="15">
        <f t="shared" ref="D2:D15" si="0">C2*sell_min</f>
        <v>2.4499999999999997</v>
      </c>
      <c r="E2" s="18">
        <f t="shared" ref="E2:E15" si="1">C2*sell_max</f>
        <v>3.15</v>
      </c>
      <c r="F2">
        <v>3200</v>
      </c>
      <c r="G2">
        <f t="shared" ref="G2:G22" si="2">F2*E2</f>
        <v>10080</v>
      </c>
      <c r="J2" s="16">
        <f>SUM(F2:F22)</f>
        <v>41920</v>
      </c>
    </row>
    <row r="3" spans="1:17" x14ac:dyDescent="0.25">
      <c r="A3" t="s">
        <v>44</v>
      </c>
      <c r="B3" t="s">
        <v>24</v>
      </c>
      <c r="C3" s="1">
        <v>23</v>
      </c>
      <c r="D3" s="15">
        <f t="shared" si="0"/>
        <v>16.099999999999998</v>
      </c>
      <c r="E3" s="18">
        <f t="shared" si="1"/>
        <v>20.7</v>
      </c>
      <c r="F3">
        <v>640</v>
      </c>
      <c r="G3">
        <f>F3*E3</f>
        <v>13248</v>
      </c>
    </row>
    <row r="4" spans="1:17" x14ac:dyDescent="0.25">
      <c r="A4" t="s">
        <v>45</v>
      </c>
      <c r="B4" t="s">
        <v>25</v>
      </c>
      <c r="C4" s="1">
        <v>3.2</v>
      </c>
      <c r="D4" s="15">
        <f t="shared" si="0"/>
        <v>2.2399999999999998</v>
      </c>
      <c r="E4" s="18">
        <f t="shared" si="1"/>
        <v>2.8800000000000003</v>
      </c>
      <c r="F4">
        <v>3200</v>
      </c>
      <c r="G4">
        <f t="shared" si="2"/>
        <v>9216.0000000000018</v>
      </c>
    </row>
    <row r="5" spans="1:17" x14ac:dyDescent="0.25">
      <c r="A5" t="s">
        <v>46</v>
      </c>
      <c r="B5" t="s">
        <v>26</v>
      </c>
      <c r="C5" s="1">
        <v>12</v>
      </c>
      <c r="D5" s="15">
        <f t="shared" si="0"/>
        <v>8.3999999999999986</v>
      </c>
      <c r="E5" s="18">
        <f t="shared" si="1"/>
        <v>10.8</v>
      </c>
      <c r="F5">
        <v>640</v>
      </c>
      <c r="G5">
        <f t="shared" si="2"/>
        <v>6912</v>
      </c>
    </row>
    <row r="6" spans="1:17" x14ac:dyDescent="0.25">
      <c r="A6" t="s">
        <v>47</v>
      </c>
      <c r="B6" t="s">
        <v>27</v>
      </c>
      <c r="C6" s="1">
        <v>1.5</v>
      </c>
      <c r="D6" s="15">
        <f t="shared" si="0"/>
        <v>1.0499999999999998</v>
      </c>
      <c r="E6" s="18">
        <f t="shared" si="1"/>
        <v>1.35</v>
      </c>
      <c r="F6">
        <v>6400</v>
      </c>
      <c r="G6">
        <f t="shared" si="2"/>
        <v>8640</v>
      </c>
    </row>
    <row r="7" spans="1:17" x14ac:dyDescent="0.25">
      <c r="A7" t="s">
        <v>48</v>
      </c>
      <c r="B7" t="s">
        <v>28</v>
      </c>
      <c r="C7" s="1">
        <v>3</v>
      </c>
      <c r="D7" s="15">
        <f t="shared" si="0"/>
        <v>2.0999999999999996</v>
      </c>
      <c r="E7" s="18">
        <f t="shared" si="1"/>
        <v>2.7</v>
      </c>
      <c r="F7">
        <v>640</v>
      </c>
      <c r="G7">
        <f t="shared" si="2"/>
        <v>1728</v>
      </c>
    </row>
    <row r="8" spans="1:17" x14ac:dyDescent="0.25">
      <c r="A8" t="s">
        <v>49</v>
      </c>
      <c r="B8" t="s">
        <v>29</v>
      </c>
      <c r="C8" s="1">
        <v>65</v>
      </c>
      <c r="D8" s="15">
        <f t="shared" si="0"/>
        <v>45.5</v>
      </c>
      <c r="E8" s="18">
        <f t="shared" si="1"/>
        <v>58.5</v>
      </c>
      <c r="F8">
        <v>320</v>
      </c>
      <c r="G8">
        <f t="shared" si="2"/>
        <v>18720</v>
      </c>
    </row>
    <row r="9" spans="1:17" x14ac:dyDescent="0.25">
      <c r="A9" t="s">
        <v>50</v>
      </c>
      <c r="B9" t="s">
        <v>30</v>
      </c>
      <c r="C9" s="1">
        <v>8</v>
      </c>
      <c r="D9" s="15">
        <f t="shared" si="0"/>
        <v>5.6</v>
      </c>
      <c r="E9" s="18">
        <f t="shared" si="1"/>
        <v>7.2</v>
      </c>
      <c r="F9">
        <v>640</v>
      </c>
      <c r="G9">
        <f t="shared" si="2"/>
        <v>4608</v>
      </c>
      <c r="J9" t="s">
        <v>386</v>
      </c>
    </row>
    <row r="10" spans="1:17" x14ac:dyDescent="0.25">
      <c r="A10" t="s">
        <v>51</v>
      </c>
      <c r="B10" t="s">
        <v>31</v>
      </c>
      <c r="C10" s="1">
        <v>20</v>
      </c>
      <c r="D10" s="15">
        <f t="shared" si="0"/>
        <v>14</v>
      </c>
      <c r="E10" s="18">
        <f t="shared" si="1"/>
        <v>18</v>
      </c>
      <c r="F10">
        <v>640</v>
      </c>
      <c r="G10">
        <f t="shared" si="2"/>
        <v>11520</v>
      </c>
    </row>
    <row r="11" spans="1:17" x14ac:dyDescent="0.25">
      <c r="A11" t="s">
        <v>52</v>
      </c>
      <c r="B11" t="s">
        <v>32</v>
      </c>
      <c r="C11" s="1">
        <v>4</v>
      </c>
      <c r="D11" s="15">
        <f t="shared" si="0"/>
        <v>2.8</v>
      </c>
      <c r="E11" s="18">
        <f t="shared" si="1"/>
        <v>3.6</v>
      </c>
      <c r="F11">
        <v>640</v>
      </c>
      <c r="G11">
        <f t="shared" si="2"/>
        <v>2304</v>
      </c>
    </row>
    <row r="12" spans="1:17" x14ac:dyDescent="0.25">
      <c r="A12" t="s">
        <v>346</v>
      </c>
      <c r="B12" t="s">
        <v>33</v>
      </c>
      <c r="C12" s="1">
        <v>8</v>
      </c>
      <c r="D12" s="15">
        <f t="shared" si="0"/>
        <v>5.6</v>
      </c>
      <c r="E12" s="18">
        <f t="shared" si="1"/>
        <v>7.2</v>
      </c>
      <c r="F12">
        <v>640</v>
      </c>
      <c r="G12">
        <f t="shared" si="2"/>
        <v>4608</v>
      </c>
    </row>
    <row r="13" spans="1:17" x14ac:dyDescent="0.25">
      <c r="A13" t="s">
        <v>53</v>
      </c>
      <c r="B13" t="s">
        <v>34</v>
      </c>
      <c r="C13" s="1">
        <v>15</v>
      </c>
      <c r="D13" s="15">
        <f t="shared" si="0"/>
        <v>10.5</v>
      </c>
      <c r="E13" s="18">
        <f t="shared" si="1"/>
        <v>13.5</v>
      </c>
      <c r="F13">
        <v>640</v>
      </c>
      <c r="G13">
        <f t="shared" si="2"/>
        <v>8640</v>
      </c>
    </row>
    <row r="14" spans="1:17" x14ac:dyDescent="0.25">
      <c r="A14" t="s">
        <v>54</v>
      </c>
      <c r="B14" t="s">
        <v>35</v>
      </c>
      <c r="C14" s="1">
        <v>2</v>
      </c>
      <c r="D14" s="15">
        <f t="shared" si="0"/>
        <v>1.4</v>
      </c>
      <c r="E14" s="19">
        <f t="shared" si="1"/>
        <v>1.8</v>
      </c>
      <c r="F14">
        <v>3200</v>
      </c>
      <c r="G14">
        <f t="shared" si="2"/>
        <v>5760</v>
      </c>
    </row>
    <row r="15" spans="1:17" x14ac:dyDescent="0.25">
      <c r="A15" t="s">
        <v>55</v>
      </c>
      <c r="B15" t="s">
        <v>36</v>
      </c>
      <c r="C15">
        <v>2.2000000000000002</v>
      </c>
      <c r="D15" s="15">
        <f t="shared" si="0"/>
        <v>1.54</v>
      </c>
      <c r="E15" s="19">
        <f t="shared" si="1"/>
        <v>1.9800000000000002</v>
      </c>
      <c r="F15">
        <v>3200</v>
      </c>
      <c r="G15">
        <f t="shared" si="2"/>
        <v>6336.0000000000009</v>
      </c>
    </row>
    <row r="16" spans="1:17" x14ac:dyDescent="0.25">
      <c r="D16" s="15"/>
      <c r="E16" s="18"/>
      <c r="I16" t="s">
        <v>56</v>
      </c>
      <c r="J16" t="s">
        <v>37</v>
      </c>
      <c r="K16">
        <v>40</v>
      </c>
      <c r="L16" s="15">
        <f>K16*sell_min</f>
        <v>28</v>
      </c>
      <c r="M16" s="1">
        <v>640</v>
      </c>
      <c r="N16">
        <f>M16*L16</f>
        <v>17920</v>
      </c>
    </row>
    <row r="17" spans="1:14" x14ac:dyDescent="0.25">
      <c r="D17" s="15"/>
      <c r="E17" s="18"/>
      <c r="I17" t="s">
        <v>57</v>
      </c>
      <c r="J17" t="s">
        <v>38</v>
      </c>
      <c r="K17" s="1">
        <v>15</v>
      </c>
      <c r="L17" s="15">
        <f>K17*sell_min</f>
        <v>10.5</v>
      </c>
      <c r="M17" s="1">
        <v>640</v>
      </c>
      <c r="N17">
        <f>M17*L17</f>
        <v>6720</v>
      </c>
    </row>
    <row r="18" spans="1:14" x14ac:dyDescent="0.25">
      <c r="A18" t="s">
        <v>58</v>
      </c>
      <c r="B18" t="s">
        <v>39</v>
      </c>
      <c r="C18" s="1">
        <v>1.8</v>
      </c>
      <c r="D18" s="15">
        <f>C18*sell_min</f>
        <v>1.26</v>
      </c>
      <c r="E18" s="18">
        <f>C18*sell_max</f>
        <v>1.62</v>
      </c>
      <c r="F18">
        <v>6400</v>
      </c>
      <c r="G18">
        <f t="shared" si="2"/>
        <v>10368</v>
      </c>
    </row>
    <row r="19" spans="1:14" x14ac:dyDescent="0.25">
      <c r="A19" t="s">
        <v>59</v>
      </c>
      <c r="B19" t="s">
        <v>40</v>
      </c>
      <c r="C19" s="1">
        <v>15</v>
      </c>
      <c r="D19" s="15">
        <f>C19*sell_min</f>
        <v>10.5</v>
      </c>
      <c r="E19" s="18">
        <f>C19*sell_max</f>
        <v>13.5</v>
      </c>
      <c r="F19">
        <v>640</v>
      </c>
      <c r="G19">
        <f t="shared" si="2"/>
        <v>8640</v>
      </c>
    </row>
    <row r="20" spans="1:14" x14ac:dyDescent="0.25">
      <c r="A20" t="s">
        <v>60</v>
      </c>
      <c r="B20" t="s">
        <v>41</v>
      </c>
      <c r="C20">
        <v>3.3</v>
      </c>
      <c r="D20" s="15">
        <f>C20*sell_min</f>
        <v>2.3099999999999996</v>
      </c>
      <c r="E20" s="19">
        <f>C20*sell_max</f>
        <v>2.9699999999999998</v>
      </c>
      <c r="F20">
        <v>3200</v>
      </c>
      <c r="G20">
        <f t="shared" si="2"/>
        <v>9504</v>
      </c>
    </row>
    <row r="21" spans="1:14" x14ac:dyDescent="0.25">
      <c r="A21" t="s">
        <v>61</v>
      </c>
      <c r="B21" t="s">
        <v>42</v>
      </c>
      <c r="C21" s="1">
        <v>1.1000000000000001</v>
      </c>
      <c r="D21" s="15">
        <f>C21*sell_min</f>
        <v>0.77</v>
      </c>
      <c r="E21" s="18">
        <f>C21*sell_max</f>
        <v>0.9900000000000001</v>
      </c>
      <c r="F21">
        <v>6400</v>
      </c>
      <c r="G21">
        <f t="shared" si="2"/>
        <v>6336.0000000000009</v>
      </c>
    </row>
    <row r="22" spans="1:14" x14ac:dyDescent="0.25">
      <c r="A22" t="s">
        <v>347</v>
      </c>
      <c r="B22" t="s">
        <v>348</v>
      </c>
      <c r="C22" s="1">
        <v>21</v>
      </c>
      <c r="D22" s="15">
        <f>C22*sell_min</f>
        <v>14.7</v>
      </c>
      <c r="E22" s="18">
        <f>C22*sell_max</f>
        <v>18.900000000000002</v>
      </c>
      <c r="F22">
        <v>640</v>
      </c>
      <c r="G22">
        <f t="shared" si="2"/>
        <v>12096.000000000002</v>
      </c>
    </row>
    <row r="23" spans="1:14" x14ac:dyDescent="0.25">
      <c r="D23" s="15"/>
      <c r="E23" s="18"/>
    </row>
    <row r="24" spans="1:14" x14ac:dyDescent="0.25">
      <c r="D24" s="15"/>
      <c r="E24" s="1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C13" sqref="C13"/>
    </sheetView>
  </sheetViews>
  <sheetFormatPr defaultRowHeight="13.8" x14ac:dyDescent="0.25"/>
  <cols>
    <col min="1" max="1" width="15.109375" customWidth="1"/>
    <col min="2" max="2" width="23" customWidth="1"/>
    <col min="5" max="5" width="17.77734375" customWidth="1"/>
    <col min="7" max="7" width="25.109375" customWidth="1"/>
    <col min="8" max="8" width="11.33203125" customWidth="1"/>
    <col min="9" max="9" width="8.88671875" customWidth="1"/>
  </cols>
  <sheetData>
    <row r="1" spans="1:18" x14ac:dyDescent="0.25">
      <c r="A1" t="s">
        <v>22</v>
      </c>
      <c r="B1" t="s">
        <v>0</v>
      </c>
      <c r="C1" t="s">
        <v>85</v>
      </c>
      <c r="D1" s="15" t="s">
        <v>83</v>
      </c>
      <c r="E1" t="s">
        <v>354</v>
      </c>
      <c r="F1" s="1" t="s">
        <v>349</v>
      </c>
      <c r="G1" t="s">
        <v>355</v>
      </c>
      <c r="H1" t="s">
        <v>381</v>
      </c>
      <c r="I1" t="s">
        <v>350</v>
      </c>
      <c r="K1" s="1"/>
      <c r="L1" s="1"/>
      <c r="Q1" s="1"/>
      <c r="R1" s="1"/>
    </row>
    <row r="2" spans="1:18" x14ac:dyDescent="0.25">
      <c r="A2" t="s">
        <v>12</v>
      </c>
      <c r="B2" t="s">
        <v>4</v>
      </c>
      <c r="C2" s="1">
        <v>20</v>
      </c>
      <c r="D2" s="15">
        <f t="shared" ref="D2:D7" si="0">C2*sell_min</f>
        <v>14</v>
      </c>
      <c r="E2" s="18">
        <f t="shared" ref="E2:E7" si="1">C2*sell_max</f>
        <v>18</v>
      </c>
      <c r="F2">
        <v>640</v>
      </c>
      <c r="G2">
        <f t="shared" ref="G2:G24" si="2">F2*E2</f>
        <v>11520</v>
      </c>
      <c r="I2" s="17">
        <f>SUM(G2:G24)</f>
        <v>68313.599999999991</v>
      </c>
    </row>
    <row r="3" spans="1:18" x14ac:dyDescent="0.25">
      <c r="A3" t="s">
        <v>21</v>
      </c>
      <c r="B3" t="s">
        <v>3</v>
      </c>
      <c r="C3" s="1">
        <v>1.2</v>
      </c>
      <c r="D3" s="15">
        <f t="shared" si="0"/>
        <v>0.84</v>
      </c>
      <c r="E3" s="18">
        <f t="shared" si="1"/>
        <v>1.08</v>
      </c>
      <c r="F3">
        <v>640</v>
      </c>
      <c r="G3">
        <f>F3*E3</f>
        <v>691.2</v>
      </c>
    </row>
    <row r="4" spans="1:18" x14ac:dyDescent="0.25">
      <c r="A4" t="s">
        <v>13</v>
      </c>
      <c r="B4" t="s">
        <v>2</v>
      </c>
      <c r="C4" s="1">
        <v>4.8</v>
      </c>
      <c r="D4" s="15">
        <f t="shared" si="0"/>
        <v>3.36</v>
      </c>
      <c r="E4" s="18">
        <f t="shared" si="1"/>
        <v>4.32</v>
      </c>
      <c r="F4">
        <v>640</v>
      </c>
      <c r="G4">
        <f t="shared" si="2"/>
        <v>2764.8</v>
      </c>
    </row>
    <row r="5" spans="1:18" x14ac:dyDescent="0.25">
      <c r="A5" t="s">
        <v>90</v>
      </c>
      <c r="B5" t="s">
        <v>110</v>
      </c>
      <c r="C5" s="1">
        <v>2.4</v>
      </c>
      <c r="D5" s="15">
        <f t="shared" si="0"/>
        <v>1.68</v>
      </c>
      <c r="E5" s="18">
        <f t="shared" si="1"/>
        <v>2.16</v>
      </c>
      <c r="F5">
        <v>640</v>
      </c>
      <c r="G5">
        <f t="shared" si="2"/>
        <v>1382.4</v>
      </c>
    </row>
    <row r="6" spans="1:18" x14ac:dyDescent="0.25">
      <c r="A6" t="s">
        <v>94</v>
      </c>
      <c r="B6" t="s">
        <v>1</v>
      </c>
      <c r="C6" s="1">
        <v>5</v>
      </c>
      <c r="D6" s="15">
        <f t="shared" si="0"/>
        <v>3.5</v>
      </c>
      <c r="E6" s="18">
        <f t="shared" si="1"/>
        <v>4.5</v>
      </c>
      <c r="F6">
        <v>640</v>
      </c>
      <c r="G6">
        <f t="shared" si="2"/>
        <v>2880</v>
      </c>
    </row>
    <row r="7" spans="1:18" x14ac:dyDescent="0.25">
      <c r="A7" t="s">
        <v>16</v>
      </c>
      <c r="B7" t="s">
        <v>5</v>
      </c>
      <c r="C7" s="1">
        <v>4.8</v>
      </c>
      <c r="D7" s="15">
        <f t="shared" si="0"/>
        <v>3.36</v>
      </c>
      <c r="E7" s="18">
        <f t="shared" si="1"/>
        <v>4.32</v>
      </c>
      <c r="F7">
        <v>640</v>
      </c>
      <c r="G7">
        <f t="shared" si="2"/>
        <v>2764.8</v>
      </c>
    </row>
    <row r="8" spans="1:18" x14ac:dyDescent="0.25">
      <c r="A8" t="s">
        <v>404</v>
      </c>
      <c r="B8" t="s">
        <v>405</v>
      </c>
      <c r="C8" s="1">
        <v>4</v>
      </c>
      <c r="D8" s="15">
        <f t="shared" ref="D8" si="3">C8*sell_min</f>
        <v>2.8</v>
      </c>
      <c r="E8" s="18">
        <f t="shared" ref="E8" si="4">C8*sell_max</f>
        <v>3.6</v>
      </c>
      <c r="F8">
        <v>640</v>
      </c>
      <c r="G8">
        <f t="shared" si="2"/>
        <v>2304</v>
      </c>
      <c r="I8" t="s">
        <v>98</v>
      </c>
      <c r="J8" t="s">
        <v>104</v>
      </c>
      <c r="K8" s="1">
        <v>64</v>
      </c>
      <c r="L8" s="15">
        <f>K8*sell_min</f>
        <v>44.8</v>
      </c>
      <c r="M8" s="18">
        <f>K8*sell_max</f>
        <v>57.6</v>
      </c>
      <c r="N8">
        <v>640</v>
      </c>
      <c r="O8">
        <f>N8*M8</f>
        <v>36864</v>
      </c>
    </row>
    <row r="9" spans="1:18" x14ac:dyDescent="0.25">
      <c r="A9" t="s">
        <v>92</v>
      </c>
      <c r="B9" t="s">
        <v>111</v>
      </c>
      <c r="C9" s="1">
        <v>8</v>
      </c>
      <c r="D9" s="15">
        <f>C9*sell_min</f>
        <v>5.6</v>
      </c>
      <c r="E9" s="18">
        <f>C9*sell_max</f>
        <v>7.2</v>
      </c>
      <c r="F9">
        <v>640</v>
      </c>
      <c r="G9">
        <f t="shared" si="2"/>
        <v>4608</v>
      </c>
    </row>
    <row r="10" spans="1:18" x14ac:dyDescent="0.25">
      <c r="E10" s="18"/>
      <c r="I10" t="s">
        <v>97</v>
      </c>
      <c r="J10" t="s">
        <v>101</v>
      </c>
      <c r="K10" s="1">
        <v>300</v>
      </c>
      <c r="L10" s="15">
        <f>K10*sell_min</f>
        <v>210</v>
      </c>
      <c r="M10" s="18">
        <f>K10*sell_max</f>
        <v>270</v>
      </c>
      <c r="N10">
        <v>128</v>
      </c>
      <c r="O10">
        <f>N10*M10</f>
        <v>34560</v>
      </c>
    </row>
    <row r="11" spans="1:18" x14ac:dyDescent="0.25">
      <c r="E11" s="18"/>
      <c r="I11" t="s">
        <v>99</v>
      </c>
      <c r="J11" t="s">
        <v>102</v>
      </c>
      <c r="K11" s="1">
        <v>35</v>
      </c>
      <c r="L11" s="15">
        <f>K11*sell_min</f>
        <v>24.5</v>
      </c>
      <c r="M11" s="18">
        <f>K11*sell_max</f>
        <v>31.5</v>
      </c>
      <c r="N11">
        <v>640</v>
      </c>
      <c r="O11">
        <f>N11*M11</f>
        <v>20160</v>
      </c>
    </row>
    <row r="12" spans="1:18" x14ac:dyDescent="0.25">
      <c r="E12" s="18"/>
      <c r="I12" t="s">
        <v>100</v>
      </c>
      <c r="J12" t="s">
        <v>112</v>
      </c>
      <c r="K12" s="1">
        <v>36</v>
      </c>
      <c r="L12" s="15">
        <f>K12*sell_min</f>
        <v>25.2</v>
      </c>
      <c r="M12" s="18">
        <f>K12*sell_max</f>
        <v>32.4</v>
      </c>
      <c r="N12">
        <v>640</v>
      </c>
      <c r="O12">
        <f>N12*M12</f>
        <v>20736</v>
      </c>
    </row>
    <row r="13" spans="1:18" x14ac:dyDescent="0.25">
      <c r="E13" s="18"/>
      <c r="I13" t="s">
        <v>95</v>
      </c>
      <c r="J13" t="s">
        <v>103</v>
      </c>
      <c r="K13" s="1">
        <v>7.2</v>
      </c>
      <c r="L13" s="15">
        <f>K13*sell_min</f>
        <v>5.04</v>
      </c>
      <c r="M13" s="18">
        <f>K13*sell_max</f>
        <v>6.48</v>
      </c>
      <c r="N13">
        <v>640</v>
      </c>
      <c r="O13">
        <f>N13*M13</f>
        <v>4147.2000000000007</v>
      </c>
    </row>
    <row r="14" spans="1:18" x14ac:dyDescent="0.25">
      <c r="A14" t="s">
        <v>89</v>
      </c>
      <c r="B14" t="s">
        <v>107</v>
      </c>
      <c r="C14" s="1">
        <v>1.6</v>
      </c>
      <c r="D14" s="15">
        <f t="shared" ref="D14:D24" si="5">C14*sell_min</f>
        <v>1.1199999999999999</v>
      </c>
      <c r="E14" s="18">
        <f t="shared" ref="E14:E24" si="6">C14*sell_max</f>
        <v>1.4400000000000002</v>
      </c>
      <c r="F14">
        <v>640</v>
      </c>
      <c r="G14">
        <f t="shared" si="2"/>
        <v>921.60000000000014</v>
      </c>
    </row>
    <row r="15" spans="1:18" x14ac:dyDescent="0.25">
      <c r="A15" t="s">
        <v>19</v>
      </c>
      <c r="B15" t="s">
        <v>6</v>
      </c>
      <c r="C15" s="1">
        <v>1.6</v>
      </c>
      <c r="D15" s="15">
        <f t="shared" si="5"/>
        <v>1.1199999999999999</v>
      </c>
      <c r="E15" s="18">
        <f t="shared" si="6"/>
        <v>1.4400000000000002</v>
      </c>
      <c r="F15">
        <v>640</v>
      </c>
      <c r="G15">
        <f t="shared" si="2"/>
        <v>921.60000000000014</v>
      </c>
    </row>
    <row r="16" spans="1:18" x14ac:dyDescent="0.25">
      <c r="A16" t="s">
        <v>91</v>
      </c>
      <c r="B16" t="s">
        <v>109</v>
      </c>
      <c r="C16" s="1">
        <v>6.8</v>
      </c>
      <c r="D16" s="15">
        <f t="shared" si="5"/>
        <v>4.76</v>
      </c>
      <c r="E16" s="18">
        <f t="shared" si="6"/>
        <v>6.12</v>
      </c>
      <c r="F16">
        <v>640</v>
      </c>
      <c r="G16">
        <f t="shared" si="2"/>
        <v>3916.8</v>
      </c>
    </row>
    <row r="17" spans="1:9" x14ac:dyDescent="0.25">
      <c r="A17" t="s">
        <v>96</v>
      </c>
      <c r="B17" t="s">
        <v>105</v>
      </c>
      <c r="C17" s="1">
        <v>30</v>
      </c>
      <c r="D17" s="15">
        <f t="shared" si="5"/>
        <v>21</v>
      </c>
      <c r="E17" s="18">
        <f t="shared" si="6"/>
        <v>27</v>
      </c>
      <c r="F17">
        <v>640</v>
      </c>
      <c r="G17">
        <f t="shared" si="2"/>
        <v>17280</v>
      </c>
    </row>
    <row r="18" spans="1:9" x14ac:dyDescent="0.25">
      <c r="A18" t="s">
        <v>17</v>
      </c>
      <c r="B18" t="s">
        <v>7</v>
      </c>
      <c r="C18" s="1">
        <v>6</v>
      </c>
      <c r="D18" s="15">
        <f t="shared" si="5"/>
        <v>4.1999999999999993</v>
      </c>
      <c r="E18" s="18">
        <f t="shared" si="6"/>
        <v>5.4</v>
      </c>
      <c r="F18">
        <v>640</v>
      </c>
      <c r="G18">
        <f t="shared" si="2"/>
        <v>3456</v>
      </c>
    </row>
    <row r="19" spans="1:9" x14ac:dyDescent="0.25">
      <c r="A19" t="s">
        <v>14</v>
      </c>
      <c r="B19" t="s">
        <v>8</v>
      </c>
      <c r="C19" s="1">
        <v>8</v>
      </c>
      <c r="D19" s="15">
        <f t="shared" si="5"/>
        <v>5.6</v>
      </c>
      <c r="E19" s="18">
        <f t="shared" si="6"/>
        <v>7.2</v>
      </c>
      <c r="F19">
        <v>640</v>
      </c>
      <c r="G19">
        <f t="shared" si="2"/>
        <v>4608</v>
      </c>
    </row>
    <row r="20" spans="1:9" x14ac:dyDescent="0.25">
      <c r="A20" t="s">
        <v>93</v>
      </c>
      <c r="B20" t="s">
        <v>108</v>
      </c>
      <c r="C20" s="1">
        <v>2</v>
      </c>
      <c r="D20" s="15">
        <f t="shared" si="5"/>
        <v>1.4</v>
      </c>
      <c r="E20" s="18">
        <f t="shared" si="6"/>
        <v>1.8</v>
      </c>
      <c r="F20">
        <v>640</v>
      </c>
      <c r="G20">
        <f t="shared" si="2"/>
        <v>1152</v>
      </c>
    </row>
    <row r="21" spans="1:9" x14ac:dyDescent="0.25">
      <c r="A21" t="s">
        <v>20</v>
      </c>
      <c r="B21" t="s">
        <v>9</v>
      </c>
      <c r="C21" s="1">
        <v>1.6</v>
      </c>
      <c r="D21" s="15">
        <f t="shared" si="5"/>
        <v>1.1199999999999999</v>
      </c>
      <c r="E21" s="18">
        <f t="shared" si="6"/>
        <v>1.4400000000000002</v>
      </c>
      <c r="F21">
        <v>640</v>
      </c>
      <c r="G21">
        <f t="shared" si="2"/>
        <v>921.60000000000014</v>
      </c>
    </row>
    <row r="22" spans="1:9" x14ac:dyDescent="0.25">
      <c r="A22" t="s">
        <v>18</v>
      </c>
      <c r="B22" t="s">
        <v>10</v>
      </c>
      <c r="C22" s="1">
        <v>6</v>
      </c>
      <c r="D22" s="15">
        <f t="shared" si="5"/>
        <v>4.1999999999999993</v>
      </c>
      <c r="E22" s="18">
        <f t="shared" si="6"/>
        <v>5.4</v>
      </c>
      <c r="F22">
        <v>640</v>
      </c>
      <c r="G22">
        <f t="shared" si="2"/>
        <v>3456</v>
      </c>
    </row>
    <row r="23" spans="1:9" x14ac:dyDescent="0.25">
      <c r="A23" t="s">
        <v>15</v>
      </c>
      <c r="B23" t="s">
        <v>11</v>
      </c>
      <c r="C23" s="1">
        <v>4</v>
      </c>
      <c r="D23" s="15">
        <f t="shared" si="5"/>
        <v>2.8</v>
      </c>
      <c r="E23" s="18">
        <f t="shared" si="6"/>
        <v>3.6</v>
      </c>
      <c r="F23">
        <v>640</v>
      </c>
      <c r="G23">
        <f t="shared" si="2"/>
        <v>2304</v>
      </c>
      <c r="I23" s="2" t="s">
        <v>382</v>
      </c>
    </row>
    <row r="24" spans="1:9" x14ac:dyDescent="0.25">
      <c r="A24" t="s">
        <v>88</v>
      </c>
      <c r="B24" t="s">
        <v>106</v>
      </c>
      <c r="C24" s="1">
        <v>0.8</v>
      </c>
      <c r="D24" s="15">
        <f t="shared" si="5"/>
        <v>0.55999999999999994</v>
      </c>
      <c r="E24" s="18">
        <f t="shared" si="6"/>
        <v>0.72000000000000008</v>
      </c>
      <c r="F24">
        <v>640</v>
      </c>
      <c r="G24">
        <f t="shared" si="2"/>
        <v>460.80000000000007</v>
      </c>
    </row>
    <row r="25" spans="1:9" x14ac:dyDescent="0.25">
      <c r="C25" s="1"/>
      <c r="D25" s="15"/>
      <c r="H25" s="1"/>
    </row>
    <row r="26" spans="1:9" x14ac:dyDescent="0.25">
      <c r="C26" s="1"/>
      <c r="D26" s="15"/>
      <c r="F26" s="1"/>
      <c r="H26" s="1"/>
    </row>
    <row r="27" spans="1:9" x14ac:dyDescent="0.25">
      <c r="C27" s="1"/>
      <c r="D27" s="15"/>
      <c r="F27" s="1"/>
      <c r="H27" s="1"/>
    </row>
    <row r="28" spans="1:9" x14ac:dyDescent="0.25">
      <c r="C28" s="1"/>
      <c r="D28" s="15"/>
      <c r="F28" s="1"/>
      <c r="H28" s="1"/>
    </row>
    <row r="29" spans="1:9" x14ac:dyDescent="0.25">
      <c r="C29" s="1"/>
      <c r="D29" s="15"/>
      <c r="F29" s="1"/>
      <c r="H29" s="1"/>
    </row>
    <row r="30" spans="1:9" x14ac:dyDescent="0.25">
      <c r="C30" s="1"/>
      <c r="D30" s="15"/>
      <c r="H30" s="1"/>
    </row>
    <row r="31" spans="1:9" x14ac:dyDescent="0.25">
      <c r="C31" s="1"/>
      <c r="D31" s="15"/>
      <c r="F31" s="1"/>
      <c r="H31" s="1"/>
    </row>
    <row r="32" spans="1:9" x14ac:dyDescent="0.25">
      <c r="D32" s="1"/>
      <c r="E32" s="1"/>
    </row>
    <row r="33" spans="1:8" x14ac:dyDescent="0.25">
      <c r="D33" s="1"/>
      <c r="E33" s="1"/>
    </row>
    <row r="34" spans="1:8" x14ac:dyDescent="0.25">
      <c r="C34" s="1"/>
      <c r="D34" s="1"/>
      <c r="E34" s="1"/>
      <c r="H34" s="1"/>
    </row>
    <row r="35" spans="1:8" x14ac:dyDescent="0.25">
      <c r="C35" s="1"/>
      <c r="D35" s="1"/>
      <c r="E35" s="1"/>
      <c r="H35" s="1"/>
    </row>
    <row r="36" spans="1:8" x14ac:dyDescent="0.25">
      <c r="C36" s="1"/>
      <c r="D36" s="1"/>
      <c r="E36" s="1"/>
      <c r="H36" s="1"/>
    </row>
    <row r="37" spans="1:8" x14ac:dyDescent="0.25">
      <c r="D37" s="1"/>
      <c r="E37" s="1"/>
    </row>
    <row r="38" spans="1:8" x14ac:dyDescent="0.25">
      <c r="C38" s="1"/>
      <c r="D38" s="1"/>
      <c r="E38" s="1"/>
      <c r="H38" s="1"/>
    </row>
    <row r="39" spans="1:8" x14ac:dyDescent="0.25">
      <c r="A39" s="2"/>
      <c r="B39" s="2"/>
      <c r="C39" s="2"/>
      <c r="D39" s="1"/>
      <c r="E39" s="1"/>
      <c r="H39" s="2"/>
    </row>
    <row r="40" spans="1:8" x14ac:dyDescent="0.25">
      <c r="D40" s="1"/>
      <c r="E40" s="1"/>
    </row>
    <row r="41" spans="1:8" x14ac:dyDescent="0.25">
      <c r="D41" s="1"/>
      <c r="E41" s="1"/>
    </row>
    <row r="42" spans="1:8" x14ac:dyDescent="0.25">
      <c r="D42" s="1"/>
      <c r="E42" s="1"/>
    </row>
    <row r="43" spans="1:8" x14ac:dyDescent="0.25">
      <c r="D43" s="1"/>
      <c r="E43" s="1"/>
    </row>
    <row r="44" spans="1:8" x14ac:dyDescent="0.25">
      <c r="D44" s="1"/>
      <c r="E44" s="1"/>
    </row>
    <row r="45" spans="1:8" x14ac:dyDescent="0.25">
      <c r="D45" s="1"/>
      <c r="E45" s="1"/>
    </row>
    <row r="46" spans="1:8" x14ac:dyDescent="0.25">
      <c r="D46" s="1"/>
      <c r="E46" s="1"/>
    </row>
    <row r="47" spans="1:8" x14ac:dyDescent="0.25">
      <c r="D47" s="1"/>
      <c r="E47" s="1"/>
    </row>
    <row r="48" spans="1:8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</sheetData>
  <sortState xmlns:xlrd2="http://schemas.microsoft.com/office/spreadsheetml/2017/richdata2" ref="A2:F24">
    <sortCondition ref="B1:B2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</vt:i4>
      </vt:variant>
    </vt:vector>
  </HeadingPairs>
  <TitlesOfParts>
    <vt:vector size="14" baseType="lpstr">
      <vt:lpstr>染色方块Dye</vt:lpstr>
      <vt:lpstr>建材Building</vt:lpstr>
      <vt:lpstr>食物Foods</vt:lpstr>
      <vt:lpstr>枪械Guns</vt:lpstr>
      <vt:lpstr>自然Natural</vt:lpstr>
      <vt:lpstr>矿物Ores</vt:lpstr>
      <vt:lpstr>倍率设置</vt:lpstr>
      <vt:lpstr>掉落物Drops</vt:lpstr>
      <vt:lpstr>农作物Farm</vt:lpstr>
      <vt:lpstr>星露谷Crops</vt:lpstr>
      <vt:lpstr>玩具Toys</vt:lpstr>
      <vt:lpstr>sell_max</vt:lpstr>
      <vt:lpstr>sell_min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 tree</dc:creator>
  <cp:lastModifiedBy>chicken tree</cp:lastModifiedBy>
  <dcterms:created xsi:type="dcterms:W3CDTF">2015-06-05T18:17:20Z</dcterms:created>
  <dcterms:modified xsi:type="dcterms:W3CDTF">2024-02-17T15:54:12Z</dcterms:modified>
</cp:coreProperties>
</file>