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299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B29" i="1" s="1"/>
  <c r="E22" i="1"/>
  <c r="B32" i="1" s="1"/>
  <c r="F22" i="1"/>
  <c r="B30" i="1" s="1"/>
  <c r="G22" i="1"/>
  <c r="B31" i="1" s="1"/>
  <c r="H22" i="1"/>
  <c r="B33" i="1" s="1"/>
  <c r="I22" i="1"/>
  <c r="B34" i="1" s="1"/>
  <c r="J22" i="1"/>
  <c r="B35" i="1" s="1"/>
  <c r="K22" i="1"/>
  <c r="B36" i="1" s="1"/>
  <c r="L22" i="1"/>
  <c r="B37" i="1" s="1"/>
  <c r="M22" i="1"/>
  <c r="D23" i="1"/>
  <c r="D24" i="1" s="1"/>
  <c r="E23" i="1"/>
  <c r="E24" i="1" s="1"/>
  <c r="F23" i="1"/>
  <c r="F24" i="1" s="1"/>
  <c r="G23" i="1"/>
  <c r="G24" i="1" s="1"/>
  <c r="H23" i="1"/>
  <c r="H24" i="1" s="1"/>
  <c r="I23" i="1"/>
  <c r="I24" i="1" s="1"/>
  <c r="J23" i="1"/>
  <c r="J24" i="1" s="1"/>
  <c r="K23" i="1"/>
  <c r="K24" i="1" s="1"/>
  <c r="L23" i="1"/>
  <c r="L24" i="1" s="1"/>
  <c r="M23" i="1"/>
  <c r="M24" i="1" s="1"/>
  <c r="C22" i="1"/>
  <c r="C24" i="1" s="1"/>
  <c r="C37" i="1" l="1"/>
  <c r="D37" i="1" s="1"/>
  <c r="E37" i="1" s="1"/>
  <c r="C36" i="1"/>
  <c r="D36" i="1" s="1"/>
  <c r="E36" i="1" s="1"/>
  <c r="B41" i="1" l="1"/>
  <c r="D40" i="1"/>
  <c r="E40" i="1" s="1"/>
  <c r="E39" i="1"/>
  <c r="D38" i="1"/>
  <c r="E38" i="1" s="1"/>
  <c r="D35" i="1"/>
  <c r="E35" i="1" s="1"/>
  <c r="C34" i="1"/>
  <c r="D34" i="1" s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F37" i="1" l="1"/>
  <c r="G37" i="1" s="1"/>
  <c r="F36" i="1"/>
  <c r="G36" i="1" s="1"/>
  <c r="E41" i="1"/>
  <c r="D48" i="1" s="1"/>
  <c r="F29" i="1" l="1"/>
  <c r="G29" i="1" s="1"/>
  <c r="F33" i="1"/>
  <c r="G33" i="1" s="1"/>
  <c r="F38" i="1"/>
  <c r="G38" i="1" s="1"/>
  <c r="J31" i="1" s="1"/>
  <c r="F32" i="1"/>
  <c r="G32" i="1" s="1"/>
  <c r="F35" i="1"/>
  <c r="G35" i="1" s="1"/>
  <c r="F34" i="1"/>
  <c r="G34" i="1" s="1"/>
  <c r="F40" i="1"/>
  <c r="G40" i="1" s="1"/>
  <c r="J30" i="1" s="1"/>
  <c r="F30" i="1"/>
  <c r="G30" i="1" s="1"/>
  <c r="F31" i="1"/>
  <c r="G31" i="1" s="1"/>
  <c r="J29" i="1" l="1"/>
</calcChain>
</file>

<file path=xl/sharedStrings.xml><?xml version="1.0" encoding="utf-8"?>
<sst xmlns="http://schemas.openxmlformats.org/spreadsheetml/2006/main" count="118" uniqueCount="50">
  <si>
    <t>Fit Calulator without Cl and F</t>
  </si>
  <si>
    <t>Oxide</t>
  </si>
  <si>
    <t>Wt % Oxide</t>
  </si>
  <si>
    <t>Oxide MW</t>
  </si>
  <si>
    <t>Mol #</t>
  </si>
  <si>
    <t>Atom Prop.</t>
  </si>
  <si>
    <t>Anion Prop.</t>
  </si>
  <si>
    <t># Ions/formula</t>
  </si>
  <si>
    <r>
      <t>Pr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</si>
  <si>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Sm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</si>
  <si>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Eu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</si>
  <si>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Gd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</si>
  <si>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CO</t>
    </r>
    <r>
      <rPr>
        <vertAlign val="subscript"/>
        <sz val="10"/>
        <rFont val="Arial"/>
        <family val="2"/>
      </rPr>
      <t>2</t>
    </r>
  </si>
  <si>
    <t>Total:</t>
  </si>
  <si>
    <t>Enter Oxygens in formula:</t>
  </si>
  <si>
    <t>Oxygen Factor Calculation:</t>
  </si>
  <si>
    <t>F=</t>
  </si>
  <si>
    <t>F is factor for anion proportion calculation</t>
  </si>
  <si>
    <r>
      <t>Y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3</t>
    </r>
  </si>
  <si>
    <r>
      <t>La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3</t>
    </r>
  </si>
  <si>
    <r>
      <t>Nd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3</t>
    </r>
  </si>
  <si>
    <r>
      <t>H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O+</t>
    </r>
  </si>
  <si>
    <r>
      <t>H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O-</t>
    </r>
  </si>
  <si>
    <r>
      <t>Tb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</si>
  <si>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Dy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</si>
  <si>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R060993.</t>
  </si>
  <si>
    <t>R060993. 2nA 10um</t>
  </si>
  <si>
    <t>R060993. 4nA 20um</t>
  </si>
  <si>
    <t>Point#</t>
  </si>
  <si>
    <t>Comment</t>
  </si>
  <si>
    <t>Total</t>
  </si>
  <si>
    <t>CO2</t>
  </si>
  <si>
    <t>Y2O3</t>
  </si>
  <si>
    <t>Nd2O3</t>
  </si>
  <si>
    <t>La2O3</t>
  </si>
  <si>
    <t>Pr2O3</t>
  </si>
  <si>
    <t>Sm2O3</t>
  </si>
  <si>
    <t>Eu2O3</t>
  </si>
  <si>
    <t>Gd2O3</t>
  </si>
  <si>
    <t>Tb2O3</t>
  </si>
  <si>
    <t>Dy2O3</t>
  </si>
  <si>
    <t>average</t>
  </si>
  <si>
    <t>stdev</t>
  </si>
  <si>
    <t>Sample Description: R060993 Lanthanite-(Nd)</t>
  </si>
  <si>
    <t>Nd2(CO3)3*8H2O</t>
  </si>
  <si>
    <t xml:space="preserve">REE = </t>
  </si>
  <si>
    <t xml:space="preserve">C = </t>
  </si>
  <si>
    <t xml:space="preserve">H2O = </t>
  </si>
  <si>
    <t>E%</t>
  </si>
  <si>
    <r>
      <t>(Nd</t>
    </r>
    <r>
      <rPr>
        <vertAlign val="subscript"/>
        <sz val="12"/>
        <color theme="1"/>
        <rFont val="Times New Roman"/>
        <family val="1"/>
      </rPr>
      <t>0.95</t>
    </r>
    <r>
      <rPr>
        <sz val="12"/>
        <color theme="1"/>
        <rFont val="Times New Roman"/>
        <family val="1"/>
      </rPr>
      <t>La</t>
    </r>
    <r>
      <rPr>
        <vertAlign val="subscript"/>
        <sz val="12"/>
        <color theme="1"/>
        <rFont val="Times New Roman"/>
        <family val="1"/>
      </rPr>
      <t>0.61</t>
    </r>
    <r>
      <rPr>
        <sz val="12"/>
        <color theme="1"/>
        <rFont val="Times New Roman"/>
        <family val="1"/>
      </rPr>
      <t>Pr</t>
    </r>
    <r>
      <rPr>
        <vertAlign val="subscript"/>
        <sz val="12"/>
        <color theme="1"/>
        <rFont val="Times New Roman"/>
        <family val="1"/>
      </rPr>
      <t>0.17</t>
    </r>
    <r>
      <rPr>
        <sz val="12"/>
        <color theme="1"/>
        <rFont val="Times New Roman"/>
        <family val="1"/>
      </rPr>
      <t>Sm</t>
    </r>
    <r>
      <rPr>
        <vertAlign val="subscript"/>
        <sz val="12"/>
        <color theme="1"/>
        <rFont val="Times New Roman"/>
        <family val="1"/>
      </rPr>
      <t>0.12</t>
    </r>
    <r>
      <rPr>
        <sz val="12"/>
        <color theme="1"/>
        <rFont val="Times New Roman"/>
        <family val="1"/>
      </rPr>
      <t>Gd</t>
    </r>
    <r>
      <rPr>
        <vertAlign val="subscript"/>
        <sz val="12"/>
        <color theme="1"/>
        <rFont val="Times New Roman"/>
        <family val="1"/>
      </rPr>
      <t>0.08</t>
    </r>
    <r>
      <rPr>
        <sz val="12"/>
        <color theme="1"/>
        <rFont val="Times New Roman"/>
        <family val="1"/>
      </rPr>
      <t>Y</t>
    </r>
    <r>
      <rPr>
        <vertAlign val="subscript"/>
        <sz val="12"/>
        <color theme="1"/>
        <rFont val="Times New Roman"/>
        <family val="1"/>
      </rPr>
      <t>0.04</t>
    </r>
    <r>
      <rPr>
        <sz val="12"/>
        <color theme="1"/>
        <rFont val="Times New Roman"/>
        <family val="1"/>
      </rPr>
      <t>Eu</t>
    </r>
    <r>
      <rPr>
        <vertAlign val="subscript"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Σ=2</t>
    </r>
    <r>
      <rPr>
        <sz val="12"/>
        <color theme="1"/>
        <rFont val="Times New Roman"/>
        <family val="1"/>
      </rPr>
      <t>(CO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·7.97H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</si>
</sst>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ill="1"/>
    <xf numFmtId="0" fontId="1" fillId="4" borderId="0" xfId="1" applyFill="1"/>
    <xf numFmtId="0" fontId="1" fillId="4" borderId="0" xfId="1" applyFill="1" applyAlignment="1">
      <alignment horizontal="right"/>
    </xf>
    <xf numFmtId="0" fontId="2" fillId="5" borderId="0" xfId="1" applyFont="1" applyFill="1"/>
    <xf numFmtId="0" fontId="1" fillId="5" borderId="0" xfId="1" applyFill="1"/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4" xfId="0" applyFill="1" applyBorder="1"/>
    <xf numFmtId="2" fontId="4" fillId="0" borderId="0" xfId="0" applyNumberFormat="1" applyFont="1"/>
    <xf numFmtId="0" fontId="0" fillId="3" borderId="0" xfId="0" applyFill="1" applyAlignment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2" borderId="0" xfId="1" applyFont="1" applyFill="1"/>
    <xf numFmtId="2" fontId="0" fillId="0" borderId="0" xfId="0" applyNumberFormat="1"/>
    <xf numFmtId="0" fontId="1" fillId="0" borderId="0" xfId="1" applyAlignment="1">
      <alignment horizontal="right"/>
    </xf>
    <xf numFmtId="0" fontId="4" fillId="0" borderId="0" xfId="0" applyFont="1" applyBorder="1"/>
    <xf numFmtId="0" fontId="5" fillId="0" borderId="0" xfId="0" applyFont="1"/>
    <xf numFmtId="2" fontId="0" fillId="0" borderId="5" xfId="0" applyNumberFormat="1" applyBorder="1"/>
    <xf numFmtId="164" fontId="0" fillId="0" borderId="5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25" workbookViewId="0">
      <selection activeCell="I37" sqref="I37"/>
    </sheetView>
  </sheetViews>
  <sheetFormatPr defaultRowHeight="15" x14ac:dyDescent="0.25"/>
  <cols>
    <col min="2" max="2" width="11.42578125" customWidth="1"/>
    <col min="3" max="3" width="12.42578125" bestFit="1" customWidth="1"/>
  </cols>
  <sheetData>
    <row r="1" spans="1:13" x14ac:dyDescent="0.25">
      <c r="A1" s="6" t="s">
        <v>0</v>
      </c>
      <c r="B1" s="7"/>
      <c r="C1" s="7"/>
      <c r="D1" s="7"/>
      <c r="E1" s="1"/>
      <c r="F1" s="1"/>
      <c r="G1" s="1"/>
    </row>
    <row r="2" spans="1:13" x14ac:dyDescent="0.25">
      <c r="A2" t="s">
        <v>28</v>
      </c>
      <c r="B2" t="s">
        <v>29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30</v>
      </c>
    </row>
    <row r="3" spans="1:13" x14ac:dyDescent="0.25">
      <c r="A3">
        <v>31</v>
      </c>
      <c r="B3" t="s">
        <v>25</v>
      </c>
      <c r="C3">
        <v>21.911999999999999</v>
      </c>
      <c r="D3">
        <v>0.77986100000000003</v>
      </c>
      <c r="E3">
        <v>26.578759999999999</v>
      </c>
      <c r="F3">
        <v>17.617709999999999</v>
      </c>
      <c r="G3">
        <v>4.1324620000000003</v>
      </c>
      <c r="H3">
        <v>2.6850000000000001</v>
      </c>
      <c r="I3">
        <v>0.32605800000000001</v>
      </c>
      <c r="J3">
        <v>2.46034</v>
      </c>
      <c r="K3">
        <v>1.2E-5</v>
      </c>
      <c r="L3">
        <v>6.2345999999999999E-2</v>
      </c>
      <c r="M3">
        <v>76.554550000000006</v>
      </c>
    </row>
    <row r="4" spans="1:13" x14ac:dyDescent="0.25">
      <c r="A4">
        <v>32</v>
      </c>
      <c r="B4" t="s">
        <v>25</v>
      </c>
      <c r="C4">
        <v>21.911999999999999</v>
      </c>
      <c r="D4">
        <v>0.63808799999999999</v>
      </c>
      <c r="E4">
        <v>25.712610000000002</v>
      </c>
      <c r="F4">
        <v>17.21818</v>
      </c>
      <c r="G4">
        <v>4.5753450000000004</v>
      </c>
      <c r="H4">
        <v>2.5889440000000001</v>
      </c>
      <c r="I4">
        <v>0.98391300000000004</v>
      </c>
      <c r="J4">
        <v>2.3659400000000002</v>
      </c>
      <c r="K4">
        <v>0.28516399999999997</v>
      </c>
      <c r="L4">
        <v>0.90211200000000002</v>
      </c>
      <c r="M4">
        <v>77.182299999999998</v>
      </c>
    </row>
    <row r="5" spans="1:13" x14ac:dyDescent="0.25">
      <c r="A5">
        <v>33</v>
      </c>
      <c r="B5" t="s">
        <v>25</v>
      </c>
      <c r="C5">
        <v>21.911999999999999</v>
      </c>
      <c r="D5">
        <v>0.45480799999999999</v>
      </c>
      <c r="E5">
        <v>26.770050000000001</v>
      </c>
      <c r="F5">
        <v>16.380710000000001</v>
      </c>
      <c r="G5">
        <v>4.7519450000000001</v>
      </c>
      <c r="H5">
        <v>3.6912159999999998</v>
      </c>
      <c r="I5">
        <v>1.0876269999999999</v>
      </c>
      <c r="J5">
        <v>1.718572</v>
      </c>
      <c r="K5">
        <v>0.225381</v>
      </c>
      <c r="L5">
        <v>0.15760199999999999</v>
      </c>
      <c r="M5">
        <v>77.149919999999995</v>
      </c>
    </row>
    <row r="6" spans="1:13" x14ac:dyDescent="0.25">
      <c r="A6">
        <v>34</v>
      </c>
      <c r="B6" t="s">
        <v>25</v>
      </c>
      <c r="C6">
        <v>21.911999999999999</v>
      </c>
      <c r="D6">
        <v>0.65977600000000003</v>
      </c>
      <c r="E6">
        <v>27.00665</v>
      </c>
      <c r="F6">
        <v>16.17381</v>
      </c>
      <c r="G6">
        <v>4.5986330000000004</v>
      </c>
      <c r="H6">
        <v>3.8274870000000001</v>
      </c>
      <c r="I6">
        <v>1.0897749999999999</v>
      </c>
      <c r="J6">
        <v>2.4685039999999998</v>
      </c>
      <c r="K6">
        <v>0.16561799999999999</v>
      </c>
      <c r="L6">
        <v>1.1E-5</v>
      </c>
      <c r="M6">
        <v>77.902270000000001</v>
      </c>
    </row>
    <row r="7" spans="1:13" x14ac:dyDescent="0.25">
      <c r="A7">
        <v>35</v>
      </c>
      <c r="B7" t="s">
        <v>25</v>
      </c>
      <c r="C7">
        <v>21.911999999999999</v>
      </c>
      <c r="D7">
        <v>0.50879099999999999</v>
      </c>
      <c r="E7">
        <v>26.202439999999999</v>
      </c>
      <c r="F7">
        <v>16.71696</v>
      </c>
      <c r="G7">
        <v>4.7980919999999996</v>
      </c>
      <c r="H7">
        <v>3.122007</v>
      </c>
      <c r="I7">
        <v>0.91242599999999996</v>
      </c>
      <c r="J7">
        <v>2.0020730000000002</v>
      </c>
      <c r="K7">
        <v>1.2E-5</v>
      </c>
      <c r="L7">
        <v>5.4753000000000003E-2</v>
      </c>
      <c r="M7">
        <v>76.229569999999995</v>
      </c>
    </row>
    <row r="8" spans="1:13" x14ac:dyDescent="0.25">
      <c r="A8">
        <v>36</v>
      </c>
      <c r="B8" t="s">
        <v>25</v>
      </c>
      <c r="C8">
        <v>21.911999999999999</v>
      </c>
      <c r="D8">
        <v>0.66748099999999999</v>
      </c>
      <c r="E8">
        <v>26.429960000000001</v>
      </c>
      <c r="F8">
        <v>15.95547</v>
      </c>
      <c r="G8">
        <v>3.9056039999999999</v>
      </c>
      <c r="H8">
        <v>3.4159830000000002</v>
      </c>
      <c r="I8">
        <v>0.807176</v>
      </c>
      <c r="J8">
        <v>2.447492</v>
      </c>
      <c r="K8">
        <v>0.120867</v>
      </c>
      <c r="L8">
        <v>0.27372400000000002</v>
      </c>
      <c r="M8">
        <v>75.935760000000002</v>
      </c>
    </row>
    <row r="9" spans="1:13" x14ac:dyDescent="0.25">
      <c r="A9">
        <v>37</v>
      </c>
      <c r="B9" t="s">
        <v>25</v>
      </c>
      <c r="C9">
        <v>21.911999999999999</v>
      </c>
      <c r="D9">
        <v>0.70555999999999996</v>
      </c>
      <c r="E9">
        <v>27.309670000000001</v>
      </c>
      <c r="F9">
        <v>15.509180000000001</v>
      </c>
      <c r="G9">
        <v>4.1758470000000001</v>
      </c>
      <c r="H9">
        <v>3.9163290000000002</v>
      </c>
      <c r="I9">
        <v>1.037712</v>
      </c>
      <c r="J9">
        <v>2.4827379999999999</v>
      </c>
      <c r="K9">
        <v>1.2E-5</v>
      </c>
      <c r="L9">
        <v>5.4560999999999998E-2</v>
      </c>
      <c r="M9">
        <v>77.103610000000003</v>
      </c>
    </row>
    <row r="10" spans="1:13" x14ac:dyDescent="0.25">
      <c r="A10">
        <v>39</v>
      </c>
      <c r="B10" t="s">
        <v>25</v>
      </c>
      <c r="C10">
        <v>21.911999999999999</v>
      </c>
      <c r="D10">
        <v>0.87152099999999999</v>
      </c>
      <c r="E10">
        <v>26.931699999999999</v>
      </c>
      <c r="F10">
        <v>16.887820000000001</v>
      </c>
      <c r="G10">
        <v>4.603726</v>
      </c>
      <c r="H10">
        <v>3.7800220000000002</v>
      </c>
      <c r="I10">
        <v>1.1817850000000001</v>
      </c>
      <c r="J10">
        <v>2.0654509999999999</v>
      </c>
      <c r="K10">
        <v>9.0399999999999994E-2</v>
      </c>
      <c r="L10">
        <v>0.10349800000000001</v>
      </c>
      <c r="M10">
        <v>78.427930000000003</v>
      </c>
    </row>
    <row r="11" spans="1:13" x14ac:dyDescent="0.25">
      <c r="A11">
        <v>40</v>
      </c>
      <c r="B11" t="s">
        <v>25</v>
      </c>
      <c r="C11">
        <v>21.911999999999999</v>
      </c>
      <c r="D11">
        <v>0.68461799999999995</v>
      </c>
      <c r="E11">
        <v>25.659020000000002</v>
      </c>
      <c r="F11">
        <v>17.328620000000001</v>
      </c>
      <c r="G11">
        <v>4.5244629999999999</v>
      </c>
      <c r="H11">
        <v>3.4837959999999999</v>
      </c>
      <c r="I11">
        <v>0.97702900000000004</v>
      </c>
      <c r="J11">
        <v>2.084568</v>
      </c>
      <c r="K11">
        <v>7.5541999999999998E-2</v>
      </c>
      <c r="L11">
        <v>1.1E-5</v>
      </c>
      <c r="M11">
        <v>76.729680000000002</v>
      </c>
    </row>
    <row r="12" spans="1:13" x14ac:dyDescent="0.25">
      <c r="A12">
        <v>41</v>
      </c>
      <c r="B12" t="s">
        <v>25</v>
      </c>
      <c r="C12">
        <v>21.911999999999999</v>
      </c>
      <c r="D12">
        <v>0.59277400000000002</v>
      </c>
      <c r="E12">
        <v>25.621559999999999</v>
      </c>
      <c r="F12">
        <v>16.952500000000001</v>
      </c>
      <c r="G12">
        <v>4.6058159999999999</v>
      </c>
      <c r="H12">
        <v>3.3541889999999999</v>
      </c>
      <c r="I12">
        <v>0.46881499999999998</v>
      </c>
      <c r="J12">
        <v>2.3973559999999998</v>
      </c>
      <c r="K12">
        <v>6.0436999999999998E-2</v>
      </c>
      <c r="L12">
        <v>0.118869</v>
      </c>
      <c r="M12">
        <v>76.084329999999994</v>
      </c>
    </row>
    <row r="13" spans="1:13" x14ac:dyDescent="0.25">
      <c r="A13">
        <v>43</v>
      </c>
      <c r="B13" t="s">
        <v>25</v>
      </c>
      <c r="C13">
        <v>21.911999999999999</v>
      </c>
      <c r="D13">
        <v>0.54900000000000004</v>
      </c>
      <c r="E13">
        <v>26.713519999999999</v>
      </c>
      <c r="F13">
        <v>16.852139999999999</v>
      </c>
      <c r="G13">
        <v>4.9941779999999998</v>
      </c>
      <c r="H13">
        <v>3.1082700000000001</v>
      </c>
      <c r="I13">
        <v>0.96039300000000005</v>
      </c>
      <c r="J13">
        <v>1.9402200000000001</v>
      </c>
      <c r="K13">
        <v>0.51192800000000005</v>
      </c>
      <c r="L13">
        <v>0.29514600000000002</v>
      </c>
      <c r="M13">
        <v>77.836789999999993</v>
      </c>
    </row>
    <row r="14" spans="1:13" x14ac:dyDescent="0.25">
      <c r="A14">
        <v>45</v>
      </c>
      <c r="B14" t="s">
        <v>25</v>
      </c>
      <c r="C14">
        <v>21.911999999999999</v>
      </c>
      <c r="D14">
        <v>0.877911</v>
      </c>
      <c r="E14">
        <v>25.863199999999999</v>
      </c>
      <c r="F14">
        <v>16.3964</v>
      </c>
      <c r="G14">
        <v>4.7116309999999997</v>
      </c>
      <c r="H14">
        <v>3.7676919999999998</v>
      </c>
      <c r="I14">
        <v>0.50606700000000004</v>
      </c>
      <c r="J14">
        <v>2.4660229999999999</v>
      </c>
      <c r="K14">
        <v>1.2E-5</v>
      </c>
      <c r="L14">
        <v>0.74510399999999999</v>
      </c>
      <c r="M14">
        <v>77.24606</v>
      </c>
    </row>
    <row r="15" spans="1:13" x14ac:dyDescent="0.25">
      <c r="A15">
        <v>46</v>
      </c>
      <c r="B15" t="s">
        <v>25</v>
      </c>
      <c r="C15">
        <v>21.911999999999999</v>
      </c>
      <c r="D15">
        <v>0.72264499999999998</v>
      </c>
      <c r="E15">
        <v>26.26707</v>
      </c>
      <c r="F15">
        <v>15.997</v>
      </c>
      <c r="G15">
        <v>4.6643590000000001</v>
      </c>
      <c r="H15">
        <v>3.9296069999999999</v>
      </c>
      <c r="I15">
        <v>0.142542</v>
      </c>
      <c r="J15">
        <v>2.1419549999999998</v>
      </c>
      <c r="K15">
        <v>1.2E-5</v>
      </c>
      <c r="L15">
        <v>1.084714</v>
      </c>
      <c r="M15">
        <v>76.861919999999998</v>
      </c>
    </row>
    <row r="16" spans="1:13" x14ac:dyDescent="0.25">
      <c r="A16">
        <v>47</v>
      </c>
      <c r="B16" t="s">
        <v>25</v>
      </c>
      <c r="C16">
        <v>21.911999999999999</v>
      </c>
      <c r="D16">
        <v>0.72734100000000002</v>
      </c>
      <c r="E16">
        <v>25.16263</v>
      </c>
      <c r="F16">
        <v>16.77779</v>
      </c>
      <c r="G16">
        <v>4.4362069999999996</v>
      </c>
      <c r="H16">
        <v>3.3543440000000002</v>
      </c>
      <c r="I16">
        <v>1.154469</v>
      </c>
      <c r="J16">
        <v>2.4967489999999999</v>
      </c>
      <c r="K16">
        <v>1.2E-5</v>
      </c>
      <c r="L16">
        <v>0.891181</v>
      </c>
      <c r="M16">
        <v>76.912729999999996</v>
      </c>
    </row>
    <row r="17" spans="1:13" x14ac:dyDescent="0.25">
      <c r="A17">
        <v>48</v>
      </c>
      <c r="B17" t="s">
        <v>25</v>
      </c>
      <c r="C17">
        <v>21.911999999999999</v>
      </c>
      <c r="D17">
        <v>0.65573700000000001</v>
      </c>
      <c r="E17">
        <v>26.23977</v>
      </c>
      <c r="F17">
        <v>15.78534</v>
      </c>
      <c r="G17">
        <v>4.0781679999999998</v>
      </c>
      <c r="H17">
        <v>3.2088139999999998</v>
      </c>
      <c r="I17">
        <v>0.86842299999999994</v>
      </c>
      <c r="J17">
        <v>2.770187</v>
      </c>
      <c r="K17">
        <v>0.43620900000000001</v>
      </c>
      <c r="L17">
        <v>0.73881699999999995</v>
      </c>
      <c r="M17">
        <v>76.693460000000002</v>
      </c>
    </row>
    <row r="18" spans="1:13" x14ac:dyDescent="0.25">
      <c r="A18">
        <v>49</v>
      </c>
      <c r="B18" t="s">
        <v>25</v>
      </c>
      <c r="C18">
        <v>21.911999999999999</v>
      </c>
      <c r="D18">
        <v>0.76495299999999999</v>
      </c>
      <c r="E18">
        <v>26.696770000000001</v>
      </c>
      <c r="F18">
        <v>15.15508</v>
      </c>
      <c r="G18">
        <v>4.5236530000000004</v>
      </c>
      <c r="H18">
        <v>4.105016</v>
      </c>
      <c r="I18">
        <v>0.634517</v>
      </c>
      <c r="J18">
        <v>2.5361950000000002</v>
      </c>
      <c r="K18">
        <v>0.13534399999999999</v>
      </c>
      <c r="L18">
        <v>0.49230600000000002</v>
      </c>
      <c r="M18">
        <v>76.955830000000006</v>
      </c>
    </row>
    <row r="19" spans="1:13" x14ac:dyDescent="0.25">
      <c r="A19">
        <v>50</v>
      </c>
      <c r="B19" t="s">
        <v>25</v>
      </c>
      <c r="C19">
        <v>21.911999999999999</v>
      </c>
      <c r="D19">
        <v>1.0036940000000001</v>
      </c>
      <c r="E19">
        <v>24.47016</v>
      </c>
      <c r="F19">
        <v>15.69183</v>
      </c>
      <c r="G19">
        <v>4.2982389999999997</v>
      </c>
      <c r="H19">
        <v>3.881335</v>
      </c>
      <c r="I19">
        <v>1.581502</v>
      </c>
      <c r="J19">
        <v>2.6942349999999999</v>
      </c>
      <c r="K19">
        <v>0.39096799999999998</v>
      </c>
      <c r="L19">
        <v>0.66351800000000005</v>
      </c>
      <c r="M19">
        <v>76.587469999999996</v>
      </c>
    </row>
    <row r="20" spans="1:13" x14ac:dyDescent="0.25">
      <c r="A20">
        <v>51</v>
      </c>
      <c r="B20" t="s">
        <v>25</v>
      </c>
      <c r="C20">
        <v>21.911999999999999</v>
      </c>
      <c r="D20">
        <v>0.81718800000000003</v>
      </c>
      <c r="E20">
        <v>25.333020000000001</v>
      </c>
      <c r="F20">
        <v>15.07863</v>
      </c>
      <c r="G20">
        <v>4.9983149999999998</v>
      </c>
      <c r="H20">
        <v>3.1684109999999999</v>
      </c>
      <c r="I20">
        <v>0.93246099999999998</v>
      </c>
      <c r="J20">
        <v>2.5951550000000001</v>
      </c>
      <c r="K20">
        <v>0.240421</v>
      </c>
      <c r="L20">
        <v>1.0181260000000001</v>
      </c>
      <c r="M20">
        <v>76.093729999999994</v>
      </c>
    </row>
    <row r="21" spans="1:13" x14ac:dyDescent="0.25">
      <c r="C21" t="s">
        <v>31</v>
      </c>
      <c r="D21" t="s">
        <v>32</v>
      </c>
      <c r="E21" t="s">
        <v>33</v>
      </c>
      <c r="F21" t="s">
        <v>34</v>
      </c>
      <c r="G21" t="s">
        <v>35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30</v>
      </c>
    </row>
    <row r="22" spans="1:13" x14ac:dyDescent="0.25">
      <c r="A22" s="2"/>
      <c r="B22" s="1" t="s">
        <v>41</v>
      </c>
      <c r="C22" s="1">
        <f t="shared" ref="C22:M22" si="0">AVERAGE(C3:C20)</f>
        <v>21.911999999999992</v>
      </c>
      <c r="D22" s="1">
        <f t="shared" si="0"/>
        <v>0.70454149999999993</v>
      </c>
      <c r="E22" s="1">
        <f t="shared" si="0"/>
        <v>26.164920000000002</v>
      </c>
      <c r="F22" s="1">
        <f t="shared" si="0"/>
        <v>16.359731666666665</v>
      </c>
      <c r="G22" s="1">
        <f t="shared" si="0"/>
        <v>4.5209268333333323</v>
      </c>
      <c r="H22" s="1">
        <f t="shared" si="0"/>
        <v>3.4660256666666656</v>
      </c>
      <c r="I22" s="1">
        <f t="shared" si="0"/>
        <v>0.869593888888889</v>
      </c>
      <c r="J22" s="1">
        <f t="shared" si="0"/>
        <v>2.3407640555555553</v>
      </c>
      <c r="K22" s="1">
        <f t="shared" si="0"/>
        <v>0.15213061111111109</v>
      </c>
      <c r="L22" s="1">
        <f t="shared" si="0"/>
        <v>0.4253555</v>
      </c>
      <c r="M22" s="1">
        <f t="shared" si="0"/>
        <v>76.915995000000009</v>
      </c>
    </row>
    <row r="23" spans="1:13" x14ac:dyDescent="0.25">
      <c r="A23" s="2"/>
      <c r="B23" s="1" t="s">
        <v>42</v>
      </c>
      <c r="C23" s="1">
        <v>0</v>
      </c>
      <c r="D23" s="1">
        <f t="shared" ref="D23:M23" si="1">STDEVP(D3:D20)</f>
        <v>0.13296496860545662</v>
      </c>
      <c r="E23" s="1">
        <f t="shared" si="1"/>
        <v>0.71614420380566113</v>
      </c>
      <c r="F23" s="1">
        <f t="shared" si="1"/>
        <v>0.72097568898179754</v>
      </c>
      <c r="G23" s="1">
        <f t="shared" si="1"/>
        <v>0.2947209814540695</v>
      </c>
      <c r="H23" s="1">
        <f t="shared" si="1"/>
        <v>0.42015714058023718</v>
      </c>
      <c r="I23" s="1">
        <f t="shared" si="1"/>
        <v>0.33535423858857211</v>
      </c>
      <c r="J23" s="1">
        <f t="shared" si="1"/>
        <v>0.27502561308408169</v>
      </c>
      <c r="K23" s="1">
        <f t="shared" si="1"/>
        <v>0.15923819189892122</v>
      </c>
      <c r="L23" s="1">
        <f t="shared" si="1"/>
        <v>0.37783983681702582</v>
      </c>
      <c r="M23" s="1">
        <f t="shared" si="1"/>
        <v>0.6456471776205992</v>
      </c>
    </row>
    <row r="24" spans="1:13" x14ac:dyDescent="0.25">
      <c r="A24" s="2"/>
      <c r="B24" s="1" t="s">
        <v>48</v>
      </c>
      <c r="C24">
        <f>C23/C22*100</f>
        <v>0</v>
      </c>
      <c r="D24">
        <f t="shared" ref="D24:M24" si="2">D23/D22*100</f>
        <v>18.872553086717623</v>
      </c>
      <c r="E24">
        <f t="shared" si="2"/>
        <v>2.7370395315776279</v>
      </c>
      <c r="F24">
        <f t="shared" si="2"/>
        <v>4.4070141471256665</v>
      </c>
      <c r="G24">
        <f t="shared" si="2"/>
        <v>6.5190389563718778</v>
      </c>
      <c r="H24">
        <f t="shared" si="2"/>
        <v>12.12215895055126</v>
      </c>
      <c r="I24">
        <f t="shared" si="2"/>
        <v>38.564465881546859</v>
      </c>
      <c r="J24">
        <f t="shared" si="2"/>
        <v>11.749394922198055</v>
      </c>
      <c r="K24">
        <f t="shared" si="2"/>
        <v>104.67202539705764</v>
      </c>
      <c r="L24">
        <f t="shared" si="2"/>
        <v>88.829188012621401</v>
      </c>
      <c r="M24">
        <f t="shared" si="2"/>
        <v>0.83941861198129097</v>
      </c>
    </row>
    <row r="25" spans="1:13" x14ac:dyDescent="0.25">
      <c r="A25" s="2"/>
      <c r="B25" s="1"/>
    </row>
    <row r="26" spans="1:13" x14ac:dyDescent="0.25">
      <c r="A26" s="22" t="s">
        <v>43</v>
      </c>
      <c r="B26" s="3"/>
      <c r="C26" s="3"/>
      <c r="D26" s="3"/>
      <c r="E26" t="s">
        <v>44</v>
      </c>
      <c r="G26" s="1"/>
    </row>
    <row r="28" spans="1:13" ht="15.75" thickBot="1" x14ac:dyDescent="0.3">
      <c r="A28" s="12" t="s">
        <v>1</v>
      </c>
      <c r="B28" s="12" t="s">
        <v>2</v>
      </c>
      <c r="C28" s="12" t="s">
        <v>3</v>
      </c>
      <c r="D28" s="12" t="s">
        <v>4</v>
      </c>
      <c r="E28" s="12" t="s">
        <v>5</v>
      </c>
      <c r="F28" s="12" t="s">
        <v>6</v>
      </c>
      <c r="G28" s="12" t="s">
        <v>7</v>
      </c>
    </row>
    <row r="29" spans="1:13" ht="15.75" x14ac:dyDescent="0.3">
      <c r="A29" s="8" t="s">
        <v>18</v>
      </c>
      <c r="B29" s="10">
        <f>D22</f>
        <v>0.70454149999999993</v>
      </c>
      <c r="C29" s="10">
        <v>227.8082</v>
      </c>
      <c r="D29" s="9">
        <f t="shared" ref="D29:D40" si="3">B29/C29</f>
        <v>3.0926959609004416E-3</v>
      </c>
      <c r="E29" s="9">
        <f t="shared" ref="E29:E37" si="4">D29*3</f>
        <v>9.2780878827013243E-3</v>
      </c>
      <c r="F29" s="11">
        <f t="shared" ref="F29:F35" si="5">E29*$D$48</f>
        <v>5.670275902471561E-2</v>
      </c>
      <c r="G29" s="27">
        <f t="shared" ref="G29:G37" si="6">F29*2/3</f>
        <v>3.7801839349810407E-2</v>
      </c>
      <c r="H29" s="25"/>
      <c r="I29" t="s">
        <v>45</v>
      </c>
      <c r="J29" s="23">
        <f>SUM(G29:G37)</f>
        <v>2.0042321895260637</v>
      </c>
      <c r="L29" s="25"/>
    </row>
    <row r="30" spans="1:13" ht="15.75" x14ac:dyDescent="0.3">
      <c r="A30" s="8" t="s">
        <v>19</v>
      </c>
      <c r="B30" s="10">
        <f>F22</f>
        <v>16.359731666666665</v>
      </c>
      <c r="C30" s="10">
        <v>325.81819999999999</v>
      </c>
      <c r="D30" s="9">
        <f t="shared" si="3"/>
        <v>5.021122720175443E-2</v>
      </c>
      <c r="E30" s="9">
        <f t="shared" si="4"/>
        <v>0.1506336816052633</v>
      </c>
      <c r="F30" s="11">
        <f t="shared" si="5"/>
        <v>0.92059327924604228</v>
      </c>
      <c r="G30" s="27">
        <f t="shared" si="6"/>
        <v>0.61372885283069489</v>
      </c>
      <c r="H30" s="25"/>
      <c r="I30" t="s">
        <v>46</v>
      </c>
      <c r="J30" s="23">
        <f>G40</f>
        <v>2.9994946516235097</v>
      </c>
      <c r="L30" s="25"/>
    </row>
    <row r="31" spans="1:13" ht="15.75" x14ac:dyDescent="0.3">
      <c r="A31" s="8" t="s">
        <v>8</v>
      </c>
      <c r="B31" s="10">
        <f>G22</f>
        <v>4.5209268333333323</v>
      </c>
      <c r="C31" s="10">
        <v>329.81220000000002</v>
      </c>
      <c r="D31" s="9">
        <f t="shared" si="3"/>
        <v>1.3707579141503353E-2</v>
      </c>
      <c r="E31" s="9">
        <f t="shared" si="4"/>
        <v>4.1122737424510059E-2</v>
      </c>
      <c r="F31" s="11">
        <f t="shared" si="5"/>
        <v>0.25132039059105682</v>
      </c>
      <c r="G31" s="27">
        <f t="shared" si="6"/>
        <v>0.16754692706070454</v>
      </c>
      <c r="H31" s="25"/>
      <c r="I31" t="s">
        <v>47</v>
      </c>
      <c r="J31">
        <f>G38/2</f>
        <v>7.9722205544295388</v>
      </c>
      <c r="L31" s="25"/>
    </row>
    <row r="32" spans="1:13" ht="15.75" x14ac:dyDescent="0.3">
      <c r="A32" s="8" t="s">
        <v>20</v>
      </c>
      <c r="B32" s="10">
        <f>E22</f>
        <v>26.164920000000002</v>
      </c>
      <c r="C32" s="10">
        <v>336.47820000000002</v>
      </c>
      <c r="D32" s="9">
        <f t="shared" si="3"/>
        <v>7.7761114984566615E-2</v>
      </c>
      <c r="E32" s="9">
        <f t="shared" si="4"/>
        <v>0.23328334495369984</v>
      </c>
      <c r="F32" s="11">
        <f t="shared" si="5"/>
        <v>1.4257042464592347</v>
      </c>
      <c r="G32" s="27">
        <f t="shared" si="6"/>
        <v>0.95046949763948974</v>
      </c>
      <c r="H32" s="25"/>
      <c r="L32" s="25"/>
    </row>
    <row r="33" spans="1:12" ht="15.75" x14ac:dyDescent="0.3">
      <c r="A33" s="8" t="s">
        <v>9</v>
      </c>
      <c r="B33" s="10">
        <f>H22</f>
        <v>3.4660256666666656</v>
      </c>
      <c r="C33" s="10">
        <v>348.69819999999999</v>
      </c>
      <c r="D33" s="9">
        <f t="shared" si="3"/>
        <v>9.9399012288181182E-3</v>
      </c>
      <c r="E33" s="9">
        <f t="shared" si="4"/>
        <v>2.9819703686454355E-2</v>
      </c>
      <c r="F33" s="11">
        <f t="shared" si="5"/>
        <v>0.18224223500555478</v>
      </c>
      <c r="G33" s="27">
        <f t="shared" si="6"/>
        <v>0.12149482333703653</v>
      </c>
      <c r="H33" s="25"/>
      <c r="L33" s="25"/>
    </row>
    <row r="34" spans="1:12" ht="15.75" x14ac:dyDescent="0.3">
      <c r="A34" s="8" t="s">
        <v>10</v>
      </c>
      <c r="B34" s="10">
        <f>I22</f>
        <v>0.869593888888889</v>
      </c>
      <c r="C34" s="10">
        <f>(151.96*2)+(15.9999*3)</f>
        <v>351.91970000000003</v>
      </c>
      <c r="D34" s="9">
        <f>B34/C34</f>
        <v>2.4710008814195082E-3</v>
      </c>
      <c r="E34" s="9">
        <f>D34*3</f>
        <v>7.4130026442585251E-3</v>
      </c>
      <c r="F34" s="11">
        <f t="shared" si="5"/>
        <v>4.5304345884745925E-2</v>
      </c>
      <c r="G34" s="27">
        <f>F34*2/3</f>
        <v>3.0202897256497285E-2</v>
      </c>
      <c r="H34" s="25"/>
      <c r="L34" s="25"/>
    </row>
    <row r="35" spans="1:12" ht="15.75" x14ac:dyDescent="0.3">
      <c r="A35" s="8" t="s">
        <v>11</v>
      </c>
      <c r="B35" s="10">
        <f>J22</f>
        <v>2.3407640555555553</v>
      </c>
      <c r="C35" s="10">
        <v>362.4982</v>
      </c>
      <c r="D35" s="9">
        <f t="shared" si="3"/>
        <v>6.4573122171518518E-3</v>
      </c>
      <c r="E35" s="9">
        <f t="shared" si="4"/>
        <v>1.9371936651455555E-2</v>
      </c>
      <c r="F35" s="11">
        <f t="shared" si="5"/>
        <v>0.11839101651942188</v>
      </c>
      <c r="G35" s="27">
        <f t="shared" si="6"/>
        <v>7.892734434628125E-2</v>
      </c>
      <c r="H35" s="25"/>
      <c r="L35" s="25"/>
    </row>
    <row r="36" spans="1:12" ht="15.75" x14ac:dyDescent="0.3">
      <c r="A36" s="8" t="s">
        <v>23</v>
      </c>
      <c r="B36" s="10">
        <f>K22</f>
        <v>0.15213061111111109</v>
      </c>
      <c r="C36" s="10">
        <f>(15.999*3)+(2*158.93)</f>
        <v>365.85700000000003</v>
      </c>
      <c r="D36" s="9">
        <f t="shared" si="3"/>
        <v>4.1581987254886768E-4</v>
      </c>
      <c r="E36" s="9">
        <f t="shared" si="4"/>
        <v>1.2474596176466029E-3</v>
      </c>
      <c r="F36" s="11">
        <f>E36*$D$38</f>
        <v>1.6272717743377834E-3</v>
      </c>
      <c r="G36" s="28">
        <f t="shared" si="6"/>
        <v>1.0848478495585222E-3</v>
      </c>
      <c r="H36" s="25"/>
      <c r="L36" s="25"/>
    </row>
    <row r="37" spans="1:12" ht="15.75" x14ac:dyDescent="0.3">
      <c r="A37" s="8" t="s">
        <v>24</v>
      </c>
      <c r="B37" s="10">
        <f>L22</f>
        <v>0.4253555</v>
      </c>
      <c r="C37" s="10">
        <f>(15.999*3)+(2*162.5)</f>
        <v>372.99700000000001</v>
      </c>
      <c r="D37" s="9">
        <f t="shared" si="3"/>
        <v>1.1403724426738017E-3</v>
      </c>
      <c r="E37" s="9">
        <f t="shared" si="4"/>
        <v>3.4211173280214047E-3</v>
      </c>
      <c r="F37" s="11">
        <f>E37*$D$38</f>
        <v>4.4627397839857343E-3</v>
      </c>
      <c r="G37" s="28">
        <f t="shared" si="6"/>
        <v>2.9751598559904897E-3</v>
      </c>
      <c r="H37" s="25"/>
      <c r="L37" s="25"/>
    </row>
    <row r="38" spans="1:12" ht="15.75" x14ac:dyDescent="0.3">
      <c r="A38" s="9" t="s">
        <v>21</v>
      </c>
      <c r="B38" s="10">
        <v>23.5</v>
      </c>
      <c r="C38" s="13">
        <v>18.015000000000001</v>
      </c>
      <c r="D38" s="9">
        <f t="shared" si="3"/>
        <v>1.3044684984734942</v>
      </c>
      <c r="E38" s="9">
        <f t="shared" ref="E38:E39" si="7">D38*1</f>
        <v>1.3044684984734942</v>
      </c>
      <c r="F38" s="11">
        <f>E38*$D$48</f>
        <v>7.9722205544295388</v>
      </c>
      <c r="G38" s="10">
        <f t="shared" ref="G38" si="8">2*F38</f>
        <v>15.944441108859078</v>
      </c>
      <c r="H38" s="1"/>
      <c r="L38" s="24"/>
    </row>
    <row r="39" spans="1:12" ht="18.75" x14ac:dyDescent="0.35">
      <c r="A39" s="8" t="s">
        <v>22</v>
      </c>
      <c r="B39" s="10">
        <v>0</v>
      </c>
      <c r="C39" s="13"/>
      <c r="D39" s="9"/>
      <c r="E39" s="9">
        <f t="shared" si="7"/>
        <v>0</v>
      </c>
      <c r="F39" s="9"/>
      <c r="G39" s="10"/>
      <c r="H39" s="1"/>
      <c r="I39" s="26" t="s">
        <v>49</v>
      </c>
      <c r="K39" s="1"/>
    </row>
    <row r="40" spans="1:12" ht="15.75" x14ac:dyDescent="0.3">
      <c r="A40" s="9" t="s">
        <v>12</v>
      </c>
      <c r="B40" s="13">
        <v>21.6</v>
      </c>
      <c r="C40" s="13">
        <v>44.01</v>
      </c>
      <c r="D40" s="14">
        <f t="shared" si="3"/>
        <v>0.49079754601226999</v>
      </c>
      <c r="E40" s="14">
        <f>D40*2</f>
        <v>0.98159509202453998</v>
      </c>
      <c r="F40" s="11">
        <f>E40*$D$48</f>
        <v>5.9989893032470194</v>
      </c>
      <c r="G40" s="10">
        <f>F40/2</f>
        <v>2.9994946516235097</v>
      </c>
      <c r="H40" s="1"/>
      <c r="I40" s="23"/>
    </row>
    <row r="41" spans="1:12" x14ac:dyDescent="0.25">
      <c r="A41" s="15" t="s">
        <v>13</v>
      </c>
      <c r="B41" s="16">
        <f>SUM(B29:B40)</f>
        <v>100.10398972222222</v>
      </c>
      <c r="E41">
        <f>SUM(E29:E40)</f>
        <v>2.7816546622920453</v>
      </c>
      <c r="L41" s="23"/>
    </row>
    <row r="42" spans="1:12" x14ac:dyDescent="0.25">
      <c r="L42" s="23"/>
    </row>
    <row r="43" spans="1:12" x14ac:dyDescent="0.25">
      <c r="E43" s="17" t="s">
        <v>14</v>
      </c>
      <c r="F43" s="18"/>
      <c r="G43" s="19">
        <v>17</v>
      </c>
    </row>
    <row r="47" spans="1:12" x14ac:dyDescent="0.25">
      <c r="C47" s="20" t="s">
        <v>15</v>
      </c>
      <c r="D47" s="20"/>
      <c r="E47" s="20"/>
      <c r="F47" s="20"/>
    </row>
    <row r="48" spans="1:12" x14ac:dyDescent="0.25">
      <c r="C48" s="21" t="s">
        <v>16</v>
      </c>
      <c r="D48" s="20">
        <f>G43/E41</f>
        <v>6.1114703526829004</v>
      </c>
      <c r="E48" s="20"/>
      <c r="F48" s="20"/>
    </row>
    <row r="49" spans="1:7" x14ac:dyDescent="0.25">
      <c r="C49" s="20"/>
      <c r="D49" s="20"/>
      <c r="E49" s="20"/>
      <c r="F49" s="20"/>
    </row>
    <row r="50" spans="1:7" x14ac:dyDescent="0.25">
      <c r="C50" s="20" t="s">
        <v>17</v>
      </c>
      <c r="D50" s="20"/>
      <c r="E50" s="20"/>
      <c r="F50" s="20"/>
    </row>
    <row r="54" spans="1:7" x14ac:dyDescent="0.25">
      <c r="A54" s="1"/>
      <c r="B54" s="1"/>
      <c r="C54" s="4" t="s">
        <v>15</v>
      </c>
      <c r="D54" s="4"/>
      <c r="E54" s="4"/>
      <c r="F54" s="4"/>
      <c r="G54" s="1"/>
    </row>
    <row r="55" spans="1:7" x14ac:dyDescent="0.25">
      <c r="A55" s="1"/>
      <c r="B55" s="1"/>
      <c r="C55" s="5" t="s">
        <v>16</v>
      </c>
      <c r="D55" s="4">
        <v>8.3745448412082037</v>
      </c>
      <c r="E55" s="4"/>
      <c r="F55" s="4"/>
      <c r="G55" s="1"/>
    </row>
    <row r="56" spans="1:7" x14ac:dyDescent="0.25">
      <c r="A56" s="1"/>
      <c r="B56" s="1"/>
      <c r="C56" s="4"/>
      <c r="D56" s="4"/>
      <c r="E56" s="4"/>
      <c r="F56" s="4"/>
      <c r="G56" s="1"/>
    </row>
    <row r="57" spans="1:7" x14ac:dyDescent="0.25">
      <c r="A57" s="1"/>
      <c r="B57" s="1"/>
      <c r="C57" s="4" t="s">
        <v>17</v>
      </c>
      <c r="D57" s="4"/>
      <c r="E57" s="4"/>
      <c r="F57" s="4"/>
      <c r="G5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XFD27"/>
    </sheetView>
  </sheetViews>
  <sheetFormatPr defaultRowHeight="15" x14ac:dyDescent="0.25"/>
  <sheetData>
    <row r="1" spans="1:13" x14ac:dyDescent="0.25">
      <c r="A1" t="s">
        <v>28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30</v>
      </c>
    </row>
    <row r="2" spans="1:13" x14ac:dyDescent="0.25">
      <c r="A2">
        <v>2</v>
      </c>
      <c r="B2" t="s">
        <v>25</v>
      </c>
      <c r="C2">
        <v>21.911999999999999</v>
      </c>
      <c r="D2">
        <v>0.61605100000000002</v>
      </c>
      <c r="E2">
        <v>29.352119999999999</v>
      </c>
      <c r="F2">
        <v>21.34751</v>
      </c>
      <c r="G2">
        <v>4.700895</v>
      </c>
      <c r="H2">
        <v>4.4687700000000001</v>
      </c>
      <c r="I2">
        <v>0.97714900000000005</v>
      </c>
      <c r="J2">
        <v>2.9490940000000001</v>
      </c>
      <c r="K2">
        <v>0.15229899999999999</v>
      </c>
      <c r="L2">
        <v>0.69842099999999996</v>
      </c>
      <c r="M2">
        <v>87.174310000000006</v>
      </c>
    </row>
    <row r="3" spans="1:13" x14ac:dyDescent="0.25">
      <c r="A3">
        <v>6</v>
      </c>
      <c r="B3" t="s">
        <v>26</v>
      </c>
      <c r="C3">
        <v>21.911999999999999</v>
      </c>
      <c r="D3">
        <v>0.55710499999999996</v>
      </c>
      <c r="E3">
        <v>27.87349</v>
      </c>
      <c r="F3">
        <v>18.058129999999998</v>
      </c>
      <c r="G3">
        <v>4.828919</v>
      </c>
      <c r="H3">
        <v>3.8337400000000001</v>
      </c>
      <c r="I3">
        <v>0.75875700000000001</v>
      </c>
      <c r="J3">
        <v>2.531679</v>
      </c>
      <c r="K3">
        <v>1.2E-5</v>
      </c>
      <c r="L3">
        <v>0.80391199999999996</v>
      </c>
      <c r="M3">
        <v>81.157749999999993</v>
      </c>
    </row>
    <row r="4" spans="1:13" x14ac:dyDescent="0.25">
      <c r="A4">
        <v>7</v>
      </c>
      <c r="B4" t="s">
        <v>27</v>
      </c>
      <c r="C4">
        <v>21.911999999999999</v>
      </c>
      <c r="D4">
        <v>0.55727599999999999</v>
      </c>
      <c r="E4">
        <v>25.896619999999999</v>
      </c>
      <c r="F4">
        <v>17.307179999999999</v>
      </c>
      <c r="G4">
        <v>4.6132160000000004</v>
      </c>
      <c r="H4">
        <v>2.6791529999999999</v>
      </c>
      <c r="I4">
        <v>0.53342299999999998</v>
      </c>
      <c r="J4">
        <v>2.159967</v>
      </c>
      <c r="K4">
        <v>0.51312100000000005</v>
      </c>
      <c r="L4">
        <v>0.444687</v>
      </c>
      <c r="M4">
        <v>76.616650000000007</v>
      </c>
    </row>
    <row r="5" spans="1:13" x14ac:dyDescent="0.25">
      <c r="A5">
        <v>30</v>
      </c>
      <c r="B5" t="s">
        <v>25</v>
      </c>
      <c r="C5">
        <v>21.911999999999999</v>
      </c>
      <c r="D5">
        <v>0.66772399999999998</v>
      </c>
      <c r="E5">
        <v>25.805009999999999</v>
      </c>
      <c r="F5">
        <v>15.33459</v>
      </c>
      <c r="G5">
        <v>4.5135759999999996</v>
      </c>
      <c r="H5">
        <v>3.4892379999999998</v>
      </c>
      <c r="I5">
        <v>0.363875</v>
      </c>
      <c r="J5">
        <v>2.9360270000000002</v>
      </c>
      <c r="K5">
        <v>1.2E-5</v>
      </c>
      <c r="L5">
        <v>0.54302300000000003</v>
      </c>
      <c r="M5">
        <v>75.565079999999995</v>
      </c>
    </row>
    <row r="6" spans="1:13" x14ac:dyDescent="0.25">
      <c r="A6">
        <v>31</v>
      </c>
      <c r="B6" t="s">
        <v>25</v>
      </c>
      <c r="C6">
        <v>21.911999999999999</v>
      </c>
      <c r="D6">
        <v>0.77986100000000003</v>
      </c>
      <c r="E6">
        <v>26.578759999999999</v>
      </c>
      <c r="F6">
        <v>17.617709999999999</v>
      </c>
      <c r="G6">
        <v>4.1324620000000003</v>
      </c>
      <c r="H6">
        <v>2.6850000000000001</v>
      </c>
      <c r="I6">
        <v>0.32605800000000001</v>
      </c>
      <c r="J6">
        <v>2.46034</v>
      </c>
      <c r="K6">
        <v>1.2E-5</v>
      </c>
      <c r="L6">
        <v>6.2345999999999999E-2</v>
      </c>
      <c r="M6">
        <v>76.554550000000006</v>
      </c>
    </row>
    <row r="7" spans="1:13" x14ac:dyDescent="0.25">
      <c r="A7">
        <v>32</v>
      </c>
      <c r="B7" t="s">
        <v>25</v>
      </c>
      <c r="C7">
        <v>21.911999999999999</v>
      </c>
      <c r="D7">
        <v>0.63808799999999999</v>
      </c>
      <c r="E7">
        <v>25.712610000000002</v>
      </c>
      <c r="F7">
        <v>17.21818</v>
      </c>
      <c r="G7">
        <v>4.5753450000000004</v>
      </c>
      <c r="H7">
        <v>2.5889440000000001</v>
      </c>
      <c r="I7">
        <v>0.98391300000000004</v>
      </c>
      <c r="J7">
        <v>2.3659400000000002</v>
      </c>
      <c r="K7">
        <v>0.28516399999999997</v>
      </c>
      <c r="L7">
        <v>0.90211200000000002</v>
      </c>
      <c r="M7">
        <v>77.182299999999998</v>
      </c>
    </row>
    <row r="8" spans="1:13" x14ac:dyDescent="0.25">
      <c r="A8">
        <v>33</v>
      </c>
      <c r="B8" t="s">
        <v>25</v>
      </c>
      <c r="C8">
        <v>21.911999999999999</v>
      </c>
      <c r="D8">
        <v>0.45480799999999999</v>
      </c>
      <c r="E8">
        <v>26.770050000000001</v>
      </c>
      <c r="F8">
        <v>16.380710000000001</v>
      </c>
      <c r="G8">
        <v>4.7519450000000001</v>
      </c>
      <c r="H8">
        <v>3.6912159999999998</v>
      </c>
      <c r="I8">
        <v>1.0876269999999999</v>
      </c>
      <c r="J8">
        <v>1.718572</v>
      </c>
      <c r="K8">
        <v>0.225381</v>
      </c>
      <c r="L8">
        <v>0.15760199999999999</v>
      </c>
      <c r="M8">
        <v>77.149919999999995</v>
      </c>
    </row>
    <row r="9" spans="1:13" x14ac:dyDescent="0.25">
      <c r="A9">
        <v>34</v>
      </c>
      <c r="B9" t="s">
        <v>25</v>
      </c>
      <c r="C9">
        <v>21.911999999999999</v>
      </c>
      <c r="D9">
        <v>0.65977600000000003</v>
      </c>
      <c r="E9">
        <v>27.00665</v>
      </c>
      <c r="F9">
        <v>16.17381</v>
      </c>
      <c r="G9">
        <v>4.5986330000000004</v>
      </c>
      <c r="H9">
        <v>3.8274870000000001</v>
      </c>
      <c r="I9">
        <v>1.0897749999999999</v>
      </c>
      <c r="J9">
        <v>2.4685039999999998</v>
      </c>
      <c r="K9">
        <v>0.16561799999999999</v>
      </c>
      <c r="L9">
        <v>1.1E-5</v>
      </c>
      <c r="M9">
        <v>77.902270000000001</v>
      </c>
    </row>
    <row r="10" spans="1:13" x14ac:dyDescent="0.25">
      <c r="A10">
        <v>35</v>
      </c>
      <c r="B10" t="s">
        <v>25</v>
      </c>
      <c r="C10">
        <v>21.911999999999999</v>
      </c>
      <c r="D10">
        <v>0.50879099999999999</v>
      </c>
      <c r="E10">
        <v>26.202439999999999</v>
      </c>
      <c r="F10">
        <v>16.71696</v>
      </c>
      <c r="G10">
        <v>4.7980919999999996</v>
      </c>
      <c r="H10">
        <v>3.122007</v>
      </c>
      <c r="I10">
        <v>0.91242599999999996</v>
      </c>
      <c r="J10">
        <v>2.0020730000000002</v>
      </c>
      <c r="K10">
        <v>1.2E-5</v>
      </c>
      <c r="L10">
        <v>5.4753000000000003E-2</v>
      </c>
      <c r="M10">
        <v>76.229569999999995</v>
      </c>
    </row>
    <row r="11" spans="1:13" x14ac:dyDescent="0.25">
      <c r="A11">
        <v>36</v>
      </c>
      <c r="B11" t="s">
        <v>25</v>
      </c>
      <c r="C11">
        <v>21.911999999999999</v>
      </c>
      <c r="D11">
        <v>0.66748099999999999</v>
      </c>
      <c r="E11">
        <v>26.429960000000001</v>
      </c>
      <c r="F11">
        <v>15.95547</v>
      </c>
      <c r="G11">
        <v>3.9056039999999999</v>
      </c>
      <c r="H11">
        <v>3.4159830000000002</v>
      </c>
      <c r="I11">
        <v>0.807176</v>
      </c>
      <c r="J11">
        <v>2.447492</v>
      </c>
      <c r="K11">
        <v>0.120867</v>
      </c>
      <c r="L11">
        <v>0.27372400000000002</v>
      </c>
      <c r="M11">
        <v>75.935760000000002</v>
      </c>
    </row>
    <row r="12" spans="1:13" x14ac:dyDescent="0.25">
      <c r="A12">
        <v>37</v>
      </c>
      <c r="B12" t="s">
        <v>25</v>
      </c>
      <c r="C12">
        <v>21.911999999999999</v>
      </c>
      <c r="D12">
        <v>0.70555999999999996</v>
      </c>
      <c r="E12">
        <v>27.309670000000001</v>
      </c>
      <c r="F12">
        <v>15.509180000000001</v>
      </c>
      <c r="G12">
        <v>4.1758470000000001</v>
      </c>
      <c r="H12">
        <v>3.9163290000000002</v>
      </c>
      <c r="I12">
        <v>1.037712</v>
      </c>
      <c r="J12">
        <v>2.4827379999999999</v>
      </c>
      <c r="K12">
        <v>1.2E-5</v>
      </c>
      <c r="L12">
        <v>5.4560999999999998E-2</v>
      </c>
      <c r="M12">
        <v>77.103610000000003</v>
      </c>
    </row>
    <row r="13" spans="1:13" x14ac:dyDescent="0.25">
      <c r="A13">
        <v>38</v>
      </c>
      <c r="B13" t="s">
        <v>25</v>
      </c>
      <c r="C13">
        <v>21.911999999999999</v>
      </c>
      <c r="D13">
        <v>0.584615</v>
      </c>
      <c r="E13">
        <v>26.079339999999998</v>
      </c>
      <c r="F13">
        <v>15.634539999999999</v>
      </c>
      <c r="G13">
        <v>4.7108540000000003</v>
      </c>
      <c r="H13">
        <v>3.2744979999999999</v>
      </c>
      <c r="I13">
        <v>0.74214800000000003</v>
      </c>
      <c r="J13">
        <v>2.1474090000000001</v>
      </c>
      <c r="K13">
        <v>0.105763</v>
      </c>
      <c r="L13">
        <v>0.75707899999999995</v>
      </c>
      <c r="M13">
        <v>75.948250000000002</v>
      </c>
    </row>
    <row r="14" spans="1:13" x14ac:dyDescent="0.25">
      <c r="A14">
        <v>39</v>
      </c>
      <c r="B14" t="s">
        <v>25</v>
      </c>
      <c r="C14">
        <v>21.911999999999999</v>
      </c>
      <c r="D14">
        <v>0.87152099999999999</v>
      </c>
      <c r="E14">
        <v>26.931699999999999</v>
      </c>
      <c r="F14">
        <v>16.887820000000001</v>
      </c>
      <c r="G14">
        <v>4.603726</v>
      </c>
      <c r="H14">
        <v>3.7800220000000002</v>
      </c>
      <c r="I14">
        <v>1.1817850000000001</v>
      </c>
      <c r="J14">
        <v>2.0654509999999999</v>
      </c>
      <c r="K14">
        <v>9.0399999999999994E-2</v>
      </c>
      <c r="L14">
        <v>0.10349800000000001</v>
      </c>
      <c r="M14">
        <v>78.427930000000003</v>
      </c>
    </row>
    <row r="15" spans="1:13" x14ac:dyDescent="0.25">
      <c r="A15">
        <v>40</v>
      </c>
      <c r="B15" t="s">
        <v>25</v>
      </c>
      <c r="C15">
        <v>21.911999999999999</v>
      </c>
      <c r="D15">
        <v>0.68461799999999995</v>
      </c>
      <c r="E15">
        <v>25.659020000000002</v>
      </c>
      <c r="F15">
        <v>17.328620000000001</v>
      </c>
      <c r="G15">
        <v>4.5244629999999999</v>
      </c>
      <c r="H15">
        <v>3.4837959999999999</v>
      </c>
      <c r="I15">
        <v>0.97702900000000004</v>
      </c>
      <c r="J15">
        <v>2.084568</v>
      </c>
      <c r="K15">
        <v>7.5541999999999998E-2</v>
      </c>
      <c r="L15">
        <v>1.1E-5</v>
      </c>
      <c r="M15">
        <v>76.729680000000002</v>
      </c>
    </row>
    <row r="16" spans="1:13" x14ac:dyDescent="0.25">
      <c r="A16">
        <v>41</v>
      </c>
      <c r="B16" t="s">
        <v>25</v>
      </c>
      <c r="C16">
        <v>21.911999999999999</v>
      </c>
      <c r="D16">
        <v>0.59277400000000002</v>
      </c>
      <c r="E16">
        <v>25.621559999999999</v>
      </c>
      <c r="F16">
        <v>16.952500000000001</v>
      </c>
      <c r="G16">
        <v>4.6058159999999999</v>
      </c>
      <c r="H16">
        <v>3.3541889999999999</v>
      </c>
      <c r="I16">
        <v>0.46881499999999998</v>
      </c>
      <c r="J16">
        <v>2.3973559999999998</v>
      </c>
      <c r="K16">
        <v>6.0436999999999998E-2</v>
      </c>
      <c r="L16">
        <v>0.118869</v>
      </c>
      <c r="M16">
        <v>76.084329999999994</v>
      </c>
    </row>
    <row r="17" spans="1:13" x14ac:dyDescent="0.25">
      <c r="A17">
        <v>42</v>
      </c>
      <c r="B17" t="s">
        <v>25</v>
      </c>
      <c r="C17">
        <v>21.911999999999999</v>
      </c>
      <c r="D17">
        <v>0.58318099999999995</v>
      </c>
      <c r="E17">
        <v>26.444030000000001</v>
      </c>
      <c r="F17">
        <v>16.90072</v>
      </c>
      <c r="G17">
        <v>5.1909559999999999</v>
      </c>
      <c r="H17">
        <v>3.7474889999999998</v>
      </c>
      <c r="I17">
        <v>1.6590879999999999</v>
      </c>
      <c r="J17">
        <v>2.5239729999999998</v>
      </c>
      <c r="K17">
        <v>1.2E-5</v>
      </c>
      <c r="L17">
        <v>0.490259</v>
      </c>
      <c r="M17">
        <v>79.451710000000006</v>
      </c>
    </row>
    <row r="18" spans="1:13" x14ac:dyDescent="0.25">
      <c r="A18">
        <v>43</v>
      </c>
      <c r="B18" t="s">
        <v>25</v>
      </c>
      <c r="C18">
        <v>21.911999999999999</v>
      </c>
      <c r="D18">
        <v>0.54900000000000004</v>
      </c>
      <c r="E18">
        <v>26.713519999999999</v>
      </c>
      <c r="F18">
        <v>16.852139999999999</v>
      </c>
      <c r="G18">
        <v>4.9941779999999998</v>
      </c>
      <c r="H18">
        <v>3.1082700000000001</v>
      </c>
      <c r="I18">
        <v>0.96039300000000005</v>
      </c>
      <c r="J18">
        <v>1.9402200000000001</v>
      </c>
      <c r="K18">
        <v>0.51192800000000005</v>
      </c>
      <c r="L18">
        <v>0.29514600000000002</v>
      </c>
      <c r="M18">
        <v>77.836789999999993</v>
      </c>
    </row>
    <row r="19" spans="1:13" x14ac:dyDescent="0.25">
      <c r="A19">
        <v>44</v>
      </c>
      <c r="B19" t="s">
        <v>25</v>
      </c>
      <c r="C19">
        <v>21.911999999999999</v>
      </c>
      <c r="D19">
        <v>0.70497399999999999</v>
      </c>
      <c r="E19">
        <v>25.660430000000002</v>
      </c>
      <c r="F19">
        <v>17.24586</v>
      </c>
      <c r="G19">
        <v>5.290921</v>
      </c>
      <c r="H19">
        <v>3.789514</v>
      </c>
      <c r="I19">
        <v>0.80365799999999998</v>
      </c>
      <c r="J19">
        <v>2.9220290000000002</v>
      </c>
      <c r="K19">
        <v>1.2E-5</v>
      </c>
      <c r="L19">
        <v>0.53538799999999998</v>
      </c>
      <c r="M19">
        <v>78.864779999999996</v>
      </c>
    </row>
    <row r="20" spans="1:13" x14ac:dyDescent="0.25">
      <c r="A20">
        <v>45</v>
      </c>
      <c r="B20" t="s">
        <v>25</v>
      </c>
      <c r="C20">
        <v>21.911999999999999</v>
      </c>
      <c r="D20">
        <v>0.877911</v>
      </c>
      <c r="E20">
        <v>25.863199999999999</v>
      </c>
      <c r="F20">
        <v>16.3964</v>
      </c>
      <c r="G20">
        <v>4.7116309999999997</v>
      </c>
      <c r="H20">
        <v>3.7676919999999998</v>
      </c>
      <c r="I20">
        <v>0.50606700000000004</v>
      </c>
      <c r="J20">
        <v>2.4660229999999999</v>
      </c>
      <c r="K20">
        <v>1.2E-5</v>
      </c>
      <c r="L20">
        <v>0.74510399999999999</v>
      </c>
      <c r="M20">
        <v>77.24606</v>
      </c>
    </row>
    <row r="21" spans="1:13" x14ac:dyDescent="0.25">
      <c r="A21">
        <v>46</v>
      </c>
      <c r="B21" t="s">
        <v>25</v>
      </c>
      <c r="C21">
        <v>21.911999999999999</v>
      </c>
      <c r="D21">
        <v>0.72264499999999998</v>
      </c>
      <c r="E21">
        <v>26.26707</v>
      </c>
      <c r="F21">
        <v>15.997</v>
      </c>
      <c r="G21">
        <v>4.6643590000000001</v>
      </c>
      <c r="H21">
        <v>3.9296069999999999</v>
      </c>
      <c r="I21">
        <v>0.142542</v>
      </c>
      <c r="J21">
        <v>2.1419549999999998</v>
      </c>
      <c r="K21">
        <v>1.2E-5</v>
      </c>
      <c r="L21">
        <v>1.084714</v>
      </c>
      <c r="M21">
        <v>76.861919999999998</v>
      </c>
    </row>
    <row r="22" spans="1:13" x14ac:dyDescent="0.25">
      <c r="A22">
        <v>47</v>
      </c>
      <c r="B22" t="s">
        <v>25</v>
      </c>
      <c r="C22">
        <v>21.911999999999999</v>
      </c>
      <c r="D22">
        <v>0.72734100000000002</v>
      </c>
      <c r="E22">
        <v>25.16263</v>
      </c>
      <c r="F22">
        <v>16.77779</v>
      </c>
      <c r="G22">
        <v>4.4362069999999996</v>
      </c>
      <c r="H22">
        <v>3.3543440000000002</v>
      </c>
      <c r="I22">
        <v>1.154469</v>
      </c>
      <c r="J22">
        <v>2.4967489999999999</v>
      </c>
      <c r="K22">
        <v>1.2E-5</v>
      </c>
      <c r="L22">
        <v>0.891181</v>
      </c>
      <c r="M22">
        <v>76.912729999999996</v>
      </c>
    </row>
    <row r="23" spans="1:13" x14ac:dyDescent="0.25">
      <c r="A23">
        <v>48</v>
      </c>
      <c r="B23" t="s">
        <v>25</v>
      </c>
      <c r="C23">
        <v>21.911999999999999</v>
      </c>
      <c r="D23">
        <v>0.65573700000000001</v>
      </c>
      <c r="E23">
        <v>26.23977</v>
      </c>
      <c r="F23">
        <v>15.78534</v>
      </c>
      <c r="G23">
        <v>4.0781679999999998</v>
      </c>
      <c r="H23">
        <v>3.2088139999999998</v>
      </c>
      <c r="I23">
        <v>0.86842299999999994</v>
      </c>
      <c r="J23">
        <v>2.770187</v>
      </c>
      <c r="K23">
        <v>0.43620900000000001</v>
      </c>
      <c r="L23">
        <v>0.73881699999999995</v>
      </c>
      <c r="M23">
        <v>76.693460000000002</v>
      </c>
    </row>
    <row r="24" spans="1:13" x14ac:dyDescent="0.25">
      <c r="A24">
        <v>49</v>
      </c>
      <c r="B24" t="s">
        <v>25</v>
      </c>
      <c r="C24">
        <v>21.911999999999999</v>
      </c>
      <c r="D24">
        <v>0.76495299999999999</v>
      </c>
      <c r="E24">
        <v>26.696770000000001</v>
      </c>
      <c r="F24">
        <v>15.15508</v>
      </c>
      <c r="G24">
        <v>4.5236530000000004</v>
      </c>
      <c r="H24">
        <v>4.105016</v>
      </c>
      <c r="I24">
        <v>0.634517</v>
      </c>
      <c r="J24">
        <v>2.5361950000000002</v>
      </c>
      <c r="K24">
        <v>0.13534399999999999</v>
      </c>
      <c r="L24">
        <v>0.49230600000000002</v>
      </c>
      <c r="M24">
        <v>76.955830000000006</v>
      </c>
    </row>
    <row r="25" spans="1:13" x14ac:dyDescent="0.25">
      <c r="A25">
        <v>50</v>
      </c>
      <c r="B25" t="s">
        <v>25</v>
      </c>
      <c r="C25">
        <v>21.911999999999999</v>
      </c>
      <c r="D25">
        <v>1.0036940000000001</v>
      </c>
      <c r="E25">
        <v>24.47016</v>
      </c>
      <c r="F25">
        <v>15.69183</v>
      </c>
      <c r="G25">
        <v>4.2982389999999997</v>
      </c>
      <c r="H25">
        <v>3.881335</v>
      </c>
      <c r="I25">
        <v>1.581502</v>
      </c>
      <c r="J25">
        <v>2.6942349999999999</v>
      </c>
      <c r="K25">
        <v>0.39096799999999998</v>
      </c>
      <c r="L25">
        <v>0.66351800000000005</v>
      </c>
      <c r="M25">
        <v>76.587469999999996</v>
      </c>
    </row>
    <row r="26" spans="1:13" x14ac:dyDescent="0.25">
      <c r="A26">
        <v>51</v>
      </c>
      <c r="B26" t="s">
        <v>25</v>
      </c>
      <c r="C26">
        <v>21.911999999999999</v>
      </c>
      <c r="D26">
        <v>0.81718800000000003</v>
      </c>
      <c r="E26">
        <v>25.333020000000001</v>
      </c>
      <c r="F26">
        <v>15.07863</v>
      </c>
      <c r="G26">
        <v>4.9983149999999998</v>
      </c>
      <c r="H26">
        <v>3.1684109999999999</v>
      </c>
      <c r="I26">
        <v>0.93246099999999998</v>
      </c>
      <c r="J26">
        <v>2.5951550000000001</v>
      </c>
      <c r="K26">
        <v>0.240421</v>
      </c>
      <c r="L26">
        <v>1.0181260000000001</v>
      </c>
      <c r="M26">
        <v>76.093729999999994</v>
      </c>
    </row>
    <row r="27" spans="1:13" x14ac:dyDescent="0.25">
      <c r="A27">
        <v>52</v>
      </c>
      <c r="B27" t="s">
        <v>25</v>
      </c>
      <c r="C27">
        <v>21.911999999999999</v>
      </c>
      <c r="D27">
        <v>0.951824</v>
      </c>
      <c r="E27">
        <v>24.49353</v>
      </c>
      <c r="F27">
        <v>15.71848</v>
      </c>
      <c r="G27">
        <v>3.9021050000000002</v>
      </c>
      <c r="H27">
        <v>3.5175260000000002</v>
      </c>
      <c r="I27">
        <v>0.77985400000000005</v>
      </c>
      <c r="J27">
        <v>2.4972379999999998</v>
      </c>
      <c r="K27">
        <v>1.2E-5</v>
      </c>
      <c r="L27">
        <v>0.42782100000000001</v>
      </c>
      <c r="M27">
        <v>74.200389999999999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Shaunnamm</dc:creator>
  <cp:lastModifiedBy>rruff</cp:lastModifiedBy>
  <dcterms:created xsi:type="dcterms:W3CDTF">2012-08-17T18:55:28Z</dcterms:created>
  <dcterms:modified xsi:type="dcterms:W3CDTF">2013-01-28T22:14:18Z</dcterms:modified>
</cp:coreProperties>
</file>