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<sst xmlns="http://schemas.openxmlformats.org/spreadsheetml/2006/main" count="158" uniqueCount="50">
  <si>
    <t xml:space="preserve">Fit Calulator without Cl and F</t>
  </si>
  <si>
    <t xml:space="preserve">Point#</t>
  </si>
  <si>
    <t xml:space="preserve">Comment</t>
  </si>
  <si>
    <t xml:space="preserve">CO2</t>
  </si>
  <si>
    <t xml:space="preserve">Y2O3</t>
  </si>
  <si>
    <t xml:space="preserve">Nd2O3</t>
  </si>
  <si>
    <t xml:space="preserve">La2O3</t>
  </si>
  <si>
    <t xml:space="preserve">Pr2O3</t>
  </si>
  <si>
    <t xml:space="preserve">Sm2O3</t>
  </si>
  <si>
    <t xml:space="preserve">Eu2O3</t>
  </si>
  <si>
    <t xml:space="preserve">Gd2O3</t>
  </si>
  <si>
    <t xml:space="preserve">Tb2O3</t>
  </si>
  <si>
    <t xml:space="preserve">Dy2O3</t>
  </si>
  <si>
    <t xml:space="preserve">Total</t>
  </si>
  <si>
    <t xml:space="preserve">R060993.</t>
  </si>
  <si>
    <t xml:space="preserve">Oxide</t>
  </si>
  <si>
    <t xml:space="preserve">Wt % Oxide</t>
  </si>
  <si>
    <t xml:space="preserve">Oxide MW</t>
  </si>
  <si>
    <t xml:space="preserve">Mol #</t>
  </si>
  <si>
    <t xml:space="preserve">Atom Prop.</t>
  </si>
  <si>
    <t xml:space="preserve">Anion Prop.</t>
  </si>
  <si>
    <t xml:space="preserve"># Ions/formula</t>
  </si>
  <si>
    <r>
      <rPr>
        <sz val="10"/>
        <rFont val="Arial"/>
        <family val="2"/>
        <charset val="1"/>
      </rPr>
      <t xml:space="preserve">Y</t>
    </r>
    <r>
      <rPr>
        <vertAlign val="subscript"/>
        <sz val="10"/>
        <rFont val="Arial"/>
        <family val="2"/>
        <charset val="1"/>
      </rPr>
      <t xml:space="preserve">2</t>
    </r>
    <r>
      <rPr>
        <sz val="11"/>
        <color theme="1"/>
        <rFont val="Calibri"/>
        <family val="2"/>
        <charset val="1"/>
      </rPr>
      <t xml:space="preserve">O</t>
    </r>
    <r>
      <rPr>
        <vertAlign val="subscript"/>
        <sz val="10"/>
        <rFont val="Arial"/>
        <family val="2"/>
        <charset val="1"/>
      </rPr>
      <t xml:space="preserve">3</t>
    </r>
  </si>
  <si>
    <r>
      <rPr>
        <sz val="10"/>
        <rFont val="Arial"/>
        <family val="2"/>
        <charset val="1"/>
      </rPr>
      <t xml:space="preserve">La</t>
    </r>
    <r>
      <rPr>
        <vertAlign val="subscript"/>
        <sz val="10"/>
        <rFont val="Arial"/>
        <family val="2"/>
        <charset val="1"/>
      </rPr>
      <t xml:space="preserve">2</t>
    </r>
    <r>
      <rPr>
        <sz val="11"/>
        <color theme="1"/>
        <rFont val="Calibri"/>
        <family val="2"/>
        <charset val="1"/>
      </rPr>
      <t xml:space="preserve">O</t>
    </r>
    <r>
      <rPr>
        <vertAlign val="subscript"/>
        <sz val="10"/>
        <rFont val="Arial"/>
        <family val="2"/>
        <charset val="1"/>
      </rPr>
      <t xml:space="preserve">3</t>
    </r>
  </si>
  <si>
    <r>
      <rPr>
        <sz val="10"/>
        <rFont val="Arial"/>
        <family val="2"/>
        <charset val="1"/>
      </rPr>
      <t xml:space="preserve">Pr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</t>
    </r>
    <r>
      <rPr>
        <vertAlign val="subscript"/>
        <sz val="10"/>
        <rFont val="Arial"/>
        <family val="2"/>
        <charset val="1"/>
      </rPr>
      <t xml:space="preserve">3</t>
    </r>
  </si>
  <si>
    <r>
      <rPr>
        <sz val="10"/>
        <rFont val="Arial"/>
        <family val="2"/>
        <charset val="1"/>
      </rPr>
      <t xml:space="preserve">Nd</t>
    </r>
    <r>
      <rPr>
        <vertAlign val="subscript"/>
        <sz val="10"/>
        <rFont val="Arial"/>
        <family val="2"/>
        <charset val="1"/>
      </rPr>
      <t xml:space="preserve">2</t>
    </r>
    <r>
      <rPr>
        <sz val="11"/>
        <color theme="1"/>
        <rFont val="Calibri"/>
        <family val="2"/>
        <charset val="1"/>
      </rPr>
      <t xml:space="preserve">O</t>
    </r>
    <r>
      <rPr>
        <vertAlign val="subscript"/>
        <sz val="10"/>
        <rFont val="Arial"/>
        <family val="2"/>
        <charset val="1"/>
      </rPr>
      <t xml:space="preserve">3</t>
    </r>
  </si>
  <si>
    <r>
      <rPr>
        <sz val="10"/>
        <rFont val="Arial"/>
        <family val="2"/>
        <charset val="1"/>
      </rPr>
      <t xml:space="preserve">Sm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</t>
    </r>
    <r>
      <rPr>
        <vertAlign val="subscript"/>
        <sz val="10"/>
        <rFont val="Arial"/>
        <family val="2"/>
        <charset val="1"/>
      </rPr>
      <t xml:space="preserve">3</t>
    </r>
  </si>
  <si>
    <r>
      <rPr>
        <sz val="10"/>
        <rFont val="Arial"/>
        <family val="2"/>
        <charset val="1"/>
      </rPr>
      <t xml:space="preserve">Eu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</t>
    </r>
    <r>
      <rPr>
        <vertAlign val="subscript"/>
        <sz val="10"/>
        <rFont val="Arial"/>
        <family val="2"/>
        <charset val="1"/>
      </rPr>
      <t xml:space="preserve">3</t>
    </r>
  </si>
  <si>
    <r>
      <rPr>
        <sz val="10"/>
        <rFont val="Arial"/>
        <family val="2"/>
        <charset val="1"/>
      </rPr>
      <t xml:space="preserve">Gd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</t>
    </r>
    <r>
      <rPr>
        <vertAlign val="subscript"/>
        <sz val="10"/>
        <rFont val="Arial"/>
        <family val="2"/>
        <charset val="1"/>
      </rPr>
      <t xml:space="preserve">3</t>
    </r>
  </si>
  <si>
    <r>
      <rPr>
        <sz val="10"/>
        <rFont val="Arial"/>
        <family val="2"/>
        <charset val="1"/>
      </rPr>
      <t xml:space="preserve">Tb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</t>
    </r>
    <r>
      <rPr>
        <vertAlign val="subscript"/>
        <sz val="10"/>
        <rFont val="Arial"/>
        <family val="2"/>
        <charset val="1"/>
      </rPr>
      <t xml:space="preserve">3</t>
    </r>
  </si>
  <si>
    <r>
      <rPr>
        <sz val="10"/>
        <rFont val="Arial"/>
        <family val="2"/>
        <charset val="1"/>
      </rPr>
      <t xml:space="preserve">Dy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</t>
    </r>
    <r>
      <rPr>
        <vertAlign val="subscript"/>
        <sz val="10"/>
        <rFont val="Arial"/>
        <family val="2"/>
        <charset val="1"/>
      </rPr>
      <t xml:space="preserve">3</t>
    </r>
  </si>
  <si>
    <r>
      <rPr>
        <sz val="11"/>
        <color theme="1"/>
        <rFont val="Calibri"/>
        <family val="2"/>
        <charset val="1"/>
      </rPr>
      <t xml:space="preserve">H</t>
    </r>
    <r>
      <rPr>
        <vertAlign val="subscript"/>
        <sz val="10"/>
        <rFont val="Arial"/>
        <family val="2"/>
        <charset val="1"/>
      </rPr>
      <t xml:space="preserve">2</t>
    </r>
    <r>
      <rPr>
        <sz val="11"/>
        <color theme="1"/>
        <rFont val="Calibri"/>
        <family val="2"/>
        <charset val="1"/>
      </rPr>
      <t xml:space="preserve">O+</t>
    </r>
  </si>
  <si>
    <r>
      <rPr>
        <sz val="10"/>
        <rFont val="Arial"/>
        <family val="2"/>
        <charset val="1"/>
      </rPr>
      <t xml:space="preserve">H</t>
    </r>
    <r>
      <rPr>
        <vertAlign val="subscript"/>
        <sz val="10"/>
        <rFont val="Arial"/>
        <family val="2"/>
        <charset val="1"/>
      </rPr>
      <t xml:space="preserve">2</t>
    </r>
    <r>
      <rPr>
        <sz val="11"/>
        <color theme="1"/>
        <rFont val="Calibri"/>
        <family val="2"/>
        <charset val="1"/>
      </rPr>
      <t xml:space="preserve">O-</t>
    </r>
  </si>
  <si>
    <r>
      <rPr>
        <sz val="11"/>
        <color theme="1"/>
        <rFont val="Calibri"/>
        <family val="2"/>
        <charset val="1"/>
      </rPr>
      <t xml:space="preserve">CO</t>
    </r>
    <r>
      <rPr>
        <vertAlign val="subscript"/>
        <sz val="10"/>
        <rFont val="Arial"/>
        <family val="2"/>
        <charset val="1"/>
      </rPr>
      <t xml:space="preserve">2</t>
    </r>
  </si>
  <si>
    <t xml:space="preserve">Total:</t>
  </si>
  <si>
    <t xml:space="preserve">average</t>
  </si>
  <si>
    <t xml:space="preserve">stdev</t>
  </si>
  <si>
    <t xml:space="preserve">E%</t>
  </si>
  <si>
    <t xml:space="preserve">Sample Description: R060993 Lanthanite-(Nd)</t>
  </si>
  <si>
    <t xml:space="preserve">Nd2(CO3)3*8H2O</t>
  </si>
  <si>
    <t xml:space="preserve">REE = </t>
  </si>
  <si>
    <t xml:space="preserve">C = </t>
  </si>
  <si>
    <t xml:space="preserve">H2O = </t>
  </si>
  <si>
    <r>
      <rPr>
        <sz val="12"/>
        <color theme="1"/>
        <rFont val="Times New Roman"/>
        <family val="1"/>
        <charset val="1"/>
      </rPr>
      <t xml:space="preserve">(Nd</t>
    </r>
    <r>
      <rPr>
        <vertAlign val="subscript"/>
        <sz val="12"/>
        <color theme="1"/>
        <rFont val="Times New Roman"/>
        <family val="1"/>
        <charset val="1"/>
      </rPr>
      <t xml:space="preserve">0.95</t>
    </r>
    <r>
      <rPr>
        <sz val="12"/>
        <color theme="1"/>
        <rFont val="Times New Roman"/>
        <family val="1"/>
        <charset val="1"/>
      </rPr>
      <t xml:space="preserve">La</t>
    </r>
    <r>
      <rPr>
        <vertAlign val="subscript"/>
        <sz val="12"/>
        <color theme="1"/>
        <rFont val="Times New Roman"/>
        <family val="1"/>
        <charset val="1"/>
      </rPr>
      <t xml:space="preserve">0.61</t>
    </r>
    <r>
      <rPr>
        <sz val="12"/>
        <color theme="1"/>
        <rFont val="Times New Roman"/>
        <family val="1"/>
        <charset val="1"/>
      </rPr>
      <t xml:space="preserve">Pr</t>
    </r>
    <r>
      <rPr>
        <vertAlign val="subscript"/>
        <sz val="12"/>
        <color theme="1"/>
        <rFont val="Times New Roman"/>
        <family val="1"/>
        <charset val="1"/>
      </rPr>
      <t xml:space="preserve">0.17</t>
    </r>
    <r>
      <rPr>
        <sz val="12"/>
        <color theme="1"/>
        <rFont val="Times New Roman"/>
        <family val="1"/>
        <charset val="1"/>
      </rPr>
      <t xml:space="preserve">Sm</t>
    </r>
    <r>
      <rPr>
        <vertAlign val="subscript"/>
        <sz val="12"/>
        <color theme="1"/>
        <rFont val="Times New Roman"/>
        <family val="1"/>
        <charset val="1"/>
      </rPr>
      <t xml:space="preserve">0.12</t>
    </r>
    <r>
      <rPr>
        <sz val="12"/>
        <color theme="1"/>
        <rFont val="Times New Roman"/>
        <family val="1"/>
        <charset val="1"/>
      </rPr>
      <t xml:space="preserve">Gd</t>
    </r>
    <r>
      <rPr>
        <vertAlign val="subscript"/>
        <sz val="12"/>
        <color theme="1"/>
        <rFont val="Times New Roman"/>
        <family val="1"/>
        <charset val="1"/>
      </rPr>
      <t xml:space="preserve">0.08</t>
    </r>
    <r>
      <rPr>
        <sz val="12"/>
        <color theme="1"/>
        <rFont val="Times New Roman"/>
        <family val="1"/>
        <charset val="1"/>
      </rPr>
      <t xml:space="preserve">Y</t>
    </r>
    <r>
      <rPr>
        <vertAlign val="subscript"/>
        <sz val="12"/>
        <color theme="1"/>
        <rFont val="Times New Roman"/>
        <family val="1"/>
        <charset val="1"/>
      </rPr>
      <t xml:space="preserve">0.04</t>
    </r>
    <r>
      <rPr>
        <sz val="12"/>
        <color theme="1"/>
        <rFont val="Times New Roman"/>
        <family val="1"/>
        <charset val="1"/>
      </rPr>
      <t xml:space="preserve">Eu</t>
    </r>
    <r>
      <rPr>
        <vertAlign val="subscript"/>
        <sz val="12"/>
        <color theme="1"/>
        <rFont val="Times New Roman"/>
        <family val="1"/>
        <charset val="1"/>
      </rPr>
      <t xml:space="preserve">0.03</t>
    </r>
    <r>
      <rPr>
        <sz val="12"/>
        <color theme="1"/>
        <rFont val="Times New Roman"/>
        <family val="1"/>
        <charset val="1"/>
      </rPr>
      <t xml:space="preserve">)</t>
    </r>
    <r>
      <rPr>
        <vertAlign val="subscript"/>
        <sz val="12"/>
        <color theme="1"/>
        <rFont val="Times New Roman"/>
        <family val="1"/>
        <charset val="1"/>
      </rPr>
      <t xml:space="preserve">Σ=2</t>
    </r>
    <r>
      <rPr>
        <sz val="12"/>
        <color theme="1"/>
        <rFont val="Times New Roman"/>
        <family val="1"/>
        <charset val="1"/>
      </rPr>
      <t xml:space="preserve">(CO</t>
    </r>
    <r>
      <rPr>
        <vertAlign val="subscript"/>
        <sz val="12"/>
        <color theme="1"/>
        <rFont val="Times New Roman"/>
        <family val="1"/>
        <charset val="1"/>
      </rPr>
      <t xml:space="preserve">3</t>
    </r>
    <r>
      <rPr>
        <sz val="12"/>
        <color theme="1"/>
        <rFont val="Times New Roman"/>
        <family val="1"/>
        <charset val="1"/>
      </rPr>
      <t xml:space="preserve">)</t>
    </r>
    <r>
      <rPr>
        <vertAlign val="subscript"/>
        <sz val="12"/>
        <color theme="1"/>
        <rFont val="Times New Roman"/>
        <family val="1"/>
        <charset val="1"/>
      </rPr>
      <t xml:space="preserve">3</t>
    </r>
    <r>
      <rPr>
        <sz val="12"/>
        <color theme="1"/>
        <rFont val="Times New Roman"/>
        <family val="1"/>
        <charset val="1"/>
      </rPr>
      <t xml:space="preserve">·7.97H</t>
    </r>
    <r>
      <rPr>
        <vertAlign val="subscript"/>
        <sz val="12"/>
        <color theme="1"/>
        <rFont val="Times New Roman"/>
        <family val="1"/>
        <charset val="1"/>
      </rPr>
      <t xml:space="preserve">2</t>
    </r>
    <r>
      <rPr>
        <sz val="12"/>
        <color theme="1"/>
        <rFont val="Times New Roman"/>
        <family val="1"/>
        <charset val="1"/>
      </rPr>
      <t xml:space="preserve">O</t>
    </r>
  </si>
  <si>
    <t xml:space="preserve">Enter Oxygens in formula:</t>
  </si>
  <si>
    <t xml:space="preserve">Oxygen Factor Calculation:</t>
  </si>
  <si>
    <t xml:space="preserve">F=</t>
  </si>
  <si>
    <t xml:space="preserve">F is factor for anion proportion calculation</t>
  </si>
  <si>
    <t xml:space="preserve">R060993. 2nA 10um</t>
  </si>
  <si>
    <t xml:space="preserve">R060993. 4nA 20um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</si>
</sst>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vertAlign val="subscript"/>
      <sz val="10"/>
      <name val="Arial"/>
      <family val="2"/>
      <charset val="1"/>
    </font>
    <font>
      <sz val="12"/>
      <color theme="1"/>
      <name val="Times New Roman"/>
      <family val="1"/>
      <charset val="1"/>
    </font>
    <font>
      <vertAlign val="subscript"/>
      <sz val="12"/>
      <color theme="1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99CC"/>
        <bgColor rgb="FFFF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57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V16" activeCellId="0" sqref="V16"/>
    </sheetView>
  </sheetViews>
  <sheetFormatPr defaultColWidth="8.515625" defaultRowHeight="15" zeroHeight="false" outlineLevelRow="0" outlineLevelCol="0"/>
  <cols>
    <col collapsed="false" customWidth="true" hidden="false" outlineLevel="0" max="2" min="2" style="1" width="11.43"/>
    <col collapsed="false" customWidth="true" hidden="false" outlineLevel="0" max="3" min="3" style="1" width="12.42"/>
  </cols>
  <sheetData>
    <row r="1" customFormat="false" ht="15" hidden="false" customHeight="false" outlineLevel="0" collapsed="false">
      <c r="A1" s="2" t="s">
        <v>0</v>
      </c>
      <c r="B1" s="3"/>
      <c r="C1" s="3"/>
      <c r="D1" s="3"/>
      <c r="E1" s="4"/>
      <c r="F1" s="4"/>
      <c r="G1" s="4"/>
    </row>
    <row r="2" customFormat="false" ht="1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customFormat="false" ht="15" hidden="false" customHeight="false" outlineLevel="0" collapsed="false">
      <c r="A3" s="1" t="n">
        <v>31</v>
      </c>
      <c r="B3" s="1" t="s">
        <v>14</v>
      </c>
      <c r="C3" s="1" t="n">
        <v>21.912</v>
      </c>
      <c r="D3" s="1" t="n">
        <v>0.779861</v>
      </c>
      <c r="E3" s="1" t="n">
        <v>26.57876</v>
      </c>
      <c r="F3" s="1" t="n">
        <v>17.61771</v>
      </c>
      <c r="G3" s="1" t="n">
        <v>4.132462</v>
      </c>
      <c r="H3" s="1" t="n">
        <v>2.685</v>
      </c>
      <c r="I3" s="1" t="n">
        <v>0.326058</v>
      </c>
      <c r="J3" s="1" t="n">
        <v>2.46034</v>
      </c>
      <c r="K3" s="1" t="n">
        <v>1.2E-005</v>
      </c>
      <c r="L3" s="1" t="n">
        <v>0.062346</v>
      </c>
      <c r="M3" s="1" t="n">
        <v>76.55455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W3" s="5" t="s">
        <v>15</v>
      </c>
      <c r="X3" s="5" t="s">
        <v>16</v>
      </c>
      <c r="Y3" s="5" t="s">
        <v>17</v>
      </c>
      <c r="Z3" s="5" t="s">
        <v>18</v>
      </c>
      <c r="AA3" s="5" t="s">
        <v>19</v>
      </c>
      <c r="AB3" s="5" t="s">
        <v>20</v>
      </c>
      <c r="AC3" s="5" t="s">
        <v>21</v>
      </c>
    </row>
    <row r="4" customFormat="false" ht="15" hidden="false" customHeight="false" outlineLevel="0" collapsed="false">
      <c r="A4" s="1" t="n">
        <v>32</v>
      </c>
      <c r="B4" s="1" t="s">
        <v>14</v>
      </c>
      <c r="C4" s="1" t="n">
        <v>21.912</v>
      </c>
      <c r="D4" s="1" t="n">
        <v>0.638088</v>
      </c>
      <c r="E4" s="1" t="n">
        <v>25.71261</v>
      </c>
      <c r="F4" s="1" t="n">
        <v>17.21818</v>
      </c>
      <c r="G4" s="1" t="n">
        <v>4.575345</v>
      </c>
      <c r="H4" s="1" t="n">
        <v>2.588944</v>
      </c>
      <c r="I4" s="1" t="n">
        <v>0.983913</v>
      </c>
      <c r="J4" s="1" t="n">
        <v>2.36594</v>
      </c>
      <c r="K4" s="1" t="n">
        <v>0.285164</v>
      </c>
      <c r="L4" s="1" t="n">
        <v>0.902112</v>
      </c>
      <c r="M4" s="1" t="n">
        <v>77.1823</v>
      </c>
      <c r="O4" s="6" t="s">
        <v>22</v>
      </c>
      <c r="P4" s="7" t="n">
        <v>0.7045415</v>
      </c>
      <c r="Q4" s="7" t="n">
        <v>227.8082</v>
      </c>
      <c r="R4" s="8" t="n">
        <v>0.00309269596090044</v>
      </c>
      <c r="S4" s="8" t="n">
        <v>0.00927808788270132</v>
      </c>
      <c r="T4" s="9" t="n">
        <v>0.0567027590247156</v>
      </c>
      <c r="U4" s="10" t="n">
        <v>0.0378018393498104</v>
      </c>
      <c r="W4" s="6" t="s">
        <v>22</v>
      </c>
      <c r="X4" s="7" t="n">
        <v>0.7045415</v>
      </c>
      <c r="Y4" s="7" t="n">
        <v>227.8082</v>
      </c>
      <c r="Z4" s="8" t="n">
        <v>0.00309269596090044</v>
      </c>
      <c r="AA4" s="8" t="n">
        <v>0.00927808788270132</v>
      </c>
      <c r="AB4" s="9" t="n">
        <v>0.0567027590247156</v>
      </c>
      <c r="AC4" s="10" t="n">
        <v>0.0378018393498104</v>
      </c>
    </row>
    <row r="5" customFormat="false" ht="15" hidden="false" customHeight="false" outlineLevel="0" collapsed="false">
      <c r="A5" s="1" t="n">
        <v>33</v>
      </c>
      <c r="B5" s="1" t="s">
        <v>14</v>
      </c>
      <c r="C5" s="1" t="n">
        <v>21.912</v>
      </c>
      <c r="D5" s="1" t="n">
        <v>0.454808</v>
      </c>
      <c r="E5" s="1" t="n">
        <v>26.77005</v>
      </c>
      <c r="F5" s="1" t="n">
        <v>16.38071</v>
      </c>
      <c r="G5" s="1" t="n">
        <v>4.751945</v>
      </c>
      <c r="H5" s="1" t="n">
        <v>3.691216</v>
      </c>
      <c r="I5" s="1" t="n">
        <v>1.087627</v>
      </c>
      <c r="J5" s="1" t="n">
        <v>1.718572</v>
      </c>
      <c r="K5" s="1" t="n">
        <v>0.225381</v>
      </c>
      <c r="L5" s="1" t="n">
        <v>0.157602</v>
      </c>
      <c r="M5" s="1" t="n">
        <v>77.14992</v>
      </c>
      <c r="O5" s="6" t="s">
        <v>23</v>
      </c>
      <c r="P5" s="7" t="n">
        <v>16.3597316666667</v>
      </c>
      <c r="Q5" s="7" t="n">
        <v>325.8182</v>
      </c>
      <c r="R5" s="8" t="n">
        <v>0.0502112272017544</v>
      </c>
      <c r="S5" s="8" t="n">
        <v>0.150633681605263</v>
      </c>
      <c r="T5" s="9" t="n">
        <v>0.920593279246042</v>
      </c>
      <c r="U5" s="10" t="n">
        <v>0.613728852830695</v>
      </c>
      <c r="W5" s="6" t="s">
        <v>23</v>
      </c>
      <c r="X5" s="7" t="n">
        <v>16.3597316666667</v>
      </c>
      <c r="Y5" s="7" t="n">
        <v>325.8182</v>
      </c>
      <c r="Z5" s="8" t="n">
        <v>0.0502112272017544</v>
      </c>
      <c r="AA5" s="8" t="n">
        <v>0.150633681605263</v>
      </c>
      <c r="AB5" s="9" t="n">
        <v>0.920593279246042</v>
      </c>
      <c r="AC5" s="10" t="n">
        <v>0.613728852830695</v>
      </c>
    </row>
    <row r="6" customFormat="false" ht="15" hidden="false" customHeight="false" outlineLevel="0" collapsed="false">
      <c r="A6" s="1" t="n">
        <v>34</v>
      </c>
      <c r="B6" s="1" t="s">
        <v>14</v>
      </c>
      <c r="C6" s="1" t="n">
        <v>21.912</v>
      </c>
      <c r="D6" s="1" t="n">
        <v>0.659776</v>
      </c>
      <c r="E6" s="1" t="n">
        <v>27.00665</v>
      </c>
      <c r="F6" s="1" t="n">
        <v>16.17381</v>
      </c>
      <c r="G6" s="1" t="n">
        <v>4.598633</v>
      </c>
      <c r="H6" s="1" t="n">
        <v>3.827487</v>
      </c>
      <c r="I6" s="1" t="n">
        <v>1.089775</v>
      </c>
      <c r="J6" s="1" t="n">
        <v>2.468504</v>
      </c>
      <c r="K6" s="1" t="n">
        <v>0.165618</v>
      </c>
      <c r="L6" s="1" t="n">
        <v>1.1E-005</v>
      </c>
      <c r="M6" s="1" t="n">
        <v>77.90227</v>
      </c>
      <c r="O6" s="6" t="s">
        <v>24</v>
      </c>
      <c r="P6" s="7" t="n">
        <v>4.52092683333333</v>
      </c>
      <c r="Q6" s="7" t="n">
        <v>329.8122</v>
      </c>
      <c r="R6" s="8" t="n">
        <v>0.0137075791415034</v>
      </c>
      <c r="S6" s="8" t="n">
        <v>0.0411227374245101</v>
      </c>
      <c r="T6" s="9" t="n">
        <v>0.251320390591057</v>
      </c>
      <c r="U6" s="10" t="n">
        <v>0.167546927060705</v>
      </c>
      <c r="W6" s="6" t="s">
        <v>24</v>
      </c>
      <c r="X6" s="7" t="n">
        <v>4.52092683333333</v>
      </c>
      <c r="Y6" s="7" t="n">
        <v>329.8122</v>
      </c>
      <c r="Z6" s="8" t="n">
        <v>0.0137075791415034</v>
      </c>
      <c r="AA6" s="8" t="n">
        <v>0.0411227374245101</v>
      </c>
      <c r="AB6" s="9" t="n">
        <v>0.251320390591057</v>
      </c>
      <c r="AC6" s="10" t="n">
        <v>0.167546927060705</v>
      </c>
    </row>
    <row r="7" customFormat="false" ht="15" hidden="false" customHeight="false" outlineLevel="0" collapsed="false">
      <c r="A7" s="1" t="n">
        <v>35</v>
      </c>
      <c r="B7" s="1" t="s">
        <v>14</v>
      </c>
      <c r="C7" s="1" t="n">
        <v>21.912</v>
      </c>
      <c r="D7" s="1" t="n">
        <v>0.508791</v>
      </c>
      <c r="E7" s="1" t="n">
        <v>26.20244</v>
      </c>
      <c r="F7" s="1" t="n">
        <v>16.71696</v>
      </c>
      <c r="G7" s="1" t="n">
        <v>4.798092</v>
      </c>
      <c r="H7" s="1" t="n">
        <v>3.122007</v>
      </c>
      <c r="I7" s="1" t="n">
        <v>0.912426</v>
      </c>
      <c r="J7" s="1" t="n">
        <v>2.002073</v>
      </c>
      <c r="K7" s="1" t="n">
        <v>1.2E-005</v>
      </c>
      <c r="L7" s="1" t="n">
        <v>0.054753</v>
      </c>
      <c r="M7" s="1" t="n">
        <v>76.22957</v>
      </c>
      <c r="O7" s="6" t="s">
        <v>25</v>
      </c>
      <c r="P7" s="7" t="n">
        <v>26.16492</v>
      </c>
      <c r="Q7" s="7" t="n">
        <v>336.4782</v>
      </c>
      <c r="R7" s="8" t="n">
        <v>0.0777611149845666</v>
      </c>
      <c r="S7" s="8" t="n">
        <v>0.2332833449537</v>
      </c>
      <c r="T7" s="9" t="n">
        <v>1.42570424645923</v>
      </c>
      <c r="U7" s="10" t="n">
        <v>0.95046949763949</v>
      </c>
      <c r="W7" s="6" t="s">
        <v>25</v>
      </c>
      <c r="X7" s="7" t="n">
        <v>26.16492</v>
      </c>
      <c r="Y7" s="7" t="n">
        <v>336.4782</v>
      </c>
      <c r="Z7" s="8" t="n">
        <v>0.0777611149845666</v>
      </c>
      <c r="AA7" s="8" t="n">
        <v>0.2332833449537</v>
      </c>
      <c r="AB7" s="9" t="n">
        <v>1.42570424645923</v>
      </c>
      <c r="AC7" s="10" t="n">
        <v>0.95046949763949</v>
      </c>
    </row>
    <row r="8" customFormat="false" ht="15" hidden="false" customHeight="false" outlineLevel="0" collapsed="false">
      <c r="A8" s="1" t="n">
        <v>36</v>
      </c>
      <c r="B8" s="1" t="s">
        <v>14</v>
      </c>
      <c r="C8" s="1" t="n">
        <v>21.912</v>
      </c>
      <c r="D8" s="1" t="n">
        <v>0.667481</v>
      </c>
      <c r="E8" s="1" t="n">
        <v>26.42996</v>
      </c>
      <c r="F8" s="1" t="n">
        <v>15.95547</v>
      </c>
      <c r="G8" s="1" t="n">
        <v>3.905604</v>
      </c>
      <c r="H8" s="1" t="n">
        <v>3.415983</v>
      </c>
      <c r="I8" s="1" t="n">
        <v>0.807176</v>
      </c>
      <c r="J8" s="1" t="n">
        <v>2.447492</v>
      </c>
      <c r="K8" s="1" t="n">
        <v>0.120867</v>
      </c>
      <c r="L8" s="1" t="n">
        <v>0.273724</v>
      </c>
      <c r="M8" s="1" t="n">
        <v>75.93576</v>
      </c>
      <c r="O8" s="6" t="s">
        <v>26</v>
      </c>
      <c r="P8" s="7" t="n">
        <v>3.46602566666667</v>
      </c>
      <c r="Q8" s="7" t="n">
        <v>348.6982</v>
      </c>
      <c r="R8" s="8" t="n">
        <v>0.00993990122881812</v>
      </c>
      <c r="S8" s="8" t="n">
        <v>0.0298197036864544</v>
      </c>
      <c r="T8" s="9" t="n">
        <v>0.182242235005555</v>
      </c>
      <c r="U8" s="10" t="n">
        <v>0.121494823337037</v>
      </c>
      <c r="W8" s="6" t="s">
        <v>26</v>
      </c>
      <c r="X8" s="7" t="n">
        <v>3.46602566666667</v>
      </c>
      <c r="Y8" s="7" t="n">
        <v>348.6982</v>
      </c>
      <c r="Z8" s="8" t="n">
        <v>0.00993990122881812</v>
      </c>
      <c r="AA8" s="8" t="n">
        <v>0.0298197036864544</v>
      </c>
      <c r="AB8" s="9" t="n">
        <v>0.182242235005555</v>
      </c>
      <c r="AC8" s="10" t="n">
        <v>0.121494823337037</v>
      </c>
    </row>
    <row r="9" customFormat="false" ht="15" hidden="false" customHeight="false" outlineLevel="0" collapsed="false">
      <c r="A9" s="1" t="n">
        <v>37</v>
      </c>
      <c r="B9" s="1" t="s">
        <v>14</v>
      </c>
      <c r="C9" s="1" t="n">
        <v>21.912</v>
      </c>
      <c r="D9" s="1" t="n">
        <v>0.70556</v>
      </c>
      <c r="E9" s="1" t="n">
        <v>27.30967</v>
      </c>
      <c r="F9" s="1" t="n">
        <v>15.50918</v>
      </c>
      <c r="G9" s="1" t="n">
        <v>4.175847</v>
      </c>
      <c r="H9" s="1" t="n">
        <v>3.916329</v>
      </c>
      <c r="I9" s="1" t="n">
        <v>1.037712</v>
      </c>
      <c r="J9" s="1" t="n">
        <v>2.482738</v>
      </c>
      <c r="K9" s="1" t="n">
        <v>1.2E-005</v>
      </c>
      <c r="L9" s="1" t="n">
        <v>0.054561</v>
      </c>
      <c r="M9" s="1" t="n">
        <v>77.10361</v>
      </c>
      <c r="O9" s="6" t="s">
        <v>27</v>
      </c>
      <c r="P9" s="7" t="n">
        <v>0.869593888888889</v>
      </c>
      <c r="Q9" s="7" t="n">
        <v>351.9197</v>
      </c>
      <c r="R9" s="8" t="n">
        <v>0.00247100088141951</v>
      </c>
      <c r="S9" s="8" t="n">
        <v>0.00741300264425853</v>
      </c>
      <c r="T9" s="9" t="n">
        <v>0.0453043458847459</v>
      </c>
      <c r="U9" s="10" t="n">
        <v>0.0302028972564973</v>
      </c>
      <c r="W9" s="6" t="s">
        <v>27</v>
      </c>
      <c r="X9" s="7" t="n">
        <v>0.869593888888889</v>
      </c>
      <c r="Y9" s="7" t="n">
        <v>351.9197</v>
      </c>
      <c r="Z9" s="8" t="n">
        <v>0.00247100088141951</v>
      </c>
      <c r="AA9" s="8" t="n">
        <v>0.00741300264425853</v>
      </c>
      <c r="AB9" s="9" t="n">
        <v>0.0453043458847459</v>
      </c>
      <c r="AC9" s="10" t="n">
        <v>0.0302028972564973</v>
      </c>
    </row>
    <row r="10" customFormat="false" ht="15" hidden="false" customHeight="false" outlineLevel="0" collapsed="false">
      <c r="A10" s="1" t="n">
        <v>39</v>
      </c>
      <c r="B10" s="1" t="s">
        <v>14</v>
      </c>
      <c r="C10" s="1" t="n">
        <v>21.912</v>
      </c>
      <c r="D10" s="1" t="n">
        <v>0.871521</v>
      </c>
      <c r="E10" s="1" t="n">
        <v>26.9317</v>
      </c>
      <c r="F10" s="1" t="n">
        <v>16.88782</v>
      </c>
      <c r="G10" s="1" t="n">
        <v>4.603726</v>
      </c>
      <c r="H10" s="1" t="n">
        <v>3.780022</v>
      </c>
      <c r="I10" s="1" t="n">
        <v>1.181785</v>
      </c>
      <c r="J10" s="1" t="n">
        <v>2.065451</v>
      </c>
      <c r="K10" s="1" t="n">
        <v>0.0904</v>
      </c>
      <c r="L10" s="1" t="n">
        <v>0.103498</v>
      </c>
      <c r="M10" s="1" t="n">
        <v>78.42793</v>
      </c>
      <c r="O10" s="6" t="s">
        <v>28</v>
      </c>
      <c r="P10" s="7" t="n">
        <v>2.34076405555556</v>
      </c>
      <c r="Q10" s="7" t="n">
        <v>362.4982</v>
      </c>
      <c r="R10" s="8" t="n">
        <v>0.00645731221715185</v>
      </c>
      <c r="S10" s="8" t="n">
        <v>0.0193719366514556</v>
      </c>
      <c r="T10" s="9" t="n">
        <v>0.118391016519422</v>
      </c>
      <c r="U10" s="10" t="n">
        <v>0.0789273443462813</v>
      </c>
      <c r="W10" s="6" t="s">
        <v>28</v>
      </c>
      <c r="X10" s="7" t="n">
        <v>2.34076405555556</v>
      </c>
      <c r="Y10" s="7" t="n">
        <v>362.4982</v>
      </c>
      <c r="Z10" s="8" t="n">
        <v>0.00645731221715185</v>
      </c>
      <c r="AA10" s="8" t="n">
        <v>0.0193719366514556</v>
      </c>
      <c r="AB10" s="9" t="n">
        <v>0.118391016519422</v>
      </c>
      <c r="AC10" s="10" t="n">
        <v>0.0789273443462813</v>
      </c>
    </row>
    <row r="11" customFormat="false" ht="15" hidden="false" customHeight="false" outlineLevel="0" collapsed="false">
      <c r="A11" s="1" t="n">
        <v>40</v>
      </c>
      <c r="B11" s="1" t="s">
        <v>14</v>
      </c>
      <c r="C11" s="1" t="n">
        <v>21.912</v>
      </c>
      <c r="D11" s="1" t="n">
        <v>0.684618</v>
      </c>
      <c r="E11" s="1" t="n">
        <v>25.65902</v>
      </c>
      <c r="F11" s="1" t="n">
        <v>17.32862</v>
      </c>
      <c r="G11" s="1" t="n">
        <v>4.524463</v>
      </c>
      <c r="H11" s="1" t="n">
        <v>3.483796</v>
      </c>
      <c r="I11" s="1" t="n">
        <v>0.977029</v>
      </c>
      <c r="J11" s="1" t="n">
        <v>2.084568</v>
      </c>
      <c r="K11" s="1" t="n">
        <v>0.075542</v>
      </c>
      <c r="L11" s="1" t="n">
        <v>1.1E-005</v>
      </c>
      <c r="M11" s="1" t="n">
        <v>76.72968</v>
      </c>
      <c r="O11" s="6" t="s">
        <v>29</v>
      </c>
      <c r="P11" s="7" t="n">
        <v>0.152130611111111</v>
      </c>
      <c r="Q11" s="7" t="n">
        <v>365.857</v>
      </c>
      <c r="R11" s="8" t="n">
        <v>0.000415819872548868</v>
      </c>
      <c r="S11" s="8" t="n">
        <v>0.0012474596176466</v>
      </c>
      <c r="T11" s="9" t="n">
        <v>0.00162727177433778</v>
      </c>
      <c r="U11" s="11" t="n">
        <v>0.00108484784955852</v>
      </c>
      <c r="W11" s="6" t="s">
        <v>29</v>
      </c>
      <c r="X11" s="7" t="n">
        <v>0.152130611111111</v>
      </c>
      <c r="Y11" s="7" t="n">
        <v>365.857</v>
      </c>
      <c r="Z11" s="8" t="n">
        <v>0.000415819872548868</v>
      </c>
      <c r="AA11" s="8" t="n">
        <v>0.0012474596176466</v>
      </c>
      <c r="AB11" s="9" t="n">
        <v>0.00162727177433778</v>
      </c>
      <c r="AC11" s="11" t="n">
        <v>0.00108484784955852</v>
      </c>
    </row>
    <row r="12" customFormat="false" ht="15" hidden="false" customHeight="false" outlineLevel="0" collapsed="false">
      <c r="A12" s="1" t="n">
        <v>41</v>
      </c>
      <c r="B12" s="1" t="s">
        <v>14</v>
      </c>
      <c r="C12" s="1" t="n">
        <v>21.912</v>
      </c>
      <c r="D12" s="1" t="n">
        <v>0.592774</v>
      </c>
      <c r="E12" s="1" t="n">
        <v>25.62156</v>
      </c>
      <c r="F12" s="1" t="n">
        <v>16.9525</v>
      </c>
      <c r="G12" s="1" t="n">
        <v>4.605816</v>
      </c>
      <c r="H12" s="1" t="n">
        <v>3.354189</v>
      </c>
      <c r="I12" s="1" t="n">
        <v>0.468815</v>
      </c>
      <c r="J12" s="1" t="n">
        <v>2.397356</v>
      </c>
      <c r="K12" s="1" t="n">
        <v>0.060437</v>
      </c>
      <c r="L12" s="1" t="n">
        <v>0.118869</v>
      </c>
      <c r="M12" s="1" t="n">
        <v>76.08433</v>
      </c>
      <c r="O12" s="6" t="s">
        <v>30</v>
      </c>
      <c r="P12" s="7" t="n">
        <v>0.4253555</v>
      </c>
      <c r="Q12" s="7" t="n">
        <v>372.997</v>
      </c>
      <c r="R12" s="8" t="n">
        <v>0.0011403724426738</v>
      </c>
      <c r="S12" s="8" t="n">
        <v>0.0034211173280214</v>
      </c>
      <c r="T12" s="9" t="n">
        <v>0.00446273978398573</v>
      </c>
      <c r="U12" s="11" t="n">
        <v>0.00297515985599049</v>
      </c>
      <c r="W12" s="6" t="s">
        <v>30</v>
      </c>
      <c r="X12" s="7" t="n">
        <v>0.4253555</v>
      </c>
      <c r="Y12" s="7" t="n">
        <v>372.997</v>
      </c>
      <c r="Z12" s="8" t="n">
        <v>0.0011403724426738</v>
      </c>
      <c r="AA12" s="8" t="n">
        <v>0.0034211173280214</v>
      </c>
      <c r="AB12" s="9" t="n">
        <v>0.00446273978398573</v>
      </c>
      <c r="AC12" s="11" t="n">
        <v>0.00297515985599049</v>
      </c>
    </row>
    <row r="13" customFormat="false" ht="15" hidden="false" customHeight="false" outlineLevel="0" collapsed="false">
      <c r="A13" s="1" t="n">
        <v>43</v>
      </c>
      <c r="B13" s="1" t="s">
        <v>14</v>
      </c>
      <c r="C13" s="1" t="n">
        <v>21.912</v>
      </c>
      <c r="D13" s="1" t="n">
        <v>0.549</v>
      </c>
      <c r="E13" s="1" t="n">
        <v>26.71352</v>
      </c>
      <c r="F13" s="1" t="n">
        <v>16.85214</v>
      </c>
      <c r="G13" s="1" t="n">
        <v>4.994178</v>
      </c>
      <c r="H13" s="1" t="n">
        <v>3.10827</v>
      </c>
      <c r="I13" s="1" t="n">
        <v>0.960393</v>
      </c>
      <c r="J13" s="1" t="n">
        <v>1.94022</v>
      </c>
      <c r="K13" s="1" t="n">
        <v>0.511928</v>
      </c>
      <c r="L13" s="1" t="n">
        <v>0.295146</v>
      </c>
      <c r="M13" s="1" t="n">
        <v>77.83679</v>
      </c>
      <c r="O13" s="8" t="s">
        <v>31</v>
      </c>
      <c r="P13" s="7" t="n">
        <v>23.5</v>
      </c>
      <c r="Q13" s="7" t="n">
        <v>18.015</v>
      </c>
      <c r="R13" s="8" t="n">
        <v>1.30446849847349</v>
      </c>
      <c r="S13" s="8" t="n">
        <v>1.30446849847349</v>
      </c>
      <c r="T13" s="9" t="n">
        <v>7.97222055442954</v>
      </c>
      <c r="U13" s="7" t="n">
        <v>15.9444411088591</v>
      </c>
      <c r="W13" s="8" t="s">
        <v>31</v>
      </c>
      <c r="X13" s="7" t="n">
        <v>23.5</v>
      </c>
      <c r="Y13" s="7" t="n">
        <v>18.015</v>
      </c>
      <c r="Z13" s="8" t="n">
        <v>1.30446849847349</v>
      </c>
      <c r="AA13" s="8" t="n">
        <v>1.30446849847349</v>
      </c>
      <c r="AB13" s="9" t="n">
        <v>7.97222055442954</v>
      </c>
      <c r="AC13" s="7" t="n">
        <v>15.9444411088591</v>
      </c>
    </row>
    <row r="14" customFormat="false" ht="15" hidden="false" customHeight="false" outlineLevel="0" collapsed="false">
      <c r="A14" s="1" t="n">
        <v>45</v>
      </c>
      <c r="B14" s="1" t="s">
        <v>14</v>
      </c>
      <c r="C14" s="1" t="n">
        <v>21.912</v>
      </c>
      <c r="D14" s="1" t="n">
        <v>0.877911</v>
      </c>
      <c r="E14" s="1" t="n">
        <v>25.8632</v>
      </c>
      <c r="F14" s="1" t="n">
        <v>16.3964</v>
      </c>
      <c r="G14" s="1" t="n">
        <v>4.711631</v>
      </c>
      <c r="H14" s="1" t="n">
        <v>3.767692</v>
      </c>
      <c r="I14" s="1" t="n">
        <v>0.506067</v>
      </c>
      <c r="J14" s="1" t="n">
        <v>2.466023</v>
      </c>
      <c r="K14" s="1" t="n">
        <v>1.2E-005</v>
      </c>
      <c r="L14" s="1" t="n">
        <v>0.745104</v>
      </c>
      <c r="M14" s="1" t="n">
        <v>77.24606</v>
      </c>
      <c r="O14" s="6" t="s">
        <v>32</v>
      </c>
      <c r="P14" s="7" t="n">
        <v>0</v>
      </c>
      <c r="Q14" s="7"/>
      <c r="R14" s="8"/>
      <c r="S14" s="8" t="n">
        <v>0</v>
      </c>
      <c r="T14" s="8"/>
      <c r="U14" s="7"/>
      <c r="W14" s="6" t="s">
        <v>32</v>
      </c>
      <c r="X14" s="7" t="n">
        <v>0</v>
      </c>
      <c r="Y14" s="7"/>
      <c r="Z14" s="8"/>
      <c r="AA14" s="8" t="n">
        <v>0</v>
      </c>
      <c r="AB14" s="8"/>
      <c r="AC14" s="7"/>
    </row>
    <row r="15" customFormat="false" ht="15" hidden="false" customHeight="false" outlineLevel="0" collapsed="false">
      <c r="A15" s="1" t="n">
        <v>46</v>
      </c>
      <c r="B15" s="1" t="s">
        <v>14</v>
      </c>
      <c r="C15" s="1" t="n">
        <v>21.912</v>
      </c>
      <c r="D15" s="1" t="n">
        <v>0.722645</v>
      </c>
      <c r="E15" s="1" t="n">
        <v>26.26707</v>
      </c>
      <c r="F15" s="1" t="n">
        <v>15.997</v>
      </c>
      <c r="G15" s="1" t="n">
        <v>4.664359</v>
      </c>
      <c r="H15" s="1" t="n">
        <v>3.929607</v>
      </c>
      <c r="I15" s="1" t="n">
        <v>0.142542</v>
      </c>
      <c r="J15" s="1" t="n">
        <v>2.141955</v>
      </c>
      <c r="K15" s="1" t="n">
        <v>1.2E-005</v>
      </c>
      <c r="L15" s="1" t="n">
        <v>1.084714</v>
      </c>
      <c r="M15" s="1" t="n">
        <v>76.86192</v>
      </c>
      <c r="O15" s="8" t="s">
        <v>33</v>
      </c>
      <c r="P15" s="7" t="n">
        <v>21.6</v>
      </c>
      <c r="Q15" s="7" t="n">
        <v>44.01</v>
      </c>
      <c r="R15" s="8" t="n">
        <v>0.49079754601227</v>
      </c>
      <c r="S15" s="8" t="n">
        <v>0.98159509202454</v>
      </c>
      <c r="T15" s="9" t="n">
        <v>5.99898930324702</v>
      </c>
      <c r="U15" s="7" t="n">
        <v>2.99949465162351</v>
      </c>
      <c r="W15" s="8" t="s">
        <v>33</v>
      </c>
      <c r="X15" s="7" t="n">
        <v>21.6</v>
      </c>
      <c r="Y15" s="7" t="n">
        <v>44.01</v>
      </c>
      <c r="Z15" s="8" t="n">
        <v>0.49079754601227</v>
      </c>
      <c r="AA15" s="8" t="n">
        <v>0.98159509202454</v>
      </c>
      <c r="AB15" s="9" t="n">
        <v>5.99898930324702</v>
      </c>
      <c r="AC15" s="7" t="n">
        <v>2.99949465162351</v>
      </c>
    </row>
    <row r="16" customFormat="false" ht="15" hidden="false" customHeight="false" outlineLevel="0" collapsed="false">
      <c r="A16" s="1" t="n">
        <v>47</v>
      </c>
      <c r="B16" s="1" t="s">
        <v>14</v>
      </c>
      <c r="C16" s="1" t="n">
        <v>21.912</v>
      </c>
      <c r="D16" s="1" t="n">
        <v>0.727341</v>
      </c>
      <c r="E16" s="1" t="n">
        <v>25.16263</v>
      </c>
      <c r="F16" s="1" t="n">
        <v>16.77779</v>
      </c>
      <c r="G16" s="1" t="n">
        <v>4.436207</v>
      </c>
      <c r="H16" s="1" t="n">
        <v>3.354344</v>
      </c>
      <c r="I16" s="1" t="n">
        <v>1.154469</v>
      </c>
      <c r="J16" s="1" t="n">
        <v>2.496749</v>
      </c>
      <c r="K16" s="1" t="n">
        <v>1.2E-005</v>
      </c>
      <c r="L16" s="1" t="n">
        <v>0.891181</v>
      </c>
      <c r="M16" s="1" t="n">
        <v>76.91273</v>
      </c>
      <c r="O16" s="12" t="s">
        <v>34</v>
      </c>
      <c r="P16" s="13" t="n">
        <v>100.103989722222</v>
      </c>
      <c r="S16" s="1" t="n">
        <v>2.78165466229205</v>
      </c>
      <c r="W16" s="12" t="s">
        <v>34</v>
      </c>
      <c r="X16" s="13" t="n">
        <v>100.103989722222</v>
      </c>
      <c r="AA16" s="1" t="n">
        <v>2.78165466229205</v>
      </c>
    </row>
    <row r="17" customFormat="false" ht="15" hidden="false" customHeight="false" outlineLevel="0" collapsed="false">
      <c r="A17" s="1" t="n">
        <v>48</v>
      </c>
      <c r="B17" s="1" t="s">
        <v>14</v>
      </c>
      <c r="C17" s="1" t="n">
        <v>21.912</v>
      </c>
      <c r="D17" s="1" t="n">
        <v>0.655737</v>
      </c>
      <c r="E17" s="1" t="n">
        <v>26.23977</v>
      </c>
      <c r="F17" s="1" t="n">
        <v>15.78534</v>
      </c>
      <c r="G17" s="1" t="n">
        <v>4.078168</v>
      </c>
      <c r="H17" s="1" t="n">
        <v>3.208814</v>
      </c>
      <c r="I17" s="1" t="n">
        <v>0.868423</v>
      </c>
      <c r="J17" s="1" t="n">
        <v>2.770187</v>
      </c>
      <c r="K17" s="1" t="n">
        <v>0.436209</v>
      </c>
      <c r="L17" s="1" t="n">
        <v>0.738817</v>
      </c>
      <c r="M17" s="1" t="n">
        <v>76.69346</v>
      </c>
    </row>
    <row r="18" customFormat="false" ht="15" hidden="false" customHeight="false" outlineLevel="0" collapsed="false">
      <c r="A18" s="1" t="n">
        <v>49</v>
      </c>
      <c r="B18" s="1" t="s">
        <v>14</v>
      </c>
      <c r="C18" s="1" t="n">
        <v>21.912</v>
      </c>
      <c r="D18" s="1" t="n">
        <v>0.764953</v>
      </c>
      <c r="E18" s="1" t="n">
        <v>26.69677</v>
      </c>
      <c r="F18" s="1" t="n">
        <v>15.15508</v>
      </c>
      <c r="G18" s="1" t="n">
        <v>4.523653</v>
      </c>
      <c r="H18" s="1" t="n">
        <v>4.105016</v>
      </c>
      <c r="I18" s="1" t="n">
        <v>0.634517</v>
      </c>
      <c r="J18" s="1" t="n">
        <v>2.536195</v>
      </c>
      <c r="K18" s="1" t="n">
        <v>0.135344</v>
      </c>
      <c r="L18" s="1" t="n">
        <v>0.492306</v>
      </c>
      <c r="M18" s="1" t="n">
        <v>76.95583</v>
      </c>
    </row>
    <row r="19" customFormat="false" ht="15" hidden="false" customHeight="false" outlineLevel="0" collapsed="false">
      <c r="A19" s="1" t="n">
        <v>50</v>
      </c>
      <c r="B19" s="1" t="s">
        <v>14</v>
      </c>
      <c r="C19" s="1" t="n">
        <v>21.912</v>
      </c>
      <c r="D19" s="1" t="n">
        <v>1.003694</v>
      </c>
      <c r="E19" s="1" t="n">
        <v>24.47016</v>
      </c>
      <c r="F19" s="1" t="n">
        <v>15.69183</v>
      </c>
      <c r="G19" s="1" t="n">
        <v>4.298239</v>
      </c>
      <c r="H19" s="1" t="n">
        <v>3.881335</v>
      </c>
      <c r="I19" s="1" t="n">
        <v>1.581502</v>
      </c>
      <c r="J19" s="1" t="n">
        <v>2.694235</v>
      </c>
      <c r="K19" s="1" t="n">
        <v>0.390968</v>
      </c>
      <c r="L19" s="1" t="n">
        <v>0.663518</v>
      </c>
      <c r="M19" s="1" t="n">
        <v>76.58747</v>
      </c>
    </row>
    <row r="20" customFormat="false" ht="15" hidden="false" customHeight="false" outlineLevel="0" collapsed="false">
      <c r="A20" s="1" t="n">
        <v>51</v>
      </c>
      <c r="B20" s="1" t="s">
        <v>14</v>
      </c>
      <c r="C20" s="1" t="n">
        <v>21.912</v>
      </c>
      <c r="D20" s="1" t="n">
        <v>0.817188</v>
      </c>
      <c r="E20" s="1" t="n">
        <v>25.33302</v>
      </c>
      <c r="F20" s="1" t="n">
        <v>15.07863</v>
      </c>
      <c r="G20" s="1" t="n">
        <v>4.998315</v>
      </c>
      <c r="H20" s="1" t="n">
        <v>3.168411</v>
      </c>
      <c r="I20" s="1" t="n">
        <v>0.932461</v>
      </c>
      <c r="J20" s="1" t="n">
        <v>2.595155</v>
      </c>
      <c r="K20" s="1" t="n">
        <v>0.240421</v>
      </c>
      <c r="L20" s="1" t="n">
        <v>1.018126</v>
      </c>
      <c r="M20" s="1" t="n">
        <v>76.09373</v>
      </c>
    </row>
    <row r="21" customFormat="false" ht="15" hidden="false" customHeight="false" outlineLevel="0" collapsed="false"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9</v>
      </c>
      <c r="J21" s="1" t="s">
        <v>10</v>
      </c>
      <c r="K21" s="1" t="s">
        <v>11</v>
      </c>
      <c r="L21" s="1" t="s">
        <v>12</v>
      </c>
      <c r="M21" s="1" t="s">
        <v>13</v>
      </c>
    </row>
    <row r="22" customFormat="false" ht="15" hidden="false" customHeight="false" outlineLevel="0" collapsed="false">
      <c r="A22" s="14"/>
      <c r="B22" s="4" t="s">
        <v>35</v>
      </c>
      <c r="C22" s="4" t="n">
        <f aca="false">AVERAGE(C3:C20)</f>
        <v>21.912</v>
      </c>
      <c r="D22" s="4" t="n">
        <f aca="false">AVERAGE(D3:D20)</f>
        <v>0.7045415</v>
      </c>
      <c r="E22" s="4" t="n">
        <f aca="false">AVERAGE(E3:E20)</f>
        <v>26.16492</v>
      </c>
      <c r="F22" s="4" t="n">
        <f aca="false">AVERAGE(F3:F20)</f>
        <v>16.3597316666667</v>
      </c>
      <c r="G22" s="4" t="n">
        <f aca="false">AVERAGE(G3:G20)</f>
        <v>4.52092683333333</v>
      </c>
      <c r="H22" s="4" t="n">
        <f aca="false">AVERAGE(H3:H20)</f>
        <v>3.46602566666667</v>
      </c>
      <c r="I22" s="4" t="n">
        <f aca="false">AVERAGE(I3:I20)</f>
        <v>0.869593888888889</v>
      </c>
      <c r="J22" s="4" t="n">
        <f aca="false">AVERAGE(J3:J20)</f>
        <v>2.34076405555556</v>
      </c>
      <c r="K22" s="4" t="n">
        <f aca="false">AVERAGE(K3:K20)</f>
        <v>0.152130611111111</v>
      </c>
      <c r="L22" s="4" t="n">
        <f aca="false">AVERAGE(L3:L20)</f>
        <v>0.4253555</v>
      </c>
      <c r="M22" s="4" t="n">
        <f aca="false">AVERAGE(M3:M20)</f>
        <v>76.915995</v>
      </c>
    </row>
    <row r="23" customFormat="false" ht="15" hidden="false" customHeight="false" outlineLevel="0" collapsed="false">
      <c r="A23" s="14"/>
      <c r="B23" s="4" t="s">
        <v>36</v>
      </c>
      <c r="C23" s="4" t="n">
        <v>0</v>
      </c>
      <c r="D23" s="4" t="n">
        <f aca="false">STDEVP(D3:D20)</f>
        <v>0.132964968605456</v>
      </c>
      <c r="E23" s="4" t="n">
        <f aca="false">STDEVP(E3:E20)</f>
        <v>0.716144203805661</v>
      </c>
      <c r="F23" s="4" t="n">
        <f aca="false">STDEVP(F3:F20)</f>
        <v>0.720975688981798</v>
      </c>
      <c r="G23" s="4" t="n">
        <f aca="false">STDEVP(G3:G20)</f>
        <v>0.29472098145407</v>
      </c>
      <c r="H23" s="4" t="n">
        <f aca="false">STDEVP(H3:H20)</f>
        <v>0.42015714058023</v>
      </c>
      <c r="I23" s="4" t="n">
        <f aca="false">STDEVP(I3:I20)</f>
        <v>0.335354238588572</v>
      </c>
      <c r="J23" s="4" t="n">
        <f aca="false">STDEVP(J3:J20)</f>
        <v>0.275025613084081</v>
      </c>
      <c r="K23" s="4" t="n">
        <f aca="false">STDEVP(K3:K20)</f>
        <v>0.159238191898921</v>
      </c>
      <c r="L23" s="4" t="n">
        <f aca="false">STDEVP(L3:L20)</f>
        <v>0.377839836817026</v>
      </c>
      <c r="M23" s="4" t="n">
        <f aca="false">STDEVP(M3:M20)</f>
        <v>0.645647177620599</v>
      </c>
    </row>
    <row r="24" customFormat="false" ht="15" hidden="false" customHeight="false" outlineLevel="0" collapsed="false">
      <c r="A24" s="14"/>
      <c r="B24" s="4" t="s">
        <v>37</v>
      </c>
      <c r="C24" s="1" t="n">
        <f aca="false">C23/C22*100</f>
        <v>0</v>
      </c>
      <c r="D24" s="1" t="n">
        <f aca="false">D23/D22*100</f>
        <v>18.8725530867176</v>
      </c>
      <c r="E24" s="1" t="n">
        <f aca="false">E23/E22*100</f>
        <v>2.73703953157763</v>
      </c>
      <c r="F24" s="1" t="n">
        <f aca="false">F23/F22*100</f>
        <v>4.40701414712567</v>
      </c>
      <c r="G24" s="1" t="n">
        <f aca="false">G23/G22*100</f>
        <v>6.51903895637188</v>
      </c>
      <c r="H24" s="1" t="n">
        <f aca="false">H23/H22*100</f>
        <v>12.1221589505511</v>
      </c>
      <c r="I24" s="1" t="n">
        <f aca="false">I23/I22*100</f>
        <v>38.5644658815469</v>
      </c>
      <c r="J24" s="1" t="n">
        <f aca="false">J23/J22*100</f>
        <v>11.749394922198</v>
      </c>
      <c r="K24" s="1" t="n">
        <f aca="false">K23/K22*100</f>
        <v>104.672025397058</v>
      </c>
      <c r="L24" s="1" t="n">
        <f aca="false">L23/L22*100</f>
        <v>88.8291880126214</v>
      </c>
      <c r="M24" s="1" t="n">
        <f aca="false">M23/M22*100</f>
        <v>0.839418611981291</v>
      </c>
    </row>
    <row r="25" customFormat="false" ht="15" hidden="false" customHeight="false" outlineLevel="0" collapsed="false">
      <c r="A25" s="14"/>
      <c r="B25" s="4"/>
    </row>
    <row r="26" customFormat="false" ht="15" hidden="false" customHeight="false" outlineLevel="0" collapsed="false">
      <c r="A26" s="15" t="s">
        <v>38</v>
      </c>
      <c r="B26" s="15"/>
      <c r="C26" s="15"/>
      <c r="D26" s="15"/>
      <c r="E26" s="1" t="s">
        <v>39</v>
      </c>
      <c r="G26" s="4"/>
    </row>
    <row r="28" customFormat="false" ht="15" hidden="false" customHeight="false" outlineLevel="0" collapsed="false">
      <c r="A28" s="5" t="s">
        <v>15</v>
      </c>
      <c r="B28" s="5" t="s">
        <v>16</v>
      </c>
      <c r="C28" s="5" t="s">
        <v>17</v>
      </c>
      <c r="D28" s="5" t="s">
        <v>18</v>
      </c>
      <c r="E28" s="5" t="s">
        <v>19</v>
      </c>
      <c r="F28" s="5" t="s">
        <v>20</v>
      </c>
      <c r="G28" s="5" t="s">
        <v>21</v>
      </c>
    </row>
    <row r="29" customFormat="false" ht="15" hidden="false" customHeight="false" outlineLevel="0" collapsed="false">
      <c r="A29" s="6" t="s">
        <v>22</v>
      </c>
      <c r="B29" s="7" t="n">
        <f aca="false">D22</f>
        <v>0.7045415</v>
      </c>
      <c r="C29" s="7" t="n">
        <v>227.8082</v>
      </c>
      <c r="D29" s="8" t="n">
        <f aca="false">B29/C29</f>
        <v>0.00309269596090044</v>
      </c>
      <c r="E29" s="8" t="n">
        <f aca="false">D29*3</f>
        <v>0.00927808788270132</v>
      </c>
      <c r="F29" s="9" t="n">
        <f aca="false">E29*$D$48</f>
        <v>0.0567027590247156</v>
      </c>
      <c r="G29" s="10" t="n">
        <f aca="false">F29*2/3</f>
        <v>0.0378018393498104</v>
      </c>
      <c r="H29" s="16"/>
      <c r="I29" s="1" t="s">
        <v>40</v>
      </c>
      <c r="J29" s="17" t="n">
        <f aca="false">SUM(G29:G37)</f>
        <v>2.00423218952606</v>
      </c>
      <c r="L29" s="16"/>
    </row>
    <row r="30" customFormat="false" ht="15" hidden="false" customHeight="false" outlineLevel="0" collapsed="false">
      <c r="A30" s="6" t="s">
        <v>23</v>
      </c>
      <c r="B30" s="7" t="n">
        <f aca="false">F22</f>
        <v>16.3597316666667</v>
      </c>
      <c r="C30" s="7" t="n">
        <v>325.8182</v>
      </c>
      <c r="D30" s="8" t="n">
        <f aca="false">B30/C30</f>
        <v>0.0502112272017544</v>
      </c>
      <c r="E30" s="8" t="n">
        <f aca="false">D30*3</f>
        <v>0.150633681605263</v>
      </c>
      <c r="F30" s="9" t="n">
        <f aca="false">E30*$D$48</f>
        <v>0.920593279246042</v>
      </c>
      <c r="G30" s="10" t="n">
        <f aca="false">F30*2/3</f>
        <v>0.613728852830695</v>
      </c>
      <c r="H30" s="16"/>
      <c r="I30" s="1" t="s">
        <v>41</v>
      </c>
      <c r="J30" s="17" t="n">
        <f aca="false">G40</f>
        <v>2.99949465162351</v>
      </c>
      <c r="L30" s="16"/>
    </row>
    <row r="31" customFormat="false" ht="15" hidden="false" customHeight="false" outlineLevel="0" collapsed="false">
      <c r="A31" s="6" t="s">
        <v>24</v>
      </c>
      <c r="B31" s="7" t="n">
        <f aca="false">G22</f>
        <v>4.52092683333333</v>
      </c>
      <c r="C31" s="7" t="n">
        <v>329.8122</v>
      </c>
      <c r="D31" s="8" t="n">
        <f aca="false">B31/C31</f>
        <v>0.0137075791415034</v>
      </c>
      <c r="E31" s="8" t="n">
        <f aca="false">D31*3</f>
        <v>0.0411227374245101</v>
      </c>
      <c r="F31" s="9" t="n">
        <f aca="false">E31*$D$48</f>
        <v>0.251320390591057</v>
      </c>
      <c r="G31" s="10" t="n">
        <f aca="false">F31*2/3</f>
        <v>0.167546927060705</v>
      </c>
      <c r="H31" s="16"/>
      <c r="I31" s="1" t="s">
        <v>42</v>
      </c>
      <c r="J31" s="1" t="n">
        <f aca="false">G38/2</f>
        <v>7.97222055442954</v>
      </c>
      <c r="L31" s="16"/>
    </row>
    <row r="32" customFormat="false" ht="15" hidden="false" customHeight="false" outlineLevel="0" collapsed="false">
      <c r="A32" s="6" t="s">
        <v>25</v>
      </c>
      <c r="B32" s="7" t="n">
        <f aca="false">E22</f>
        <v>26.16492</v>
      </c>
      <c r="C32" s="7" t="n">
        <v>336.4782</v>
      </c>
      <c r="D32" s="8" t="n">
        <f aca="false">B32/C32</f>
        <v>0.0777611149845666</v>
      </c>
      <c r="E32" s="8" t="n">
        <f aca="false">D32*3</f>
        <v>0.2332833449537</v>
      </c>
      <c r="F32" s="9" t="n">
        <f aca="false">E32*$D$48</f>
        <v>1.42570424645923</v>
      </c>
      <c r="G32" s="10" t="n">
        <f aca="false">F32*2/3</f>
        <v>0.95046949763949</v>
      </c>
      <c r="H32" s="16"/>
      <c r="L32" s="16"/>
    </row>
    <row r="33" customFormat="false" ht="15" hidden="false" customHeight="false" outlineLevel="0" collapsed="false">
      <c r="A33" s="6" t="s">
        <v>26</v>
      </c>
      <c r="B33" s="7" t="n">
        <f aca="false">H22</f>
        <v>3.46602566666667</v>
      </c>
      <c r="C33" s="7" t="n">
        <v>348.6982</v>
      </c>
      <c r="D33" s="8" t="n">
        <f aca="false">B33/C33</f>
        <v>0.00993990122881812</v>
      </c>
      <c r="E33" s="8" t="n">
        <f aca="false">D33*3</f>
        <v>0.0298197036864544</v>
      </c>
      <c r="F33" s="9" t="n">
        <f aca="false">E33*$D$48</f>
        <v>0.182242235005555</v>
      </c>
      <c r="G33" s="10" t="n">
        <f aca="false">F33*2/3</f>
        <v>0.121494823337037</v>
      </c>
      <c r="H33" s="16"/>
      <c r="L33" s="16"/>
    </row>
    <row r="34" customFormat="false" ht="15" hidden="false" customHeight="false" outlineLevel="0" collapsed="false">
      <c r="A34" s="6" t="s">
        <v>27</v>
      </c>
      <c r="B34" s="7" t="n">
        <f aca="false">I22</f>
        <v>0.869593888888889</v>
      </c>
      <c r="C34" s="7" t="n">
        <f aca="false">(151.96*2)+(15.9999*3)</f>
        <v>351.9197</v>
      </c>
      <c r="D34" s="8" t="n">
        <f aca="false">B34/C34</f>
        <v>0.00247100088141951</v>
      </c>
      <c r="E34" s="8" t="n">
        <f aca="false">D34*3</f>
        <v>0.00741300264425853</v>
      </c>
      <c r="F34" s="9" t="n">
        <f aca="false">E34*$D$48</f>
        <v>0.0453043458847459</v>
      </c>
      <c r="G34" s="10" t="n">
        <f aca="false">F34*2/3</f>
        <v>0.0302028972564973</v>
      </c>
      <c r="H34" s="16"/>
      <c r="L34" s="16"/>
    </row>
    <row r="35" customFormat="false" ht="15" hidden="false" customHeight="false" outlineLevel="0" collapsed="false">
      <c r="A35" s="6" t="s">
        <v>28</v>
      </c>
      <c r="B35" s="7" t="n">
        <f aca="false">J22</f>
        <v>2.34076405555556</v>
      </c>
      <c r="C35" s="7" t="n">
        <v>362.4982</v>
      </c>
      <c r="D35" s="8" t="n">
        <f aca="false">B35/C35</f>
        <v>0.00645731221715185</v>
      </c>
      <c r="E35" s="8" t="n">
        <f aca="false">D35*3</f>
        <v>0.0193719366514556</v>
      </c>
      <c r="F35" s="9" t="n">
        <f aca="false">E35*$D$48</f>
        <v>0.118391016519422</v>
      </c>
      <c r="G35" s="10" t="n">
        <f aca="false">F35*2/3</f>
        <v>0.0789273443462813</v>
      </c>
      <c r="H35" s="16"/>
      <c r="L35" s="16"/>
    </row>
    <row r="36" customFormat="false" ht="15" hidden="false" customHeight="false" outlineLevel="0" collapsed="false">
      <c r="A36" s="6" t="s">
        <v>29</v>
      </c>
      <c r="B36" s="7" t="n">
        <f aca="false">K22</f>
        <v>0.152130611111111</v>
      </c>
      <c r="C36" s="7" t="n">
        <f aca="false">(15.999*3)+(2*158.93)</f>
        <v>365.857</v>
      </c>
      <c r="D36" s="8" t="n">
        <f aca="false">B36/C36</f>
        <v>0.000415819872548868</v>
      </c>
      <c r="E36" s="8" t="n">
        <f aca="false">D36*3</f>
        <v>0.0012474596176466</v>
      </c>
      <c r="F36" s="9" t="n">
        <f aca="false">E36*$D$38</f>
        <v>0.00162727177433778</v>
      </c>
      <c r="G36" s="11" t="n">
        <f aca="false">F36*2/3</f>
        <v>0.00108484784955852</v>
      </c>
      <c r="H36" s="16"/>
      <c r="L36" s="16"/>
    </row>
    <row r="37" customFormat="false" ht="15" hidden="false" customHeight="false" outlineLevel="0" collapsed="false">
      <c r="A37" s="6" t="s">
        <v>30</v>
      </c>
      <c r="B37" s="7" t="n">
        <f aca="false">L22</f>
        <v>0.4253555</v>
      </c>
      <c r="C37" s="7" t="n">
        <f aca="false">(15.999*3)+(2*162.5)</f>
        <v>372.997</v>
      </c>
      <c r="D37" s="8" t="n">
        <f aca="false">B37/C37</f>
        <v>0.0011403724426738</v>
      </c>
      <c r="E37" s="8" t="n">
        <f aca="false">D37*3</f>
        <v>0.0034211173280214</v>
      </c>
      <c r="F37" s="9" t="n">
        <f aca="false">E37*$D$38</f>
        <v>0.00446273978398573</v>
      </c>
      <c r="G37" s="11" t="n">
        <f aca="false">F37*2/3</f>
        <v>0.00297515985599049</v>
      </c>
      <c r="H37" s="16"/>
      <c r="L37" s="16"/>
    </row>
    <row r="38" customFormat="false" ht="15" hidden="false" customHeight="false" outlineLevel="0" collapsed="false">
      <c r="A38" s="8" t="s">
        <v>31</v>
      </c>
      <c r="B38" s="7" t="n">
        <v>23.5</v>
      </c>
      <c r="C38" s="7" t="n">
        <v>18.015</v>
      </c>
      <c r="D38" s="8" t="n">
        <f aca="false">B38/C38</f>
        <v>1.30446849847349</v>
      </c>
      <c r="E38" s="8" t="n">
        <f aca="false">D38*1</f>
        <v>1.30446849847349</v>
      </c>
      <c r="F38" s="9" t="n">
        <f aca="false">E38*$D$48</f>
        <v>7.97222055442954</v>
      </c>
      <c r="G38" s="7" t="n">
        <f aca="false">2*F38</f>
        <v>15.9444411088591</v>
      </c>
      <c r="H38" s="4"/>
      <c r="L38" s="18"/>
    </row>
    <row r="39" customFormat="false" ht="15" hidden="false" customHeight="false" outlineLevel="0" collapsed="false">
      <c r="A39" s="6" t="s">
        <v>32</v>
      </c>
      <c r="B39" s="7" t="n">
        <v>0</v>
      </c>
      <c r="C39" s="7"/>
      <c r="D39" s="8"/>
      <c r="E39" s="8" t="n">
        <f aca="false">D39*1</f>
        <v>0</v>
      </c>
      <c r="F39" s="8"/>
      <c r="G39" s="7"/>
      <c r="H39" s="4"/>
      <c r="I39" s="19" t="s">
        <v>43</v>
      </c>
      <c r="K39" s="4"/>
    </row>
    <row r="40" customFormat="false" ht="15" hidden="false" customHeight="false" outlineLevel="0" collapsed="false">
      <c r="A40" s="8" t="s">
        <v>33</v>
      </c>
      <c r="B40" s="7" t="n">
        <v>21.6</v>
      </c>
      <c r="C40" s="7" t="n">
        <v>44.01</v>
      </c>
      <c r="D40" s="8" t="n">
        <f aca="false">B40/C40</f>
        <v>0.49079754601227</v>
      </c>
      <c r="E40" s="8" t="n">
        <f aca="false">D40*2</f>
        <v>0.98159509202454</v>
      </c>
      <c r="F40" s="9" t="n">
        <f aca="false">E40*$D$48</f>
        <v>5.99898930324702</v>
      </c>
      <c r="G40" s="7" t="n">
        <f aca="false">F40/2</f>
        <v>2.99949465162351</v>
      </c>
      <c r="H40" s="4"/>
      <c r="I40" s="17"/>
    </row>
    <row r="41" customFormat="false" ht="15" hidden="false" customHeight="false" outlineLevel="0" collapsed="false">
      <c r="A41" s="12" t="s">
        <v>34</v>
      </c>
      <c r="B41" s="13" t="n">
        <f aca="false">SUM(B29:B40)</f>
        <v>100.103989722222</v>
      </c>
      <c r="E41" s="1" t="n">
        <f aca="false">SUM(E29:E40)</f>
        <v>2.78165466229205</v>
      </c>
      <c r="L41" s="17"/>
    </row>
    <row r="42" customFormat="false" ht="15" hidden="false" customHeight="false" outlineLevel="0" collapsed="false">
      <c r="L42" s="17"/>
    </row>
    <row r="43" customFormat="false" ht="15" hidden="false" customHeight="false" outlineLevel="0" collapsed="false">
      <c r="E43" s="20" t="s">
        <v>44</v>
      </c>
      <c r="F43" s="21"/>
      <c r="G43" s="22" t="n">
        <v>17</v>
      </c>
    </row>
    <row r="47" customFormat="false" ht="15" hidden="false" customHeight="false" outlineLevel="0" collapsed="false">
      <c r="C47" s="23" t="s">
        <v>45</v>
      </c>
      <c r="D47" s="23"/>
      <c r="E47" s="23"/>
      <c r="F47" s="23"/>
    </row>
    <row r="48" customFormat="false" ht="15" hidden="false" customHeight="false" outlineLevel="0" collapsed="false">
      <c r="C48" s="24" t="s">
        <v>46</v>
      </c>
      <c r="D48" s="23" t="n">
        <f aca="false">G43/E41</f>
        <v>6.1114703526829</v>
      </c>
      <c r="E48" s="23"/>
      <c r="F48" s="23"/>
    </row>
    <row r="49" customFormat="false" ht="15" hidden="false" customHeight="false" outlineLevel="0" collapsed="false">
      <c r="C49" s="23"/>
      <c r="D49" s="23"/>
      <c r="E49" s="23"/>
      <c r="F49" s="23"/>
    </row>
    <row r="50" customFormat="false" ht="15" hidden="false" customHeight="false" outlineLevel="0" collapsed="false">
      <c r="C50" s="23" t="s">
        <v>47</v>
      </c>
      <c r="D50" s="23"/>
      <c r="E50" s="23"/>
      <c r="F50" s="23"/>
    </row>
    <row r="54" customFormat="false" ht="15" hidden="false" customHeight="false" outlineLevel="0" collapsed="false">
      <c r="A54" s="4"/>
      <c r="B54" s="4"/>
      <c r="C54" s="25" t="s">
        <v>45</v>
      </c>
      <c r="D54" s="25"/>
      <c r="E54" s="25"/>
      <c r="F54" s="25"/>
      <c r="G54" s="4"/>
    </row>
    <row r="55" customFormat="false" ht="15" hidden="false" customHeight="false" outlineLevel="0" collapsed="false">
      <c r="A55" s="4"/>
      <c r="B55" s="4"/>
      <c r="C55" s="26" t="s">
        <v>46</v>
      </c>
      <c r="D55" s="25" t="n">
        <v>8.3745448412082</v>
      </c>
      <c r="E55" s="25"/>
      <c r="F55" s="25"/>
      <c r="G55" s="4"/>
    </row>
    <row r="56" customFormat="false" ht="15" hidden="false" customHeight="false" outlineLevel="0" collapsed="false">
      <c r="A56" s="4"/>
      <c r="B56" s="4"/>
      <c r="C56" s="25"/>
      <c r="D56" s="25"/>
      <c r="E56" s="25"/>
      <c r="F56" s="25"/>
      <c r="G56" s="4"/>
    </row>
    <row r="57" customFormat="false" ht="15" hidden="false" customHeight="false" outlineLevel="0" collapsed="false">
      <c r="A57" s="4"/>
      <c r="B57" s="4"/>
      <c r="C57" s="25" t="s">
        <v>47</v>
      </c>
      <c r="D57" s="25"/>
      <c r="E57" s="25"/>
      <c r="F57" s="25"/>
      <c r="G57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515625" defaultRowHeight="15" zeroHeight="false" outlineLevelRow="0" outlineLevelCol="0"/>
  <sheetData>
    <row r="1" customFormat="false" ht="1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customFormat="false" ht="15" hidden="false" customHeight="false" outlineLevel="0" collapsed="false">
      <c r="A2" s="1" t="n">
        <v>2</v>
      </c>
      <c r="B2" s="1" t="s">
        <v>14</v>
      </c>
      <c r="C2" s="1" t="n">
        <v>21.912</v>
      </c>
      <c r="D2" s="1" t="n">
        <v>0.616051</v>
      </c>
      <c r="E2" s="1" t="n">
        <v>29.35212</v>
      </c>
      <c r="F2" s="1" t="n">
        <v>21.34751</v>
      </c>
      <c r="G2" s="1" t="n">
        <v>4.700895</v>
      </c>
      <c r="H2" s="1" t="n">
        <v>4.46877</v>
      </c>
      <c r="I2" s="1" t="n">
        <v>0.977149</v>
      </c>
      <c r="J2" s="1" t="n">
        <v>2.949094</v>
      </c>
      <c r="K2" s="1" t="n">
        <v>0.152299</v>
      </c>
      <c r="L2" s="1" t="n">
        <v>0.698421</v>
      </c>
      <c r="M2" s="1" t="n">
        <v>87.17431</v>
      </c>
    </row>
    <row r="3" customFormat="false" ht="15" hidden="false" customHeight="false" outlineLevel="0" collapsed="false">
      <c r="A3" s="1" t="n">
        <v>6</v>
      </c>
      <c r="B3" s="1" t="s">
        <v>48</v>
      </c>
      <c r="C3" s="1" t="n">
        <v>21.912</v>
      </c>
      <c r="D3" s="1" t="n">
        <v>0.557105</v>
      </c>
      <c r="E3" s="1" t="n">
        <v>27.87349</v>
      </c>
      <c r="F3" s="1" t="n">
        <v>18.05813</v>
      </c>
      <c r="G3" s="1" t="n">
        <v>4.828919</v>
      </c>
      <c r="H3" s="1" t="n">
        <v>3.83374</v>
      </c>
      <c r="I3" s="1" t="n">
        <v>0.758757</v>
      </c>
      <c r="J3" s="1" t="n">
        <v>2.531679</v>
      </c>
      <c r="K3" s="1" t="n">
        <v>1.2E-005</v>
      </c>
      <c r="L3" s="1" t="n">
        <v>0.803912</v>
      </c>
      <c r="M3" s="1" t="n">
        <v>81.15775</v>
      </c>
    </row>
    <row r="4" customFormat="false" ht="15" hidden="false" customHeight="false" outlineLevel="0" collapsed="false">
      <c r="A4" s="1" t="n">
        <v>7</v>
      </c>
      <c r="B4" s="1" t="s">
        <v>49</v>
      </c>
      <c r="C4" s="1" t="n">
        <v>21.912</v>
      </c>
      <c r="D4" s="1" t="n">
        <v>0.557276</v>
      </c>
      <c r="E4" s="1" t="n">
        <v>25.89662</v>
      </c>
      <c r="F4" s="1" t="n">
        <v>17.30718</v>
      </c>
      <c r="G4" s="1" t="n">
        <v>4.613216</v>
      </c>
      <c r="H4" s="1" t="n">
        <v>2.679153</v>
      </c>
      <c r="I4" s="1" t="n">
        <v>0.533423</v>
      </c>
      <c r="J4" s="1" t="n">
        <v>2.159967</v>
      </c>
      <c r="K4" s="1" t="n">
        <v>0.513121</v>
      </c>
      <c r="L4" s="1" t="n">
        <v>0.444687</v>
      </c>
      <c r="M4" s="1" t="n">
        <v>76.61665</v>
      </c>
    </row>
    <row r="5" customFormat="false" ht="15" hidden="false" customHeight="false" outlineLevel="0" collapsed="false">
      <c r="A5" s="1" t="n">
        <v>30</v>
      </c>
      <c r="B5" s="1" t="s">
        <v>14</v>
      </c>
      <c r="C5" s="1" t="n">
        <v>21.912</v>
      </c>
      <c r="D5" s="1" t="n">
        <v>0.667724</v>
      </c>
      <c r="E5" s="1" t="n">
        <v>25.80501</v>
      </c>
      <c r="F5" s="1" t="n">
        <v>15.33459</v>
      </c>
      <c r="G5" s="1" t="n">
        <v>4.513576</v>
      </c>
      <c r="H5" s="1" t="n">
        <v>3.489238</v>
      </c>
      <c r="I5" s="1" t="n">
        <v>0.363875</v>
      </c>
      <c r="J5" s="1" t="n">
        <v>2.936027</v>
      </c>
      <c r="K5" s="1" t="n">
        <v>1.2E-005</v>
      </c>
      <c r="L5" s="1" t="n">
        <v>0.543023</v>
      </c>
      <c r="M5" s="1" t="n">
        <v>75.56508</v>
      </c>
    </row>
    <row r="6" customFormat="false" ht="15" hidden="false" customHeight="false" outlineLevel="0" collapsed="false">
      <c r="A6" s="1" t="n">
        <v>31</v>
      </c>
      <c r="B6" s="1" t="s">
        <v>14</v>
      </c>
      <c r="C6" s="1" t="n">
        <v>21.912</v>
      </c>
      <c r="D6" s="1" t="n">
        <v>0.779861</v>
      </c>
      <c r="E6" s="1" t="n">
        <v>26.57876</v>
      </c>
      <c r="F6" s="1" t="n">
        <v>17.61771</v>
      </c>
      <c r="G6" s="1" t="n">
        <v>4.132462</v>
      </c>
      <c r="H6" s="1" t="n">
        <v>2.685</v>
      </c>
      <c r="I6" s="1" t="n">
        <v>0.326058</v>
      </c>
      <c r="J6" s="1" t="n">
        <v>2.46034</v>
      </c>
      <c r="K6" s="1" t="n">
        <v>1.2E-005</v>
      </c>
      <c r="L6" s="1" t="n">
        <v>0.062346</v>
      </c>
      <c r="M6" s="1" t="n">
        <v>76.55455</v>
      </c>
    </row>
    <row r="7" customFormat="false" ht="15" hidden="false" customHeight="false" outlineLevel="0" collapsed="false">
      <c r="A7" s="1" t="n">
        <v>32</v>
      </c>
      <c r="B7" s="1" t="s">
        <v>14</v>
      </c>
      <c r="C7" s="1" t="n">
        <v>21.912</v>
      </c>
      <c r="D7" s="1" t="n">
        <v>0.638088</v>
      </c>
      <c r="E7" s="1" t="n">
        <v>25.71261</v>
      </c>
      <c r="F7" s="1" t="n">
        <v>17.21818</v>
      </c>
      <c r="G7" s="1" t="n">
        <v>4.575345</v>
      </c>
      <c r="H7" s="1" t="n">
        <v>2.588944</v>
      </c>
      <c r="I7" s="1" t="n">
        <v>0.983913</v>
      </c>
      <c r="J7" s="1" t="n">
        <v>2.36594</v>
      </c>
      <c r="K7" s="1" t="n">
        <v>0.285164</v>
      </c>
      <c r="L7" s="1" t="n">
        <v>0.902112</v>
      </c>
      <c r="M7" s="1" t="n">
        <v>77.1823</v>
      </c>
    </row>
    <row r="8" customFormat="false" ht="15" hidden="false" customHeight="false" outlineLevel="0" collapsed="false">
      <c r="A8" s="1" t="n">
        <v>33</v>
      </c>
      <c r="B8" s="1" t="s">
        <v>14</v>
      </c>
      <c r="C8" s="1" t="n">
        <v>21.912</v>
      </c>
      <c r="D8" s="1" t="n">
        <v>0.454808</v>
      </c>
      <c r="E8" s="1" t="n">
        <v>26.77005</v>
      </c>
      <c r="F8" s="1" t="n">
        <v>16.38071</v>
      </c>
      <c r="G8" s="1" t="n">
        <v>4.751945</v>
      </c>
      <c r="H8" s="1" t="n">
        <v>3.691216</v>
      </c>
      <c r="I8" s="1" t="n">
        <v>1.087627</v>
      </c>
      <c r="J8" s="1" t="n">
        <v>1.718572</v>
      </c>
      <c r="K8" s="1" t="n">
        <v>0.225381</v>
      </c>
      <c r="L8" s="1" t="n">
        <v>0.157602</v>
      </c>
      <c r="M8" s="1" t="n">
        <v>77.14992</v>
      </c>
    </row>
    <row r="9" customFormat="false" ht="15" hidden="false" customHeight="false" outlineLevel="0" collapsed="false">
      <c r="A9" s="1" t="n">
        <v>34</v>
      </c>
      <c r="B9" s="1" t="s">
        <v>14</v>
      </c>
      <c r="C9" s="1" t="n">
        <v>21.912</v>
      </c>
      <c r="D9" s="1" t="n">
        <v>0.659776</v>
      </c>
      <c r="E9" s="1" t="n">
        <v>27.00665</v>
      </c>
      <c r="F9" s="1" t="n">
        <v>16.17381</v>
      </c>
      <c r="G9" s="1" t="n">
        <v>4.598633</v>
      </c>
      <c r="H9" s="1" t="n">
        <v>3.827487</v>
      </c>
      <c r="I9" s="1" t="n">
        <v>1.089775</v>
      </c>
      <c r="J9" s="1" t="n">
        <v>2.468504</v>
      </c>
      <c r="K9" s="1" t="n">
        <v>0.165618</v>
      </c>
      <c r="L9" s="1" t="n">
        <v>1.1E-005</v>
      </c>
      <c r="M9" s="1" t="n">
        <v>77.90227</v>
      </c>
    </row>
    <row r="10" customFormat="false" ht="15" hidden="false" customHeight="false" outlineLevel="0" collapsed="false">
      <c r="A10" s="1" t="n">
        <v>35</v>
      </c>
      <c r="B10" s="1" t="s">
        <v>14</v>
      </c>
      <c r="C10" s="1" t="n">
        <v>21.912</v>
      </c>
      <c r="D10" s="1" t="n">
        <v>0.508791</v>
      </c>
      <c r="E10" s="1" t="n">
        <v>26.20244</v>
      </c>
      <c r="F10" s="1" t="n">
        <v>16.71696</v>
      </c>
      <c r="G10" s="1" t="n">
        <v>4.798092</v>
      </c>
      <c r="H10" s="1" t="n">
        <v>3.122007</v>
      </c>
      <c r="I10" s="1" t="n">
        <v>0.912426</v>
      </c>
      <c r="J10" s="1" t="n">
        <v>2.002073</v>
      </c>
      <c r="K10" s="1" t="n">
        <v>1.2E-005</v>
      </c>
      <c r="L10" s="1" t="n">
        <v>0.054753</v>
      </c>
      <c r="M10" s="1" t="n">
        <v>76.22957</v>
      </c>
    </row>
    <row r="11" customFormat="false" ht="15" hidden="false" customHeight="false" outlineLevel="0" collapsed="false">
      <c r="A11" s="1" t="n">
        <v>36</v>
      </c>
      <c r="B11" s="1" t="s">
        <v>14</v>
      </c>
      <c r="C11" s="1" t="n">
        <v>21.912</v>
      </c>
      <c r="D11" s="1" t="n">
        <v>0.667481</v>
      </c>
      <c r="E11" s="1" t="n">
        <v>26.42996</v>
      </c>
      <c r="F11" s="1" t="n">
        <v>15.95547</v>
      </c>
      <c r="G11" s="1" t="n">
        <v>3.905604</v>
      </c>
      <c r="H11" s="1" t="n">
        <v>3.415983</v>
      </c>
      <c r="I11" s="1" t="n">
        <v>0.807176</v>
      </c>
      <c r="J11" s="1" t="n">
        <v>2.447492</v>
      </c>
      <c r="K11" s="1" t="n">
        <v>0.120867</v>
      </c>
      <c r="L11" s="1" t="n">
        <v>0.273724</v>
      </c>
      <c r="M11" s="1" t="n">
        <v>75.93576</v>
      </c>
    </row>
    <row r="12" customFormat="false" ht="15" hidden="false" customHeight="false" outlineLevel="0" collapsed="false">
      <c r="A12" s="1" t="n">
        <v>37</v>
      </c>
      <c r="B12" s="1" t="s">
        <v>14</v>
      </c>
      <c r="C12" s="1" t="n">
        <v>21.912</v>
      </c>
      <c r="D12" s="1" t="n">
        <v>0.70556</v>
      </c>
      <c r="E12" s="1" t="n">
        <v>27.30967</v>
      </c>
      <c r="F12" s="1" t="n">
        <v>15.50918</v>
      </c>
      <c r="G12" s="1" t="n">
        <v>4.175847</v>
      </c>
      <c r="H12" s="1" t="n">
        <v>3.916329</v>
      </c>
      <c r="I12" s="1" t="n">
        <v>1.037712</v>
      </c>
      <c r="J12" s="1" t="n">
        <v>2.482738</v>
      </c>
      <c r="K12" s="1" t="n">
        <v>1.2E-005</v>
      </c>
      <c r="L12" s="1" t="n">
        <v>0.054561</v>
      </c>
      <c r="M12" s="1" t="n">
        <v>77.10361</v>
      </c>
    </row>
    <row r="13" customFormat="false" ht="15" hidden="false" customHeight="false" outlineLevel="0" collapsed="false">
      <c r="A13" s="1" t="n">
        <v>38</v>
      </c>
      <c r="B13" s="1" t="s">
        <v>14</v>
      </c>
      <c r="C13" s="1" t="n">
        <v>21.912</v>
      </c>
      <c r="D13" s="1" t="n">
        <v>0.584615</v>
      </c>
      <c r="E13" s="1" t="n">
        <v>26.07934</v>
      </c>
      <c r="F13" s="1" t="n">
        <v>15.63454</v>
      </c>
      <c r="G13" s="1" t="n">
        <v>4.710854</v>
      </c>
      <c r="H13" s="1" t="n">
        <v>3.274498</v>
      </c>
      <c r="I13" s="1" t="n">
        <v>0.742148</v>
      </c>
      <c r="J13" s="1" t="n">
        <v>2.147409</v>
      </c>
      <c r="K13" s="1" t="n">
        <v>0.105763</v>
      </c>
      <c r="L13" s="1" t="n">
        <v>0.757079</v>
      </c>
      <c r="M13" s="1" t="n">
        <v>75.94825</v>
      </c>
    </row>
    <row r="14" customFormat="false" ht="15" hidden="false" customHeight="false" outlineLevel="0" collapsed="false">
      <c r="A14" s="1" t="n">
        <v>39</v>
      </c>
      <c r="B14" s="1" t="s">
        <v>14</v>
      </c>
      <c r="C14" s="1" t="n">
        <v>21.912</v>
      </c>
      <c r="D14" s="1" t="n">
        <v>0.871521</v>
      </c>
      <c r="E14" s="1" t="n">
        <v>26.9317</v>
      </c>
      <c r="F14" s="1" t="n">
        <v>16.88782</v>
      </c>
      <c r="G14" s="1" t="n">
        <v>4.603726</v>
      </c>
      <c r="H14" s="1" t="n">
        <v>3.780022</v>
      </c>
      <c r="I14" s="1" t="n">
        <v>1.181785</v>
      </c>
      <c r="J14" s="1" t="n">
        <v>2.065451</v>
      </c>
      <c r="K14" s="1" t="n">
        <v>0.0904</v>
      </c>
      <c r="L14" s="1" t="n">
        <v>0.103498</v>
      </c>
      <c r="M14" s="1" t="n">
        <v>78.42793</v>
      </c>
    </row>
    <row r="15" customFormat="false" ht="15" hidden="false" customHeight="false" outlineLevel="0" collapsed="false">
      <c r="A15" s="1" t="n">
        <v>40</v>
      </c>
      <c r="B15" s="1" t="s">
        <v>14</v>
      </c>
      <c r="C15" s="1" t="n">
        <v>21.912</v>
      </c>
      <c r="D15" s="1" t="n">
        <v>0.684618</v>
      </c>
      <c r="E15" s="1" t="n">
        <v>25.65902</v>
      </c>
      <c r="F15" s="1" t="n">
        <v>17.32862</v>
      </c>
      <c r="G15" s="1" t="n">
        <v>4.524463</v>
      </c>
      <c r="H15" s="1" t="n">
        <v>3.483796</v>
      </c>
      <c r="I15" s="1" t="n">
        <v>0.977029</v>
      </c>
      <c r="J15" s="1" t="n">
        <v>2.084568</v>
      </c>
      <c r="K15" s="1" t="n">
        <v>0.075542</v>
      </c>
      <c r="L15" s="1" t="n">
        <v>1.1E-005</v>
      </c>
      <c r="M15" s="1" t="n">
        <v>76.72968</v>
      </c>
    </row>
    <row r="16" customFormat="false" ht="15" hidden="false" customHeight="false" outlineLevel="0" collapsed="false">
      <c r="A16" s="1" t="n">
        <v>41</v>
      </c>
      <c r="B16" s="1" t="s">
        <v>14</v>
      </c>
      <c r="C16" s="1" t="n">
        <v>21.912</v>
      </c>
      <c r="D16" s="1" t="n">
        <v>0.592774</v>
      </c>
      <c r="E16" s="1" t="n">
        <v>25.62156</v>
      </c>
      <c r="F16" s="1" t="n">
        <v>16.9525</v>
      </c>
      <c r="G16" s="1" t="n">
        <v>4.605816</v>
      </c>
      <c r="H16" s="1" t="n">
        <v>3.354189</v>
      </c>
      <c r="I16" s="1" t="n">
        <v>0.468815</v>
      </c>
      <c r="J16" s="1" t="n">
        <v>2.397356</v>
      </c>
      <c r="K16" s="1" t="n">
        <v>0.060437</v>
      </c>
      <c r="L16" s="1" t="n">
        <v>0.118869</v>
      </c>
      <c r="M16" s="1" t="n">
        <v>76.08433</v>
      </c>
    </row>
    <row r="17" customFormat="false" ht="15" hidden="false" customHeight="false" outlineLevel="0" collapsed="false">
      <c r="A17" s="1" t="n">
        <v>42</v>
      </c>
      <c r="B17" s="1" t="s">
        <v>14</v>
      </c>
      <c r="C17" s="1" t="n">
        <v>21.912</v>
      </c>
      <c r="D17" s="1" t="n">
        <v>0.583181</v>
      </c>
      <c r="E17" s="1" t="n">
        <v>26.44403</v>
      </c>
      <c r="F17" s="1" t="n">
        <v>16.90072</v>
      </c>
      <c r="G17" s="1" t="n">
        <v>5.190956</v>
      </c>
      <c r="H17" s="1" t="n">
        <v>3.747489</v>
      </c>
      <c r="I17" s="1" t="n">
        <v>1.659088</v>
      </c>
      <c r="J17" s="1" t="n">
        <v>2.523973</v>
      </c>
      <c r="K17" s="1" t="n">
        <v>1.2E-005</v>
      </c>
      <c r="L17" s="1" t="n">
        <v>0.490259</v>
      </c>
      <c r="M17" s="1" t="n">
        <v>79.45171</v>
      </c>
    </row>
    <row r="18" customFormat="false" ht="15" hidden="false" customHeight="false" outlineLevel="0" collapsed="false">
      <c r="A18" s="1" t="n">
        <v>43</v>
      </c>
      <c r="B18" s="1" t="s">
        <v>14</v>
      </c>
      <c r="C18" s="1" t="n">
        <v>21.912</v>
      </c>
      <c r="D18" s="1" t="n">
        <v>0.549</v>
      </c>
      <c r="E18" s="1" t="n">
        <v>26.71352</v>
      </c>
      <c r="F18" s="1" t="n">
        <v>16.85214</v>
      </c>
      <c r="G18" s="1" t="n">
        <v>4.994178</v>
      </c>
      <c r="H18" s="1" t="n">
        <v>3.10827</v>
      </c>
      <c r="I18" s="1" t="n">
        <v>0.960393</v>
      </c>
      <c r="J18" s="1" t="n">
        <v>1.94022</v>
      </c>
      <c r="K18" s="1" t="n">
        <v>0.511928</v>
      </c>
      <c r="L18" s="1" t="n">
        <v>0.295146</v>
      </c>
      <c r="M18" s="1" t="n">
        <v>77.83679</v>
      </c>
    </row>
    <row r="19" customFormat="false" ht="15" hidden="false" customHeight="false" outlineLevel="0" collapsed="false">
      <c r="A19" s="1" t="n">
        <v>44</v>
      </c>
      <c r="B19" s="1" t="s">
        <v>14</v>
      </c>
      <c r="C19" s="1" t="n">
        <v>21.912</v>
      </c>
      <c r="D19" s="1" t="n">
        <v>0.704974</v>
      </c>
      <c r="E19" s="1" t="n">
        <v>25.66043</v>
      </c>
      <c r="F19" s="1" t="n">
        <v>17.24586</v>
      </c>
      <c r="G19" s="1" t="n">
        <v>5.290921</v>
      </c>
      <c r="H19" s="1" t="n">
        <v>3.789514</v>
      </c>
      <c r="I19" s="1" t="n">
        <v>0.803658</v>
      </c>
      <c r="J19" s="1" t="n">
        <v>2.922029</v>
      </c>
      <c r="K19" s="1" t="n">
        <v>1.2E-005</v>
      </c>
      <c r="L19" s="1" t="n">
        <v>0.535388</v>
      </c>
      <c r="M19" s="1" t="n">
        <v>78.86478</v>
      </c>
    </row>
    <row r="20" customFormat="false" ht="15" hidden="false" customHeight="false" outlineLevel="0" collapsed="false">
      <c r="A20" s="1" t="n">
        <v>45</v>
      </c>
      <c r="B20" s="1" t="s">
        <v>14</v>
      </c>
      <c r="C20" s="1" t="n">
        <v>21.912</v>
      </c>
      <c r="D20" s="1" t="n">
        <v>0.877911</v>
      </c>
      <c r="E20" s="1" t="n">
        <v>25.8632</v>
      </c>
      <c r="F20" s="1" t="n">
        <v>16.3964</v>
      </c>
      <c r="G20" s="1" t="n">
        <v>4.711631</v>
      </c>
      <c r="H20" s="1" t="n">
        <v>3.767692</v>
      </c>
      <c r="I20" s="1" t="n">
        <v>0.506067</v>
      </c>
      <c r="J20" s="1" t="n">
        <v>2.466023</v>
      </c>
      <c r="K20" s="1" t="n">
        <v>1.2E-005</v>
      </c>
      <c r="L20" s="1" t="n">
        <v>0.745104</v>
      </c>
      <c r="M20" s="1" t="n">
        <v>77.24606</v>
      </c>
    </row>
    <row r="21" customFormat="false" ht="15" hidden="false" customHeight="false" outlineLevel="0" collapsed="false">
      <c r="A21" s="1" t="n">
        <v>46</v>
      </c>
      <c r="B21" s="1" t="s">
        <v>14</v>
      </c>
      <c r="C21" s="1" t="n">
        <v>21.912</v>
      </c>
      <c r="D21" s="1" t="n">
        <v>0.722645</v>
      </c>
      <c r="E21" s="1" t="n">
        <v>26.26707</v>
      </c>
      <c r="F21" s="1" t="n">
        <v>15.997</v>
      </c>
      <c r="G21" s="1" t="n">
        <v>4.664359</v>
      </c>
      <c r="H21" s="1" t="n">
        <v>3.929607</v>
      </c>
      <c r="I21" s="1" t="n">
        <v>0.142542</v>
      </c>
      <c r="J21" s="1" t="n">
        <v>2.141955</v>
      </c>
      <c r="K21" s="1" t="n">
        <v>1.2E-005</v>
      </c>
      <c r="L21" s="1" t="n">
        <v>1.084714</v>
      </c>
      <c r="M21" s="1" t="n">
        <v>76.86192</v>
      </c>
    </row>
    <row r="22" customFormat="false" ht="15" hidden="false" customHeight="false" outlineLevel="0" collapsed="false">
      <c r="A22" s="1" t="n">
        <v>47</v>
      </c>
      <c r="B22" s="1" t="s">
        <v>14</v>
      </c>
      <c r="C22" s="1" t="n">
        <v>21.912</v>
      </c>
      <c r="D22" s="1" t="n">
        <v>0.727341</v>
      </c>
      <c r="E22" s="1" t="n">
        <v>25.16263</v>
      </c>
      <c r="F22" s="1" t="n">
        <v>16.77779</v>
      </c>
      <c r="G22" s="1" t="n">
        <v>4.436207</v>
      </c>
      <c r="H22" s="1" t="n">
        <v>3.354344</v>
      </c>
      <c r="I22" s="1" t="n">
        <v>1.154469</v>
      </c>
      <c r="J22" s="1" t="n">
        <v>2.496749</v>
      </c>
      <c r="K22" s="1" t="n">
        <v>1.2E-005</v>
      </c>
      <c r="L22" s="1" t="n">
        <v>0.891181</v>
      </c>
      <c r="M22" s="1" t="n">
        <v>76.91273</v>
      </c>
    </row>
    <row r="23" customFormat="false" ht="15" hidden="false" customHeight="false" outlineLevel="0" collapsed="false">
      <c r="A23" s="1" t="n">
        <v>48</v>
      </c>
      <c r="B23" s="1" t="s">
        <v>14</v>
      </c>
      <c r="C23" s="1" t="n">
        <v>21.912</v>
      </c>
      <c r="D23" s="1" t="n">
        <v>0.655737</v>
      </c>
      <c r="E23" s="1" t="n">
        <v>26.23977</v>
      </c>
      <c r="F23" s="1" t="n">
        <v>15.78534</v>
      </c>
      <c r="G23" s="1" t="n">
        <v>4.078168</v>
      </c>
      <c r="H23" s="1" t="n">
        <v>3.208814</v>
      </c>
      <c r="I23" s="1" t="n">
        <v>0.868423</v>
      </c>
      <c r="J23" s="1" t="n">
        <v>2.770187</v>
      </c>
      <c r="K23" s="1" t="n">
        <v>0.436209</v>
      </c>
      <c r="L23" s="1" t="n">
        <v>0.738817</v>
      </c>
      <c r="M23" s="1" t="n">
        <v>76.69346</v>
      </c>
    </row>
    <row r="24" customFormat="false" ht="15" hidden="false" customHeight="false" outlineLevel="0" collapsed="false">
      <c r="A24" s="1" t="n">
        <v>49</v>
      </c>
      <c r="B24" s="1" t="s">
        <v>14</v>
      </c>
      <c r="C24" s="1" t="n">
        <v>21.912</v>
      </c>
      <c r="D24" s="1" t="n">
        <v>0.764953</v>
      </c>
      <c r="E24" s="1" t="n">
        <v>26.69677</v>
      </c>
      <c r="F24" s="1" t="n">
        <v>15.15508</v>
      </c>
      <c r="G24" s="1" t="n">
        <v>4.523653</v>
      </c>
      <c r="H24" s="1" t="n">
        <v>4.105016</v>
      </c>
      <c r="I24" s="1" t="n">
        <v>0.634517</v>
      </c>
      <c r="J24" s="1" t="n">
        <v>2.536195</v>
      </c>
      <c r="K24" s="1" t="n">
        <v>0.135344</v>
      </c>
      <c r="L24" s="1" t="n">
        <v>0.492306</v>
      </c>
      <c r="M24" s="1" t="n">
        <v>76.95583</v>
      </c>
    </row>
    <row r="25" customFormat="false" ht="15" hidden="false" customHeight="false" outlineLevel="0" collapsed="false">
      <c r="A25" s="1" t="n">
        <v>50</v>
      </c>
      <c r="B25" s="1" t="s">
        <v>14</v>
      </c>
      <c r="C25" s="1" t="n">
        <v>21.912</v>
      </c>
      <c r="D25" s="1" t="n">
        <v>1.003694</v>
      </c>
      <c r="E25" s="1" t="n">
        <v>24.47016</v>
      </c>
      <c r="F25" s="1" t="n">
        <v>15.69183</v>
      </c>
      <c r="G25" s="1" t="n">
        <v>4.298239</v>
      </c>
      <c r="H25" s="1" t="n">
        <v>3.881335</v>
      </c>
      <c r="I25" s="1" t="n">
        <v>1.581502</v>
      </c>
      <c r="J25" s="1" t="n">
        <v>2.694235</v>
      </c>
      <c r="K25" s="1" t="n">
        <v>0.390968</v>
      </c>
      <c r="L25" s="1" t="n">
        <v>0.663518</v>
      </c>
      <c r="M25" s="1" t="n">
        <v>76.58747</v>
      </c>
    </row>
    <row r="26" customFormat="false" ht="15" hidden="false" customHeight="false" outlineLevel="0" collapsed="false">
      <c r="A26" s="1" t="n">
        <v>51</v>
      </c>
      <c r="B26" s="1" t="s">
        <v>14</v>
      </c>
      <c r="C26" s="1" t="n">
        <v>21.912</v>
      </c>
      <c r="D26" s="1" t="n">
        <v>0.817188</v>
      </c>
      <c r="E26" s="1" t="n">
        <v>25.33302</v>
      </c>
      <c r="F26" s="1" t="n">
        <v>15.07863</v>
      </c>
      <c r="G26" s="1" t="n">
        <v>4.998315</v>
      </c>
      <c r="H26" s="1" t="n">
        <v>3.168411</v>
      </c>
      <c r="I26" s="1" t="n">
        <v>0.932461</v>
      </c>
      <c r="J26" s="1" t="n">
        <v>2.595155</v>
      </c>
      <c r="K26" s="1" t="n">
        <v>0.240421</v>
      </c>
      <c r="L26" s="1" t="n">
        <v>1.018126</v>
      </c>
      <c r="M26" s="1" t="n">
        <v>76.09373</v>
      </c>
    </row>
    <row r="27" customFormat="false" ht="15" hidden="false" customHeight="false" outlineLevel="0" collapsed="false">
      <c r="A27" s="1" t="n">
        <v>52</v>
      </c>
      <c r="B27" s="1" t="s">
        <v>14</v>
      </c>
      <c r="C27" s="1" t="n">
        <v>21.912</v>
      </c>
      <c r="D27" s="1" t="n">
        <v>0.951824</v>
      </c>
      <c r="E27" s="1" t="n">
        <v>24.49353</v>
      </c>
      <c r="F27" s="1" t="n">
        <v>15.71848</v>
      </c>
      <c r="G27" s="1" t="n">
        <v>3.902105</v>
      </c>
      <c r="H27" s="1" t="n">
        <v>3.517526</v>
      </c>
      <c r="I27" s="1" t="n">
        <v>0.779854</v>
      </c>
      <c r="J27" s="1" t="n">
        <v>2.497238</v>
      </c>
      <c r="K27" s="1" t="n">
        <v>1.2E-005</v>
      </c>
      <c r="L27" s="1" t="n">
        <v>0.427821</v>
      </c>
      <c r="M27" s="1" t="n">
        <v>74.20039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1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LibreOffice/24.2.7.2$Linux_X86_64 LibreOffice_project/420$Build-2</Application>
  <AppVersion>15.0000</AppVers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2012-08-17T18:55:28Z</dcterms:created>
  <dc:creator>Shaunnamm</dc:creator>
  <dc:description/>
  <dc:language>en-US</dc:language>
  <cp:lastModifiedBy/>
  <dcterms:modified xsi:type="dcterms:W3CDTF">2025-02-11T10:37:38Z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