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260" activeTab="2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<sst xmlns="http://schemas.openxmlformats.org/spreadsheetml/2006/main" count="29">
  <si>
    <t>脑</t>
  </si>
  <si>
    <t>心</t>
  </si>
  <si>
    <t>红肌</t>
  </si>
  <si>
    <t>白肌</t>
  </si>
  <si>
    <t>肝</t>
  </si>
  <si>
    <t>禾花鲤-饥饿-肌肉</t>
  </si>
  <si>
    <t>cd2</t>
  </si>
  <si>
    <t>c1</t>
  </si>
  <si>
    <t>c3</t>
  </si>
  <si>
    <t>cd3</t>
  </si>
  <si>
    <t>cd5</t>
  </si>
  <si>
    <t>已知浓度</t>
  </si>
  <si>
    <t>技术重复1</t>
  </si>
  <si>
    <t>技术重复2</t>
  </si>
  <si>
    <t>浓度为0的平均值</t>
  </si>
  <si>
    <t>样品吸光度</t>
  </si>
  <si>
    <t>浓度</t>
  </si>
  <si>
    <t>蛋白的量</t>
  </si>
  <si>
    <t>上样量</t>
  </si>
  <si>
    <t>裂解液量</t>
  </si>
  <si>
    <t>loading buffer量</t>
  </si>
  <si>
    <t>浓度ug/ml</t>
  </si>
  <si>
    <t>浓度ug/ul</t>
  </si>
  <si>
    <t>标准曲线技术重复</t>
  </si>
  <si>
    <t>均值</t>
  </si>
  <si>
    <t>浓度为0均值</t>
  </si>
  <si>
    <t>差值</t>
  </si>
  <si>
    <t>转置</t>
  </si>
  <si>
    <t>样品浓度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</si>
</sst>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Sheet1!$C$7:$J$7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Sheet1!$C$13:$J$13</c:f>
              <c:numCache>
                <c:formatCode>General</c:formatCode>
                <c:ptCount val="8"/>
                <c:pt idx="0">
                  <c:v>2.193</c:v>
                </c:pt>
                <c:pt idx="1">
                  <c:v>1.7385</c:v>
                </c:pt>
                <c:pt idx="2">
                  <c:v>1.264</c:v>
                </c:pt>
                <c:pt idx="3">
                  <c:v>0.947</c:v>
                </c:pt>
                <c:pt idx="4">
                  <c:v>0.711</c:v>
                </c:pt>
                <c:pt idx="5">
                  <c:v>0.376</c:v>
                </c:pt>
                <c:pt idx="6">
                  <c:v>0.16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082129"/>
        <c:axId val="449643267"/>
      </c:scatterChart>
      <c:valAx>
        <c:axId val="380082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643267"/>
        <c:crosses val="autoZero"/>
        <c:crossBetween val="midCat"/>
      </c:valAx>
      <c:valAx>
        <c:axId val="4496432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0821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2945259151461"/>
          <c:y val="0.05371093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490707162284678"/>
                  <c:y val="0.3498535156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Sheet2!$E$6:$L$6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Sheet2!$E$15:$L$15</c:f>
              <c:numCache>
                <c:formatCode>General</c:formatCode>
                <c:ptCount val="8"/>
                <c:pt idx="0">
                  <c:v>2.76</c:v>
                </c:pt>
                <c:pt idx="1">
                  <c:v>2.292</c:v>
                </c:pt>
                <c:pt idx="2">
                  <c:v>1.645</c:v>
                </c:pt>
                <c:pt idx="3">
                  <c:v>1.2885</c:v>
                </c:pt>
                <c:pt idx="4">
                  <c:v>0.9405</c:v>
                </c:pt>
                <c:pt idx="5">
                  <c:v>0.4775</c:v>
                </c:pt>
                <c:pt idx="6">
                  <c:v>0.199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27045"/>
        <c:axId val="488784582"/>
      </c:scatterChart>
      <c:valAx>
        <c:axId val="4162270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784582"/>
        <c:crosses val="autoZero"/>
        <c:crossBetween val="midCat"/>
      </c:valAx>
      <c:valAx>
        <c:axId val="4887845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62270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Sheet3!$I$3:$P$3</c:f>
              <c:numCache>
                <c:formatCode>General</c:formatCode>
                <c:ptCount val="8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0</c:v>
                </c:pt>
              </c:numCache>
            </c:numRef>
          </c:xVal>
          <c:yVal>
            <c:numRef>
              <c:f>Sheet3!$I$4:$P$4</c:f>
              <c:numCache>
                <c:formatCode>General</c:formatCode>
                <c:ptCount val="8"/>
                <c:pt idx="0">
                  <c:v>2.10083333333333</c:v>
                </c:pt>
                <c:pt idx="1">
                  <c:v>1.5555</c:v>
                </c:pt>
                <c:pt idx="2">
                  <c:v>1.1125</c:v>
                </c:pt>
                <c:pt idx="3">
                  <c:v>0.8225</c:v>
                </c:pt>
                <c:pt idx="4">
                  <c:v>0.568</c:v>
                </c:pt>
                <c:pt idx="5">
                  <c:v>0.3055</c:v>
                </c:pt>
                <c:pt idx="6">
                  <c:v>0.1615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897158"/>
        <c:axId val="334549357"/>
      </c:scatterChart>
      <c:valAx>
        <c:axId val="6658971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4549357"/>
        <c:crosses val="autoZero"/>
        <c:crossBetween val="midCat"/>
      </c:valAx>
      <c:valAx>
        <c:axId val="3345493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58971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310515</xdr:colOff>
      <xdr:row>2</xdr:row>
      <xdr:rowOff>86360</xdr:rowOff>
    </xdr:from>
    <xdr:to>
      <xdr:col>16</xdr:col>
      <xdr:colOff>203835</xdr:colOff>
      <xdr:row>14</xdr:row>
      <xdr:rowOff>147320</xdr:rowOff>
    </xdr:to>
    <xdr:graphicFrame>
      <xdr:nvGraphicFramePr>
        <xdr:cNvPr id="4" name="图表 3"/>
        <xdr:cNvGraphicFramePr/>
      </xdr:nvGraphicFramePr>
      <xdr:xfrm>
        <a:off x="7749540" y="533400"/>
        <a:ext cx="4831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491490</xdr:colOff>
      <xdr:row>3</xdr:row>
      <xdr:rowOff>55245</xdr:rowOff>
    </xdr:from>
    <xdr:to>
      <xdr:col>20</xdr:col>
      <xdr:colOff>120650</xdr:colOff>
      <xdr:row>15</xdr:row>
      <xdr:rowOff>116205</xdr:rowOff>
    </xdr:to>
    <xdr:graphicFrame>
      <xdr:nvGraphicFramePr>
        <xdr:cNvPr id="2" name="图表 1"/>
        <xdr:cNvGraphicFramePr/>
      </xdr:nvGraphicFramePr>
      <xdr:xfrm>
        <a:off x="9478010" y="725805"/>
        <a:ext cx="62706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123825</xdr:colOff>
      <xdr:row>6</xdr:row>
      <xdr:rowOff>200025</xdr:rowOff>
    </xdr:from>
    <xdr:to>
      <xdr:col>21</xdr:col>
      <xdr:colOff>144145</xdr:colOff>
      <xdr:row>19</xdr:row>
      <xdr:rowOff>37465</xdr:rowOff>
    </xdr:to>
    <xdr:graphicFrame>
      <xdr:nvGraphicFramePr>
        <xdr:cNvPr id="2" name="图表 1"/>
        <xdr:cNvGraphicFramePr/>
      </xdr:nvGraphicFramePr>
      <xdr:xfrm>
        <a:off x="10781665" y="154114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7:O48"/>
  <sheetViews>
    <sheetView workbookViewId="0">
      <selection activeCell="M47" sqref="M47"/>
    </sheetView>
  </sheetViews>
  <sheetFormatPr defaultColWidth="9.14285714285714" defaultRowHeight="17.6"/>
  <cols>
    <col min="8" max="8" width="22.3125" customWidth="1"/>
    <col min="12" max="15" width="12.7857142857143"/>
  </cols>
  <sheetData>
    <row r="7" spans="3:10">
      <c r="C7">
        <v>2000</v>
      </c>
      <c r="D7">
        <v>1500</v>
      </c>
      <c r="E7">
        <v>1000</v>
      </c>
      <c r="F7">
        <v>750</v>
      </c>
      <c r="G7">
        <v>500</v>
      </c>
      <c r="H7">
        <v>250</v>
      </c>
      <c r="I7">
        <v>125</v>
      </c>
      <c r="J7">
        <v>0</v>
      </c>
    </row>
    <row r="8" spans="3:10">
      <c r="C8">
        <v>2.314</v>
      </c>
      <c r="D8">
        <v>1.837</v>
      </c>
      <c r="E8">
        <v>1.351</v>
      </c>
      <c r="F8">
        <v>1.027</v>
      </c>
      <c r="G8">
        <v>0.804</v>
      </c>
      <c r="H8">
        <v>0.456</v>
      </c>
      <c r="I8">
        <v>0.245</v>
      </c>
      <c r="J8">
        <v>0.083</v>
      </c>
    </row>
    <row r="9" spans="3:10">
      <c r="C9">
        <v>2.238</v>
      </c>
      <c r="D9">
        <v>1.806</v>
      </c>
      <c r="E9">
        <v>1.343</v>
      </c>
      <c r="F9">
        <v>1.033</v>
      </c>
      <c r="G9">
        <v>0.784</v>
      </c>
      <c r="H9">
        <v>0.462</v>
      </c>
      <c r="I9">
        <v>0.241</v>
      </c>
      <c r="J9">
        <v>0.083</v>
      </c>
    </row>
    <row r="10" spans="3:10">
      <c r="C10">
        <v>0.083</v>
      </c>
      <c r="D10">
        <v>0.083</v>
      </c>
      <c r="E10">
        <v>0.083</v>
      </c>
      <c r="F10">
        <v>0.083</v>
      </c>
      <c r="G10">
        <v>0.083</v>
      </c>
      <c r="H10">
        <v>0.083</v>
      </c>
      <c r="I10">
        <v>0.083</v>
      </c>
      <c r="J10">
        <v>0.083</v>
      </c>
    </row>
    <row r="11" spans="3:10">
      <c r="C11">
        <f>C8-C10</f>
        <v>2.231</v>
      </c>
      <c r="D11">
        <f t="shared" ref="D11:J11" si="0">D8-D10</f>
        <v>1.754</v>
      </c>
      <c r="E11">
        <f t="shared" si="0"/>
        <v>1.268</v>
      </c>
      <c r="F11">
        <f t="shared" si="0"/>
        <v>0.944</v>
      </c>
      <c r="G11">
        <f t="shared" si="0"/>
        <v>0.721</v>
      </c>
      <c r="H11">
        <f t="shared" si="0"/>
        <v>0.373</v>
      </c>
      <c r="I11">
        <f t="shared" si="0"/>
        <v>0.162</v>
      </c>
      <c r="J11">
        <f t="shared" si="0"/>
        <v>0</v>
      </c>
    </row>
    <row r="12" spans="3:10">
      <c r="C12">
        <f>C9-C10</f>
        <v>2.155</v>
      </c>
      <c r="D12">
        <f t="shared" ref="D12:J12" si="1">D9-D10</f>
        <v>1.723</v>
      </c>
      <c r="E12">
        <f t="shared" si="1"/>
        <v>1.26</v>
      </c>
      <c r="F12">
        <f t="shared" si="1"/>
        <v>0.95</v>
      </c>
      <c r="G12">
        <f t="shared" si="1"/>
        <v>0.701</v>
      </c>
      <c r="H12">
        <f t="shared" si="1"/>
        <v>0.379</v>
      </c>
      <c r="I12">
        <f t="shared" si="1"/>
        <v>0.158</v>
      </c>
      <c r="J12">
        <f t="shared" si="1"/>
        <v>0</v>
      </c>
    </row>
    <row r="13" spans="3:10">
      <c r="C13">
        <f>AVERAGE(C11:C12)</f>
        <v>2.193</v>
      </c>
      <c r="D13">
        <f t="shared" ref="D13:J13" si="2">AVERAGE(D11:D12)</f>
        <v>1.7385</v>
      </c>
      <c r="E13">
        <f t="shared" si="2"/>
        <v>1.264</v>
      </c>
      <c r="F13">
        <f t="shared" si="2"/>
        <v>0.947</v>
      </c>
      <c r="G13">
        <f t="shared" si="2"/>
        <v>0.711</v>
      </c>
      <c r="H13">
        <f t="shared" si="2"/>
        <v>0.376</v>
      </c>
      <c r="I13">
        <f t="shared" si="2"/>
        <v>0.16</v>
      </c>
      <c r="J13">
        <f t="shared" si="2"/>
        <v>0</v>
      </c>
    </row>
    <row r="17" spans="3:7">
      <c r="C17">
        <v>2.911</v>
      </c>
      <c r="D17">
        <v>2.789</v>
      </c>
      <c r="E17">
        <v>1.762</v>
      </c>
      <c r="F17">
        <v>2.869</v>
      </c>
      <c r="G17">
        <v>3.212</v>
      </c>
    </row>
    <row r="18" spans="3:7">
      <c r="C18">
        <v>2.841</v>
      </c>
      <c r="D18">
        <v>2.822</v>
      </c>
      <c r="E18">
        <v>1.888</v>
      </c>
      <c r="F18">
        <v>2.842</v>
      </c>
      <c r="G18">
        <v>3.17</v>
      </c>
    </row>
    <row r="19" spans="10:14">
      <c r="J19">
        <v>2.876</v>
      </c>
      <c r="K19">
        <v>2.8055</v>
      </c>
      <c r="L19">
        <v>1.825</v>
      </c>
      <c r="M19">
        <v>2.8555</v>
      </c>
      <c r="N19">
        <v>3.191</v>
      </c>
    </row>
    <row r="20" spans="3:7">
      <c r="C20">
        <f>AVERAGE(C17:C18)</f>
        <v>2.876</v>
      </c>
      <c r="D20">
        <f>AVERAGE(D17:D18)</f>
        <v>2.8055</v>
      </c>
      <c r="E20">
        <f>AVERAGE(E17:E18)</f>
        <v>1.825</v>
      </c>
      <c r="F20">
        <f>AVERAGE(F17:F18)</f>
        <v>2.8555</v>
      </c>
      <c r="G20">
        <f>AVERAGE(G17:G18)</f>
        <v>3.191</v>
      </c>
    </row>
    <row r="24" spans="9:15">
      <c r="I24" t="s">
        <v>0</v>
      </c>
      <c r="J24">
        <v>2.876</v>
      </c>
      <c r="K24">
        <f>J24-0.0851</f>
        <v>2.7909</v>
      </c>
      <c r="L24">
        <f>K24/0.0011</f>
        <v>2537.18181818182</v>
      </c>
      <c r="M24">
        <f>L24/1000</f>
        <v>2.53718181818182</v>
      </c>
      <c r="N24">
        <v>158.172727272727</v>
      </c>
      <c r="O24">
        <f t="shared" ref="O24:O29" si="3">N24/M24</f>
        <v>62.3418968791428</v>
      </c>
    </row>
    <row r="25" spans="9:15">
      <c r="I25" t="s">
        <v>1</v>
      </c>
      <c r="J25">
        <v>2.8055</v>
      </c>
      <c r="K25">
        <f>J25-0.0851</f>
        <v>2.7204</v>
      </c>
      <c r="L25">
        <f>K25/0.0011</f>
        <v>2473.09090909091</v>
      </c>
      <c r="M25">
        <f>L25/1000</f>
        <v>2.47309090909091</v>
      </c>
      <c r="N25">
        <v>158.172727272727</v>
      </c>
      <c r="O25">
        <f t="shared" si="3"/>
        <v>63.9575062490809</v>
      </c>
    </row>
    <row r="26" spans="9:15">
      <c r="I26" t="s">
        <v>2</v>
      </c>
      <c r="J26">
        <v>1.825</v>
      </c>
      <c r="K26">
        <f>J26-0.0851</f>
        <v>1.7399</v>
      </c>
      <c r="L26">
        <f>K26/0.0011</f>
        <v>1581.72727272727</v>
      </c>
      <c r="M26">
        <f>L26/1000</f>
        <v>1.58172727272727</v>
      </c>
      <c r="N26">
        <v>158.172727272727</v>
      </c>
      <c r="O26">
        <f t="shared" si="3"/>
        <v>100</v>
      </c>
    </row>
    <row r="27" spans="9:15">
      <c r="I27" t="s">
        <v>3</v>
      </c>
      <c r="J27">
        <v>2.8555</v>
      </c>
      <c r="K27">
        <f>J27-0.0851</f>
        <v>2.7704</v>
      </c>
      <c r="L27">
        <f>K27/0.0011</f>
        <v>2518.54545454545</v>
      </c>
      <c r="M27">
        <f>L27/1000</f>
        <v>2.51854545454545</v>
      </c>
      <c r="N27">
        <v>158.172727272727</v>
      </c>
      <c r="O27">
        <f t="shared" si="3"/>
        <v>62.8032053133122</v>
      </c>
    </row>
    <row r="28" spans="9:15">
      <c r="I28" t="s">
        <v>4</v>
      </c>
      <c r="J28">
        <v>3.191</v>
      </c>
      <c r="K28">
        <f t="shared" ref="K28:K48" si="4">J28-0.0851</f>
        <v>3.1059</v>
      </c>
      <c r="L28">
        <f t="shared" ref="L28:L48" si="5">K28/0.0011</f>
        <v>2823.54545454545</v>
      </c>
      <c r="M28">
        <f t="shared" ref="M28:M48" si="6">L28/1000</f>
        <v>2.82354545454545</v>
      </c>
      <c r="N28">
        <v>158.172727272727</v>
      </c>
      <c r="O28">
        <f t="shared" si="3"/>
        <v>56.0191892849094</v>
      </c>
    </row>
    <row r="29" spans="2:15">
      <c r="B29" s="2">
        <v>0</v>
      </c>
      <c r="C29">
        <v>1.379</v>
      </c>
      <c r="D29">
        <v>1.386</v>
      </c>
      <c r="F29">
        <f>AVERAGE(C29:D29)</f>
        <v>1.3825</v>
      </c>
      <c r="H29" t="s">
        <v>5</v>
      </c>
      <c r="I29">
        <v>0</v>
      </c>
      <c r="J29">
        <v>1.3825</v>
      </c>
      <c r="K29">
        <f t="shared" si="4"/>
        <v>1.2974</v>
      </c>
      <c r="L29">
        <f t="shared" si="5"/>
        <v>1179.45454545455</v>
      </c>
      <c r="M29">
        <f t="shared" si="6"/>
        <v>1.17945454545455</v>
      </c>
      <c r="N29">
        <v>117.945454545455</v>
      </c>
      <c r="O29">
        <f t="shared" si="3"/>
        <v>100</v>
      </c>
    </row>
    <row r="30" spans="2:15">
      <c r="B30" s="2"/>
      <c r="C30">
        <v>1.538</v>
      </c>
      <c r="D30">
        <v>1.545</v>
      </c>
      <c r="F30">
        <f t="shared" ref="F30:F48" si="7">AVERAGE(C30:D30)</f>
        <v>1.5415</v>
      </c>
      <c r="I30">
        <v>0</v>
      </c>
      <c r="J30">
        <v>1.5415</v>
      </c>
      <c r="K30">
        <f t="shared" si="4"/>
        <v>1.4564</v>
      </c>
      <c r="L30">
        <f t="shared" si="5"/>
        <v>1324</v>
      </c>
      <c r="M30">
        <f t="shared" si="6"/>
        <v>1.324</v>
      </c>
      <c r="N30">
        <v>117.945454545455</v>
      </c>
      <c r="O30">
        <f t="shared" ref="O30:O48" si="8">N30/M30</f>
        <v>89.0826695962651</v>
      </c>
    </row>
    <row r="31" spans="2:15">
      <c r="B31" s="2"/>
      <c r="C31">
        <v>1.803</v>
      </c>
      <c r="D31">
        <v>1.809</v>
      </c>
      <c r="F31">
        <f t="shared" si="7"/>
        <v>1.806</v>
      </c>
      <c r="I31">
        <v>0</v>
      </c>
      <c r="J31">
        <v>1.806</v>
      </c>
      <c r="K31">
        <f t="shared" si="4"/>
        <v>1.7209</v>
      </c>
      <c r="L31">
        <f t="shared" si="5"/>
        <v>1564.45454545455</v>
      </c>
      <c r="M31">
        <f t="shared" si="6"/>
        <v>1.56445454545455</v>
      </c>
      <c r="N31">
        <v>117.945454545455</v>
      </c>
      <c r="O31">
        <f t="shared" si="8"/>
        <v>75.3907838921495</v>
      </c>
    </row>
    <row r="32" spans="2:15">
      <c r="B32" s="2">
        <v>3</v>
      </c>
      <c r="C32">
        <v>1.855</v>
      </c>
      <c r="D32">
        <v>1.828</v>
      </c>
      <c r="F32">
        <f t="shared" si="7"/>
        <v>1.8415</v>
      </c>
      <c r="I32">
        <v>3</v>
      </c>
      <c r="J32">
        <v>1.8415</v>
      </c>
      <c r="K32">
        <f t="shared" si="4"/>
        <v>1.7564</v>
      </c>
      <c r="L32">
        <f t="shared" si="5"/>
        <v>1596.72727272727</v>
      </c>
      <c r="M32">
        <f t="shared" si="6"/>
        <v>1.59672727272727</v>
      </c>
      <c r="N32">
        <v>117.945454545455</v>
      </c>
      <c r="O32">
        <f t="shared" si="8"/>
        <v>73.8670006832161</v>
      </c>
    </row>
    <row r="33" spans="2:15">
      <c r="B33" s="2"/>
      <c r="C33">
        <v>1.667</v>
      </c>
      <c r="D33">
        <v>1.653</v>
      </c>
      <c r="F33">
        <f t="shared" si="7"/>
        <v>1.66</v>
      </c>
      <c r="I33">
        <v>3</v>
      </c>
      <c r="J33">
        <v>1.66</v>
      </c>
      <c r="K33">
        <f t="shared" si="4"/>
        <v>1.5749</v>
      </c>
      <c r="L33">
        <f t="shared" si="5"/>
        <v>1431.72727272727</v>
      </c>
      <c r="M33">
        <f t="shared" si="6"/>
        <v>1.43172727272727</v>
      </c>
      <c r="N33">
        <v>117.945454545455</v>
      </c>
      <c r="O33">
        <f t="shared" si="8"/>
        <v>82.3798336402316</v>
      </c>
    </row>
    <row r="34" spans="2:15">
      <c r="B34" s="2"/>
      <c r="C34">
        <v>1.819</v>
      </c>
      <c r="D34">
        <v>1.847</v>
      </c>
      <c r="F34">
        <f t="shared" si="7"/>
        <v>1.833</v>
      </c>
      <c r="I34">
        <v>3</v>
      </c>
      <c r="J34">
        <v>1.833</v>
      </c>
      <c r="K34">
        <f t="shared" si="4"/>
        <v>1.7479</v>
      </c>
      <c r="L34">
        <f t="shared" si="5"/>
        <v>1589</v>
      </c>
      <c r="M34">
        <f t="shared" si="6"/>
        <v>1.589</v>
      </c>
      <c r="N34">
        <v>117.945454545455</v>
      </c>
      <c r="O34">
        <f t="shared" si="8"/>
        <v>74.2262143143203</v>
      </c>
    </row>
    <row r="35" spans="2:15">
      <c r="B35" s="2">
        <v>7</v>
      </c>
      <c r="C35">
        <v>1.785</v>
      </c>
      <c r="D35">
        <v>1.764</v>
      </c>
      <c r="F35">
        <f t="shared" si="7"/>
        <v>1.7745</v>
      </c>
      <c r="I35">
        <v>7</v>
      </c>
      <c r="J35">
        <v>1.7745</v>
      </c>
      <c r="K35">
        <f t="shared" si="4"/>
        <v>1.6894</v>
      </c>
      <c r="L35">
        <f t="shared" si="5"/>
        <v>1535.81818181818</v>
      </c>
      <c r="M35">
        <f t="shared" si="6"/>
        <v>1.53581818181818</v>
      </c>
      <c r="N35">
        <v>117.945454545455</v>
      </c>
      <c r="O35">
        <f t="shared" si="8"/>
        <v>76.7964957973249</v>
      </c>
    </row>
    <row r="36" spans="2:15">
      <c r="B36" s="2"/>
      <c r="C36">
        <v>1.729</v>
      </c>
      <c r="D36">
        <v>1.766</v>
      </c>
      <c r="F36">
        <f t="shared" si="7"/>
        <v>1.7475</v>
      </c>
      <c r="I36">
        <v>7</v>
      </c>
      <c r="J36">
        <v>1.7475</v>
      </c>
      <c r="K36">
        <f t="shared" si="4"/>
        <v>1.6624</v>
      </c>
      <c r="L36">
        <f t="shared" si="5"/>
        <v>1511.27272727273</v>
      </c>
      <c r="M36">
        <f t="shared" si="6"/>
        <v>1.51127272727273</v>
      </c>
      <c r="N36">
        <v>117.945454545455</v>
      </c>
      <c r="O36">
        <f t="shared" si="8"/>
        <v>78.0437921077961</v>
      </c>
    </row>
    <row r="37" spans="2:15">
      <c r="B37" s="2"/>
      <c r="C37">
        <v>1.769</v>
      </c>
      <c r="D37">
        <v>1.792</v>
      </c>
      <c r="F37">
        <f t="shared" si="7"/>
        <v>1.7805</v>
      </c>
      <c r="I37">
        <v>7</v>
      </c>
      <c r="J37">
        <v>1.7805</v>
      </c>
      <c r="K37">
        <f t="shared" si="4"/>
        <v>1.6954</v>
      </c>
      <c r="L37">
        <f t="shared" si="5"/>
        <v>1541.27272727273</v>
      </c>
      <c r="M37">
        <f t="shared" si="6"/>
        <v>1.54127272727273</v>
      </c>
      <c r="N37">
        <v>117.945454545455</v>
      </c>
      <c r="O37">
        <f t="shared" si="8"/>
        <v>76.5247139318157</v>
      </c>
    </row>
    <row r="38" spans="2:15">
      <c r="B38" s="2">
        <v>3</v>
      </c>
      <c r="C38">
        <v>1.802</v>
      </c>
      <c r="D38">
        <v>1.776</v>
      </c>
      <c r="F38">
        <f t="shared" si="7"/>
        <v>1.789</v>
      </c>
      <c r="I38">
        <v>3</v>
      </c>
      <c r="J38">
        <v>1.789</v>
      </c>
      <c r="K38">
        <f t="shared" si="4"/>
        <v>1.7039</v>
      </c>
      <c r="L38">
        <f t="shared" si="5"/>
        <v>1549</v>
      </c>
      <c r="M38">
        <f t="shared" si="6"/>
        <v>1.549</v>
      </c>
      <c r="N38">
        <v>117.945454545455</v>
      </c>
      <c r="O38">
        <f t="shared" si="8"/>
        <v>76.1429661365107</v>
      </c>
    </row>
    <row r="39" s="6" customFormat="1" spans="2:15">
      <c r="B39" s="7"/>
      <c r="C39" s="6">
        <v>1.755</v>
      </c>
      <c r="D39" s="6">
        <v>1.702</v>
      </c>
      <c r="F39" s="6">
        <f t="shared" si="7"/>
        <v>1.7285</v>
      </c>
      <c r="I39" s="6">
        <v>3</v>
      </c>
      <c r="J39" s="6">
        <v>1.7285</v>
      </c>
      <c r="K39" s="6">
        <f t="shared" si="4"/>
        <v>1.6434</v>
      </c>
      <c r="L39" s="6">
        <f t="shared" si="5"/>
        <v>1494</v>
      </c>
      <c r="M39" s="6">
        <f t="shared" si="6"/>
        <v>1.494</v>
      </c>
      <c r="N39" s="6">
        <v>117.945454545455</v>
      </c>
      <c r="O39">
        <f t="shared" si="8"/>
        <v>78.9460873798226</v>
      </c>
    </row>
    <row r="40" spans="2:15">
      <c r="B40" s="2"/>
      <c r="C40">
        <v>1.691</v>
      </c>
      <c r="D40">
        <v>1.768</v>
      </c>
      <c r="F40">
        <f t="shared" si="7"/>
        <v>1.7295</v>
      </c>
      <c r="I40">
        <v>3</v>
      </c>
      <c r="J40">
        <v>1.7295</v>
      </c>
      <c r="K40">
        <f t="shared" si="4"/>
        <v>1.6444</v>
      </c>
      <c r="L40">
        <f t="shared" si="5"/>
        <v>1494.90909090909</v>
      </c>
      <c r="M40">
        <f t="shared" si="6"/>
        <v>1.49490909090909</v>
      </c>
      <c r="N40">
        <v>117.945454545455</v>
      </c>
      <c r="O40">
        <f t="shared" si="8"/>
        <v>78.8980783264416</v>
      </c>
    </row>
    <row r="41" spans="2:15">
      <c r="B41" s="2">
        <v>7</v>
      </c>
      <c r="C41">
        <v>1.69</v>
      </c>
      <c r="D41">
        <v>1.698</v>
      </c>
      <c r="F41">
        <f t="shared" si="7"/>
        <v>1.694</v>
      </c>
      <c r="I41">
        <v>7</v>
      </c>
      <c r="J41">
        <v>1.694</v>
      </c>
      <c r="K41">
        <f t="shared" si="4"/>
        <v>1.6089</v>
      </c>
      <c r="L41">
        <f t="shared" si="5"/>
        <v>1462.63636363636</v>
      </c>
      <c r="M41">
        <f t="shared" si="6"/>
        <v>1.46263636363636</v>
      </c>
      <c r="N41">
        <v>117.945454545455</v>
      </c>
      <c r="O41">
        <f t="shared" si="8"/>
        <v>80.638945863634</v>
      </c>
    </row>
    <row r="42" spans="2:15">
      <c r="B42" s="2"/>
      <c r="C42">
        <v>1.801</v>
      </c>
      <c r="D42">
        <v>1.787</v>
      </c>
      <c r="F42">
        <f t="shared" si="7"/>
        <v>1.794</v>
      </c>
      <c r="I42">
        <v>7</v>
      </c>
      <c r="J42">
        <v>1.794</v>
      </c>
      <c r="K42">
        <f t="shared" si="4"/>
        <v>1.7089</v>
      </c>
      <c r="L42">
        <f t="shared" si="5"/>
        <v>1553.54545454545</v>
      </c>
      <c r="M42">
        <f t="shared" si="6"/>
        <v>1.55354545454545</v>
      </c>
      <c r="N42">
        <v>117.945454545455</v>
      </c>
      <c r="O42">
        <f t="shared" si="8"/>
        <v>75.9201825735859</v>
      </c>
    </row>
    <row r="43" spans="2:15">
      <c r="B43" s="2"/>
      <c r="C43">
        <v>1.829</v>
      </c>
      <c r="D43">
        <v>1.874</v>
      </c>
      <c r="F43">
        <f t="shared" si="7"/>
        <v>1.8515</v>
      </c>
      <c r="I43">
        <v>7</v>
      </c>
      <c r="J43">
        <v>1.8515</v>
      </c>
      <c r="K43">
        <f t="shared" si="4"/>
        <v>1.7664</v>
      </c>
      <c r="L43">
        <f t="shared" si="5"/>
        <v>1605.81818181818</v>
      </c>
      <c r="M43">
        <f t="shared" si="6"/>
        <v>1.60581818181818</v>
      </c>
      <c r="N43">
        <v>117.945454545455</v>
      </c>
      <c r="O43">
        <f t="shared" si="8"/>
        <v>73.4488224637685</v>
      </c>
    </row>
    <row r="44" spans="2:15">
      <c r="B44" t="s">
        <v>6</v>
      </c>
      <c r="C44">
        <v>0.44</v>
      </c>
      <c r="D44">
        <v>0.438</v>
      </c>
      <c r="F44">
        <f t="shared" si="7"/>
        <v>0.439</v>
      </c>
      <c r="I44" t="s">
        <v>6</v>
      </c>
      <c r="J44">
        <v>0.439</v>
      </c>
      <c r="K44">
        <f t="shared" si="4"/>
        <v>0.3539</v>
      </c>
      <c r="L44">
        <f t="shared" si="5"/>
        <v>321.727272727273</v>
      </c>
      <c r="M44">
        <f t="shared" si="6"/>
        <v>0.321727272727273</v>
      </c>
      <c r="N44">
        <f>M44*100</f>
        <v>32.1727272727273</v>
      </c>
      <c r="O44">
        <f t="shared" si="8"/>
        <v>100</v>
      </c>
    </row>
    <row r="45" spans="2:15">
      <c r="B45" t="s">
        <v>7</v>
      </c>
      <c r="C45">
        <v>0.477</v>
      </c>
      <c r="D45">
        <v>0.486</v>
      </c>
      <c r="F45">
        <f t="shared" si="7"/>
        <v>0.4815</v>
      </c>
      <c r="I45" t="s">
        <v>7</v>
      </c>
      <c r="J45">
        <v>0.4815</v>
      </c>
      <c r="K45">
        <f t="shared" si="4"/>
        <v>0.3964</v>
      </c>
      <c r="L45">
        <f t="shared" si="5"/>
        <v>360.363636363636</v>
      </c>
      <c r="M45">
        <f t="shared" si="6"/>
        <v>0.360363636363636</v>
      </c>
      <c r="N45">
        <v>32.1727272727273</v>
      </c>
      <c r="O45">
        <f t="shared" si="8"/>
        <v>89.2785065590314</v>
      </c>
    </row>
    <row r="46" spans="2:15">
      <c r="B46" t="s">
        <v>8</v>
      </c>
      <c r="C46">
        <v>0.5</v>
      </c>
      <c r="D46">
        <v>0.518</v>
      </c>
      <c r="F46">
        <f t="shared" si="7"/>
        <v>0.509</v>
      </c>
      <c r="I46" t="s">
        <v>8</v>
      </c>
      <c r="J46">
        <v>0.509</v>
      </c>
      <c r="K46">
        <f t="shared" si="4"/>
        <v>0.4239</v>
      </c>
      <c r="L46">
        <f t="shared" si="5"/>
        <v>385.363636363636</v>
      </c>
      <c r="M46">
        <f t="shared" si="6"/>
        <v>0.385363636363636</v>
      </c>
      <c r="N46">
        <v>32.1727272727273</v>
      </c>
      <c r="O46">
        <f t="shared" si="8"/>
        <v>83.4866713847607</v>
      </c>
    </row>
    <row r="47" spans="2:15">
      <c r="B47" t="s">
        <v>9</v>
      </c>
      <c r="C47">
        <v>0.567</v>
      </c>
      <c r="D47">
        <v>0.556</v>
      </c>
      <c r="F47">
        <f t="shared" si="7"/>
        <v>0.5615</v>
      </c>
      <c r="I47" t="s">
        <v>9</v>
      </c>
      <c r="J47">
        <v>0.5615</v>
      </c>
      <c r="K47">
        <f t="shared" si="4"/>
        <v>0.4764</v>
      </c>
      <c r="L47">
        <f t="shared" si="5"/>
        <v>433.090909090909</v>
      </c>
      <c r="M47">
        <f t="shared" si="6"/>
        <v>0.433090909090909</v>
      </c>
      <c r="N47">
        <v>32.1727272727273</v>
      </c>
      <c r="O47">
        <f t="shared" si="8"/>
        <v>74.2863140218305</v>
      </c>
    </row>
    <row r="48" spans="2:15">
      <c r="B48" t="s">
        <v>10</v>
      </c>
      <c r="C48">
        <v>0.619</v>
      </c>
      <c r="D48">
        <v>0.6</v>
      </c>
      <c r="F48">
        <f t="shared" si="7"/>
        <v>0.6095</v>
      </c>
      <c r="I48" t="s">
        <v>10</v>
      </c>
      <c r="J48">
        <v>0.6095</v>
      </c>
      <c r="K48">
        <f t="shared" si="4"/>
        <v>0.5244</v>
      </c>
      <c r="L48">
        <f t="shared" si="5"/>
        <v>476.727272727273</v>
      </c>
      <c r="M48">
        <f t="shared" si="6"/>
        <v>0.476727272727273</v>
      </c>
      <c r="N48">
        <v>32.1727272727273</v>
      </c>
      <c r="O48">
        <f t="shared" si="8"/>
        <v>67.4866514111366</v>
      </c>
    </row>
  </sheetData>
  <mergeCells count="5">
    <mergeCell ref="B29:B31"/>
    <mergeCell ref="B32:B34"/>
    <mergeCell ref="B35:B37"/>
    <mergeCell ref="B38:B40"/>
    <mergeCell ref="B41:B43"/>
  </mergeCells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6:P104"/>
  <sheetViews>
    <sheetView zoomScale="110" zoomScaleNormal="110" topLeftCell="C1" workbookViewId="0">
      <selection activeCell="L20" sqref="L20:O24"/>
    </sheetView>
  </sheetViews>
  <sheetFormatPr defaultColWidth="9.14285714285714" defaultRowHeight="17.6"/>
  <cols>
    <col min="4" max="4" width="8.92857142857143" customWidth="1"/>
    <col min="8" max="8" width="12.7857142857143"/>
    <col min="10" max="10" width="12.7857142857143"/>
    <col min="11" max="12" width="13.9285714285714"/>
    <col min="13" max="14" width="12.7857142857143"/>
    <col min="15" max="15" width="13.9285714285714"/>
    <col min="16" max="16" width="17.3125" customWidth="1"/>
  </cols>
  <sheetData>
    <row r="6" spans="4:12">
      <c r="D6" t="s">
        <v>11</v>
      </c>
      <c r="E6">
        <v>2000</v>
      </c>
      <c r="F6">
        <v>1500</v>
      </c>
      <c r="G6">
        <v>1000</v>
      </c>
      <c r="H6">
        <v>750</v>
      </c>
      <c r="I6">
        <v>500</v>
      </c>
      <c r="J6">
        <v>250</v>
      </c>
      <c r="K6">
        <v>125</v>
      </c>
      <c r="L6">
        <v>0</v>
      </c>
    </row>
    <row r="8" spans="4:12">
      <c r="D8" t="s">
        <v>12</v>
      </c>
      <c r="E8">
        <v>3.065</v>
      </c>
      <c r="F8">
        <v>2.568</v>
      </c>
      <c r="G8">
        <v>1.939</v>
      </c>
      <c r="H8">
        <v>1.567</v>
      </c>
      <c r="I8">
        <v>1.23</v>
      </c>
      <c r="J8">
        <v>0.773</v>
      </c>
      <c r="K8">
        <v>0.484</v>
      </c>
      <c r="L8">
        <v>0.283</v>
      </c>
    </row>
    <row r="9" spans="4:12">
      <c r="D9" t="s">
        <v>13</v>
      </c>
      <c r="E9">
        <v>3.022</v>
      </c>
      <c r="F9">
        <v>2.583</v>
      </c>
      <c r="G9">
        <v>1.918</v>
      </c>
      <c r="H9">
        <v>1.577</v>
      </c>
      <c r="I9">
        <v>1.218</v>
      </c>
      <c r="J9">
        <v>0.749</v>
      </c>
      <c r="K9">
        <v>0.481</v>
      </c>
      <c r="L9">
        <v>0.284</v>
      </c>
    </row>
    <row r="11" spans="4:12">
      <c r="D11" t="s">
        <v>14</v>
      </c>
      <c r="E11">
        <v>0.2835</v>
      </c>
      <c r="F11">
        <v>0.2835</v>
      </c>
      <c r="G11">
        <v>0.2835</v>
      </c>
      <c r="H11">
        <v>0.2835</v>
      </c>
      <c r="I11">
        <v>0.2835</v>
      </c>
      <c r="J11">
        <v>0.2835</v>
      </c>
      <c r="K11">
        <v>0.2835</v>
      </c>
      <c r="L11">
        <f>AVERAGE(L8:L9)</f>
        <v>0.2835</v>
      </c>
    </row>
    <row r="13" spans="5:12">
      <c r="E13">
        <f>E8-E11</f>
        <v>2.7815</v>
      </c>
      <c r="F13">
        <f t="shared" ref="F13:L13" si="0">F8-F11</f>
        <v>2.2845</v>
      </c>
      <c r="G13">
        <f t="shared" si="0"/>
        <v>1.6555</v>
      </c>
      <c r="H13">
        <f t="shared" si="0"/>
        <v>1.2835</v>
      </c>
      <c r="I13">
        <f t="shared" si="0"/>
        <v>0.9465</v>
      </c>
      <c r="J13">
        <f t="shared" si="0"/>
        <v>0.4895</v>
      </c>
      <c r="K13">
        <f t="shared" si="0"/>
        <v>0.2005</v>
      </c>
      <c r="L13">
        <f t="shared" si="0"/>
        <v>-0.0005</v>
      </c>
    </row>
    <row r="14" spans="5:12">
      <c r="E14">
        <f>E9-E11</f>
        <v>2.7385</v>
      </c>
      <c r="F14">
        <f t="shared" ref="F14:L14" si="1">F9-F11</f>
        <v>2.2995</v>
      </c>
      <c r="G14">
        <f t="shared" si="1"/>
        <v>1.6345</v>
      </c>
      <c r="H14">
        <f t="shared" si="1"/>
        <v>1.2935</v>
      </c>
      <c r="I14">
        <f t="shared" si="1"/>
        <v>0.9345</v>
      </c>
      <c r="J14">
        <f t="shared" si="1"/>
        <v>0.4655</v>
      </c>
      <c r="K14">
        <f t="shared" si="1"/>
        <v>0.1975</v>
      </c>
      <c r="L14">
        <f t="shared" si="1"/>
        <v>0.0005</v>
      </c>
    </row>
    <row r="15" spans="5:12">
      <c r="E15">
        <f>AVERAGE(E13:E14)</f>
        <v>2.76</v>
      </c>
      <c r="F15">
        <f t="shared" ref="F15:L15" si="2">AVERAGE(F13:F14)</f>
        <v>2.292</v>
      </c>
      <c r="G15">
        <f t="shared" si="2"/>
        <v>1.645</v>
      </c>
      <c r="H15">
        <f t="shared" si="2"/>
        <v>1.2885</v>
      </c>
      <c r="I15">
        <f t="shared" si="2"/>
        <v>0.9405</v>
      </c>
      <c r="J15">
        <f t="shared" si="2"/>
        <v>0.4775</v>
      </c>
      <c r="K15">
        <f t="shared" si="2"/>
        <v>0.199</v>
      </c>
      <c r="L15">
        <f t="shared" si="2"/>
        <v>0</v>
      </c>
    </row>
    <row r="19" spans="5:16">
      <c r="E19" s="2" t="s">
        <v>15</v>
      </c>
      <c r="F19" s="2"/>
      <c r="L19" t="s">
        <v>16</v>
      </c>
      <c r="M19" t="s">
        <v>17</v>
      </c>
      <c r="N19" t="s">
        <v>18</v>
      </c>
      <c r="O19" t="s">
        <v>19</v>
      </c>
      <c r="P19" t="s">
        <v>20</v>
      </c>
    </row>
    <row r="20" spans="5:16">
      <c r="E20">
        <v>2.666</v>
      </c>
      <c r="F20">
        <v>2.529</v>
      </c>
      <c r="H20">
        <f>AVERAGE(E20:F20)</f>
        <v>2.5975</v>
      </c>
      <c r="J20">
        <f>H20-0.1284</f>
        <v>2.4691</v>
      </c>
      <c r="K20">
        <f>J20/0.0014</f>
        <v>1763.64285714286</v>
      </c>
      <c r="L20">
        <f>K20/1000</f>
        <v>1.76364285714286</v>
      </c>
      <c r="M20">
        <v>176.364285714286</v>
      </c>
      <c r="N20">
        <f>M20/L20</f>
        <v>100</v>
      </c>
      <c r="O20">
        <f>100-N20</f>
        <v>0</v>
      </c>
      <c r="P20">
        <v>25</v>
      </c>
    </row>
    <row r="21" spans="5:16">
      <c r="E21">
        <v>2.851</v>
      </c>
      <c r="F21">
        <v>2.853</v>
      </c>
      <c r="H21">
        <f t="shared" ref="H21:H27" si="3">AVERAGE(E21:F21)</f>
        <v>2.852</v>
      </c>
      <c r="J21">
        <f t="shared" ref="J21:J27" si="4">H21-0.1284</f>
        <v>2.7236</v>
      </c>
      <c r="K21">
        <f t="shared" ref="K21:K27" si="5">J21/0.0014</f>
        <v>1945.42857142857</v>
      </c>
      <c r="L21">
        <f t="shared" ref="L21:L27" si="6">K21/1000</f>
        <v>1.94542857142857</v>
      </c>
      <c r="M21">
        <v>176.364285714286</v>
      </c>
      <c r="N21">
        <f t="shared" ref="N21:N27" si="7">M21/L21</f>
        <v>90.6557497429874</v>
      </c>
      <c r="O21">
        <f t="shared" ref="O21:O27" si="8">100-N21</f>
        <v>9.34425025701262</v>
      </c>
      <c r="P21">
        <v>25</v>
      </c>
    </row>
    <row r="22" spans="5:16">
      <c r="E22">
        <v>3.128</v>
      </c>
      <c r="F22">
        <v>3.129</v>
      </c>
      <c r="H22">
        <f t="shared" si="3"/>
        <v>3.1285</v>
      </c>
      <c r="J22">
        <f t="shared" si="4"/>
        <v>3.0001</v>
      </c>
      <c r="K22">
        <f t="shared" si="5"/>
        <v>2142.92857142857</v>
      </c>
      <c r="L22">
        <f t="shared" si="6"/>
        <v>2.14292857142857</v>
      </c>
      <c r="M22">
        <v>176.364285714286</v>
      </c>
      <c r="N22">
        <f t="shared" si="7"/>
        <v>82.3005899803341</v>
      </c>
      <c r="O22">
        <f t="shared" si="8"/>
        <v>17.6994100196659</v>
      </c>
      <c r="P22">
        <v>25</v>
      </c>
    </row>
    <row r="23" spans="5:16">
      <c r="E23">
        <v>3.086</v>
      </c>
      <c r="F23">
        <v>3.081</v>
      </c>
      <c r="H23">
        <f t="shared" si="3"/>
        <v>3.0835</v>
      </c>
      <c r="J23">
        <f t="shared" si="4"/>
        <v>2.9551</v>
      </c>
      <c r="K23">
        <f t="shared" si="5"/>
        <v>2110.78571428571</v>
      </c>
      <c r="L23">
        <f t="shared" si="6"/>
        <v>2.11078571428571</v>
      </c>
      <c r="M23">
        <v>176.364285714286</v>
      </c>
      <c r="N23">
        <f t="shared" si="7"/>
        <v>83.5538560454808</v>
      </c>
      <c r="O23">
        <f t="shared" si="8"/>
        <v>16.4461439545192</v>
      </c>
      <c r="P23">
        <v>25</v>
      </c>
    </row>
    <row r="24" spans="5:16">
      <c r="E24">
        <v>3.25</v>
      </c>
      <c r="F24">
        <v>3.225</v>
      </c>
      <c r="H24">
        <f t="shared" si="3"/>
        <v>3.2375</v>
      </c>
      <c r="J24">
        <f t="shared" si="4"/>
        <v>3.1091</v>
      </c>
      <c r="K24">
        <f t="shared" si="5"/>
        <v>2220.78571428571</v>
      </c>
      <c r="L24">
        <f t="shared" si="6"/>
        <v>2.22078571428571</v>
      </c>
      <c r="M24">
        <v>176.364285714286</v>
      </c>
      <c r="N24">
        <f t="shared" si="7"/>
        <v>79.4152648676467</v>
      </c>
      <c r="O24">
        <f t="shared" si="8"/>
        <v>20.5847351323533</v>
      </c>
      <c r="P24">
        <v>25</v>
      </c>
    </row>
    <row r="25" spans="5:16">
      <c r="E25">
        <v>3.832</v>
      </c>
      <c r="F25">
        <v>3.796</v>
      </c>
      <c r="H25">
        <f t="shared" si="3"/>
        <v>3.814</v>
      </c>
      <c r="J25">
        <f t="shared" si="4"/>
        <v>3.6856</v>
      </c>
      <c r="K25">
        <f t="shared" si="5"/>
        <v>2632.57142857143</v>
      </c>
      <c r="L25">
        <f t="shared" si="6"/>
        <v>2.63257142857143</v>
      </c>
      <c r="M25">
        <v>176.364285714286</v>
      </c>
      <c r="N25">
        <f t="shared" si="7"/>
        <v>66.9931625786847</v>
      </c>
      <c r="O25">
        <f t="shared" si="8"/>
        <v>33.0068374213153</v>
      </c>
      <c r="P25">
        <v>25</v>
      </c>
    </row>
    <row r="26" spans="5:16">
      <c r="E26">
        <v>3.835</v>
      </c>
      <c r="F26">
        <v>3.835</v>
      </c>
      <c r="H26">
        <f t="shared" si="3"/>
        <v>3.835</v>
      </c>
      <c r="J26">
        <f t="shared" si="4"/>
        <v>3.7066</v>
      </c>
      <c r="K26">
        <f t="shared" si="5"/>
        <v>2647.57142857143</v>
      </c>
      <c r="L26">
        <f t="shared" si="6"/>
        <v>2.64757142857143</v>
      </c>
      <c r="M26">
        <v>176.364285714286</v>
      </c>
      <c r="N26">
        <f t="shared" si="7"/>
        <v>66.6136081584202</v>
      </c>
      <c r="O26">
        <f t="shared" si="8"/>
        <v>33.3863918415798</v>
      </c>
      <c r="P26">
        <v>25</v>
      </c>
    </row>
    <row r="27" spans="5:16">
      <c r="E27">
        <v>3.645</v>
      </c>
      <c r="F27">
        <v>3.852</v>
      </c>
      <c r="H27">
        <f t="shared" si="3"/>
        <v>3.7485</v>
      </c>
      <c r="J27">
        <f t="shared" si="4"/>
        <v>3.6201</v>
      </c>
      <c r="K27">
        <f t="shared" si="5"/>
        <v>2585.78571428571</v>
      </c>
      <c r="L27">
        <f t="shared" si="6"/>
        <v>2.58578571428571</v>
      </c>
      <c r="M27">
        <v>176.364285714286</v>
      </c>
      <c r="N27">
        <f t="shared" si="7"/>
        <v>68.2052981961825</v>
      </c>
      <c r="O27">
        <f t="shared" si="8"/>
        <v>31.7947018038175</v>
      </c>
      <c r="P27">
        <v>25</v>
      </c>
    </row>
    <row r="29" spans="5:16">
      <c r="E29">
        <v>2.342</v>
      </c>
      <c r="F29">
        <v>2.61</v>
      </c>
      <c r="H29">
        <f>AVERAGE(E29:F29)</f>
        <v>2.476</v>
      </c>
      <c r="J29">
        <f t="shared" ref="J28:J37" si="9">H29-0.1284</f>
        <v>2.3476</v>
      </c>
      <c r="K29">
        <f t="shared" ref="K28:K37" si="10">J29/0.0014</f>
        <v>1676.85714285714</v>
      </c>
      <c r="L29">
        <f t="shared" ref="L28:L37" si="11">K29/1000</f>
        <v>1.67685714285714</v>
      </c>
      <c r="M29">
        <v>144.971428571429</v>
      </c>
      <c r="N29">
        <f>M29/L29</f>
        <v>86.454251150111</v>
      </c>
      <c r="O29">
        <f>100-N29</f>
        <v>13.545748849889</v>
      </c>
      <c r="P29">
        <v>25</v>
      </c>
    </row>
    <row r="30" spans="5:16">
      <c r="E30">
        <v>2.638</v>
      </c>
      <c r="F30">
        <v>2.732</v>
      </c>
      <c r="H30">
        <f t="shared" ref="H30:H37" si="12">AVERAGE(E30:F30)</f>
        <v>2.685</v>
      </c>
      <c r="J30">
        <f t="shared" si="9"/>
        <v>2.5566</v>
      </c>
      <c r="K30">
        <f t="shared" si="10"/>
        <v>1826.14285714286</v>
      </c>
      <c r="L30">
        <f t="shared" si="11"/>
        <v>1.82614285714286</v>
      </c>
      <c r="M30">
        <v>144.971428571429</v>
      </c>
      <c r="N30">
        <f t="shared" ref="N30:N37" si="13">M30/L30</f>
        <v>79.3866854416024</v>
      </c>
      <c r="O30">
        <f t="shared" ref="O30:O37" si="14">100-N30</f>
        <v>20.6133145583976</v>
      </c>
      <c r="P30">
        <v>25</v>
      </c>
    </row>
    <row r="31" spans="5:16">
      <c r="E31">
        <v>2.084</v>
      </c>
      <c r="F31">
        <v>2.37</v>
      </c>
      <c r="H31">
        <f t="shared" si="12"/>
        <v>2.227</v>
      </c>
      <c r="J31">
        <f t="shared" si="9"/>
        <v>2.0986</v>
      </c>
      <c r="K31">
        <f t="shared" si="10"/>
        <v>1499</v>
      </c>
      <c r="L31">
        <f t="shared" si="11"/>
        <v>1.499</v>
      </c>
      <c r="M31">
        <v>144.971428571429</v>
      </c>
      <c r="N31">
        <f t="shared" si="13"/>
        <v>96.7120937768039</v>
      </c>
      <c r="O31">
        <f t="shared" si="14"/>
        <v>3.28790622319612</v>
      </c>
      <c r="P31">
        <v>25</v>
      </c>
    </row>
    <row r="32" spans="5:16">
      <c r="E32">
        <v>2.544</v>
      </c>
      <c r="F32">
        <v>2.212</v>
      </c>
      <c r="H32">
        <f t="shared" si="12"/>
        <v>2.378</v>
      </c>
      <c r="J32">
        <f t="shared" si="9"/>
        <v>2.2496</v>
      </c>
      <c r="K32">
        <f t="shared" si="10"/>
        <v>1606.85714285714</v>
      </c>
      <c r="L32">
        <f t="shared" si="11"/>
        <v>1.60685714285714</v>
      </c>
      <c r="M32">
        <v>144.971428571429</v>
      </c>
      <c r="N32">
        <f t="shared" si="13"/>
        <v>90.2204836415365</v>
      </c>
      <c r="O32">
        <f t="shared" si="14"/>
        <v>9.77951635846348</v>
      </c>
      <c r="P32">
        <v>25</v>
      </c>
    </row>
    <row r="33" spans="5:16">
      <c r="E33">
        <v>2.301</v>
      </c>
      <c r="F33">
        <v>2.185</v>
      </c>
      <c r="H33">
        <f t="shared" si="12"/>
        <v>2.243</v>
      </c>
      <c r="J33">
        <f t="shared" si="9"/>
        <v>2.1146</v>
      </c>
      <c r="K33">
        <f t="shared" si="10"/>
        <v>1510.42857142857</v>
      </c>
      <c r="L33">
        <f t="shared" si="11"/>
        <v>1.51042857142857</v>
      </c>
      <c r="M33">
        <v>144.971428571429</v>
      </c>
      <c r="N33">
        <f t="shared" si="13"/>
        <v>95.9803272486525</v>
      </c>
      <c r="O33">
        <f t="shared" si="14"/>
        <v>4.01967275134749</v>
      </c>
      <c r="P33">
        <v>25</v>
      </c>
    </row>
    <row r="34" spans="5:16">
      <c r="E34">
        <v>2.792</v>
      </c>
      <c r="F34">
        <v>2.327</v>
      </c>
      <c r="H34">
        <f t="shared" si="12"/>
        <v>2.5595</v>
      </c>
      <c r="J34">
        <f t="shared" si="9"/>
        <v>2.4311</v>
      </c>
      <c r="K34">
        <f t="shared" si="10"/>
        <v>1736.5</v>
      </c>
      <c r="L34">
        <f t="shared" si="11"/>
        <v>1.7365</v>
      </c>
      <c r="M34">
        <v>144.971428571429</v>
      </c>
      <c r="N34">
        <f t="shared" si="13"/>
        <v>83.4848422524785</v>
      </c>
      <c r="O34">
        <f t="shared" si="14"/>
        <v>16.5151577475215</v>
      </c>
      <c r="P34">
        <v>25</v>
      </c>
    </row>
    <row r="35" spans="5:16">
      <c r="E35">
        <v>2.894</v>
      </c>
      <c r="F35">
        <v>2.636</v>
      </c>
      <c r="H35">
        <f t="shared" si="12"/>
        <v>2.765</v>
      </c>
      <c r="J35">
        <f t="shared" si="9"/>
        <v>2.6366</v>
      </c>
      <c r="K35">
        <f t="shared" si="10"/>
        <v>1883.28571428571</v>
      </c>
      <c r="L35">
        <f t="shared" si="11"/>
        <v>1.88328571428571</v>
      </c>
      <c r="M35">
        <v>144.971428571429</v>
      </c>
      <c r="N35">
        <f t="shared" si="13"/>
        <v>76.977926116969</v>
      </c>
      <c r="O35">
        <f t="shared" si="14"/>
        <v>23.022073883031</v>
      </c>
      <c r="P35">
        <v>25</v>
      </c>
    </row>
    <row r="36" spans="5:16">
      <c r="E36">
        <v>2.375</v>
      </c>
      <c r="F36">
        <v>2.601</v>
      </c>
      <c r="H36">
        <f t="shared" si="12"/>
        <v>2.488</v>
      </c>
      <c r="J36">
        <f t="shared" si="9"/>
        <v>2.3596</v>
      </c>
      <c r="K36">
        <f t="shared" si="10"/>
        <v>1685.42857142857</v>
      </c>
      <c r="L36">
        <f t="shared" si="11"/>
        <v>1.68542857142857</v>
      </c>
      <c r="M36">
        <v>144.971428571429</v>
      </c>
      <c r="N36">
        <f t="shared" si="13"/>
        <v>86.0145787421599</v>
      </c>
      <c r="O36">
        <f t="shared" si="14"/>
        <v>13.9854212578401</v>
      </c>
      <c r="P36">
        <v>25</v>
      </c>
    </row>
    <row r="37" spans="5:16">
      <c r="E37">
        <v>2.16</v>
      </c>
      <c r="F37">
        <v>2.156</v>
      </c>
      <c r="H37">
        <f t="shared" ref="H37:H54" si="15">AVERAGE(E37:F37)</f>
        <v>2.158</v>
      </c>
      <c r="J37">
        <f t="shared" si="9"/>
        <v>2.0296</v>
      </c>
      <c r="K37">
        <f t="shared" si="10"/>
        <v>1449.71428571429</v>
      </c>
      <c r="L37">
        <f t="shared" si="11"/>
        <v>1.44971428571429</v>
      </c>
      <c r="M37">
        <v>144.971428571429</v>
      </c>
      <c r="N37">
        <f t="shared" si="13"/>
        <v>100</v>
      </c>
      <c r="O37">
        <f t="shared" si="14"/>
        <v>-2.70006239588838e-13</v>
      </c>
      <c r="P37">
        <v>25</v>
      </c>
    </row>
    <row r="42" spans="12:16">
      <c r="L42" t="s">
        <v>16</v>
      </c>
      <c r="M42" t="s">
        <v>17</v>
      </c>
      <c r="N42" t="s">
        <v>18</v>
      </c>
      <c r="O42" t="s">
        <v>19</v>
      </c>
      <c r="P42" t="s">
        <v>20</v>
      </c>
    </row>
    <row r="43" spans="5:16">
      <c r="E43">
        <v>1.631</v>
      </c>
      <c r="F43">
        <v>1.645</v>
      </c>
      <c r="H43">
        <f t="shared" si="15"/>
        <v>1.638</v>
      </c>
      <c r="J43">
        <f>H43-0.1284</f>
        <v>1.5096</v>
      </c>
      <c r="K43">
        <f t="shared" ref="K38:K54" si="16">J43/0.0014</f>
        <v>1078.28571428571</v>
      </c>
      <c r="L43">
        <f t="shared" ref="L38:L54" si="17">K43/1000</f>
        <v>1.07828571428571</v>
      </c>
      <c r="M43">
        <v>87.15</v>
      </c>
      <c r="N43">
        <f>M43/L43</f>
        <v>80.8227344992051</v>
      </c>
      <c r="O43">
        <f>100-N43</f>
        <v>19.1772655007949</v>
      </c>
      <c r="P43">
        <v>25</v>
      </c>
    </row>
    <row r="44" spans="5:16">
      <c r="E44">
        <v>2.062</v>
      </c>
      <c r="F44">
        <v>2.116</v>
      </c>
      <c r="H44">
        <f t="shared" si="15"/>
        <v>2.089</v>
      </c>
      <c r="J44">
        <f t="shared" ref="J38:J54" si="18">H44-0.1284</f>
        <v>1.9606</v>
      </c>
      <c r="K44">
        <f t="shared" si="16"/>
        <v>1400.42857142857</v>
      </c>
      <c r="L44">
        <f t="shared" si="17"/>
        <v>1.40042857142857</v>
      </c>
      <c r="M44">
        <v>87.15</v>
      </c>
      <c r="N44">
        <f t="shared" ref="N44:N49" si="19">M44/L44</f>
        <v>62.2309497092727</v>
      </c>
      <c r="O44">
        <f t="shared" ref="O44:O49" si="20">100-N44</f>
        <v>37.7690502907273</v>
      </c>
      <c r="P44">
        <v>25</v>
      </c>
    </row>
    <row r="45" spans="5:16">
      <c r="E45">
        <v>1.368</v>
      </c>
      <c r="F45">
        <v>1.329</v>
      </c>
      <c r="H45">
        <f t="shared" si="15"/>
        <v>1.3485</v>
      </c>
      <c r="J45">
        <f t="shared" si="18"/>
        <v>1.2201</v>
      </c>
      <c r="K45">
        <f t="shared" si="16"/>
        <v>871.5</v>
      </c>
      <c r="L45">
        <f t="shared" si="17"/>
        <v>0.8715</v>
      </c>
      <c r="M45">
        <v>87.15</v>
      </c>
      <c r="N45">
        <f t="shared" si="19"/>
        <v>100</v>
      </c>
      <c r="O45">
        <f t="shared" si="20"/>
        <v>0</v>
      </c>
      <c r="P45">
        <v>25</v>
      </c>
    </row>
    <row r="46" spans="5:16">
      <c r="E46">
        <v>1.882</v>
      </c>
      <c r="F46">
        <v>1.863</v>
      </c>
      <c r="H46">
        <f t="shared" si="15"/>
        <v>1.8725</v>
      </c>
      <c r="J46">
        <f t="shared" si="18"/>
        <v>1.7441</v>
      </c>
      <c r="K46">
        <f t="shared" si="16"/>
        <v>1245.78571428571</v>
      </c>
      <c r="L46">
        <f t="shared" si="17"/>
        <v>1.24578571428571</v>
      </c>
      <c r="M46">
        <v>87.15</v>
      </c>
      <c r="N46">
        <f t="shared" si="19"/>
        <v>69.9558511553237</v>
      </c>
      <c r="O46">
        <f t="shared" si="20"/>
        <v>30.0441488446763</v>
      </c>
      <c r="P46">
        <v>25</v>
      </c>
    </row>
    <row r="47" spans="5:16">
      <c r="E47">
        <v>1.986</v>
      </c>
      <c r="F47">
        <v>1.988</v>
      </c>
      <c r="H47">
        <f t="shared" si="15"/>
        <v>1.987</v>
      </c>
      <c r="J47">
        <f t="shared" si="18"/>
        <v>1.8586</v>
      </c>
      <c r="K47">
        <f t="shared" si="16"/>
        <v>1327.57142857143</v>
      </c>
      <c r="L47">
        <f t="shared" si="17"/>
        <v>1.32757142857143</v>
      </c>
      <c r="M47">
        <v>87.15</v>
      </c>
      <c r="N47">
        <f t="shared" si="19"/>
        <v>65.646185300764</v>
      </c>
      <c r="O47">
        <f t="shared" si="20"/>
        <v>34.353814699236</v>
      </c>
      <c r="P47">
        <v>25</v>
      </c>
    </row>
    <row r="48" spans="5:16">
      <c r="E48">
        <v>1.904</v>
      </c>
      <c r="F48">
        <v>1.847</v>
      </c>
      <c r="H48">
        <f t="shared" si="15"/>
        <v>1.8755</v>
      </c>
      <c r="J48">
        <f t="shared" si="18"/>
        <v>1.7471</v>
      </c>
      <c r="K48">
        <f t="shared" si="16"/>
        <v>1247.92857142857</v>
      </c>
      <c r="L48">
        <f t="shared" si="17"/>
        <v>1.24792857142857</v>
      </c>
      <c r="M48">
        <v>87.15</v>
      </c>
      <c r="N48">
        <f t="shared" si="19"/>
        <v>69.8357277774598</v>
      </c>
      <c r="O48">
        <f t="shared" si="20"/>
        <v>30.1642722225402</v>
      </c>
      <c r="P48">
        <v>25</v>
      </c>
    </row>
    <row r="49" spans="5:16">
      <c r="E49">
        <v>2.032</v>
      </c>
      <c r="F49">
        <v>2.028</v>
      </c>
      <c r="H49">
        <f t="shared" si="15"/>
        <v>2.03</v>
      </c>
      <c r="J49">
        <f t="shared" si="18"/>
        <v>1.9016</v>
      </c>
      <c r="K49">
        <f t="shared" si="16"/>
        <v>1358.28571428571</v>
      </c>
      <c r="L49">
        <f t="shared" si="17"/>
        <v>1.35828571428571</v>
      </c>
      <c r="M49">
        <v>87.15</v>
      </c>
      <c r="N49">
        <f t="shared" si="19"/>
        <v>64.1617585191418</v>
      </c>
      <c r="O49">
        <f t="shared" si="20"/>
        <v>35.8382414808582</v>
      </c>
      <c r="P49">
        <v>25</v>
      </c>
    </row>
    <row r="51" spans="5:16">
      <c r="E51">
        <v>1.98</v>
      </c>
      <c r="F51">
        <v>1.919</v>
      </c>
      <c r="H51">
        <f t="shared" si="15"/>
        <v>1.9495</v>
      </c>
      <c r="J51">
        <f t="shared" si="18"/>
        <v>1.8211</v>
      </c>
      <c r="K51">
        <f t="shared" si="16"/>
        <v>1300.78571428571</v>
      </c>
      <c r="L51">
        <f t="shared" si="17"/>
        <v>1.30078571428571</v>
      </c>
      <c r="M51">
        <v>17.9357142857143</v>
      </c>
      <c r="N51">
        <f>M51/L51</f>
        <v>13.788369666685</v>
      </c>
      <c r="O51">
        <f>100-N51</f>
        <v>86.211630333315</v>
      </c>
      <c r="P51">
        <v>25</v>
      </c>
    </row>
    <row r="52" spans="5:16">
      <c r="E52">
        <v>0.614</v>
      </c>
      <c r="F52">
        <v>0.612</v>
      </c>
      <c r="H52">
        <f t="shared" si="15"/>
        <v>0.613</v>
      </c>
      <c r="J52">
        <f t="shared" si="18"/>
        <v>0.4846</v>
      </c>
      <c r="K52">
        <f t="shared" si="16"/>
        <v>346.142857142857</v>
      </c>
      <c r="L52">
        <f t="shared" si="17"/>
        <v>0.346142857142857</v>
      </c>
      <c r="M52">
        <v>17.9357142857143</v>
      </c>
      <c r="N52">
        <f>M52/L52</f>
        <v>51.8159306644656</v>
      </c>
      <c r="O52">
        <f>100-N52</f>
        <v>48.1840693355344</v>
      </c>
      <c r="P52">
        <v>25</v>
      </c>
    </row>
    <row r="53" spans="5:16">
      <c r="E53">
        <v>1.315</v>
      </c>
      <c r="F53">
        <v>1.318</v>
      </c>
      <c r="H53">
        <f t="shared" si="15"/>
        <v>1.3165</v>
      </c>
      <c r="J53">
        <f t="shared" si="18"/>
        <v>1.1881</v>
      </c>
      <c r="K53">
        <f t="shared" si="16"/>
        <v>848.642857142857</v>
      </c>
      <c r="L53">
        <f t="shared" si="17"/>
        <v>0.848642857142857</v>
      </c>
      <c r="M53">
        <v>17.9357142857143</v>
      </c>
      <c r="N53">
        <f>M53/L53</f>
        <v>21.1345846309233</v>
      </c>
      <c r="O53">
        <f>100-N53</f>
        <v>78.8654153690767</v>
      </c>
      <c r="P53">
        <v>25</v>
      </c>
    </row>
    <row r="54" spans="5:16">
      <c r="E54">
        <v>0.38</v>
      </c>
      <c r="F54">
        <v>0.379</v>
      </c>
      <c r="H54">
        <f t="shared" si="15"/>
        <v>0.3795</v>
      </c>
      <c r="J54">
        <f t="shared" si="18"/>
        <v>0.2511</v>
      </c>
      <c r="K54">
        <f t="shared" si="16"/>
        <v>179.357142857143</v>
      </c>
      <c r="L54">
        <f t="shared" si="17"/>
        <v>0.179357142857143</v>
      </c>
      <c r="M54">
        <v>17.9357142857143</v>
      </c>
      <c r="N54">
        <f>M54/L54</f>
        <v>100</v>
      </c>
      <c r="O54">
        <f>100-N54</f>
        <v>0</v>
      </c>
      <c r="P54">
        <v>25</v>
      </c>
    </row>
    <row r="57" spans="12:16">
      <c r="L57" t="s">
        <v>16</v>
      </c>
      <c r="M57" t="s">
        <v>17</v>
      </c>
      <c r="N57" t="s">
        <v>18</v>
      </c>
      <c r="O57" t="s">
        <v>19</v>
      </c>
      <c r="P57" t="s">
        <v>20</v>
      </c>
    </row>
    <row r="58" spans="5:16">
      <c r="E58">
        <v>2.166</v>
      </c>
      <c r="F58">
        <v>2.075</v>
      </c>
      <c r="H58">
        <f t="shared" ref="H55:H65" si="21">AVERAGE(E58:F58)</f>
        <v>2.1205</v>
      </c>
      <c r="J58">
        <f t="shared" ref="J55:J65" si="22">H58-0.1284</f>
        <v>1.9921</v>
      </c>
      <c r="K58">
        <f t="shared" ref="K55:K65" si="23">J58/0.0014</f>
        <v>1422.92857142857</v>
      </c>
      <c r="L58">
        <f t="shared" ref="L55:L65" si="24">K58/1000</f>
        <v>1.42292857142857</v>
      </c>
      <c r="M58">
        <v>137.614285714286</v>
      </c>
      <c r="N58">
        <f>M58/L58</f>
        <v>96.7120124491745</v>
      </c>
      <c r="O58">
        <f>100-N58</f>
        <v>3.28798755082555</v>
      </c>
      <c r="P58">
        <v>25</v>
      </c>
    </row>
    <row r="59" spans="5:16">
      <c r="E59">
        <v>2.227</v>
      </c>
      <c r="F59">
        <v>1.883</v>
      </c>
      <c r="H59">
        <f t="shared" si="21"/>
        <v>2.055</v>
      </c>
      <c r="J59">
        <f t="shared" si="22"/>
        <v>1.9266</v>
      </c>
      <c r="K59">
        <f t="shared" si="23"/>
        <v>1376.14285714286</v>
      </c>
      <c r="L59">
        <f t="shared" si="24"/>
        <v>1.37614285714286</v>
      </c>
      <c r="M59">
        <v>137.614285714286</v>
      </c>
      <c r="N59">
        <f t="shared" ref="N59:N65" si="25">M59/L59</f>
        <v>100</v>
      </c>
      <c r="O59">
        <f t="shared" ref="O59:O65" si="26">100-N59</f>
        <v>-2.1316282072803e-13</v>
      </c>
      <c r="P59">
        <v>25</v>
      </c>
    </row>
    <row r="60" spans="5:16">
      <c r="E60">
        <v>2.168</v>
      </c>
      <c r="F60">
        <v>2.149</v>
      </c>
      <c r="H60">
        <f t="shared" si="21"/>
        <v>2.1585</v>
      </c>
      <c r="J60">
        <f t="shared" si="22"/>
        <v>2.0301</v>
      </c>
      <c r="K60">
        <f t="shared" si="23"/>
        <v>1450.07142857143</v>
      </c>
      <c r="L60">
        <f t="shared" si="24"/>
        <v>1.45007142857143</v>
      </c>
      <c r="M60">
        <v>137.614285714286</v>
      </c>
      <c r="N60">
        <f t="shared" si="25"/>
        <v>94.9017289788682</v>
      </c>
      <c r="O60">
        <f t="shared" si="26"/>
        <v>5.09827102113177</v>
      </c>
      <c r="P60">
        <v>25</v>
      </c>
    </row>
    <row r="61" spans="5:16">
      <c r="E61">
        <v>2.133</v>
      </c>
      <c r="F61">
        <v>2.205</v>
      </c>
      <c r="H61">
        <f t="shared" si="21"/>
        <v>2.169</v>
      </c>
      <c r="J61">
        <f t="shared" si="22"/>
        <v>2.0406</v>
      </c>
      <c r="K61">
        <f t="shared" si="23"/>
        <v>1457.57142857143</v>
      </c>
      <c r="L61">
        <f t="shared" si="24"/>
        <v>1.45757142857143</v>
      </c>
      <c r="M61">
        <v>137.614285714286</v>
      </c>
      <c r="N61">
        <f t="shared" si="25"/>
        <v>94.4134078212292</v>
      </c>
      <c r="O61">
        <f t="shared" si="26"/>
        <v>5.58659217877076</v>
      </c>
      <c r="P61">
        <v>25</v>
      </c>
    </row>
    <row r="62" spans="5:16">
      <c r="E62">
        <v>2.422</v>
      </c>
      <c r="F62">
        <v>2.281</v>
      </c>
      <c r="H62">
        <f t="shared" si="21"/>
        <v>2.3515</v>
      </c>
      <c r="J62">
        <f t="shared" si="22"/>
        <v>2.2231</v>
      </c>
      <c r="K62">
        <f t="shared" si="23"/>
        <v>1587.92857142857</v>
      </c>
      <c r="L62">
        <f t="shared" si="24"/>
        <v>1.58792857142857</v>
      </c>
      <c r="M62">
        <v>137.614285714286</v>
      </c>
      <c r="N62">
        <f t="shared" si="25"/>
        <v>86.6627682065586</v>
      </c>
      <c r="O62">
        <f t="shared" si="26"/>
        <v>13.3372317934414</v>
      </c>
      <c r="P62">
        <v>25</v>
      </c>
    </row>
    <row r="63" spans="5:16">
      <c r="E63">
        <v>2.311</v>
      </c>
      <c r="F63">
        <v>2.285</v>
      </c>
      <c r="H63">
        <f t="shared" si="21"/>
        <v>2.298</v>
      </c>
      <c r="J63">
        <f t="shared" si="22"/>
        <v>2.1696</v>
      </c>
      <c r="K63">
        <f t="shared" si="23"/>
        <v>1549.71428571429</v>
      </c>
      <c r="L63">
        <f t="shared" si="24"/>
        <v>1.54971428571429</v>
      </c>
      <c r="M63">
        <v>137.614285714286</v>
      </c>
      <c r="N63">
        <f t="shared" si="25"/>
        <v>88.7997787610621</v>
      </c>
      <c r="O63">
        <f t="shared" si="26"/>
        <v>11.2002212389379</v>
      </c>
      <c r="P63">
        <v>25</v>
      </c>
    </row>
    <row r="64" spans="5:16">
      <c r="E64">
        <v>2.345</v>
      </c>
      <c r="F64">
        <v>2.119</v>
      </c>
      <c r="H64">
        <f t="shared" si="21"/>
        <v>2.232</v>
      </c>
      <c r="J64">
        <f t="shared" si="22"/>
        <v>2.1036</v>
      </c>
      <c r="K64">
        <f t="shared" si="23"/>
        <v>1502.57142857143</v>
      </c>
      <c r="L64">
        <f t="shared" si="24"/>
        <v>1.50257142857143</v>
      </c>
      <c r="M64">
        <v>137.614285714286</v>
      </c>
      <c r="N64">
        <f t="shared" si="25"/>
        <v>91.5858528237309</v>
      </c>
      <c r="O64">
        <f t="shared" si="26"/>
        <v>8.41414717626905</v>
      </c>
      <c r="P64">
        <v>25</v>
      </c>
    </row>
    <row r="65" spans="5:16">
      <c r="E65">
        <v>2.171</v>
      </c>
      <c r="F65">
        <v>2.2</v>
      </c>
      <c r="H65">
        <f t="shared" si="21"/>
        <v>2.1855</v>
      </c>
      <c r="J65">
        <f t="shared" si="22"/>
        <v>2.0571</v>
      </c>
      <c r="K65">
        <f t="shared" si="23"/>
        <v>1469.35714285714</v>
      </c>
      <c r="L65">
        <f t="shared" si="24"/>
        <v>1.46935714285714</v>
      </c>
      <c r="M65">
        <v>137.614285714286</v>
      </c>
      <c r="N65">
        <f t="shared" si="25"/>
        <v>93.6561178357884</v>
      </c>
      <c r="O65">
        <f t="shared" si="26"/>
        <v>6.34388216421155</v>
      </c>
      <c r="P65">
        <v>25</v>
      </c>
    </row>
    <row r="66" spans="12:16">
      <c r="L66" t="s">
        <v>16</v>
      </c>
      <c r="M66" t="s">
        <v>17</v>
      </c>
      <c r="N66" t="s">
        <v>18</v>
      </c>
      <c r="O66" t="s">
        <v>19</v>
      </c>
      <c r="P66" t="s">
        <v>20</v>
      </c>
    </row>
    <row r="67" spans="5:16">
      <c r="E67">
        <v>2.187</v>
      </c>
      <c r="F67">
        <v>2.197</v>
      </c>
      <c r="H67">
        <f t="shared" ref="H66:H72" si="27">AVERAGE(E67:F67)</f>
        <v>2.192</v>
      </c>
      <c r="J67">
        <f t="shared" ref="J66:J72" si="28">H67-0.1284</f>
        <v>2.0636</v>
      </c>
      <c r="K67">
        <f t="shared" ref="K66:K72" si="29">J67/0.0014</f>
        <v>1474</v>
      </c>
      <c r="L67">
        <f t="shared" ref="L66:L72" si="30">K67/1000</f>
        <v>1.474</v>
      </c>
      <c r="M67">
        <v>147.4</v>
      </c>
      <c r="N67">
        <f t="shared" ref="N67:N72" si="31">M67/L67</f>
        <v>100</v>
      </c>
      <c r="O67">
        <f t="shared" ref="O67:O72" si="32">100-N67</f>
        <v>0</v>
      </c>
      <c r="P67">
        <v>25</v>
      </c>
    </row>
    <row r="68" spans="5:16">
      <c r="E68">
        <v>2.446</v>
      </c>
      <c r="F68">
        <v>2.325</v>
      </c>
      <c r="H68">
        <f t="shared" si="27"/>
        <v>2.3855</v>
      </c>
      <c r="J68">
        <f t="shared" si="28"/>
        <v>2.2571</v>
      </c>
      <c r="K68">
        <f t="shared" si="29"/>
        <v>1612.21428571429</v>
      </c>
      <c r="L68">
        <f t="shared" si="30"/>
        <v>1.61221428571429</v>
      </c>
      <c r="M68">
        <v>147.4</v>
      </c>
      <c r="N68">
        <f t="shared" si="31"/>
        <v>91.4270524123876</v>
      </c>
      <c r="O68">
        <f t="shared" si="32"/>
        <v>8.57294758761242</v>
      </c>
      <c r="P68">
        <v>25</v>
      </c>
    </row>
    <row r="69" spans="5:16">
      <c r="E69">
        <v>2.531</v>
      </c>
      <c r="F69">
        <v>2.563</v>
      </c>
      <c r="H69">
        <f t="shared" si="27"/>
        <v>2.547</v>
      </c>
      <c r="J69">
        <f t="shared" si="28"/>
        <v>2.4186</v>
      </c>
      <c r="K69">
        <f t="shared" si="29"/>
        <v>1727.57142857143</v>
      </c>
      <c r="L69">
        <f t="shared" si="30"/>
        <v>1.72757142857143</v>
      </c>
      <c r="M69">
        <v>147.4</v>
      </c>
      <c r="N69">
        <f t="shared" si="31"/>
        <v>85.3220871578599</v>
      </c>
      <c r="O69">
        <f t="shared" si="32"/>
        <v>14.6779128421401</v>
      </c>
      <c r="P69">
        <v>25</v>
      </c>
    </row>
    <row r="70" spans="5:16">
      <c r="E70">
        <v>2.243</v>
      </c>
      <c r="F70">
        <v>2.26</v>
      </c>
      <c r="H70">
        <f t="shared" si="27"/>
        <v>2.2515</v>
      </c>
      <c r="J70">
        <f t="shared" si="28"/>
        <v>2.1231</v>
      </c>
      <c r="K70">
        <f t="shared" si="29"/>
        <v>1516.5</v>
      </c>
      <c r="L70">
        <f t="shared" si="30"/>
        <v>1.5165</v>
      </c>
      <c r="M70">
        <v>147.4</v>
      </c>
      <c r="N70">
        <f t="shared" si="31"/>
        <v>97.1974942301352</v>
      </c>
      <c r="O70">
        <f t="shared" si="32"/>
        <v>2.80250576986481</v>
      </c>
      <c r="P70">
        <v>25</v>
      </c>
    </row>
    <row r="71" spans="5:16">
      <c r="E71">
        <v>2.494</v>
      </c>
      <c r="F71">
        <v>2.397</v>
      </c>
      <c r="H71">
        <f t="shared" si="27"/>
        <v>2.4455</v>
      </c>
      <c r="J71">
        <f t="shared" si="28"/>
        <v>2.3171</v>
      </c>
      <c r="K71">
        <f t="shared" si="29"/>
        <v>1655.07142857143</v>
      </c>
      <c r="L71">
        <f t="shared" si="30"/>
        <v>1.65507142857143</v>
      </c>
      <c r="M71">
        <v>147.4</v>
      </c>
      <c r="N71">
        <f t="shared" si="31"/>
        <v>89.0596003625221</v>
      </c>
      <c r="O71">
        <f t="shared" si="32"/>
        <v>10.9403996374779</v>
      </c>
      <c r="P71">
        <v>25</v>
      </c>
    </row>
    <row r="72" spans="5:16">
      <c r="E72">
        <v>2.471</v>
      </c>
      <c r="F72">
        <v>2.481</v>
      </c>
      <c r="H72">
        <f t="shared" si="27"/>
        <v>2.476</v>
      </c>
      <c r="J72">
        <f t="shared" si="28"/>
        <v>2.3476</v>
      </c>
      <c r="K72">
        <f t="shared" si="29"/>
        <v>1676.85714285714</v>
      </c>
      <c r="L72">
        <f t="shared" si="30"/>
        <v>1.67685714285714</v>
      </c>
      <c r="M72">
        <v>147.4</v>
      </c>
      <c r="N72">
        <f t="shared" si="31"/>
        <v>87.902538762992</v>
      </c>
      <c r="O72">
        <f t="shared" si="32"/>
        <v>12.097461237008</v>
      </c>
      <c r="P72">
        <v>25</v>
      </c>
    </row>
    <row r="73" spans="12:16">
      <c r="L73" t="s">
        <v>16</v>
      </c>
      <c r="M73" t="s">
        <v>17</v>
      </c>
      <c r="N73" t="s">
        <v>18</v>
      </c>
      <c r="O73" t="s">
        <v>19</v>
      </c>
      <c r="P73" t="s">
        <v>20</v>
      </c>
    </row>
    <row r="74" spans="5:16">
      <c r="E74">
        <v>1.466</v>
      </c>
      <c r="F74">
        <v>1.501</v>
      </c>
      <c r="H74">
        <f t="shared" ref="H73:H79" si="33">AVERAGE(E74:F74)</f>
        <v>1.4835</v>
      </c>
      <c r="J74">
        <f t="shared" ref="J73:J79" si="34">H74-0.1284</f>
        <v>1.3551</v>
      </c>
      <c r="K74">
        <f t="shared" ref="K73:K79" si="35">J74/0.0014</f>
        <v>967.928571428571</v>
      </c>
      <c r="L74">
        <f t="shared" ref="L73:L79" si="36">K74/1000</f>
        <v>0.967928571428571</v>
      </c>
      <c r="M74">
        <v>73.1142857142857</v>
      </c>
      <c r="N74">
        <f>M74/L74</f>
        <v>75.5368607482842</v>
      </c>
      <c r="O74">
        <f>100-N74</f>
        <v>24.4631392517158</v>
      </c>
      <c r="P74">
        <v>25</v>
      </c>
    </row>
    <row r="75" spans="5:16">
      <c r="E75">
        <v>1.903</v>
      </c>
      <c r="F75">
        <v>1.917</v>
      </c>
      <c r="H75">
        <f t="shared" si="33"/>
        <v>1.91</v>
      </c>
      <c r="J75">
        <f t="shared" si="34"/>
        <v>1.7816</v>
      </c>
      <c r="K75">
        <f t="shared" si="35"/>
        <v>1272.57142857143</v>
      </c>
      <c r="L75">
        <f t="shared" si="36"/>
        <v>1.27257142857143</v>
      </c>
      <c r="M75">
        <v>73.1142857142857</v>
      </c>
      <c r="N75">
        <f t="shared" ref="N75:N80" si="37">M75/L75</f>
        <v>57.4539739559946</v>
      </c>
      <c r="O75">
        <f t="shared" ref="O74:O79" si="38">100-N75</f>
        <v>42.5460260440054</v>
      </c>
      <c r="P75">
        <v>25</v>
      </c>
    </row>
    <row r="76" spans="5:16">
      <c r="E76">
        <v>1.124</v>
      </c>
      <c r="F76" s="3">
        <v>1.18</v>
      </c>
      <c r="H76">
        <f t="shared" si="33"/>
        <v>1.152</v>
      </c>
      <c r="J76">
        <f t="shared" si="34"/>
        <v>1.0236</v>
      </c>
      <c r="K76">
        <f t="shared" si="35"/>
        <v>731.142857142857</v>
      </c>
      <c r="L76">
        <f t="shared" si="36"/>
        <v>0.731142857142857</v>
      </c>
      <c r="M76">
        <v>73.1142857142857</v>
      </c>
      <c r="N76">
        <f t="shared" si="37"/>
        <v>100</v>
      </c>
      <c r="O76">
        <f t="shared" si="38"/>
        <v>0</v>
      </c>
      <c r="P76">
        <v>25</v>
      </c>
    </row>
    <row r="77" spans="5:16">
      <c r="E77">
        <v>1.823</v>
      </c>
      <c r="F77">
        <v>1.984</v>
      </c>
      <c r="H77">
        <f t="shared" si="33"/>
        <v>1.9035</v>
      </c>
      <c r="J77">
        <f t="shared" si="34"/>
        <v>1.7751</v>
      </c>
      <c r="K77">
        <f t="shared" si="35"/>
        <v>1267.92857142857</v>
      </c>
      <c r="L77">
        <f t="shared" si="36"/>
        <v>1.26792857142857</v>
      </c>
      <c r="M77">
        <v>73.1142857142857</v>
      </c>
      <c r="N77">
        <f t="shared" si="37"/>
        <v>57.6643569376373</v>
      </c>
      <c r="O77">
        <f t="shared" si="38"/>
        <v>42.3356430623627</v>
      </c>
      <c r="P77">
        <v>25</v>
      </c>
    </row>
    <row r="78" spans="5:16">
      <c r="E78">
        <v>2.019</v>
      </c>
      <c r="F78">
        <v>2.063</v>
      </c>
      <c r="H78">
        <f t="shared" si="33"/>
        <v>2.041</v>
      </c>
      <c r="J78">
        <f t="shared" si="34"/>
        <v>1.9126</v>
      </c>
      <c r="K78">
        <f t="shared" si="35"/>
        <v>1366.14285714286</v>
      </c>
      <c r="L78">
        <f t="shared" si="36"/>
        <v>1.36614285714286</v>
      </c>
      <c r="M78">
        <v>73.1142857142857</v>
      </c>
      <c r="N78">
        <f t="shared" si="37"/>
        <v>53.5187702603785</v>
      </c>
      <c r="O78">
        <f t="shared" si="38"/>
        <v>46.4812297396215</v>
      </c>
      <c r="P78">
        <v>25</v>
      </c>
    </row>
    <row r="79" spans="5:16">
      <c r="E79">
        <v>2.289</v>
      </c>
      <c r="F79">
        <v>2.197</v>
      </c>
      <c r="H79">
        <f t="shared" si="33"/>
        <v>2.243</v>
      </c>
      <c r="J79">
        <f t="shared" si="34"/>
        <v>2.1146</v>
      </c>
      <c r="K79">
        <f t="shared" si="35"/>
        <v>1510.42857142857</v>
      </c>
      <c r="L79">
        <f t="shared" si="36"/>
        <v>1.51042857142857</v>
      </c>
      <c r="M79">
        <v>73.1142857142857</v>
      </c>
      <c r="N79">
        <f t="shared" si="37"/>
        <v>48.4063179797598</v>
      </c>
      <c r="O79">
        <f t="shared" si="38"/>
        <v>51.5936820202402</v>
      </c>
      <c r="P79">
        <v>25</v>
      </c>
    </row>
    <row r="81" spans="11:15">
      <c r="K81" t="s">
        <v>21</v>
      </c>
      <c r="L81" t="s">
        <v>22</v>
      </c>
      <c r="M81" t="s">
        <v>17</v>
      </c>
      <c r="N81" t="s">
        <v>18</v>
      </c>
      <c r="O81" t="s">
        <v>19</v>
      </c>
    </row>
    <row r="82" spans="4:15">
      <c r="D82">
        <v>3.891</v>
      </c>
      <c r="E82">
        <v>3.917</v>
      </c>
      <c r="F82">
        <v>3.93</v>
      </c>
      <c r="H82">
        <f t="shared" ref="H82:H87" si="39">AVERAGE(D82:F82)</f>
        <v>3.91266666666667</v>
      </c>
      <c r="J82">
        <f t="shared" ref="J82:J87" si="40">H82-0.0851</f>
        <v>3.82756666666667</v>
      </c>
      <c r="K82">
        <f t="shared" ref="K82:K87" si="41">J82/0.0011</f>
        <v>3479.60606060606</v>
      </c>
      <c r="L82" s="4">
        <f t="shared" ref="L80:L87" si="42">K82/1000</f>
        <v>3.47960606060606</v>
      </c>
      <c r="M82">
        <v>333.869696969697</v>
      </c>
      <c r="N82">
        <f>M82/L82</f>
        <v>95.9504297769688</v>
      </c>
      <c r="O82">
        <f t="shared" ref="O82:O87" si="43">100-N82</f>
        <v>4.04957022303124</v>
      </c>
    </row>
    <row r="83" spans="4:15">
      <c r="D83">
        <v>3.953</v>
      </c>
      <c r="E83">
        <v>3.982</v>
      </c>
      <c r="F83">
        <v>3.918</v>
      </c>
      <c r="H83">
        <f t="shared" si="39"/>
        <v>3.951</v>
      </c>
      <c r="J83">
        <f t="shared" si="40"/>
        <v>3.8659</v>
      </c>
      <c r="K83">
        <f t="shared" si="41"/>
        <v>3514.45454545455</v>
      </c>
      <c r="L83" s="4">
        <f t="shared" si="42"/>
        <v>3.51445454545454</v>
      </c>
      <c r="M83">
        <v>333.869696969697</v>
      </c>
      <c r="N83">
        <f t="shared" ref="N83:N88" si="44">M83/L83</f>
        <v>94.9990084240841</v>
      </c>
      <c r="O83">
        <f t="shared" si="43"/>
        <v>5.00099157591589</v>
      </c>
    </row>
    <row r="84" spans="4:15">
      <c r="D84">
        <v>3.982</v>
      </c>
      <c r="E84">
        <v>3.926</v>
      </c>
      <c r="F84">
        <v>3.892</v>
      </c>
      <c r="H84">
        <f t="shared" si="39"/>
        <v>3.93333333333333</v>
      </c>
      <c r="J84">
        <f t="shared" si="40"/>
        <v>3.84823333333333</v>
      </c>
      <c r="K84">
        <f t="shared" si="41"/>
        <v>3498.39393939394</v>
      </c>
      <c r="L84" s="4">
        <f t="shared" si="42"/>
        <v>3.49839393939394</v>
      </c>
      <c r="M84">
        <v>333.869696969697</v>
      </c>
      <c r="N84">
        <f t="shared" si="44"/>
        <v>95.4351347371522</v>
      </c>
      <c r="O84">
        <f t="shared" si="43"/>
        <v>4.56486526284779</v>
      </c>
    </row>
    <row r="85" spans="4:15">
      <c r="D85">
        <v>3.753</v>
      </c>
      <c r="E85">
        <v>3.727</v>
      </c>
      <c r="F85">
        <v>3.793</v>
      </c>
      <c r="H85">
        <f t="shared" si="39"/>
        <v>3.75766666666667</v>
      </c>
      <c r="J85">
        <f t="shared" si="40"/>
        <v>3.67256666666667</v>
      </c>
      <c r="K85">
        <f t="shared" si="41"/>
        <v>3338.69696969697</v>
      </c>
      <c r="L85" s="5">
        <f t="shared" si="42"/>
        <v>3.33869696969697</v>
      </c>
      <c r="M85">
        <v>333.869696969697</v>
      </c>
      <c r="N85">
        <f t="shared" si="44"/>
        <v>99.9999999999999</v>
      </c>
      <c r="O85">
        <f t="shared" si="43"/>
        <v>0</v>
      </c>
    </row>
    <row r="86" spans="4:15">
      <c r="D86">
        <v>3.756</v>
      </c>
      <c r="E86">
        <v>3.817</v>
      </c>
      <c r="F86">
        <v>3.991</v>
      </c>
      <c r="H86">
        <f t="shared" si="39"/>
        <v>3.85466666666667</v>
      </c>
      <c r="J86">
        <f t="shared" si="40"/>
        <v>3.76956666666667</v>
      </c>
      <c r="K86">
        <f t="shared" si="41"/>
        <v>3426.87878787879</v>
      </c>
      <c r="L86" s="4">
        <f t="shared" si="42"/>
        <v>3.42687878787879</v>
      </c>
      <c r="M86">
        <v>333.869696969697</v>
      </c>
      <c r="N86">
        <f t="shared" si="44"/>
        <v>97.4267599281968</v>
      </c>
      <c r="O86">
        <f t="shared" si="43"/>
        <v>2.57324007180318</v>
      </c>
    </row>
    <row r="87" spans="4:15">
      <c r="D87">
        <v>3.867</v>
      </c>
      <c r="E87">
        <v>3.791</v>
      </c>
      <c r="H87">
        <f t="shared" si="39"/>
        <v>3.829</v>
      </c>
      <c r="J87">
        <f t="shared" ref="J87:J104" si="45">H87-0.0851</f>
        <v>3.7439</v>
      </c>
      <c r="K87">
        <f t="shared" si="41"/>
        <v>3403.54545454545</v>
      </c>
      <c r="L87" s="4">
        <f t="shared" si="42"/>
        <v>3.40354545454545</v>
      </c>
      <c r="M87">
        <v>333.869696969697</v>
      </c>
      <c r="N87">
        <f t="shared" si="44"/>
        <v>98.0946784547308</v>
      </c>
      <c r="O87">
        <f t="shared" si="43"/>
        <v>1.90532154526919</v>
      </c>
    </row>
    <row r="88" spans="12:12">
      <c r="L88" s="4"/>
    </row>
    <row r="89" spans="12:12">
      <c r="L89" s="4"/>
    </row>
    <row r="90" spans="5:12">
      <c r="E90">
        <v>3.835</v>
      </c>
      <c r="F90">
        <v>3.832</v>
      </c>
      <c r="H90">
        <f t="shared" ref="H88:H104" si="46">AVERAGE(D90:F90)</f>
        <v>3.8335</v>
      </c>
      <c r="J90">
        <f t="shared" si="45"/>
        <v>3.7484</v>
      </c>
      <c r="K90">
        <f t="shared" ref="K88:K104" si="47">J90/0.0011</f>
        <v>3407.63636363636</v>
      </c>
      <c r="L90" s="4">
        <f t="shared" ref="L88:L104" si="48">K90/1000</f>
        <v>3.40763636363636</v>
      </c>
    </row>
    <row r="91" spans="5:12">
      <c r="E91">
        <v>3.822</v>
      </c>
      <c r="F91">
        <v>3.753</v>
      </c>
      <c r="H91">
        <f t="shared" si="46"/>
        <v>3.7875</v>
      </c>
      <c r="J91">
        <f t="shared" si="45"/>
        <v>3.7024</v>
      </c>
      <c r="K91">
        <f t="shared" si="47"/>
        <v>3365.81818181818</v>
      </c>
      <c r="L91" s="4">
        <f t="shared" si="48"/>
        <v>3.36581818181818</v>
      </c>
    </row>
    <row r="92" spans="5:12">
      <c r="E92">
        <v>3.901</v>
      </c>
      <c r="H92">
        <f t="shared" si="46"/>
        <v>3.901</v>
      </c>
      <c r="J92">
        <f t="shared" si="45"/>
        <v>3.8159</v>
      </c>
      <c r="K92">
        <f t="shared" si="47"/>
        <v>3469</v>
      </c>
      <c r="L92" s="4">
        <f t="shared" si="48"/>
        <v>3.469</v>
      </c>
    </row>
    <row r="93" spans="12:12">
      <c r="L93" s="4"/>
    </row>
    <row r="94" spans="12:12">
      <c r="L94" s="4"/>
    </row>
    <row r="95" spans="12:12">
      <c r="L95" s="4"/>
    </row>
    <row r="96" spans="5:12">
      <c r="E96">
        <v>3.902</v>
      </c>
      <c r="F96">
        <v>3.874</v>
      </c>
      <c r="H96">
        <f t="shared" si="46"/>
        <v>3.888</v>
      </c>
      <c r="J96">
        <f t="shared" si="45"/>
        <v>3.8029</v>
      </c>
      <c r="K96">
        <f t="shared" si="47"/>
        <v>3457.18181818182</v>
      </c>
      <c r="L96" s="4">
        <f t="shared" si="48"/>
        <v>3.45718181818182</v>
      </c>
    </row>
    <row r="97" spans="5:12">
      <c r="E97">
        <v>3.748</v>
      </c>
      <c r="F97">
        <v>3.725</v>
      </c>
      <c r="H97">
        <f t="shared" si="46"/>
        <v>3.7365</v>
      </c>
      <c r="J97">
        <f t="shared" si="45"/>
        <v>3.6514</v>
      </c>
      <c r="K97">
        <f t="shared" si="47"/>
        <v>3319.45454545455</v>
      </c>
      <c r="L97" s="4">
        <f t="shared" si="48"/>
        <v>3.31945454545455</v>
      </c>
    </row>
    <row r="98" spans="5:12">
      <c r="E98">
        <v>3.958</v>
      </c>
      <c r="H98">
        <f t="shared" si="46"/>
        <v>3.958</v>
      </c>
      <c r="J98">
        <f t="shared" si="45"/>
        <v>3.8729</v>
      </c>
      <c r="K98">
        <f t="shared" si="47"/>
        <v>3520.81818181818</v>
      </c>
      <c r="L98" s="4">
        <f t="shared" si="48"/>
        <v>3.52081818181818</v>
      </c>
    </row>
    <row r="99" spans="5:12">
      <c r="E99">
        <v>3.945</v>
      </c>
      <c r="F99">
        <v>3.95</v>
      </c>
      <c r="H99">
        <f t="shared" si="46"/>
        <v>3.9475</v>
      </c>
      <c r="J99">
        <f t="shared" si="45"/>
        <v>3.8624</v>
      </c>
      <c r="K99">
        <f t="shared" si="47"/>
        <v>3511.27272727273</v>
      </c>
      <c r="L99" s="4">
        <f t="shared" si="48"/>
        <v>3.51127272727273</v>
      </c>
    </row>
    <row r="100" spans="12:12">
      <c r="L100" s="4"/>
    </row>
    <row r="101" spans="5:12">
      <c r="E101">
        <v>3.858</v>
      </c>
      <c r="F101">
        <v>3.852</v>
      </c>
      <c r="H101">
        <f t="shared" si="46"/>
        <v>3.855</v>
      </c>
      <c r="J101">
        <f t="shared" si="45"/>
        <v>3.7699</v>
      </c>
      <c r="K101">
        <f t="shared" si="47"/>
        <v>3427.18181818182</v>
      </c>
      <c r="L101" s="4">
        <f t="shared" si="48"/>
        <v>3.42718181818182</v>
      </c>
    </row>
    <row r="102" spans="5:12">
      <c r="E102">
        <v>3.976</v>
      </c>
      <c r="F102">
        <v>3.948</v>
      </c>
      <c r="H102">
        <f t="shared" si="46"/>
        <v>3.962</v>
      </c>
      <c r="J102">
        <f t="shared" si="45"/>
        <v>3.8769</v>
      </c>
      <c r="K102">
        <f t="shared" si="47"/>
        <v>3524.45454545455</v>
      </c>
      <c r="L102" s="4">
        <f t="shared" si="48"/>
        <v>3.52445454545454</v>
      </c>
    </row>
    <row r="103" spans="5:12">
      <c r="E103">
        <v>3.932</v>
      </c>
      <c r="H103">
        <f t="shared" si="46"/>
        <v>3.932</v>
      </c>
      <c r="J103">
        <f t="shared" si="45"/>
        <v>3.8469</v>
      </c>
      <c r="K103">
        <f t="shared" si="47"/>
        <v>3497.18181818182</v>
      </c>
      <c r="L103" s="4">
        <f t="shared" si="48"/>
        <v>3.49718181818182</v>
      </c>
    </row>
    <row r="104" spans="5:12">
      <c r="E104">
        <v>3.962</v>
      </c>
      <c r="F104">
        <v>3.973</v>
      </c>
      <c r="H104">
        <f t="shared" si="46"/>
        <v>3.9675</v>
      </c>
      <c r="J104">
        <f t="shared" si="45"/>
        <v>3.8824</v>
      </c>
      <c r="K104">
        <f t="shared" si="47"/>
        <v>3529.45454545455</v>
      </c>
      <c r="L104" s="4">
        <f t="shared" si="48"/>
        <v>3.52945454545455</v>
      </c>
    </row>
  </sheetData>
  <mergeCells count="1">
    <mergeCell ref="E19:F19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P18"/>
  <sheetViews>
    <sheetView tabSelected="1" workbookViewId="0">
      <selection activeCell="A1" sqref="$A1:$XFD1048576"/>
    </sheetView>
  </sheetViews>
  <sheetFormatPr defaultColWidth="9.14285714285714" defaultRowHeight="17.6"/>
  <cols>
    <col min="4" max="4" width="12.7857142857143"/>
    <col min="6" max="10" width="12.7857142857143"/>
  </cols>
  <sheetData>
    <row r="2" spans="1:16">
      <c r="A2" s="1" t="s">
        <v>23</v>
      </c>
      <c r="B2" s="1"/>
      <c r="C2" s="1"/>
      <c r="D2" t="s">
        <v>24</v>
      </c>
      <c r="E2" t="s">
        <v>25</v>
      </c>
      <c r="F2" t="s">
        <v>26</v>
      </c>
      <c r="G2" t="s">
        <v>16</v>
      </c>
      <c r="I2" s="1" t="s">
        <v>27</v>
      </c>
      <c r="J2" s="1"/>
      <c r="K2" s="1"/>
      <c r="L2" s="1"/>
      <c r="M2" s="1"/>
      <c r="N2" s="1"/>
      <c r="O2" s="1"/>
      <c r="P2" s="1"/>
    </row>
    <row r="3" spans="1:16">
      <c r="A3">
        <v>2.214</v>
      </c>
      <c r="B3">
        <v>2.24</v>
      </c>
      <c r="C3">
        <v>2.222</v>
      </c>
      <c r="D3">
        <f>AVERAGE(A3:C3)</f>
        <v>2.22533333333333</v>
      </c>
      <c r="E3">
        <v>0.1245</v>
      </c>
      <c r="F3">
        <f>D3-E3</f>
        <v>2.10083333333333</v>
      </c>
      <c r="G3">
        <v>2000</v>
      </c>
      <c r="H3"/>
      <c r="I3">
        <v>2000</v>
      </c>
      <c r="J3">
        <v>1500</v>
      </c>
      <c r="K3">
        <v>1000</v>
      </c>
      <c r="L3">
        <v>750</v>
      </c>
      <c r="M3">
        <v>500</v>
      </c>
      <c r="N3">
        <v>250</v>
      </c>
      <c r="O3">
        <v>125</v>
      </c>
      <c r="P3">
        <v>0</v>
      </c>
    </row>
    <row r="4" spans="1:16">
      <c r="A4">
        <v>1.729</v>
      </c>
      <c r="B4">
        <v>1.631</v>
      </c>
      <c r="C4"/>
      <c r="D4">
        <f>AVERAGE(A4:C4)</f>
        <v>1.68</v>
      </c>
      <c r="E4">
        <v>0.1245</v>
      </c>
      <c r="F4">
        <f>D4-E4</f>
        <v>1.5555</v>
      </c>
      <c r="G4">
        <v>1500</v>
      </c>
      <c r="H4"/>
      <c r="I4">
        <v>2.10083333333333</v>
      </c>
      <c r="J4">
        <v>1.5555</v>
      </c>
      <c r="K4">
        <v>1.1125</v>
      </c>
      <c r="L4">
        <v>0.8225</v>
      </c>
      <c r="M4">
        <v>0.568</v>
      </c>
      <c r="N4">
        <v>0.3055</v>
      </c>
      <c r="O4">
        <v>0.1615</v>
      </c>
      <c r="P4">
        <v>0</v>
      </c>
    </row>
    <row r="5" spans="1:7">
      <c r="A5">
        <v>1.244</v>
      </c>
      <c r="B5"/>
      <c r="C5">
        <v>1.23</v>
      </c>
      <c r="D5">
        <f>AVERAGE(A5:C5)</f>
        <v>1.237</v>
      </c>
      <c r="E5">
        <v>0.1245</v>
      </c>
      <c r="F5">
        <f>D5-E5</f>
        <v>1.1125</v>
      </c>
      <c r="G5">
        <v>1000</v>
      </c>
    </row>
    <row r="6" spans="1:7">
      <c r="A6">
        <v>0.947</v>
      </c>
      <c r="B6"/>
      <c r="C6">
        <v>0.947</v>
      </c>
      <c r="D6">
        <f>AVERAGE(A6:C6)</f>
        <v>0.947</v>
      </c>
      <c r="E6">
        <v>0.1245</v>
      </c>
      <c r="F6">
        <f>D6-E6</f>
        <v>0.8225</v>
      </c>
      <c r="G6">
        <v>750</v>
      </c>
    </row>
    <row r="7" spans="2:7">
      <c r="B7">
        <v>0.68</v>
      </c>
      <c r="C7">
        <v>0.705</v>
      </c>
      <c r="D7">
        <f>AVERAGE(A7:C7)</f>
        <v>0.6925</v>
      </c>
      <c r="E7">
        <v>0.1245</v>
      </c>
      <c r="F7">
        <f>D7-E7</f>
        <v>0.568</v>
      </c>
      <c r="G7">
        <v>500</v>
      </c>
    </row>
    <row r="8" spans="1:7">
      <c r="A8">
        <v>0.432</v>
      </c>
      <c r="B8"/>
      <c r="C8">
        <v>0.428</v>
      </c>
      <c r="D8">
        <f>AVERAGE(A8:C8)</f>
        <v>0.43</v>
      </c>
      <c r="E8">
        <v>0.1245</v>
      </c>
      <c r="F8">
        <f>D8-E8</f>
        <v>0.3055</v>
      </c>
      <c r="G8">
        <v>250</v>
      </c>
    </row>
    <row r="9" spans="1:7">
      <c r="A9">
        <v>0.288</v>
      </c>
      <c r="B9">
        <v>0.287</v>
      </c>
      <c r="C9">
        <v>0.283</v>
      </c>
      <c r="D9">
        <f>AVERAGE(A9:C9)</f>
        <v>0.286</v>
      </c>
      <c r="E9">
        <v>0.1245</v>
      </c>
      <c r="F9">
        <f>D9-E9</f>
        <v>0.1615</v>
      </c>
      <c r="G9">
        <v>125</v>
      </c>
    </row>
    <row r="12" spans="1:11">
      <c r="A12" s="1" t="s">
        <v>28</v>
      </c>
      <c r="B12" s="1"/>
      <c r="C12" s="1"/>
      <c r="D12" t="s">
        <v>24</v>
      </c>
      <c r="F12" t="s">
        <v>21</v>
      </c>
      <c r="G12" t="s">
        <v>22</v>
      </c>
      <c r="H12" t="s">
        <v>17</v>
      </c>
      <c r="I12" t="s">
        <v>18</v>
      </c>
      <c r="J12" t="s">
        <v>19</v>
      </c>
      <c r="K12" t="s">
        <v>20</v>
      </c>
    </row>
    <row r="13" spans="1:11">
      <c r="A13">
        <v>2.185</v>
      </c>
      <c r="B13">
        <v>2.201</v>
      </c>
      <c r="C13">
        <v>2.196</v>
      </c>
      <c r="D13">
        <f t="shared" ref="D2:D18" si="0">AVERAGE(A13:C13)</f>
        <v>2.194</v>
      </c>
      <c r="F13">
        <f>(D13-0.036)/0.001</f>
        <v>2158</v>
      </c>
      <c r="G13">
        <f>F13/1000</f>
        <v>2.158</v>
      </c>
      <c r="H13">
        <v>129.566666666667</v>
      </c>
      <c r="I13">
        <f>H13/G13</f>
        <v>60.0401606425703</v>
      </c>
      <c r="J13">
        <f>100-I13</f>
        <v>39.9598393574297</v>
      </c>
      <c r="K13">
        <v>25</v>
      </c>
    </row>
    <row r="14" spans="1:11">
      <c r="A14">
        <v>1.589</v>
      </c>
      <c r="B14">
        <v>1.612</v>
      </c>
      <c r="C14">
        <v>1.563</v>
      </c>
      <c r="D14">
        <f t="shared" si="0"/>
        <v>1.588</v>
      </c>
      <c r="F14">
        <f>(D14-0.036)/0.001</f>
        <v>1552</v>
      </c>
      <c r="G14">
        <f>F14/1000</f>
        <v>1.552</v>
      </c>
      <c r="H14">
        <v>129.566666666667</v>
      </c>
      <c r="I14">
        <f>H14/G14</f>
        <v>83.483676975945</v>
      </c>
      <c r="J14">
        <f>100-I14</f>
        <v>16.516323024055</v>
      </c>
      <c r="K14">
        <v>25</v>
      </c>
    </row>
    <row r="15" spans="1:11">
      <c r="A15">
        <v>1.609</v>
      </c>
      <c r="B15">
        <v>1.623</v>
      </c>
      <c r="C15">
        <v>1.609</v>
      </c>
      <c r="D15">
        <f t="shared" si="0"/>
        <v>1.61366666666667</v>
      </c>
      <c r="F15">
        <f>(D15-0.036)/0.001</f>
        <v>1577.66666666667</v>
      </c>
      <c r="G15">
        <f>F15/1000</f>
        <v>1.57766666666667</v>
      </c>
      <c r="H15">
        <v>129.566666666667</v>
      </c>
      <c r="I15">
        <f>H15/G15</f>
        <v>82.1255017959011</v>
      </c>
      <c r="J15">
        <f>100-I15</f>
        <v>17.8744982040989</v>
      </c>
      <c r="K15">
        <v>25</v>
      </c>
    </row>
    <row r="16" spans="1:11">
      <c r="A16">
        <v>1.738</v>
      </c>
      <c r="B16">
        <v>1.71</v>
      </c>
      <c r="C16">
        <v>1.678</v>
      </c>
      <c r="D16">
        <f t="shared" si="0"/>
        <v>1.70866666666667</v>
      </c>
      <c r="F16">
        <f>(D16-0.036)/0.001</f>
        <v>1672.66666666667</v>
      </c>
      <c r="G16">
        <f>F16/1000</f>
        <v>1.67266666666667</v>
      </c>
      <c r="H16">
        <v>129.566666666667</v>
      </c>
      <c r="I16">
        <f>H16/G16</f>
        <v>77.4611398963731</v>
      </c>
      <c r="J16">
        <f>100-I16</f>
        <v>22.5388601036269</v>
      </c>
      <c r="K16">
        <v>25</v>
      </c>
    </row>
    <row r="17" spans="1:11">
      <c r="A17">
        <v>2.205</v>
      </c>
      <c r="B17">
        <v>2.213</v>
      </c>
      <c r="C17">
        <v>2.306</v>
      </c>
      <c r="D17">
        <f t="shared" si="0"/>
        <v>2.24133333333333</v>
      </c>
      <c r="F17">
        <f>(D17-0.036)/0.001</f>
        <v>2205.33333333333</v>
      </c>
      <c r="G17">
        <f>F17/1000</f>
        <v>2.20533333333333</v>
      </c>
      <c r="H17">
        <v>129.566666666667</v>
      </c>
      <c r="I17">
        <f>H17/G17</f>
        <v>58.7515114873035</v>
      </c>
      <c r="J17">
        <f>100-I17</f>
        <v>41.2484885126965</v>
      </c>
      <c r="K17">
        <v>25</v>
      </c>
    </row>
    <row r="18" spans="1:11">
      <c r="A18">
        <v>1.309</v>
      </c>
      <c r="B18">
        <v>1.348</v>
      </c>
      <c r="C18">
        <v>1.338</v>
      </c>
      <c r="D18">
        <f t="shared" si="0"/>
        <v>1.33166666666667</v>
      </c>
      <c r="F18">
        <f>(D18-0.036)/0.001</f>
        <v>1295.66666666667</v>
      </c>
      <c r="G18">
        <f>F18/1000</f>
        <v>1.29566666666667</v>
      </c>
      <c r="H18">
        <v>129.566666666667</v>
      </c>
      <c r="I18">
        <f>H18/G18</f>
        <v>100</v>
      </c>
      <c r="J18">
        <f>100-I18</f>
        <v>0</v>
      </c>
      <c r="K18">
        <v>25</v>
      </c>
    </row>
  </sheetData>
  <mergeCells count="3">
    <mergeCell ref="A2:C2"/>
    <mergeCell ref="I2:P2"/>
    <mergeCell ref="A12:C1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</dc:creator>
  <dcterms:created xsi:type="dcterms:W3CDTF">2021-06-24T03:07:00Z</dcterms:created>
  <dcterms:modified xsi:type="dcterms:W3CDTF">2021-09-04T17:09:19Z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